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mc:AlternateContent xmlns:mc="http://schemas.openxmlformats.org/markup-compatibility/2006">
    <mc:Choice Requires="x15">
      <x15ac:absPath xmlns:x15ac="http://schemas.microsoft.com/office/spreadsheetml/2010/11/ac" url="D:\Users\852tsangml\Documents\Mei\Safety &amp; Security\Project\SPORE DOC\Chia TCCS SMS Revision 15Jan21\Vol VIII\Sec 4\"/>
    </mc:Choice>
  </mc:AlternateContent>
  <xr:revisionPtr revIDLastSave="0" documentId="13_ncr:1_{F1DE0B3D-64E0-4B75-87DA-71649E465682}" xr6:coauthVersionLast="45" xr6:coauthVersionMax="45" xr10:uidLastSave="{00000000-0000-0000-0000-000000000000}"/>
  <bookViews>
    <workbookView xWindow="-120" yWindow="-120" windowWidth="20730" windowHeight="11160" tabRatio="788" xr2:uid="{00000000-000D-0000-FFFF-FFFF00000000}"/>
  </bookViews>
  <sheets>
    <sheet name="(A) Passage Plan Form" sheetId="44" r:id="rId1"/>
    <sheet name="Passage Plan Form" sheetId="1" state="hidden" r:id="rId2"/>
    <sheet name="Saved Waypoint Input Sheet" sheetId="32" r:id="rId3"/>
    <sheet name="Waypoint Form " sheetId="24" r:id="rId4"/>
    <sheet name="ECDIS Data" sheetId="37" state="hidden" r:id="rId5"/>
    <sheet name="ECDIS Inputs" sheetId="34" r:id="rId6"/>
    <sheet name="ECDIS Settings" sheetId="35" r:id="rId7"/>
    <sheet name="(D) Restricted Waters Summary" sheetId="38" r:id="rId8"/>
    <sheet name="(E) Additional Info" sheetId="39" r:id="rId9"/>
    <sheet name="(F) Passage Plan Checklist" sheetId="40" r:id="rId10"/>
    <sheet name="(G) Meeting" sheetId="41" r:id="rId11"/>
    <sheet name="(H) Security" sheetId="42" r:id="rId12"/>
    <sheet name="(I) Debriefing" sheetId="43" r:id="rId13"/>
    <sheet name="Calc RL (2)" sheetId="33" state="hidden" r:id="rId14"/>
    <sheet name="Calc RL" sheetId="3" state="hidden" r:id="rId15"/>
    <sheet name="F" sheetId="6" state="hidden" r:id="rId16"/>
  </sheets>
  <externalReferences>
    <externalReference r:id="rId17"/>
    <externalReference r:id="rId18"/>
  </externalReferences>
  <definedNames>
    <definedName name="Check1" localSheetId="9">'(F) Passage Plan Checklist'!$C$7</definedName>
    <definedName name="PAGE1" localSheetId="12">#REF!</definedName>
    <definedName name="PAGE1">#REF!</definedName>
    <definedName name="PAGE2">#REF!</definedName>
    <definedName name="PAGE3">#REF!</definedName>
    <definedName name="_xlnm.Print_Area" localSheetId="0">'(A) Passage Plan Form'!$A$4:$K$198</definedName>
    <definedName name="_xlnm.Print_Area" localSheetId="7">'(D) Restricted Waters Summary'!$B$1:$M$36</definedName>
    <definedName name="_xlnm.Print_Area" localSheetId="8">'(E) Additional Info'!$B$1:$L$63</definedName>
    <definedName name="_xlnm.Print_Area" localSheetId="9">'(F) Passage Plan Checklist'!$B$2:$C$74</definedName>
    <definedName name="_xlnm.Print_Area" localSheetId="10">'(G) Meeting'!$A$1:$K$47</definedName>
    <definedName name="_xlnm.Print_Area" localSheetId="11">'(H) Security'!$B$1:$S$28</definedName>
    <definedName name="_xlnm.Print_Area" localSheetId="12">'(I) Debriefing'!$B$1:$K$37</definedName>
    <definedName name="_xlnm.Print_Area" localSheetId="5">'ECDIS Inputs'!$B$1:$S$55</definedName>
    <definedName name="_xlnm.Print_Area" localSheetId="1">'Passage Plan Form'!$A$4:$K$198</definedName>
    <definedName name="_xlnm.Print_Area" localSheetId="3">'Waypoint Form '!$B$1:$U$107</definedName>
    <definedName name="_xlnm.Print_Area">#REF!</definedName>
    <definedName name="_xlnm.Print_Titles" localSheetId="9">'(F) Passage Plan Checklist'!$6:$6</definedName>
    <definedName name="_xlnm.Print_Titles" localSheetId="3">'Waypoint Form '!$1:$7</definedName>
    <definedName name="template">TRUE</definedName>
    <definedName name="Text2" localSheetId="7">'(D) Restricted Waters Summary'!#REF!</definedName>
    <definedName name="Text2" localSheetId="3">'Waypoint Form '!$B$3</definedName>
    <definedName name="Tk_Master" localSheetId="0">'[1]Passage Plan'!#REF!</definedName>
    <definedName name="Tk_Master">'[1]Passage Plan'!#REF!</definedName>
    <definedName name="Tkm_Title">'[1]Passage Plan'!$D$1</definedName>
    <definedName name="Tkm_Type">"template"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 i="34" l="1"/>
  <c r="J12" i="34"/>
  <c r="J13" i="34"/>
  <c r="J14" i="34"/>
  <c r="J15" i="34"/>
  <c r="J16" i="34"/>
  <c r="J17" i="34"/>
  <c r="J18" i="34"/>
  <c r="J19" i="34"/>
  <c r="J20" i="34"/>
  <c r="J21" i="34"/>
  <c r="J22" i="34"/>
  <c r="J23" i="34"/>
  <c r="J24" i="34"/>
  <c r="J25" i="34"/>
  <c r="J26" i="34"/>
  <c r="J27" i="34"/>
  <c r="J28" i="34"/>
  <c r="J29" i="34"/>
  <c r="J30" i="34"/>
  <c r="J31" i="34"/>
  <c r="J32" i="34"/>
  <c r="J33" i="34"/>
  <c r="J34" i="34"/>
  <c r="J35" i="34"/>
  <c r="J36" i="34"/>
  <c r="J37" i="34"/>
  <c r="J38" i="34"/>
  <c r="J39" i="34"/>
  <c r="J40" i="34"/>
  <c r="J41" i="34"/>
  <c r="J42" i="34"/>
  <c r="J43" i="34"/>
  <c r="J44" i="34"/>
  <c r="J45" i="34"/>
  <c r="J46" i="34"/>
  <c r="J47" i="34"/>
  <c r="J48" i="34"/>
  <c r="J49" i="34"/>
  <c r="J50" i="34"/>
  <c r="J51" i="34"/>
  <c r="J52" i="34"/>
  <c r="J53" i="34"/>
  <c r="J54" i="34"/>
  <c r="J11" i="34"/>
  <c r="J10" i="34"/>
  <c r="AE3" i="37"/>
  <c r="AE4" i="37"/>
  <c r="AE5" i="37"/>
  <c r="AE6" i="37"/>
  <c r="AE7" i="37"/>
  <c r="AE8" i="37"/>
  <c r="AE9" i="37"/>
  <c r="AE10" i="37"/>
  <c r="AE11" i="37"/>
  <c r="AE12" i="37"/>
  <c r="AE13" i="37"/>
  <c r="AE14" i="37"/>
  <c r="AE15" i="37"/>
  <c r="AE16" i="37"/>
  <c r="AE17" i="37"/>
  <c r="AE18" i="37"/>
  <c r="AE19" i="37"/>
  <c r="AE20" i="37"/>
  <c r="AE21" i="37"/>
  <c r="AE22" i="37"/>
  <c r="AE23" i="37"/>
  <c r="AE24" i="37"/>
  <c r="AE25" i="37"/>
  <c r="AE26" i="37"/>
  <c r="AE27" i="37"/>
  <c r="AE28" i="37"/>
  <c r="AE29" i="37"/>
  <c r="AE30" i="37"/>
  <c r="AE31" i="37"/>
  <c r="AE32" i="37"/>
  <c r="AE33" i="37"/>
  <c r="AE34" i="37"/>
  <c r="AE35" i="37"/>
  <c r="AE36" i="37"/>
  <c r="AE37" i="37"/>
  <c r="AE38" i="37"/>
  <c r="AE39" i="37"/>
  <c r="AE40" i="37"/>
  <c r="AE41" i="37"/>
  <c r="AE42" i="37"/>
  <c r="AE43" i="37"/>
  <c r="AE44" i="37"/>
  <c r="AE45" i="37"/>
  <c r="AE46" i="37"/>
  <c r="AE47" i="37"/>
  <c r="AE48" i="37"/>
  <c r="AE49" i="37"/>
  <c r="AE50" i="37"/>
  <c r="AE51" i="37"/>
  <c r="AE52" i="37"/>
  <c r="AE53" i="37"/>
  <c r="AE54" i="37"/>
  <c r="AE55" i="37"/>
  <c r="AE56" i="37"/>
  <c r="AE57" i="37"/>
  <c r="AE58" i="37"/>
  <c r="AE59" i="37"/>
  <c r="AE60" i="37"/>
  <c r="AE61" i="37"/>
  <c r="AE62" i="37"/>
  <c r="AE63" i="37"/>
  <c r="AE64" i="37"/>
  <c r="AE65" i="37"/>
  <c r="AE66" i="37"/>
  <c r="AE67" i="37"/>
  <c r="AE68" i="37"/>
  <c r="AE69" i="37"/>
  <c r="AE70" i="37"/>
  <c r="AE71" i="37"/>
  <c r="AE72" i="37"/>
  <c r="AE73" i="37"/>
  <c r="AE74" i="37"/>
  <c r="AE75" i="37"/>
  <c r="AE76" i="37"/>
  <c r="AE77" i="37"/>
  <c r="AE78" i="37"/>
  <c r="AE79" i="37"/>
  <c r="AE80" i="37"/>
  <c r="AE81" i="37"/>
  <c r="AE82" i="37"/>
  <c r="AE83" i="37"/>
  <c r="AE84" i="37"/>
  <c r="AE85" i="37"/>
  <c r="AE86" i="37"/>
  <c r="AE87" i="37"/>
  <c r="AE88" i="37"/>
  <c r="AE89" i="37"/>
  <c r="AE90" i="37"/>
  <c r="AE91" i="37"/>
  <c r="AE92" i="37"/>
  <c r="AE93" i="37"/>
  <c r="AE94" i="37"/>
  <c r="AE95" i="37"/>
  <c r="AE96" i="37"/>
  <c r="AE97" i="37"/>
  <c r="AE98" i="37"/>
  <c r="AE99" i="37"/>
  <c r="AE100" i="37"/>
  <c r="AE101" i="37"/>
  <c r="AE102" i="37"/>
  <c r="AE103" i="37"/>
  <c r="AE104" i="37"/>
  <c r="AE105" i="37"/>
  <c r="AE106" i="37"/>
  <c r="AE107" i="37"/>
  <c r="AE108" i="37"/>
  <c r="AE109" i="37"/>
  <c r="AE110" i="37"/>
  <c r="AE111" i="37"/>
  <c r="AE112" i="37"/>
  <c r="AE113" i="37"/>
  <c r="AE114" i="37"/>
  <c r="AE115" i="37"/>
  <c r="AE116" i="37"/>
  <c r="AE117" i="37"/>
  <c r="AE118" i="37"/>
  <c r="AE119" i="37"/>
  <c r="AE120" i="37"/>
  <c r="AE121" i="37"/>
  <c r="AE122" i="37"/>
  <c r="AE123" i="37"/>
  <c r="AE124" i="37"/>
  <c r="AE125" i="37"/>
  <c r="AE126" i="37"/>
  <c r="AE127" i="37"/>
  <c r="AE128" i="37"/>
  <c r="AE129" i="37"/>
  <c r="AE130" i="37"/>
  <c r="AE131" i="37"/>
  <c r="AE132" i="37"/>
  <c r="AE133" i="37"/>
  <c r="AE134" i="37"/>
  <c r="AE135" i="37"/>
  <c r="AE136" i="37"/>
  <c r="AE137" i="37"/>
  <c r="AE138" i="37"/>
  <c r="AE139" i="37"/>
  <c r="AE140" i="37"/>
  <c r="AE141" i="37"/>
  <c r="AE142" i="37"/>
  <c r="AE143" i="37"/>
  <c r="AE144" i="37"/>
  <c r="AE145" i="37"/>
  <c r="AE146" i="37"/>
  <c r="AE147" i="37"/>
  <c r="AE148" i="37"/>
  <c r="AE149" i="37"/>
  <c r="AE150" i="37"/>
  <c r="AE151" i="37"/>
  <c r="AE152" i="37"/>
  <c r="AE153" i="37"/>
  <c r="AE154" i="37"/>
  <c r="AE155" i="37"/>
  <c r="AE156" i="37"/>
  <c r="AE157" i="37"/>
  <c r="AE158" i="37"/>
  <c r="AE159" i="37"/>
  <c r="AE160" i="37"/>
  <c r="AE161" i="37"/>
  <c r="AE162" i="37"/>
  <c r="AE163" i="37"/>
  <c r="AE164" i="37"/>
  <c r="AE165" i="37"/>
  <c r="AE166" i="37"/>
  <c r="AE167" i="37"/>
  <c r="AE168" i="37"/>
  <c r="AE169" i="37"/>
  <c r="AE170" i="37"/>
  <c r="AE171" i="37"/>
  <c r="AE172" i="37"/>
  <c r="AE173" i="37"/>
  <c r="AE174" i="37"/>
  <c r="AE175" i="37"/>
  <c r="AE176" i="37"/>
  <c r="AE177" i="37"/>
  <c r="AE178" i="37"/>
  <c r="AE179" i="37"/>
  <c r="AE180" i="37"/>
  <c r="AE181" i="37"/>
  <c r="AE182" i="37"/>
  <c r="AE183" i="37"/>
  <c r="AE184" i="37"/>
  <c r="AE185" i="37"/>
  <c r="AE186" i="37"/>
  <c r="AE187" i="37"/>
  <c r="AE188" i="37"/>
  <c r="AE189" i="37"/>
  <c r="AE190" i="37"/>
  <c r="AE191" i="37"/>
  <c r="AE192" i="37"/>
  <c r="AE193" i="37"/>
  <c r="AE194" i="37"/>
  <c r="AE195" i="37"/>
  <c r="AE196" i="37"/>
  <c r="AE197" i="37"/>
  <c r="AE198" i="37"/>
  <c r="AE199" i="37"/>
  <c r="AE200" i="37"/>
  <c r="AE201" i="37"/>
  <c r="AE202" i="37"/>
  <c r="AE203" i="37"/>
  <c r="AE204" i="37"/>
  <c r="AE205" i="37"/>
  <c r="AE206" i="37"/>
  <c r="AE207" i="37"/>
  <c r="AE208" i="37"/>
  <c r="AE209" i="37"/>
  <c r="AE210" i="37"/>
  <c r="AE211" i="37"/>
  <c r="AE212" i="37"/>
  <c r="AE213" i="37"/>
  <c r="AE214" i="37"/>
  <c r="AE215" i="37"/>
  <c r="AE216" i="37"/>
  <c r="AE217" i="37"/>
  <c r="AE218" i="37"/>
  <c r="AE219" i="37"/>
  <c r="AE220" i="37"/>
  <c r="AE221" i="37"/>
  <c r="AE222" i="37"/>
  <c r="AE223" i="37"/>
  <c r="AE224" i="37"/>
  <c r="AE225" i="37"/>
  <c r="AE226" i="37"/>
  <c r="AE227" i="37"/>
  <c r="AE228" i="37"/>
  <c r="AE229" i="37"/>
  <c r="AE230" i="37"/>
  <c r="AE231" i="37"/>
  <c r="AE232" i="37"/>
  <c r="AE233" i="37"/>
  <c r="AE234" i="37"/>
  <c r="AE235" i="37"/>
  <c r="AE236" i="37"/>
  <c r="AE237" i="37"/>
  <c r="AE238" i="37"/>
  <c r="AE239" i="37"/>
  <c r="AE240" i="37"/>
  <c r="AE241" i="37"/>
  <c r="AE242" i="37"/>
  <c r="AE243" i="37"/>
  <c r="AE244" i="37"/>
  <c r="AE245" i="37"/>
  <c r="AE246" i="37"/>
  <c r="AE247" i="37"/>
  <c r="AE248" i="37"/>
  <c r="AE249" i="37"/>
  <c r="AE250" i="37"/>
  <c r="AE251" i="37"/>
  <c r="AE252" i="37"/>
  <c r="AE253" i="37"/>
  <c r="AE254" i="37"/>
  <c r="AE255" i="37"/>
  <c r="AE256" i="37"/>
  <c r="AE257" i="37"/>
  <c r="AE258" i="37"/>
  <c r="AE259" i="37"/>
  <c r="AE260" i="37"/>
  <c r="AE261" i="37"/>
  <c r="AE262" i="37"/>
  <c r="AE263" i="37"/>
  <c r="AE264" i="37"/>
  <c r="AE265" i="37"/>
  <c r="AE266" i="37"/>
  <c r="AE267" i="37"/>
  <c r="AE268" i="37"/>
  <c r="AE269" i="37"/>
  <c r="AE270" i="37"/>
  <c r="AE271" i="37"/>
  <c r="AE272" i="37"/>
  <c r="AE273" i="37"/>
  <c r="AE274" i="37"/>
  <c r="AE275" i="37"/>
  <c r="AE276" i="37"/>
  <c r="AE277" i="37"/>
  <c r="AE278" i="37"/>
  <c r="AE279" i="37"/>
  <c r="AE280" i="37"/>
  <c r="AE281" i="37"/>
  <c r="L26" i="44" l="1"/>
  <c r="M26" i="44"/>
  <c r="N26" i="44"/>
  <c r="O26" i="44" s="1"/>
  <c r="P26" i="44" s="1"/>
  <c r="L27" i="44"/>
  <c r="M27" i="44"/>
  <c r="N27" i="44" s="1"/>
  <c r="O27" i="44" s="1"/>
  <c r="P27" i="44" s="1"/>
  <c r="L28" i="44"/>
  <c r="M28" i="44"/>
  <c r="N28" i="44" s="1"/>
  <c r="E47" i="44"/>
  <c r="E97" i="44"/>
  <c r="O28" i="44" l="1"/>
  <c r="P28" i="44" s="1"/>
  <c r="M3" i="32" l="1"/>
  <c r="AB20" i="37" l="1"/>
  <c r="AB21" i="37"/>
  <c r="AB22" i="37"/>
  <c r="AB23" i="37"/>
  <c r="AB24" i="37"/>
  <c r="AB25" i="37"/>
  <c r="AB26" i="37"/>
  <c r="AB27" i="37"/>
  <c r="AB28" i="37"/>
  <c r="AB29" i="37"/>
  <c r="AB30" i="37"/>
  <c r="AB31" i="37"/>
  <c r="AB32" i="37"/>
  <c r="AB33" i="37"/>
  <c r="AB34" i="37"/>
  <c r="AB35" i="37"/>
  <c r="AB36" i="37"/>
  <c r="AB37" i="37"/>
  <c r="AB38" i="37"/>
  <c r="AB39" i="37"/>
  <c r="AB40" i="37"/>
  <c r="AB41" i="37"/>
  <c r="AB42" i="37"/>
  <c r="AB43" i="37"/>
  <c r="AB44" i="37"/>
  <c r="AB45" i="37"/>
  <c r="AB46" i="37"/>
  <c r="AB47" i="37"/>
  <c r="AB48" i="37"/>
  <c r="AB49" i="37"/>
  <c r="AB50" i="37"/>
  <c r="AC50" i="37" s="1"/>
  <c r="AB51" i="37"/>
  <c r="AB52" i="37"/>
  <c r="AC52" i="37" s="1"/>
  <c r="AB53" i="37"/>
  <c r="AC53" i="37" s="1"/>
  <c r="AB54" i="37"/>
  <c r="AB55" i="37"/>
  <c r="AB56" i="37"/>
  <c r="AB57" i="37"/>
  <c r="AC57" i="37" s="1"/>
  <c r="AB58" i="37"/>
  <c r="AC58" i="37" s="1"/>
  <c r="AB59" i="37"/>
  <c r="AB60" i="37"/>
  <c r="AC60" i="37" s="1"/>
  <c r="AB61" i="37"/>
  <c r="AC61" i="37" s="1"/>
  <c r="AB62" i="37"/>
  <c r="AC62" i="37" s="1"/>
  <c r="AB63" i="37"/>
  <c r="AB64" i="37"/>
  <c r="AB65" i="37"/>
  <c r="AC65" i="37" s="1"/>
  <c r="AB66" i="37"/>
  <c r="AC66" i="37" s="1"/>
  <c r="AB67" i="37"/>
  <c r="AB68" i="37"/>
  <c r="AC68" i="37" s="1"/>
  <c r="AB69" i="37"/>
  <c r="AC69" i="37" s="1"/>
  <c r="AB70" i="37"/>
  <c r="AC70" i="37" s="1"/>
  <c r="AB71" i="37"/>
  <c r="AB72" i="37"/>
  <c r="AB73" i="37"/>
  <c r="AC73" i="37" s="1"/>
  <c r="AB74" i="37"/>
  <c r="AC74" i="37" s="1"/>
  <c r="AB75" i="37"/>
  <c r="AB76" i="37"/>
  <c r="AC76" i="37" s="1"/>
  <c r="AB77" i="37"/>
  <c r="AC77" i="37" s="1"/>
  <c r="AB78" i="37"/>
  <c r="AC78" i="37" s="1"/>
  <c r="AB79" i="37"/>
  <c r="AB80" i="37"/>
  <c r="AB81" i="37"/>
  <c r="AC81" i="37" s="1"/>
  <c r="AB82" i="37"/>
  <c r="AC82" i="37" s="1"/>
  <c r="AB83" i="37"/>
  <c r="AB84" i="37"/>
  <c r="AC84" i="37" s="1"/>
  <c r="AB85" i="37"/>
  <c r="AC85" i="37" s="1"/>
  <c r="AB86" i="37"/>
  <c r="AC86" i="37" s="1"/>
  <c r="AB87" i="37"/>
  <c r="AB88" i="37"/>
  <c r="AB89" i="37"/>
  <c r="AC89" i="37" s="1"/>
  <c r="AB90" i="37"/>
  <c r="AC90" i="37" s="1"/>
  <c r="AB91" i="37"/>
  <c r="AB92" i="37"/>
  <c r="AB93" i="37"/>
  <c r="AC93" i="37" s="1"/>
  <c r="AB94" i="37"/>
  <c r="AC94" i="37" s="1"/>
  <c r="AB95" i="37"/>
  <c r="AB96" i="37"/>
  <c r="AB97" i="37"/>
  <c r="AC97" i="37" s="1"/>
  <c r="AB98" i="37"/>
  <c r="AC98" i="37" s="1"/>
  <c r="AB99" i="37"/>
  <c r="AB100" i="37"/>
  <c r="AB101" i="37"/>
  <c r="AC101" i="37" s="1"/>
  <c r="AB102" i="37"/>
  <c r="AC102" i="37" s="1"/>
  <c r="AB103" i="37"/>
  <c r="AB104" i="37"/>
  <c r="AB105" i="37"/>
  <c r="AC105" i="37" s="1"/>
  <c r="AB106" i="37"/>
  <c r="AC106" i="37" s="1"/>
  <c r="AB107" i="37"/>
  <c r="AB108" i="37"/>
  <c r="AB109" i="37"/>
  <c r="AC109" i="37" s="1"/>
  <c r="AB110" i="37"/>
  <c r="AC110" i="37" s="1"/>
  <c r="AB111" i="37"/>
  <c r="AB112" i="37"/>
  <c r="AB113" i="37"/>
  <c r="AC113" i="37" s="1"/>
  <c r="AB114" i="37"/>
  <c r="AC114" i="37" s="1"/>
  <c r="AB115" i="37"/>
  <c r="AB116" i="37"/>
  <c r="AB117" i="37"/>
  <c r="AC117" i="37" s="1"/>
  <c r="AB118" i="37"/>
  <c r="AC118" i="37" s="1"/>
  <c r="AB119" i="37"/>
  <c r="AB120" i="37"/>
  <c r="AB121" i="37"/>
  <c r="AC121" i="37" s="1"/>
  <c r="AB122" i="37"/>
  <c r="AC122" i="37" s="1"/>
  <c r="AB123" i="37"/>
  <c r="AB124" i="37"/>
  <c r="AB125" i="37"/>
  <c r="AC125" i="37" s="1"/>
  <c r="AB126" i="37"/>
  <c r="AC126" i="37" s="1"/>
  <c r="AB127" i="37"/>
  <c r="AB128" i="37"/>
  <c r="AB129" i="37"/>
  <c r="AC129" i="37" s="1"/>
  <c r="AB130" i="37"/>
  <c r="AC130" i="37" s="1"/>
  <c r="AB131" i="37"/>
  <c r="AB132" i="37"/>
  <c r="AB133" i="37"/>
  <c r="AC133" i="37" s="1"/>
  <c r="AB134" i="37"/>
  <c r="AC134" i="37" s="1"/>
  <c r="AB135" i="37"/>
  <c r="AB136" i="37"/>
  <c r="AB137" i="37"/>
  <c r="AC137" i="37" s="1"/>
  <c r="AB138" i="37"/>
  <c r="AC138" i="37" s="1"/>
  <c r="AB139" i="37"/>
  <c r="AB140" i="37"/>
  <c r="AB141" i="37"/>
  <c r="AC141" i="37" s="1"/>
  <c r="AB142" i="37"/>
  <c r="AC142" i="37" s="1"/>
  <c r="AB143" i="37"/>
  <c r="AB144" i="37"/>
  <c r="AB145" i="37"/>
  <c r="AC145" i="37" s="1"/>
  <c r="AB146" i="37"/>
  <c r="AC146" i="37" s="1"/>
  <c r="AB147" i="37"/>
  <c r="AB148" i="37"/>
  <c r="AB149" i="37"/>
  <c r="AC149" i="37" s="1"/>
  <c r="AB150" i="37"/>
  <c r="AC150" i="37" s="1"/>
  <c r="AB151" i="37"/>
  <c r="AB152" i="37"/>
  <c r="AB153" i="37"/>
  <c r="AC153" i="37" s="1"/>
  <c r="AB154" i="37"/>
  <c r="AC154" i="37" s="1"/>
  <c r="AB155" i="37"/>
  <c r="AB156" i="37"/>
  <c r="AB157" i="37"/>
  <c r="AC157" i="37" s="1"/>
  <c r="AB158" i="37"/>
  <c r="AC158" i="37" s="1"/>
  <c r="AB159" i="37"/>
  <c r="AB160" i="37"/>
  <c r="AB161" i="37"/>
  <c r="AC161" i="37" s="1"/>
  <c r="AB162" i="37"/>
  <c r="AC162" i="37" s="1"/>
  <c r="AB163" i="37"/>
  <c r="AB164" i="37"/>
  <c r="AB165" i="37"/>
  <c r="AC165" i="37" s="1"/>
  <c r="AB166" i="37"/>
  <c r="AC166" i="37" s="1"/>
  <c r="AB167" i="37"/>
  <c r="AB168" i="37"/>
  <c r="AB169" i="37"/>
  <c r="AC169" i="37" s="1"/>
  <c r="AB170" i="37"/>
  <c r="AC170" i="37" s="1"/>
  <c r="AB171" i="37"/>
  <c r="AB172" i="37"/>
  <c r="AB173" i="37"/>
  <c r="AC173" i="37" s="1"/>
  <c r="AB174" i="37"/>
  <c r="AC174" i="37" s="1"/>
  <c r="AB175" i="37"/>
  <c r="AB176" i="37"/>
  <c r="AB177" i="37"/>
  <c r="AC177" i="37" s="1"/>
  <c r="AB178" i="37"/>
  <c r="AC178" i="37" s="1"/>
  <c r="AB179" i="37"/>
  <c r="AB180" i="37"/>
  <c r="AB181" i="37"/>
  <c r="AC181" i="37" s="1"/>
  <c r="AB182" i="37"/>
  <c r="AC182" i="37" s="1"/>
  <c r="AB183" i="37"/>
  <c r="AB184" i="37"/>
  <c r="AB185" i="37"/>
  <c r="AC185" i="37" s="1"/>
  <c r="AB186" i="37"/>
  <c r="AC186" i="37" s="1"/>
  <c r="AB187" i="37"/>
  <c r="AB188" i="37"/>
  <c r="AB189" i="37"/>
  <c r="AC189" i="37" s="1"/>
  <c r="AB190" i="37"/>
  <c r="AC190" i="37" s="1"/>
  <c r="AB191" i="37"/>
  <c r="AB192" i="37"/>
  <c r="AB193" i="37"/>
  <c r="AC193" i="37" s="1"/>
  <c r="AB194" i="37"/>
  <c r="AC194" i="37" s="1"/>
  <c r="AB195" i="37"/>
  <c r="AB196" i="37"/>
  <c r="AB197" i="37"/>
  <c r="AC197" i="37" s="1"/>
  <c r="AB198" i="37"/>
  <c r="AC198" i="37" s="1"/>
  <c r="AB199" i="37"/>
  <c r="AB200" i="37"/>
  <c r="AB201" i="37"/>
  <c r="AC201" i="37" s="1"/>
  <c r="AB202" i="37"/>
  <c r="AC202" i="37" s="1"/>
  <c r="AB203" i="37"/>
  <c r="AB204" i="37"/>
  <c r="AB205" i="37"/>
  <c r="AC205" i="37" s="1"/>
  <c r="AB206" i="37"/>
  <c r="AC206" i="37" s="1"/>
  <c r="AB207" i="37"/>
  <c r="AB208" i="37"/>
  <c r="AB209" i="37"/>
  <c r="AC209" i="37" s="1"/>
  <c r="AB210" i="37"/>
  <c r="AC210" i="37" s="1"/>
  <c r="AB211" i="37"/>
  <c r="AB212" i="37"/>
  <c r="AB213" i="37"/>
  <c r="AC213" i="37" s="1"/>
  <c r="AB214" i="37"/>
  <c r="AC214" i="37" s="1"/>
  <c r="AB215" i="37"/>
  <c r="AB216" i="37"/>
  <c r="AB217" i="37"/>
  <c r="AC217" i="37" s="1"/>
  <c r="AB218" i="37"/>
  <c r="AC218" i="37" s="1"/>
  <c r="AB219" i="37"/>
  <c r="AB220" i="37"/>
  <c r="AB221" i="37"/>
  <c r="AC221" i="37" s="1"/>
  <c r="AB222" i="37"/>
  <c r="AC222" i="37" s="1"/>
  <c r="AB223" i="37"/>
  <c r="AB224" i="37"/>
  <c r="AB225" i="37"/>
  <c r="AC225" i="37" s="1"/>
  <c r="AB226" i="37"/>
  <c r="AC226" i="37" s="1"/>
  <c r="AB227" i="37"/>
  <c r="AB228" i="37"/>
  <c r="AB229" i="37"/>
  <c r="AC229" i="37" s="1"/>
  <c r="AB230" i="37"/>
  <c r="AC230" i="37" s="1"/>
  <c r="AB231" i="37"/>
  <c r="AB232" i="37"/>
  <c r="AB233" i="37"/>
  <c r="AC233" i="37" s="1"/>
  <c r="AB234" i="37"/>
  <c r="AC234" i="37" s="1"/>
  <c r="AB235" i="37"/>
  <c r="AB236" i="37"/>
  <c r="AB237" i="37"/>
  <c r="AC237" i="37" s="1"/>
  <c r="AB238" i="37"/>
  <c r="AC238" i="37" s="1"/>
  <c r="AB239" i="37"/>
  <c r="AB240" i="37"/>
  <c r="AB241" i="37"/>
  <c r="AC241" i="37" s="1"/>
  <c r="AB242" i="37"/>
  <c r="AC242" i="37" s="1"/>
  <c r="AB243" i="37"/>
  <c r="AB244" i="37"/>
  <c r="AB245" i="37"/>
  <c r="AC245" i="37" s="1"/>
  <c r="AB246" i="37"/>
  <c r="AC246" i="37" s="1"/>
  <c r="AB247" i="37"/>
  <c r="AB248" i="37"/>
  <c r="AB249" i="37"/>
  <c r="AB250" i="37"/>
  <c r="AC250" i="37" s="1"/>
  <c r="AB251" i="37"/>
  <c r="AB252" i="37"/>
  <c r="AB253" i="37"/>
  <c r="AC253" i="37" s="1"/>
  <c r="AB254" i="37"/>
  <c r="AC254" i="37" s="1"/>
  <c r="AB255" i="37"/>
  <c r="AB256" i="37"/>
  <c r="AB257" i="37"/>
  <c r="AB258" i="37"/>
  <c r="AC258" i="37" s="1"/>
  <c r="AB259" i="37"/>
  <c r="AB260" i="37"/>
  <c r="AB261" i="37"/>
  <c r="AC261" i="37" s="1"/>
  <c r="AB262" i="37"/>
  <c r="AC262" i="37" s="1"/>
  <c r="AB263" i="37"/>
  <c r="AB264" i="37"/>
  <c r="AB265" i="37"/>
  <c r="AB266" i="37"/>
  <c r="AC266" i="37" s="1"/>
  <c r="AB267" i="37"/>
  <c r="AB268" i="37"/>
  <c r="AB269" i="37"/>
  <c r="AC269" i="37" s="1"/>
  <c r="AB270" i="37"/>
  <c r="AC270" i="37" s="1"/>
  <c r="AB271" i="37"/>
  <c r="AB272" i="37"/>
  <c r="AB273" i="37"/>
  <c r="AB274" i="37"/>
  <c r="AC274" i="37" s="1"/>
  <c r="AB275" i="37"/>
  <c r="AB276" i="37"/>
  <c r="AB277" i="37"/>
  <c r="AC277" i="37" s="1"/>
  <c r="AB278" i="37"/>
  <c r="AC278" i="37" s="1"/>
  <c r="AB279" i="37"/>
  <c r="AB280" i="37"/>
  <c r="AB281" i="37"/>
  <c r="Y8" i="37"/>
  <c r="O6" i="37"/>
  <c r="L282" i="37"/>
  <c r="L276" i="37"/>
  <c r="L270" i="37"/>
  <c r="L264" i="37"/>
  <c r="L258" i="37"/>
  <c r="L252" i="37"/>
  <c r="L246" i="37"/>
  <c r="L240" i="37"/>
  <c r="L234" i="37"/>
  <c r="L228" i="37"/>
  <c r="L222" i="37"/>
  <c r="L216" i="37"/>
  <c r="L210" i="37"/>
  <c r="L204" i="37"/>
  <c r="L192" i="37"/>
  <c r="L186" i="37"/>
  <c r="L180" i="37"/>
  <c r="L174" i="37"/>
  <c r="L168" i="37"/>
  <c r="L162" i="37"/>
  <c r="L156" i="37"/>
  <c r="L150" i="37"/>
  <c r="L144" i="37"/>
  <c r="L138" i="37"/>
  <c r="L132" i="37"/>
  <c r="L198" i="37"/>
  <c r="L126" i="37"/>
  <c r="L120" i="37"/>
  <c r="L114" i="37"/>
  <c r="L108" i="37"/>
  <c r="L102" i="37"/>
  <c r="L96" i="37"/>
  <c r="L90" i="37"/>
  <c r="L84" i="37"/>
  <c r="L78" i="37"/>
  <c r="L72" i="37"/>
  <c r="L66" i="37"/>
  <c r="L60" i="37"/>
  <c r="L54" i="37"/>
  <c r="L48" i="37"/>
  <c r="L42" i="37"/>
  <c r="L36" i="37"/>
  <c r="L30" i="37"/>
  <c r="AC49" i="37"/>
  <c r="AC51" i="37"/>
  <c r="AC54" i="37"/>
  <c r="AC55" i="37"/>
  <c r="AC59" i="37"/>
  <c r="AC63" i="37"/>
  <c r="AC64" i="37"/>
  <c r="AC67" i="37"/>
  <c r="AC71" i="37"/>
  <c r="AC72" i="37"/>
  <c r="AC75" i="37"/>
  <c r="AC79" i="37"/>
  <c r="AC80" i="37"/>
  <c r="AC83" i="37"/>
  <c r="AC87" i="37"/>
  <c r="AC88" i="37"/>
  <c r="AC91" i="37"/>
  <c r="AC92" i="37"/>
  <c r="AC95" i="37"/>
  <c r="AC96" i="37"/>
  <c r="AC99" i="37"/>
  <c r="AC100" i="37"/>
  <c r="AC103" i="37"/>
  <c r="AC104" i="37"/>
  <c r="AC107" i="37"/>
  <c r="AC108" i="37"/>
  <c r="AC111" i="37"/>
  <c r="AC112" i="37"/>
  <c r="AC115" i="37"/>
  <c r="AC116" i="37"/>
  <c r="AC119" i="37"/>
  <c r="AC120" i="37"/>
  <c r="AC123" i="37"/>
  <c r="AC124" i="37"/>
  <c r="AC127" i="37"/>
  <c r="AC128" i="37"/>
  <c r="AC131" i="37"/>
  <c r="AC132" i="37"/>
  <c r="AC135" i="37"/>
  <c r="AC136" i="37"/>
  <c r="AC139" i="37"/>
  <c r="AC140" i="37"/>
  <c r="AC143" i="37"/>
  <c r="AC144" i="37"/>
  <c r="AC147" i="37"/>
  <c r="AC148" i="37"/>
  <c r="AC151" i="37"/>
  <c r="AC152" i="37"/>
  <c r="AC155" i="37"/>
  <c r="AC156" i="37"/>
  <c r="AC159" i="37"/>
  <c r="AC160" i="37"/>
  <c r="AC163" i="37"/>
  <c r="AC164" i="37"/>
  <c r="AC167" i="37"/>
  <c r="AC168" i="37"/>
  <c r="AC171" i="37"/>
  <c r="AC172" i="37"/>
  <c r="AC175" i="37"/>
  <c r="AC176" i="37"/>
  <c r="AC179" i="37"/>
  <c r="AC180" i="37"/>
  <c r="AC183" i="37"/>
  <c r="AC184" i="37"/>
  <c r="AC187" i="37"/>
  <c r="AC188" i="37"/>
  <c r="AC191" i="37"/>
  <c r="AC192" i="37"/>
  <c r="AC195" i="37"/>
  <c r="AC196" i="37"/>
  <c r="AC199" i="37"/>
  <c r="AC200" i="37"/>
  <c r="AC203" i="37"/>
  <c r="AC204" i="37"/>
  <c r="AC207" i="37"/>
  <c r="AC208" i="37"/>
  <c r="AC211" i="37"/>
  <c r="AC212" i="37"/>
  <c r="AC215" i="37"/>
  <c r="AC216" i="37"/>
  <c r="AC219" i="37"/>
  <c r="AC220" i="37"/>
  <c r="AC223" i="37"/>
  <c r="AC224" i="37"/>
  <c r="AC227" i="37"/>
  <c r="AC228" i="37"/>
  <c r="AC231" i="37"/>
  <c r="AC232" i="37"/>
  <c r="AC235" i="37"/>
  <c r="AC236" i="37"/>
  <c r="AC239" i="37"/>
  <c r="AC240" i="37"/>
  <c r="AC243" i="37"/>
  <c r="AC244" i="37"/>
  <c r="AC247" i="37"/>
  <c r="AC248" i="37"/>
  <c r="AC249" i="37"/>
  <c r="AC251" i="37"/>
  <c r="AC252" i="37"/>
  <c r="AC255" i="37"/>
  <c r="AC256" i="37"/>
  <c r="AC257" i="37"/>
  <c r="AC259" i="37"/>
  <c r="AC260" i="37"/>
  <c r="AC263" i="37"/>
  <c r="AC264" i="37"/>
  <c r="AC265" i="37"/>
  <c r="AC267" i="37"/>
  <c r="AC268" i="37"/>
  <c r="AC271" i="37"/>
  <c r="AC272" i="37"/>
  <c r="AC273" i="37"/>
  <c r="AC275" i="37"/>
  <c r="AC276" i="37"/>
  <c r="AC279" i="37"/>
  <c r="AC280" i="37"/>
  <c r="AC281" i="37"/>
  <c r="AD3" i="37"/>
  <c r="AD4" i="37"/>
  <c r="AD5" i="37"/>
  <c r="AD6" i="37"/>
  <c r="AD7" i="37"/>
  <c r="AD8" i="37"/>
  <c r="AD9" i="37"/>
  <c r="AD10" i="37"/>
  <c r="AD11" i="37"/>
  <c r="AD12" i="37"/>
  <c r="AD13" i="37"/>
  <c r="AD14" i="37"/>
  <c r="AD15" i="37"/>
  <c r="AD16" i="37"/>
  <c r="AD17" i="37"/>
  <c r="AD18" i="37"/>
  <c r="AD19" i="37"/>
  <c r="AD20" i="37"/>
  <c r="AD21" i="37"/>
  <c r="AD22" i="37"/>
  <c r="AD23" i="37"/>
  <c r="AD24" i="37"/>
  <c r="AD25" i="37"/>
  <c r="AD26" i="37"/>
  <c r="AD27" i="37"/>
  <c r="AD28" i="37"/>
  <c r="AD29" i="37"/>
  <c r="AD30" i="37"/>
  <c r="AD31" i="37"/>
  <c r="AD32" i="37"/>
  <c r="AD33" i="37"/>
  <c r="AD34" i="37"/>
  <c r="AD35" i="37"/>
  <c r="AD36" i="37"/>
  <c r="AD37" i="37"/>
  <c r="AD38" i="37"/>
  <c r="AD39" i="37"/>
  <c r="AD40" i="37"/>
  <c r="AD41" i="37"/>
  <c r="AD42" i="37"/>
  <c r="AD43" i="37"/>
  <c r="AD44" i="37"/>
  <c r="AD45" i="37"/>
  <c r="AD46" i="37"/>
  <c r="AD47" i="37"/>
  <c r="AD48" i="37"/>
  <c r="AD49" i="37"/>
  <c r="AD50" i="37"/>
  <c r="AD51" i="37"/>
  <c r="AD52" i="37"/>
  <c r="AD53" i="37"/>
  <c r="AD54" i="37"/>
  <c r="AD55" i="37"/>
  <c r="AD56" i="37"/>
  <c r="AD57" i="37"/>
  <c r="AD58" i="37"/>
  <c r="AD59" i="37"/>
  <c r="AD60" i="37"/>
  <c r="AD61" i="37"/>
  <c r="AD62" i="37"/>
  <c r="AD63" i="37"/>
  <c r="AD64" i="37"/>
  <c r="AD65" i="37"/>
  <c r="AD66" i="37"/>
  <c r="AD67" i="37"/>
  <c r="AD68" i="37"/>
  <c r="AD69" i="37"/>
  <c r="AD70" i="37"/>
  <c r="AD71" i="37"/>
  <c r="AD72" i="37"/>
  <c r="AD73" i="37"/>
  <c r="AD74" i="37"/>
  <c r="AD75" i="37"/>
  <c r="AD76" i="37"/>
  <c r="AD77" i="37"/>
  <c r="AD78" i="37"/>
  <c r="AD79" i="37"/>
  <c r="AD80" i="37"/>
  <c r="AD81" i="37"/>
  <c r="AD82" i="37"/>
  <c r="AD83" i="37"/>
  <c r="AD84" i="37"/>
  <c r="AD85" i="37"/>
  <c r="AD86" i="37"/>
  <c r="AD87" i="37"/>
  <c r="AD88" i="37"/>
  <c r="AD89" i="37"/>
  <c r="AD90" i="37"/>
  <c r="AD91" i="37"/>
  <c r="AD92" i="37"/>
  <c r="AD93" i="37"/>
  <c r="AD94" i="37"/>
  <c r="AD95" i="37"/>
  <c r="AD96" i="37"/>
  <c r="AD97" i="37"/>
  <c r="AD98" i="37"/>
  <c r="AD99" i="37"/>
  <c r="AD100" i="37"/>
  <c r="AD101" i="37"/>
  <c r="AD102" i="37"/>
  <c r="AD103" i="37"/>
  <c r="AD104" i="37"/>
  <c r="AD105" i="37"/>
  <c r="AD106" i="37"/>
  <c r="AD107" i="37"/>
  <c r="AD108" i="37"/>
  <c r="AD109" i="37"/>
  <c r="AD110" i="37"/>
  <c r="AD111" i="37"/>
  <c r="AD112" i="37"/>
  <c r="AD113" i="37"/>
  <c r="AD114" i="37"/>
  <c r="AD115" i="37"/>
  <c r="AD116" i="37"/>
  <c r="AD117" i="37"/>
  <c r="AD118" i="37"/>
  <c r="AD119" i="37"/>
  <c r="AD120" i="37"/>
  <c r="AD121" i="37"/>
  <c r="AD122" i="37"/>
  <c r="AD123" i="37"/>
  <c r="AD124" i="37"/>
  <c r="AD125" i="37"/>
  <c r="AD126" i="37"/>
  <c r="AD127" i="37"/>
  <c r="AD128" i="37"/>
  <c r="AD129" i="37"/>
  <c r="AD130" i="37"/>
  <c r="AD131" i="37"/>
  <c r="AD132" i="37"/>
  <c r="AD133" i="37"/>
  <c r="AD134" i="37"/>
  <c r="AD135" i="37"/>
  <c r="AD136" i="37"/>
  <c r="AD137" i="37"/>
  <c r="AD138" i="37"/>
  <c r="AD139" i="37"/>
  <c r="AD140" i="37"/>
  <c r="AD141" i="37"/>
  <c r="AD142" i="37"/>
  <c r="AD143" i="37"/>
  <c r="AD144" i="37"/>
  <c r="AD145" i="37"/>
  <c r="AD146" i="37"/>
  <c r="AD147" i="37"/>
  <c r="AD148" i="37"/>
  <c r="AD149" i="37"/>
  <c r="AD150" i="37"/>
  <c r="AD151" i="37"/>
  <c r="AD152" i="37"/>
  <c r="AD153" i="37"/>
  <c r="AD154" i="37"/>
  <c r="AD155" i="37"/>
  <c r="AD156" i="37"/>
  <c r="AD157" i="37"/>
  <c r="AD158" i="37"/>
  <c r="AD159" i="37"/>
  <c r="AD160" i="37"/>
  <c r="AD161" i="37"/>
  <c r="AD162" i="37"/>
  <c r="AD163" i="37"/>
  <c r="AD164" i="37"/>
  <c r="AD165" i="37"/>
  <c r="AD166" i="37"/>
  <c r="AD167" i="37"/>
  <c r="AD168" i="37"/>
  <c r="AD169" i="37"/>
  <c r="AD170" i="37"/>
  <c r="AD171" i="37"/>
  <c r="AD172" i="37"/>
  <c r="AD173" i="37"/>
  <c r="AD174" i="37"/>
  <c r="AD175" i="37"/>
  <c r="AD176" i="37"/>
  <c r="AD177" i="37"/>
  <c r="AD178" i="37"/>
  <c r="AD179" i="37"/>
  <c r="AD180" i="37"/>
  <c r="AD181" i="37"/>
  <c r="AD182" i="37"/>
  <c r="AD183" i="37"/>
  <c r="AD184" i="37"/>
  <c r="AD185" i="37"/>
  <c r="AD186" i="37"/>
  <c r="AD187" i="37"/>
  <c r="AD188" i="37"/>
  <c r="AD189" i="37"/>
  <c r="AD190" i="37"/>
  <c r="AD191" i="37"/>
  <c r="AD192" i="37"/>
  <c r="AD193" i="37"/>
  <c r="AD194" i="37"/>
  <c r="AD195" i="37"/>
  <c r="AD196" i="37"/>
  <c r="AD197" i="37"/>
  <c r="AD198" i="37"/>
  <c r="AD199" i="37"/>
  <c r="AD200" i="37"/>
  <c r="AD201" i="37"/>
  <c r="AD202" i="37"/>
  <c r="AD203" i="37"/>
  <c r="AD204" i="37"/>
  <c r="AD205" i="37"/>
  <c r="AD206" i="37"/>
  <c r="AD207" i="37"/>
  <c r="AD208" i="37"/>
  <c r="AD209" i="37"/>
  <c r="AD210" i="37"/>
  <c r="AD211" i="37"/>
  <c r="AD212" i="37"/>
  <c r="AD213" i="37"/>
  <c r="AD214" i="37"/>
  <c r="AD215" i="37"/>
  <c r="AD216" i="37"/>
  <c r="AD217" i="37"/>
  <c r="AD218" i="37"/>
  <c r="AD219" i="37"/>
  <c r="AD220" i="37"/>
  <c r="AD221" i="37"/>
  <c r="AD222" i="37"/>
  <c r="AD223" i="37"/>
  <c r="AD224" i="37"/>
  <c r="AD225" i="37"/>
  <c r="AD226" i="37"/>
  <c r="AD227" i="37"/>
  <c r="AD228" i="37"/>
  <c r="AD229" i="37"/>
  <c r="AD230" i="37"/>
  <c r="AD231" i="37"/>
  <c r="AD232" i="37"/>
  <c r="AD233" i="37"/>
  <c r="AD234" i="37"/>
  <c r="AD235" i="37"/>
  <c r="AD236" i="37"/>
  <c r="AD237" i="37"/>
  <c r="AD238" i="37"/>
  <c r="AD239" i="37"/>
  <c r="AD240" i="37"/>
  <c r="AD241" i="37"/>
  <c r="AD242" i="37"/>
  <c r="AD243" i="37"/>
  <c r="AD244" i="37"/>
  <c r="AD245" i="37"/>
  <c r="AD246" i="37"/>
  <c r="AD247" i="37"/>
  <c r="AD248" i="37"/>
  <c r="AD249" i="37"/>
  <c r="AD250" i="37"/>
  <c r="AD251" i="37"/>
  <c r="AD252" i="37"/>
  <c r="AD253" i="37"/>
  <c r="AD254" i="37"/>
  <c r="AD255" i="37"/>
  <c r="AD256" i="37"/>
  <c r="AD257" i="37"/>
  <c r="AD258" i="37"/>
  <c r="AD259" i="37"/>
  <c r="AD260" i="37"/>
  <c r="AD261" i="37"/>
  <c r="AD262" i="37"/>
  <c r="AD263" i="37"/>
  <c r="AD264" i="37"/>
  <c r="AD265" i="37"/>
  <c r="AD266" i="37"/>
  <c r="AD267" i="37"/>
  <c r="AD268" i="37"/>
  <c r="AD269" i="37"/>
  <c r="AD270" i="37"/>
  <c r="AD271" i="37"/>
  <c r="AD272" i="37"/>
  <c r="AD273" i="37"/>
  <c r="AD274" i="37"/>
  <c r="AD275" i="37"/>
  <c r="AD276" i="37"/>
  <c r="AD277" i="37"/>
  <c r="AD278" i="37"/>
  <c r="AD279" i="37"/>
  <c r="AD280" i="37"/>
  <c r="AD281" i="37"/>
  <c r="AD2" i="37"/>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9" i="34"/>
  <c r="K31" i="34"/>
  <c r="K27" i="34"/>
  <c r="K28" i="34"/>
  <c r="K29" i="34"/>
  <c r="K30" i="34"/>
  <c r="K32" i="34"/>
  <c r="K33" i="34"/>
  <c r="K34" i="34"/>
  <c r="K35" i="34"/>
  <c r="K36" i="34"/>
  <c r="K37" i="34"/>
  <c r="K38" i="34"/>
  <c r="K39" i="34"/>
  <c r="K40" i="34"/>
  <c r="K41" i="34"/>
  <c r="K42" i="34"/>
  <c r="K43" i="34"/>
  <c r="K44" i="34"/>
  <c r="K45" i="34"/>
  <c r="K46" i="34"/>
  <c r="K47" i="34"/>
  <c r="K48" i="34"/>
  <c r="K49" i="34"/>
  <c r="K50" i="34"/>
  <c r="K51" i="34"/>
  <c r="K52" i="34"/>
  <c r="K53" i="34"/>
  <c r="K54" i="34"/>
  <c r="K55" i="34"/>
  <c r="L24" i="37"/>
  <c r="L18" i="37"/>
  <c r="L12" i="37"/>
  <c r="Z20" i="37"/>
  <c r="Z21" i="37"/>
  <c r="Z22" i="37"/>
  <c r="Z23" i="37"/>
  <c r="Z24" i="37"/>
  <c r="Z25" i="37"/>
  <c r="Z26" i="37"/>
  <c r="Z27" i="37"/>
  <c r="Z28" i="37"/>
  <c r="Z29" i="37"/>
  <c r="Z30" i="37"/>
  <c r="Z31" i="37"/>
  <c r="Z32" i="37"/>
  <c r="Z33" i="37"/>
  <c r="Z34" i="37"/>
  <c r="Z35" i="37"/>
  <c r="Z36" i="37"/>
  <c r="Z37" i="37"/>
  <c r="Z38" i="37"/>
  <c r="Z39" i="37"/>
  <c r="Z40" i="37"/>
  <c r="Z41" i="37"/>
  <c r="Z42" i="37"/>
  <c r="Z43" i="37"/>
  <c r="Z44" i="37"/>
  <c r="Z45" i="37"/>
  <c r="Z46" i="37"/>
  <c r="Z47" i="37"/>
  <c r="Z48" i="37"/>
  <c r="Z49" i="37"/>
  <c r="Z50" i="37"/>
  <c r="Z51" i="37"/>
  <c r="Z52" i="37"/>
  <c r="Z53" i="37"/>
  <c r="Z54" i="37"/>
  <c r="Z55" i="37"/>
  <c r="Z57" i="37"/>
  <c r="Z58" i="37"/>
  <c r="Z59" i="37"/>
  <c r="Z60" i="37"/>
  <c r="Z61" i="37"/>
  <c r="Z62" i="37"/>
  <c r="Z63" i="37"/>
  <c r="Z64" i="37"/>
  <c r="Z65" i="37"/>
  <c r="Z66" i="37"/>
  <c r="Z67" i="37"/>
  <c r="Z68" i="37"/>
  <c r="Z69" i="37"/>
  <c r="Z70" i="37"/>
  <c r="Z71" i="37"/>
  <c r="Z72" i="37"/>
  <c r="Z73" i="37"/>
  <c r="Z74" i="37"/>
  <c r="Z75" i="37"/>
  <c r="Z76" i="37"/>
  <c r="Z77" i="37"/>
  <c r="Z78" i="37"/>
  <c r="Z79" i="37"/>
  <c r="Z80" i="37"/>
  <c r="Z81" i="37"/>
  <c r="Z82" i="37"/>
  <c r="Z83" i="37"/>
  <c r="Z84" i="37"/>
  <c r="Z85" i="37"/>
  <c r="Z86" i="37"/>
  <c r="Z87" i="37"/>
  <c r="Z88" i="37"/>
  <c r="Z89" i="37"/>
  <c r="Z90" i="37"/>
  <c r="Z91" i="37"/>
  <c r="Z92" i="37"/>
  <c r="Z93" i="37"/>
  <c r="Z94" i="37"/>
  <c r="Z95" i="37"/>
  <c r="Z96" i="37"/>
  <c r="Z97" i="37"/>
  <c r="Z98" i="37"/>
  <c r="Z99" i="37"/>
  <c r="Z100" i="37"/>
  <c r="Z101" i="37"/>
  <c r="Z102" i="37"/>
  <c r="Z103" i="37"/>
  <c r="Z104" i="37"/>
  <c r="Z105" i="37"/>
  <c r="Z106" i="37"/>
  <c r="Z107" i="37"/>
  <c r="Z108" i="37"/>
  <c r="Z109" i="37"/>
  <c r="Z110" i="37"/>
  <c r="Z111" i="37"/>
  <c r="Z112" i="37"/>
  <c r="Z113" i="37"/>
  <c r="Z114" i="37"/>
  <c r="Z115" i="37"/>
  <c r="Z116" i="37"/>
  <c r="Z117" i="37"/>
  <c r="Z118" i="37"/>
  <c r="Z119" i="37"/>
  <c r="Z120" i="37"/>
  <c r="Z121" i="37"/>
  <c r="Z122" i="37"/>
  <c r="Z123" i="37"/>
  <c r="Z124" i="37"/>
  <c r="Z125" i="37"/>
  <c r="Z126" i="37"/>
  <c r="Z127" i="37"/>
  <c r="Z128" i="37"/>
  <c r="Z129" i="37"/>
  <c r="Z130" i="37"/>
  <c r="Z131" i="37"/>
  <c r="Z132" i="37"/>
  <c r="Z133" i="37"/>
  <c r="Z134" i="37"/>
  <c r="Z135" i="37"/>
  <c r="Z136" i="37"/>
  <c r="Z137" i="37"/>
  <c r="Z138" i="37"/>
  <c r="Z139" i="37"/>
  <c r="Z140" i="37"/>
  <c r="Z141" i="37"/>
  <c r="Z142" i="37"/>
  <c r="Z143" i="37"/>
  <c r="Z144" i="37"/>
  <c r="Z145" i="37"/>
  <c r="Z146" i="37"/>
  <c r="Z147" i="37"/>
  <c r="Z148" i="37"/>
  <c r="Z149" i="37"/>
  <c r="Z150" i="37"/>
  <c r="Z151" i="37"/>
  <c r="Z152" i="37"/>
  <c r="Z153" i="37"/>
  <c r="Z154" i="37"/>
  <c r="Z155" i="37"/>
  <c r="Z156" i="37"/>
  <c r="Z157" i="37"/>
  <c r="Z158" i="37"/>
  <c r="Z159" i="37"/>
  <c r="Z160" i="37"/>
  <c r="Z161" i="37"/>
  <c r="Z162" i="37"/>
  <c r="Z163" i="37"/>
  <c r="Z164" i="37"/>
  <c r="Z165" i="37"/>
  <c r="Z166" i="37"/>
  <c r="Z167" i="37"/>
  <c r="Z168" i="37"/>
  <c r="Z169" i="37"/>
  <c r="Z170" i="37"/>
  <c r="Z171" i="37"/>
  <c r="Z172" i="37"/>
  <c r="Z173" i="37"/>
  <c r="Z174" i="37"/>
  <c r="Z175" i="37"/>
  <c r="Z176" i="37"/>
  <c r="Z177" i="37"/>
  <c r="Z178" i="37"/>
  <c r="Z179" i="37"/>
  <c r="Z180" i="37"/>
  <c r="Z181" i="37"/>
  <c r="Z182" i="37"/>
  <c r="Z183" i="37"/>
  <c r="Z184" i="37"/>
  <c r="Z185" i="37"/>
  <c r="Z186" i="37"/>
  <c r="Z187" i="37"/>
  <c r="Z188" i="37"/>
  <c r="Z189" i="37"/>
  <c r="Z190" i="37"/>
  <c r="Z191" i="37"/>
  <c r="Z192" i="37"/>
  <c r="Z193" i="37"/>
  <c r="Z194" i="37"/>
  <c r="Z195" i="37"/>
  <c r="Z196" i="37"/>
  <c r="Z197" i="37"/>
  <c r="Z198" i="37"/>
  <c r="Z199" i="37"/>
  <c r="Z200" i="37"/>
  <c r="Z201" i="37"/>
  <c r="Z202" i="37"/>
  <c r="Z203" i="37"/>
  <c r="Z204" i="37"/>
  <c r="Z205" i="37"/>
  <c r="Z206" i="37"/>
  <c r="Z207" i="37"/>
  <c r="Z208" i="37"/>
  <c r="Z209" i="37"/>
  <c r="Z210" i="37"/>
  <c r="Z211" i="37"/>
  <c r="Z212" i="37"/>
  <c r="Z213" i="37"/>
  <c r="Z214" i="37"/>
  <c r="Z215" i="37"/>
  <c r="Z216" i="37"/>
  <c r="Z217" i="37"/>
  <c r="Z218" i="37"/>
  <c r="Z219" i="37"/>
  <c r="Z220" i="37"/>
  <c r="Z221" i="37"/>
  <c r="Z222" i="37"/>
  <c r="Z223" i="37"/>
  <c r="Z224" i="37"/>
  <c r="Z225" i="37"/>
  <c r="Z226" i="37"/>
  <c r="Z227" i="37"/>
  <c r="Z228" i="37"/>
  <c r="Z229" i="37"/>
  <c r="Z230" i="37"/>
  <c r="Z231" i="37"/>
  <c r="Z232" i="37"/>
  <c r="Z233" i="37"/>
  <c r="Z234" i="37"/>
  <c r="Z235" i="37"/>
  <c r="Z236" i="37"/>
  <c r="Z237" i="37"/>
  <c r="Z238" i="37"/>
  <c r="Z239" i="37"/>
  <c r="Z240" i="37"/>
  <c r="Z241" i="37"/>
  <c r="Z242" i="37"/>
  <c r="Z243" i="37"/>
  <c r="Z244" i="37"/>
  <c r="Z245" i="37"/>
  <c r="Z246" i="37"/>
  <c r="Z247" i="37"/>
  <c r="Z248" i="37"/>
  <c r="Z249" i="37"/>
  <c r="Z250" i="37"/>
  <c r="Z251" i="37"/>
  <c r="Z252" i="37"/>
  <c r="Z253" i="37"/>
  <c r="Z254" i="37"/>
  <c r="Z255" i="37"/>
  <c r="Z256" i="37"/>
  <c r="Z257" i="37"/>
  <c r="Z258" i="37"/>
  <c r="Z259" i="37"/>
  <c r="Z260" i="37"/>
  <c r="Z261" i="37"/>
  <c r="Z262" i="37"/>
  <c r="Z263" i="37"/>
  <c r="Z264" i="37"/>
  <c r="Z265" i="37"/>
  <c r="Z266" i="37"/>
  <c r="Z267" i="37"/>
  <c r="Z268" i="37"/>
  <c r="Z269" i="37"/>
  <c r="Z270" i="37"/>
  <c r="Z271" i="37"/>
  <c r="Z272" i="37"/>
  <c r="Z273" i="37"/>
  <c r="Z274" i="37"/>
  <c r="Z275" i="37"/>
  <c r="Z276" i="37"/>
  <c r="Z277" i="37"/>
  <c r="Z278" i="37"/>
  <c r="Z279" i="37"/>
  <c r="Z280" i="37"/>
  <c r="Z281" i="37"/>
  <c r="AA3" i="37"/>
  <c r="AA4" i="37"/>
  <c r="AA5" i="37"/>
  <c r="AA6" i="37"/>
  <c r="AA7" i="37"/>
  <c r="AA8" i="37"/>
  <c r="AA9" i="37"/>
  <c r="AA10" i="37"/>
  <c r="AA11" i="37"/>
  <c r="AA12" i="37"/>
  <c r="AA13" i="37"/>
  <c r="AA14" i="37"/>
  <c r="AA15" i="37"/>
  <c r="AA16" i="37"/>
  <c r="AA17" i="37"/>
  <c r="AA18" i="37"/>
  <c r="AA19" i="37"/>
  <c r="AA20" i="37"/>
  <c r="AA21" i="37"/>
  <c r="AA22" i="37"/>
  <c r="AA23" i="37"/>
  <c r="AA24" i="37"/>
  <c r="AA25" i="37"/>
  <c r="AA26" i="37"/>
  <c r="AA27" i="37"/>
  <c r="AA28" i="37"/>
  <c r="AA29" i="37"/>
  <c r="AA30" i="37"/>
  <c r="AA31" i="37"/>
  <c r="AA32" i="37"/>
  <c r="AA33" i="37"/>
  <c r="AA34" i="37"/>
  <c r="AA35" i="37"/>
  <c r="AA36" i="37"/>
  <c r="AA37" i="37"/>
  <c r="AA38" i="37"/>
  <c r="AA39" i="37"/>
  <c r="AA40" i="37"/>
  <c r="AA41" i="37"/>
  <c r="AA42" i="37"/>
  <c r="AA43" i="37"/>
  <c r="AA44" i="37"/>
  <c r="AA45" i="37"/>
  <c r="AA46" i="37"/>
  <c r="AA47" i="37"/>
  <c r="AA48" i="37"/>
  <c r="AA49" i="37"/>
  <c r="AA50" i="37"/>
  <c r="AA51" i="37"/>
  <c r="AA52" i="37"/>
  <c r="AA53" i="37"/>
  <c r="AA54" i="37"/>
  <c r="AA55" i="37"/>
  <c r="AA56" i="37"/>
  <c r="AA57" i="37"/>
  <c r="AA58" i="37"/>
  <c r="AA59" i="37"/>
  <c r="AA60" i="37"/>
  <c r="AA61" i="37"/>
  <c r="AA62" i="37"/>
  <c r="AA63" i="37"/>
  <c r="AA64" i="37"/>
  <c r="AA65" i="37"/>
  <c r="AA66" i="37"/>
  <c r="AA67" i="37"/>
  <c r="AA68" i="37"/>
  <c r="AA69" i="37"/>
  <c r="AA70" i="37"/>
  <c r="AA71" i="37"/>
  <c r="AA72" i="37"/>
  <c r="AA73" i="37"/>
  <c r="AA74" i="37"/>
  <c r="AA75" i="37"/>
  <c r="AA76" i="37"/>
  <c r="AA77" i="37"/>
  <c r="AA78" i="37"/>
  <c r="AA79" i="37"/>
  <c r="AA80" i="37"/>
  <c r="AA81" i="37"/>
  <c r="AA82" i="37"/>
  <c r="AA83" i="37"/>
  <c r="AA84" i="37"/>
  <c r="AA85" i="37"/>
  <c r="AA86" i="37"/>
  <c r="AA87" i="37"/>
  <c r="AA88" i="37"/>
  <c r="AA89" i="37"/>
  <c r="AA90" i="37"/>
  <c r="AA91" i="37"/>
  <c r="AA92" i="37"/>
  <c r="AA93" i="37"/>
  <c r="AA94" i="37"/>
  <c r="AA95" i="37"/>
  <c r="AA96" i="37"/>
  <c r="AA97" i="37"/>
  <c r="AA98" i="37"/>
  <c r="AA99" i="37"/>
  <c r="AA100" i="37"/>
  <c r="AA101" i="37"/>
  <c r="AA102" i="37"/>
  <c r="AA103" i="37"/>
  <c r="AA104" i="37"/>
  <c r="AA105" i="37"/>
  <c r="AA106" i="37"/>
  <c r="AA107" i="37"/>
  <c r="AA108" i="37"/>
  <c r="AA109" i="37"/>
  <c r="AA110" i="37"/>
  <c r="AA111" i="37"/>
  <c r="AA112" i="37"/>
  <c r="AA113" i="37"/>
  <c r="AA114" i="37"/>
  <c r="AA115" i="37"/>
  <c r="AA116" i="37"/>
  <c r="AA117" i="37"/>
  <c r="AA118" i="37"/>
  <c r="AA119" i="37"/>
  <c r="AA120" i="37"/>
  <c r="AA121" i="37"/>
  <c r="AA122" i="37"/>
  <c r="AA123" i="37"/>
  <c r="AA124" i="37"/>
  <c r="AA125" i="37"/>
  <c r="AA126" i="37"/>
  <c r="AA127" i="37"/>
  <c r="AA128" i="37"/>
  <c r="AA129" i="37"/>
  <c r="AA130" i="37"/>
  <c r="AA131" i="37"/>
  <c r="AA132" i="37"/>
  <c r="AA133" i="37"/>
  <c r="AA134" i="37"/>
  <c r="AA135" i="37"/>
  <c r="AA136" i="37"/>
  <c r="AA137" i="37"/>
  <c r="AA138" i="37"/>
  <c r="AA139" i="37"/>
  <c r="AA140" i="37"/>
  <c r="AA141" i="37"/>
  <c r="AA142" i="37"/>
  <c r="AA143" i="37"/>
  <c r="AA144" i="37"/>
  <c r="AA145" i="37"/>
  <c r="AA146" i="37"/>
  <c r="AA147" i="37"/>
  <c r="AA148" i="37"/>
  <c r="AA149" i="37"/>
  <c r="AA150" i="37"/>
  <c r="AA151" i="37"/>
  <c r="AA152" i="37"/>
  <c r="AA153" i="37"/>
  <c r="AA154" i="37"/>
  <c r="AA155" i="37"/>
  <c r="AA156" i="37"/>
  <c r="AA157" i="37"/>
  <c r="AA158" i="37"/>
  <c r="AA159" i="37"/>
  <c r="AA160" i="37"/>
  <c r="AA161" i="37"/>
  <c r="AA162" i="37"/>
  <c r="AA163" i="37"/>
  <c r="AA164" i="37"/>
  <c r="AA165" i="37"/>
  <c r="AA166" i="37"/>
  <c r="AA167" i="37"/>
  <c r="AA168" i="37"/>
  <c r="AA169" i="37"/>
  <c r="AA170" i="37"/>
  <c r="AA171" i="37"/>
  <c r="AA172" i="37"/>
  <c r="AA173" i="37"/>
  <c r="AA174" i="37"/>
  <c r="AA175" i="37"/>
  <c r="AA176" i="37"/>
  <c r="AA177" i="37"/>
  <c r="AA178" i="37"/>
  <c r="AA179" i="37"/>
  <c r="AA180" i="37"/>
  <c r="AA181" i="37"/>
  <c r="AA182" i="37"/>
  <c r="AA183" i="37"/>
  <c r="AA184" i="37"/>
  <c r="AA185" i="37"/>
  <c r="AA186" i="37"/>
  <c r="AA187" i="37"/>
  <c r="AA188" i="37"/>
  <c r="AA189" i="37"/>
  <c r="AA190" i="37"/>
  <c r="AA191" i="37"/>
  <c r="AA192" i="37"/>
  <c r="AA193" i="37"/>
  <c r="AA194" i="37"/>
  <c r="AA195" i="37"/>
  <c r="AA196" i="37"/>
  <c r="AA197" i="37"/>
  <c r="AA198" i="37"/>
  <c r="AA199" i="37"/>
  <c r="AA200" i="37"/>
  <c r="AA201" i="37"/>
  <c r="AA202" i="37"/>
  <c r="AA203" i="37"/>
  <c r="AA204" i="37"/>
  <c r="AA205" i="37"/>
  <c r="AA206" i="37"/>
  <c r="AA207" i="37"/>
  <c r="AA208" i="37"/>
  <c r="AA209" i="37"/>
  <c r="AA210" i="37"/>
  <c r="AA211" i="37"/>
  <c r="AA212" i="37"/>
  <c r="AA213" i="37"/>
  <c r="AA214" i="37"/>
  <c r="AA215" i="37"/>
  <c r="AA216" i="37"/>
  <c r="AA217" i="37"/>
  <c r="AA218" i="37"/>
  <c r="AA219" i="37"/>
  <c r="AA220" i="37"/>
  <c r="AA221" i="37"/>
  <c r="AA222" i="37"/>
  <c r="AA223" i="37"/>
  <c r="AA224" i="37"/>
  <c r="AA225" i="37"/>
  <c r="AA226" i="37"/>
  <c r="AA227" i="37"/>
  <c r="AA228" i="37"/>
  <c r="AA229" i="37"/>
  <c r="AA230" i="37"/>
  <c r="AA231" i="37"/>
  <c r="AA232" i="37"/>
  <c r="AA233" i="37"/>
  <c r="AA234" i="37"/>
  <c r="AA235" i="37"/>
  <c r="AA236" i="37"/>
  <c r="AA237" i="37"/>
  <c r="AA238" i="37"/>
  <c r="AA239" i="37"/>
  <c r="AA240" i="37"/>
  <c r="AA241" i="37"/>
  <c r="AA242" i="37"/>
  <c r="AA243" i="37"/>
  <c r="AA244" i="37"/>
  <c r="AA245" i="37"/>
  <c r="AA246" i="37"/>
  <c r="AA247" i="37"/>
  <c r="AA248" i="37"/>
  <c r="AA249" i="37"/>
  <c r="AA250" i="37"/>
  <c r="AA251" i="37"/>
  <c r="AA252" i="37"/>
  <c r="AA253" i="37"/>
  <c r="AA254" i="37"/>
  <c r="AA255" i="37"/>
  <c r="AA256" i="37"/>
  <c r="AA257" i="37"/>
  <c r="AA258" i="37"/>
  <c r="AA259" i="37"/>
  <c r="AA260" i="37"/>
  <c r="AA261" i="37"/>
  <c r="AA262" i="37"/>
  <c r="AA263" i="37"/>
  <c r="AA264" i="37"/>
  <c r="AA265" i="37"/>
  <c r="AA266" i="37"/>
  <c r="AA267" i="37"/>
  <c r="AA268" i="37"/>
  <c r="AA269" i="37"/>
  <c r="AA270" i="37"/>
  <c r="AA271" i="37"/>
  <c r="AA272" i="37"/>
  <c r="AA273" i="37"/>
  <c r="AA274" i="37"/>
  <c r="AA275" i="37"/>
  <c r="AA276" i="37"/>
  <c r="AA277" i="37"/>
  <c r="AA278" i="37"/>
  <c r="AA279" i="37"/>
  <c r="AA280" i="37"/>
  <c r="AA281" i="37"/>
  <c r="Y3" i="37"/>
  <c r="Y4" i="37"/>
  <c r="Y5" i="37"/>
  <c r="Y6" i="37"/>
  <c r="Y7" i="37"/>
  <c r="Y9" i="37"/>
  <c r="Y10" i="37"/>
  <c r="Y11" i="37"/>
  <c r="Y12" i="37"/>
  <c r="Y13" i="37"/>
  <c r="Y14" i="37"/>
  <c r="Y15" i="37"/>
  <c r="Y16" i="37"/>
  <c r="Y17" i="37"/>
  <c r="Y18" i="37"/>
  <c r="Y19" i="37"/>
  <c r="Y20" i="37"/>
  <c r="Y21" i="37"/>
  <c r="Y22" i="37"/>
  <c r="Y23" i="37"/>
  <c r="Y24" i="37"/>
  <c r="Y25" i="37"/>
  <c r="Y26" i="37"/>
  <c r="Y27" i="37"/>
  <c r="Y28" i="37"/>
  <c r="Y29" i="37"/>
  <c r="Y30" i="37"/>
  <c r="Y31" i="37"/>
  <c r="Y32" i="37"/>
  <c r="Y33" i="37"/>
  <c r="Y34" i="37"/>
  <c r="Y35" i="37"/>
  <c r="Y36" i="37"/>
  <c r="Y37" i="37"/>
  <c r="Y38" i="37"/>
  <c r="Y39" i="37"/>
  <c r="Y40" i="37"/>
  <c r="Y41" i="37"/>
  <c r="Y42" i="37"/>
  <c r="Y43" i="37"/>
  <c r="Y44" i="37"/>
  <c r="Y45" i="37"/>
  <c r="Y46" i="37"/>
  <c r="Y47" i="37"/>
  <c r="Y48" i="37"/>
  <c r="Y49" i="37"/>
  <c r="Y50" i="37"/>
  <c r="Y51" i="37"/>
  <c r="Y52" i="37"/>
  <c r="Y53" i="37"/>
  <c r="Y54" i="37"/>
  <c r="Y55" i="37"/>
  <c r="Y56" i="37"/>
  <c r="Y57" i="37"/>
  <c r="Y58" i="37"/>
  <c r="Y59" i="37"/>
  <c r="Y60" i="37"/>
  <c r="Y61" i="37"/>
  <c r="Y62" i="37"/>
  <c r="Y63" i="37"/>
  <c r="Y64" i="37"/>
  <c r="Y65" i="37"/>
  <c r="Y66" i="37"/>
  <c r="Y67" i="37"/>
  <c r="Y68" i="37"/>
  <c r="Y69" i="37"/>
  <c r="Y70" i="37"/>
  <c r="Y71" i="37"/>
  <c r="Y72" i="37"/>
  <c r="Y73" i="37"/>
  <c r="Y74" i="37"/>
  <c r="Y75" i="37"/>
  <c r="Y76" i="37"/>
  <c r="Y77" i="37"/>
  <c r="Y78" i="37"/>
  <c r="Y79" i="37"/>
  <c r="Y80" i="37"/>
  <c r="Y81" i="37"/>
  <c r="Y82" i="37"/>
  <c r="Y83" i="37"/>
  <c r="Y84" i="37"/>
  <c r="Y85" i="37"/>
  <c r="Y86" i="37"/>
  <c r="Y87" i="37"/>
  <c r="Y88" i="37"/>
  <c r="Y89" i="37"/>
  <c r="Y90" i="37"/>
  <c r="Y91" i="37"/>
  <c r="Y92" i="37"/>
  <c r="Y93" i="37"/>
  <c r="Y94" i="37"/>
  <c r="Y95" i="37"/>
  <c r="Y96" i="37"/>
  <c r="Y97" i="37"/>
  <c r="Y98" i="37"/>
  <c r="Y99" i="37"/>
  <c r="Y100" i="37"/>
  <c r="Y101" i="37"/>
  <c r="Y102" i="37"/>
  <c r="Y103" i="37"/>
  <c r="Y104" i="37"/>
  <c r="Y105" i="37"/>
  <c r="Y106" i="37"/>
  <c r="Y107" i="37"/>
  <c r="Y108" i="37"/>
  <c r="Y109" i="37"/>
  <c r="Y110" i="37"/>
  <c r="Y111" i="37"/>
  <c r="Y112" i="37"/>
  <c r="Y113" i="37"/>
  <c r="Y114" i="37"/>
  <c r="Y115" i="37"/>
  <c r="Y116" i="37"/>
  <c r="Y117" i="37"/>
  <c r="Y118" i="37"/>
  <c r="Y119" i="37"/>
  <c r="Y120" i="37"/>
  <c r="Y121" i="37"/>
  <c r="Y122" i="37"/>
  <c r="Y123" i="37"/>
  <c r="Y124" i="37"/>
  <c r="Y125" i="37"/>
  <c r="Y126" i="37"/>
  <c r="Y127" i="37"/>
  <c r="Y128" i="37"/>
  <c r="Y129" i="37"/>
  <c r="Y130" i="37"/>
  <c r="Y131" i="37"/>
  <c r="Y132" i="37"/>
  <c r="Y133" i="37"/>
  <c r="Y134" i="37"/>
  <c r="Y135" i="37"/>
  <c r="Y136" i="37"/>
  <c r="Y137" i="37"/>
  <c r="Y138" i="37"/>
  <c r="Y139" i="37"/>
  <c r="Y140" i="37"/>
  <c r="Y141" i="37"/>
  <c r="Y142" i="37"/>
  <c r="Y143" i="37"/>
  <c r="Y144" i="37"/>
  <c r="Y145" i="37"/>
  <c r="Y146" i="37"/>
  <c r="Y147" i="37"/>
  <c r="Y148" i="37"/>
  <c r="Y149" i="37"/>
  <c r="Y150" i="37"/>
  <c r="Y151" i="37"/>
  <c r="Y152" i="37"/>
  <c r="Y153" i="37"/>
  <c r="Y154" i="37"/>
  <c r="Y155" i="37"/>
  <c r="Y156" i="37"/>
  <c r="Y157" i="37"/>
  <c r="Y158" i="37"/>
  <c r="Y159" i="37"/>
  <c r="Y160" i="37"/>
  <c r="Y161" i="37"/>
  <c r="Y162" i="37"/>
  <c r="Y163" i="37"/>
  <c r="Y164" i="37"/>
  <c r="Y165" i="37"/>
  <c r="Y166" i="37"/>
  <c r="Y167" i="37"/>
  <c r="Y168" i="37"/>
  <c r="Y169" i="37"/>
  <c r="Y170" i="37"/>
  <c r="Y171" i="37"/>
  <c r="Y172" i="37"/>
  <c r="Y173" i="37"/>
  <c r="Y174" i="37"/>
  <c r="Y175" i="37"/>
  <c r="Y176" i="37"/>
  <c r="Y177" i="37"/>
  <c r="Y178" i="37"/>
  <c r="Y179" i="37"/>
  <c r="Y180" i="37"/>
  <c r="Y181" i="37"/>
  <c r="Y182" i="37"/>
  <c r="Y183" i="37"/>
  <c r="Y184" i="37"/>
  <c r="Y185" i="37"/>
  <c r="Y186" i="37"/>
  <c r="Y187" i="37"/>
  <c r="Y188" i="37"/>
  <c r="Y189" i="37"/>
  <c r="Y190" i="37"/>
  <c r="Y191" i="37"/>
  <c r="Y192" i="37"/>
  <c r="Y193" i="37"/>
  <c r="Y194" i="37"/>
  <c r="Y195" i="37"/>
  <c r="Y196" i="37"/>
  <c r="Y197" i="37"/>
  <c r="Y198" i="37"/>
  <c r="Y199" i="37"/>
  <c r="Y200" i="37"/>
  <c r="Y201" i="37"/>
  <c r="Y202" i="37"/>
  <c r="Y203" i="37"/>
  <c r="Y204" i="37"/>
  <c r="Y205" i="37"/>
  <c r="Y206" i="37"/>
  <c r="Y207" i="37"/>
  <c r="Y208" i="37"/>
  <c r="Y209" i="37"/>
  <c r="Y210" i="37"/>
  <c r="Y211" i="37"/>
  <c r="Y212" i="37"/>
  <c r="Y213" i="37"/>
  <c r="Y214" i="37"/>
  <c r="Y215" i="37"/>
  <c r="Y216" i="37"/>
  <c r="Y217" i="37"/>
  <c r="Y218" i="37"/>
  <c r="Y219" i="37"/>
  <c r="Y220" i="37"/>
  <c r="Y221" i="37"/>
  <c r="Y222" i="37"/>
  <c r="Y223" i="37"/>
  <c r="Y224" i="37"/>
  <c r="Y225" i="37"/>
  <c r="Y226" i="37"/>
  <c r="Y227" i="37"/>
  <c r="Y228" i="37"/>
  <c r="Y229" i="37"/>
  <c r="Y230" i="37"/>
  <c r="Y231" i="37"/>
  <c r="Y232" i="37"/>
  <c r="Y233" i="37"/>
  <c r="Y234" i="37"/>
  <c r="Y235" i="37"/>
  <c r="Y236" i="37"/>
  <c r="Y237" i="37"/>
  <c r="Y238" i="37"/>
  <c r="Y239" i="37"/>
  <c r="Y240" i="37"/>
  <c r="Y241" i="37"/>
  <c r="Y242" i="37"/>
  <c r="Y243" i="37"/>
  <c r="Y244" i="37"/>
  <c r="Y245" i="37"/>
  <c r="Y246" i="37"/>
  <c r="Y247" i="37"/>
  <c r="Y248" i="37"/>
  <c r="Y249" i="37"/>
  <c r="Y250" i="37"/>
  <c r="Y251" i="37"/>
  <c r="Y252" i="37"/>
  <c r="Y253" i="37"/>
  <c r="Y254" i="37"/>
  <c r="Y255" i="37"/>
  <c r="Y256" i="37"/>
  <c r="Y257" i="37"/>
  <c r="Y258" i="37"/>
  <c r="Y259" i="37"/>
  <c r="Y260" i="37"/>
  <c r="Y261" i="37"/>
  <c r="Y262" i="37"/>
  <c r="Y263" i="37"/>
  <c r="Y264" i="37"/>
  <c r="Y265" i="37"/>
  <c r="Y266" i="37"/>
  <c r="Y267" i="37"/>
  <c r="Y268" i="37"/>
  <c r="Y269" i="37"/>
  <c r="Y270" i="37"/>
  <c r="Y271" i="37"/>
  <c r="Y272" i="37"/>
  <c r="Y273" i="37"/>
  <c r="Y274" i="37"/>
  <c r="Y275" i="37"/>
  <c r="Y276" i="37"/>
  <c r="Y277" i="37"/>
  <c r="Y278" i="37"/>
  <c r="Y279" i="37"/>
  <c r="Y280" i="37"/>
  <c r="Y281" i="37"/>
  <c r="X49" i="37"/>
  <c r="X50" i="37"/>
  <c r="X51" i="37"/>
  <c r="X52" i="37"/>
  <c r="X53" i="37"/>
  <c r="X54" i="37"/>
  <c r="X55" i="37"/>
  <c r="X56" i="37"/>
  <c r="X57" i="37"/>
  <c r="X58" i="37"/>
  <c r="X59" i="37"/>
  <c r="X60" i="37"/>
  <c r="X61" i="37"/>
  <c r="X62" i="37"/>
  <c r="X63" i="37"/>
  <c r="X64" i="37"/>
  <c r="X65" i="37"/>
  <c r="X66" i="37"/>
  <c r="X67" i="37"/>
  <c r="X68" i="37"/>
  <c r="X69" i="37"/>
  <c r="X70" i="37"/>
  <c r="X71" i="37"/>
  <c r="X72" i="37"/>
  <c r="X73" i="37"/>
  <c r="X74" i="37"/>
  <c r="X75" i="37"/>
  <c r="X76" i="37"/>
  <c r="X77" i="37"/>
  <c r="X78" i="37"/>
  <c r="X79" i="37"/>
  <c r="X80" i="37"/>
  <c r="X81" i="37"/>
  <c r="X82" i="37"/>
  <c r="X83" i="37"/>
  <c r="X84" i="37"/>
  <c r="X85" i="37"/>
  <c r="X86" i="37"/>
  <c r="X87" i="37"/>
  <c r="X88" i="37"/>
  <c r="X89" i="37"/>
  <c r="X90" i="37"/>
  <c r="X91" i="37"/>
  <c r="X92" i="37"/>
  <c r="X93" i="37"/>
  <c r="X94" i="37"/>
  <c r="X95" i="37"/>
  <c r="X96" i="37"/>
  <c r="X97" i="37"/>
  <c r="X98" i="37"/>
  <c r="X99" i="37"/>
  <c r="X100" i="37"/>
  <c r="X101" i="37"/>
  <c r="X102" i="37"/>
  <c r="X103" i="37"/>
  <c r="X104" i="37"/>
  <c r="X105" i="37"/>
  <c r="X106" i="37"/>
  <c r="X107" i="37"/>
  <c r="X108" i="37"/>
  <c r="X109" i="37"/>
  <c r="X110" i="37"/>
  <c r="X111" i="37"/>
  <c r="X112" i="37"/>
  <c r="X113" i="37"/>
  <c r="X114" i="37"/>
  <c r="X115" i="37"/>
  <c r="X116" i="37"/>
  <c r="X117" i="37"/>
  <c r="X118" i="37"/>
  <c r="X119" i="37"/>
  <c r="X120" i="37"/>
  <c r="X121" i="37"/>
  <c r="X122" i="37"/>
  <c r="X123" i="37"/>
  <c r="X124" i="37"/>
  <c r="X125" i="37"/>
  <c r="X126" i="37"/>
  <c r="X127" i="37"/>
  <c r="X128" i="37"/>
  <c r="X129" i="37"/>
  <c r="X130" i="37"/>
  <c r="X131" i="37"/>
  <c r="X132" i="37"/>
  <c r="X133" i="37"/>
  <c r="X134" i="37"/>
  <c r="X135" i="37"/>
  <c r="X136" i="37"/>
  <c r="X137" i="37"/>
  <c r="X138" i="37"/>
  <c r="X139" i="37"/>
  <c r="X140" i="37"/>
  <c r="X141" i="37"/>
  <c r="X142" i="37"/>
  <c r="X143" i="37"/>
  <c r="X144" i="37"/>
  <c r="X145" i="37"/>
  <c r="X146" i="37"/>
  <c r="X147" i="37"/>
  <c r="X148" i="37"/>
  <c r="X149" i="37"/>
  <c r="X150" i="37"/>
  <c r="X151" i="37"/>
  <c r="X152" i="37"/>
  <c r="X153" i="37"/>
  <c r="X154" i="37"/>
  <c r="X155" i="37"/>
  <c r="X156" i="37"/>
  <c r="X157" i="37"/>
  <c r="X158" i="37"/>
  <c r="X159" i="37"/>
  <c r="X160" i="37"/>
  <c r="X161" i="37"/>
  <c r="X162" i="37"/>
  <c r="X163" i="37"/>
  <c r="X164" i="37"/>
  <c r="X165" i="37"/>
  <c r="X166" i="37"/>
  <c r="X167" i="37"/>
  <c r="X168" i="37"/>
  <c r="X169" i="37"/>
  <c r="X170" i="37"/>
  <c r="X171" i="37"/>
  <c r="X172" i="37"/>
  <c r="X173" i="37"/>
  <c r="X174" i="37"/>
  <c r="X175" i="37"/>
  <c r="X176" i="37"/>
  <c r="X177" i="37"/>
  <c r="X178" i="37"/>
  <c r="X179" i="37"/>
  <c r="X180" i="37"/>
  <c r="X181" i="37"/>
  <c r="X182" i="37"/>
  <c r="X183" i="37"/>
  <c r="X184" i="37"/>
  <c r="X185" i="37"/>
  <c r="X186" i="37"/>
  <c r="X187" i="37"/>
  <c r="X188" i="37"/>
  <c r="X189" i="37"/>
  <c r="X190" i="37"/>
  <c r="X191" i="37"/>
  <c r="X192" i="37"/>
  <c r="X193" i="37"/>
  <c r="X194" i="37"/>
  <c r="X195" i="37"/>
  <c r="X196" i="37"/>
  <c r="X197" i="37"/>
  <c r="X198" i="37"/>
  <c r="X199" i="37"/>
  <c r="X200" i="37"/>
  <c r="X201" i="37"/>
  <c r="X202" i="37"/>
  <c r="X203" i="37"/>
  <c r="X204" i="37"/>
  <c r="X205" i="37"/>
  <c r="X206" i="37"/>
  <c r="X207" i="37"/>
  <c r="X208" i="37"/>
  <c r="X209" i="37"/>
  <c r="X210" i="37"/>
  <c r="X211" i="37"/>
  <c r="X212" i="37"/>
  <c r="X213" i="37"/>
  <c r="X214" i="37"/>
  <c r="X215" i="37"/>
  <c r="X216" i="37"/>
  <c r="X217" i="37"/>
  <c r="X218" i="37"/>
  <c r="X219" i="37"/>
  <c r="X220" i="37"/>
  <c r="X221" i="37"/>
  <c r="X222" i="37"/>
  <c r="X223" i="37"/>
  <c r="X224" i="37"/>
  <c r="X225" i="37"/>
  <c r="X226" i="37"/>
  <c r="X227" i="37"/>
  <c r="X228" i="37"/>
  <c r="X229" i="37"/>
  <c r="X230" i="37"/>
  <c r="X231" i="37"/>
  <c r="X232" i="37"/>
  <c r="X233" i="37"/>
  <c r="X234" i="37"/>
  <c r="X235" i="37"/>
  <c r="X236" i="37"/>
  <c r="X237" i="37"/>
  <c r="X238" i="37"/>
  <c r="X239" i="37"/>
  <c r="X240" i="37"/>
  <c r="X241" i="37"/>
  <c r="X242" i="37"/>
  <c r="X243" i="37"/>
  <c r="X244" i="37"/>
  <c r="X245" i="37"/>
  <c r="X246" i="37"/>
  <c r="X247" i="37"/>
  <c r="X248" i="37"/>
  <c r="X249" i="37"/>
  <c r="X250" i="37"/>
  <c r="X251" i="37"/>
  <c r="X252" i="37"/>
  <c r="X253" i="37"/>
  <c r="X254" i="37"/>
  <c r="X255" i="37"/>
  <c r="X256" i="37"/>
  <c r="X257" i="37"/>
  <c r="X258" i="37"/>
  <c r="X259" i="37"/>
  <c r="X260" i="37"/>
  <c r="X261" i="37"/>
  <c r="X262" i="37"/>
  <c r="X263" i="37"/>
  <c r="X264" i="37"/>
  <c r="X265" i="37"/>
  <c r="X266" i="37"/>
  <c r="X267" i="37"/>
  <c r="X268" i="37"/>
  <c r="X269" i="37"/>
  <c r="X270" i="37"/>
  <c r="X271" i="37"/>
  <c r="X272" i="37"/>
  <c r="X273" i="37"/>
  <c r="X274" i="37"/>
  <c r="X275" i="37"/>
  <c r="X276" i="37"/>
  <c r="X277" i="37"/>
  <c r="X278" i="37"/>
  <c r="X279" i="37"/>
  <c r="X280" i="37"/>
  <c r="X281" i="37"/>
  <c r="W3" i="37"/>
  <c r="W4" i="37"/>
  <c r="W5" i="37"/>
  <c r="W6" i="37"/>
  <c r="W7" i="37"/>
  <c r="W8" i="37"/>
  <c r="W9" i="37"/>
  <c r="W10" i="37"/>
  <c r="W11" i="37"/>
  <c r="W12" i="37"/>
  <c r="W13" i="37"/>
  <c r="W14" i="37"/>
  <c r="W15" i="37"/>
  <c r="W16" i="37"/>
  <c r="W17" i="37"/>
  <c r="W18" i="37"/>
  <c r="W19" i="37"/>
  <c r="W20" i="37"/>
  <c r="W21" i="37"/>
  <c r="W22" i="37"/>
  <c r="W23" i="37"/>
  <c r="W24" i="37"/>
  <c r="W25" i="37"/>
  <c r="W26" i="37"/>
  <c r="W27" i="37"/>
  <c r="W28" i="37"/>
  <c r="W29" i="37"/>
  <c r="W30" i="37"/>
  <c r="W31" i="37"/>
  <c r="W32" i="37"/>
  <c r="W33" i="37"/>
  <c r="W34" i="37"/>
  <c r="W35" i="37"/>
  <c r="W36" i="37"/>
  <c r="W37" i="37"/>
  <c r="W38" i="37"/>
  <c r="W39" i="37"/>
  <c r="W40" i="37"/>
  <c r="W41" i="37"/>
  <c r="W42" i="37"/>
  <c r="W43" i="37"/>
  <c r="W44" i="37"/>
  <c r="W45" i="37"/>
  <c r="W46" i="37"/>
  <c r="W47" i="37"/>
  <c r="W48" i="37"/>
  <c r="W49" i="37"/>
  <c r="W50" i="37"/>
  <c r="W51" i="37"/>
  <c r="W52" i="37"/>
  <c r="W53" i="37"/>
  <c r="W54" i="37"/>
  <c r="W55" i="37"/>
  <c r="W56" i="37"/>
  <c r="W57" i="37"/>
  <c r="W58" i="37"/>
  <c r="W59" i="37"/>
  <c r="W60" i="37"/>
  <c r="W61" i="37"/>
  <c r="W62" i="37"/>
  <c r="W63" i="37"/>
  <c r="W64" i="37"/>
  <c r="W65" i="37"/>
  <c r="W66" i="37"/>
  <c r="W67" i="37"/>
  <c r="W68" i="37"/>
  <c r="W69" i="37"/>
  <c r="W70" i="37"/>
  <c r="W71" i="37"/>
  <c r="W72" i="37"/>
  <c r="W73" i="37"/>
  <c r="W74" i="37"/>
  <c r="W75" i="37"/>
  <c r="W76" i="37"/>
  <c r="W77" i="37"/>
  <c r="W78" i="37"/>
  <c r="W79" i="37"/>
  <c r="W80" i="37"/>
  <c r="W81" i="37"/>
  <c r="W82" i="37"/>
  <c r="W83" i="37"/>
  <c r="W84" i="37"/>
  <c r="W85" i="37"/>
  <c r="W86" i="37"/>
  <c r="W87" i="37"/>
  <c r="W88" i="37"/>
  <c r="W89" i="37"/>
  <c r="W90" i="37"/>
  <c r="W91" i="37"/>
  <c r="W92" i="37"/>
  <c r="W93" i="37"/>
  <c r="W94" i="37"/>
  <c r="W95" i="37"/>
  <c r="W96" i="37"/>
  <c r="W97" i="37"/>
  <c r="W98" i="37"/>
  <c r="W99" i="37"/>
  <c r="W100" i="37"/>
  <c r="W101" i="37"/>
  <c r="W102" i="37"/>
  <c r="W103" i="37"/>
  <c r="W104" i="37"/>
  <c r="W105" i="37"/>
  <c r="W106" i="37"/>
  <c r="W107" i="37"/>
  <c r="W108" i="37"/>
  <c r="W109" i="37"/>
  <c r="W110" i="37"/>
  <c r="W111" i="37"/>
  <c r="W112" i="37"/>
  <c r="W113" i="37"/>
  <c r="W114" i="37"/>
  <c r="W115" i="37"/>
  <c r="W116" i="37"/>
  <c r="W117" i="37"/>
  <c r="W118" i="37"/>
  <c r="W119" i="37"/>
  <c r="W120" i="37"/>
  <c r="W121" i="37"/>
  <c r="W122" i="37"/>
  <c r="W123" i="37"/>
  <c r="W124" i="37"/>
  <c r="W125" i="37"/>
  <c r="W126" i="37"/>
  <c r="W127" i="37"/>
  <c r="W128" i="37"/>
  <c r="W129" i="37"/>
  <c r="W130" i="37"/>
  <c r="W131" i="37"/>
  <c r="W132" i="37"/>
  <c r="W133" i="37"/>
  <c r="W134" i="37"/>
  <c r="W135" i="37"/>
  <c r="W136" i="37"/>
  <c r="W137" i="37"/>
  <c r="W138" i="37"/>
  <c r="W139" i="37"/>
  <c r="W140" i="37"/>
  <c r="W141" i="37"/>
  <c r="W142" i="37"/>
  <c r="W143" i="37"/>
  <c r="W144" i="37"/>
  <c r="W145" i="37"/>
  <c r="W146" i="37"/>
  <c r="W147" i="37"/>
  <c r="W148" i="37"/>
  <c r="W149" i="37"/>
  <c r="W150" i="37"/>
  <c r="W151" i="37"/>
  <c r="W152" i="37"/>
  <c r="W153" i="37"/>
  <c r="W154" i="37"/>
  <c r="W155" i="37"/>
  <c r="W156" i="37"/>
  <c r="W157" i="37"/>
  <c r="W158" i="37"/>
  <c r="W159" i="37"/>
  <c r="W160" i="37"/>
  <c r="W161" i="37"/>
  <c r="W162" i="37"/>
  <c r="W163" i="37"/>
  <c r="W164" i="37"/>
  <c r="W165" i="37"/>
  <c r="W166" i="37"/>
  <c r="W167" i="37"/>
  <c r="W168" i="37"/>
  <c r="W169" i="37"/>
  <c r="W170" i="37"/>
  <c r="W171" i="37"/>
  <c r="W172" i="37"/>
  <c r="W173" i="37"/>
  <c r="W174" i="37"/>
  <c r="W175" i="37"/>
  <c r="W176" i="37"/>
  <c r="W177" i="37"/>
  <c r="W178" i="37"/>
  <c r="W179" i="37"/>
  <c r="W180" i="37"/>
  <c r="W181" i="37"/>
  <c r="W182" i="37"/>
  <c r="W183" i="37"/>
  <c r="W184" i="37"/>
  <c r="W185" i="37"/>
  <c r="W186" i="37"/>
  <c r="W187" i="37"/>
  <c r="W188" i="37"/>
  <c r="W189" i="37"/>
  <c r="W190" i="37"/>
  <c r="W191" i="37"/>
  <c r="W192" i="37"/>
  <c r="W193" i="37"/>
  <c r="W194" i="37"/>
  <c r="W195" i="37"/>
  <c r="W196" i="37"/>
  <c r="W197" i="37"/>
  <c r="W198" i="37"/>
  <c r="W199" i="37"/>
  <c r="W200" i="37"/>
  <c r="W201" i="37"/>
  <c r="W202" i="37"/>
  <c r="W203" i="37"/>
  <c r="W204" i="37"/>
  <c r="W205" i="37"/>
  <c r="W206" i="37"/>
  <c r="W207" i="37"/>
  <c r="W208" i="37"/>
  <c r="W209" i="37"/>
  <c r="W210" i="37"/>
  <c r="W211" i="37"/>
  <c r="W212" i="37"/>
  <c r="W213" i="37"/>
  <c r="W214" i="37"/>
  <c r="W215" i="37"/>
  <c r="W216" i="37"/>
  <c r="W217" i="37"/>
  <c r="W218" i="37"/>
  <c r="W219" i="37"/>
  <c r="W220" i="37"/>
  <c r="W221" i="37"/>
  <c r="W222" i="37"/>
  <c r="W223" i="37"/>
  <c r="W224" i="37"/>
  <c r="W225" i="37"/>
  <c r="W226" i="37"/>
  <c r="W227" i="37"/>
  <c r="W228" i="37"/>
  <c r="W229" i="37"/>
  <c r="W230" i="37"/>
  <c r="W231" i="37"/>
  <c r="W232" i="37"/>
  <c r="W233" i="37"/>
  <c r="W234" i="37"/>
  <c r="W235" i="37"/>
  <c r="W236" i="37"/>
  <c r="W237" i="37"/>
  <c r="W238" i="37"/>
  <c r="W239" i="37"/>
  <c r="W240" i="37"/>
  <c r="W241" i="37"/>
  <c r="W242" i="37"/>
  <c r="W243" i="37"/>
  <c r="W244" i="37"/>
  <c r="W245" i="37"/>
  <c r="W246" i="37"/>
  <c r="W247" i="37"/>
  <c r="W248" i="37"/>
  <c r="W249" i="37"/>
  <c r="W250" i="37"/>
  <c r="W251" i="37"/>
  <c r="W252" i="37"/>
  <c r="W253" i="37"/>
  <c r="W254" i="37"/>
  <c r="W255" i="37"/>
  <c r="W256" i="37"/>
  <c r="W257" i="37"/>
  <c r="W258" i="37"/>
  <c r="W259" i="37"/>
  <c r="W260" i="37"/>
  <c r="W261" i="37"/>
  <c r="W262" i="37"/>
  <c r="W263" i="37"/>
  <c r="W264" i="37"/>
  <c r="W265" i="37"/>
  <c r="W266" i="37"/>
  <c r="W267" i="37"/>
  <c r="W268" i="37"/>
  <c r="W269" i="37"/>
  <c r="W270" i="37"/>
  <c r="W271" i="37"/>
  <c r="W272" i="37"/>
  <c r="W273" i="37"/>
  <c r="W274" i="37"/>
  <c r="W275" i="37"/>
  <c r="W276" i="37"/>
  <c r="W277" i="37"/>
  <c r="W278" i="37"/>
  <c r="W279" i="37"/>
  <c r="W280" i="37"/>
  <c r="W281" i="37"/>
  <c r="V3" i="37"/>
  <c r="V4" i="37"/>
  <c r="V5" i="37"/>
  <c r="V6" i="37"/>
  <c r="V7" i="37"/>
  <c r="V8" i="37"/>
  <c r="V9" i="37"/>
  <c r="V10" i="37"/>
  <c r="V11" i="37"/>
  <c r="V12" i="37"/>
  <c r="V13" i="37"/>
  <c r="AB13" i="37" s="1"/>
  <c r="V14" i="37"/>
  <c r="V15" i="37"/>
  <c r="V16" i="37"/>
  <c r="V17" i="37"/>
  <c r="V18" i="37"/>
  <c r="V19" i="37"/>
  <c r="V20" i="37"/>
  <c r="V21" i="37"/>
  <c r="V22" i="37"/>
  <c r="V23" i="37"/>
  <c r="V24" i="37"/>
  <c r="V25" i="37"/>
  <c r="V26" i="37"/>
  <c r="V27" i="37"/>
  <c r="V28" i="37"/>
  <c r="V29" i="37"/>
  <c r="V30" i="37"/>
  <c r="V31" i="37"/>
  <c r="V32" i="37"/>
  <c r="V33" i="37"/>
  <c r="V34" i="37"/>
  <c r="V35" i="37"/>
  <c r="V36" i="37"/>
  <c r="V37" i="37"/>
  <c r="V38" i="37"/>
  <c r="V39" i="37"/>
  <c r="V40" i="37"/>
  <c r="V41" i="37"/>
  <c r="V42" i="37"/>
  <c r="V43" i="37"/>
  <c r="V44" i="37"/>
  <c r="V45" i="37"/>
  <c r="V46" i="37"/>
  <c r="V47" i="37"/>
  <c r="V48" i="37"/>
  <c r="V49" i="37"/>
  <c r="V50" i="37"/>
  <c r="V51" i="37"/>
  <c r="V52" i="37"/>
  <c r="V53" i="37"/>
  <c r="V54" i="37"/>
  <c r="V55" i="37"/>
  <c r="V56" i="37"/>
  <c r="V57" i="37"/>
  <c r="V58" i="37"/>
  <c r="V59" i="37"/>
  <c r="V60" i="37"/>
  <c r="V61" i="37"/>
  <c r="V62" i="37"/>
  <c r="V63" i="37"/>
  <c r="V64" i="37"/>
  <c r="V65" i="37"/>
  <c r="V66" i="37"/>
  <c r="V67" i="37"/>
  <c r="V68" i="37"/>
  <c r="V69" i="37"/>
  <c r="V70" i="37"/>
  <c r="V71" i="37"/>
  <c r="V72" i="37"/>
  <c r="V73" i="37"/>
  <c r="V74" i="37"/>
  <c r="V75" i="37"/>
  <c r="V76" i="37"/>
  <c r="V77" i="37"/>
  <c r="V78" i="37"/>
  <c r="V79" i="37"/>
  <c r="V80" i="37"/>
  <c r="V81" i="37"/>
  <c r="V82" i="37"/>
  <c r="V83" i="37"/>
  <c r="V84" i="37"/>
  <c r="V85" i="37"/>
  <c r="V86" i="37"/>
  <c r="V87" i="37"/>
  <c r="V88" i="37"/>
  <c r="V89" i="37"/>
  <c r="V90" i="37"/>
  <c r="V91" i="37"/>
  <c r="V92" i="37"/>
  <c r="V93" i="37"/>
  <c r="V94" i="37"/>
  <c r="V95" i="37"/>
  <c r="V96" i="37"/>
  <c r="V97" i="37"/>
  <c r="V98" i="37"/>
  <c r="V99" i="37"/>
  <c r="V100" i="37"/>
  <c r="V101" i="37"/>
  <c r="V102" i="37"/>
  <c r="V103" i="37"/>
  <c r="V104" i="37"/>
  <c r="V105" i="37"/>
  <c r="V106" i="37"/>
  <c r="V107" i="37"/>
  <c r="V108" i="37"/>
  <c r="V109" i="37"/>
  <c r="V110" i="37"/>
  <c r="V111" i="37"/>
  <c r="V112" i="37"/>
  <c r="V113" i="37"/>
  <c r="V114" i="37"/>
  <c r="V115" i="37"/>
  <c r="V116" i="37"/>
  <c r="V117" i="37"/>
  <c r="V118" i="37"/>
  <c r="V119" i="37"/>
  <c r="V120" i="37"/>
  <c r="V121" i="37"/>
  <c r="V122" i="37"/>
  <c r="V123" i="37"/>
  <c r="V124" i="37"/>
  <c r="V125" i="37"/>
  <c r="V126" i="37"/>
  <c r="V127" i="37"/>
  <c r="V128" i="37"/>
  <c r="V129" i="37"/>
  <c r="V130" i="37"/>
  <c r="V131" i="37"/>
  <c r="V132" i="37"/>
  <c r="V133" i="37"/>
  <c r="V134" i="37"/>
  <c r="V135" i="37"/>
  <c r="V136" i="37"/>
  <c r="V137" i="37"/>
  <c r="V138" i="37"/>
  <c r="V139" i="37"/>
  <c r="V140" i="37"/>
  <c r="V141" i="37"/>
  <c r="V142" i="37"/>
  <c r="V143" i="37"/>
  <c r="V144" i="37"/>
  <c r="V145" i="37"/>
  <c r="V146" i="37"/>
  <c r="V147" i="37"/>
  <c r="V148" i="37"/>
  <c r="V149" i="37"/>
  <c r="V150" i="37"/>
  <c r="V151" i="37"/>
  <c r="V152" i="37"/>
  <c r="V153" i="37"/>
  <c r="V154" i="37"/>
  <c r="V155" i="37"/>
  <c r="V156" i="37"/>
  <c r="V157" i="37"/>
  <c r="V158" i="37"/>
  <c r="V159" i="37"/>
  <c r="V160" i="37"/>
  <c r="V161" i="37"/>
  <c r="V162" i="37"/>
  <c r="V163" i="37"/>
  <c r="V164" i="37"/>
  <c r="V165" i="37"/>
  <c r="V166" i="37"/>
  <c r="V167" i="37"/>
  <c r="V168" i="37"/>
  <c r="V169" i="37"/>
  <c r="V170" i="37"/>
  <c r="V171" i="37"/>
  <c r="V172" i="37"/>
  <c r="V173" i="37"/>
  <c r="V174" i="37"/>
  <c r="V175" i="37"/>
  <c r="V176" i="37"/>
  <c r="V177" i="37"/>
  <c r="V178" i="37"/>
  <c r="V179" i="37"/>
  <c r="V180" i="37"/>
  <c r="V181" i="37"/>
  <c r="V182" i="37"/>
  <c r="V183" i="37"/>
  <c r="V184" i="37"/>
  <c r="V185" i="37"/>
  <c r="V186" i="37"/>
  <c r="V187" i="37"/>
  <c r="V188" i="37"/>
  <c r="V189" i="37"/>
  <c r="V190" i="37"/>
  <c r="V191" i="37"/>
  <c r="V192" i="37"/>
  <c r="V193" i="37"/>
  <c r="V194" i="37"/>
  <c r="V195" i="37"/>
  <c r="V196" i="37"/>
  <c r="V197" i="37"/>
  <c r="V198" i="37"/>
  <c r="V199" i="37"/>
  <c r="V200" i="37"/>
  <c r="V201" i="37"/>
  <c r="V202" i="37"/>
  <c r="V203" i="37"/>
  <c r="V204" i="37"/>
  <c r="V205" i="37"/>
  <c r="V206" i="37"/>
  <c r="V207" i="37"/>
  <c r="V208" i="37"/>
  <c r="V209" i="37"/>
  <c r="V210" i="37"/>
  <c r="V211" i="37"/>
  <c r="V212" i="37"/>
  <c r="V213" i="37"/>
  <c r="V214" i="37"/>
  <c r="V215" i="37"/>
  <c r="V216" i="37"/>
  <c r="V217" i="37"/>
  <c r="V218" i="37"/>
  <c r="V219" i="37"/>
  <c r="V220" i="37"/>
  <c r="V221" i="37"/>
  <c r="V222" i="37"/>
  <c r="V223" i="37"/>
  <c r="V224" i="37"/>
  <c r="V225" i="37"/>
  <c r="V226" i="37"/>
  <c r="V227" i="37"/>
  <c r="V228" i="37"/>
  <c r="V229" i="37"/>
  <c r="V230" i="37"/>
  <c r="V231" i="37"/>
  <c r="V232" i="37"/>
  <c r="V233" i="37"/>
  <c r="V234" i="37"/>
  <c r="V235" i="37"/>
  <c r="V236" i="37"/>
  <c r="V237" i="37"/>
  <c r="V238" i="37"/>
  <c r="V239" i="37"/>
  <c r="V240" i="37"/>
  <c r="V241" i="37"/>
  <c r="V242" i="37"/>
  <c r="V243" i="37"/>
  <c r="V244" i="37"/>
  <c r="V245" i="37"/>
  <c r="V246" i="37"/>
  <c r="V247" i="37"/>
  <c r="V248" i="37"/>
  <c r="V249" i="37"/>
  <c r="V250" i="37"/>
  <c r="V251" i="37"/>
  <c r="V252" i="37"/>
  <c r="V253" i="37"/>
  <c r="V254" i="37"/>
  <c r="V255" i="37"/>
  <c r="V256" i="37"/>
  <c r="V257" i="37"/>
  <c r="V258" i="37"/>
  <c r="V259" i="37"/>
  <c r="V260" i="37"/>
  <c r="V261" i="37"/>
  <c r="V262" i="37"/>
  <c r="V263" i="37"/>
  <c r="V264" i="37"/>
  <c r="V265" i="37"/>
  <c r="V266" i="37"/>
  <c r="V267" i="37"/>
  <c r="V268" i="37"/>
  <c r="V269" i="37"/>
  <c r="V270" i="37"/>
  <c r="V271" i="37"/>
  <c r="V272" i="37"/>
  <c r="V273" i="37"/>
  <c r="V274" i="37"/>
  <c r="V275" i="37"/>
  <c r="V276" i="37"/>
  <c r="V277" i="37"/>
  <c r="V278" i="37"/>
  <c r="V279" i="37"/>
  <c r="V280" i="37"/>
  <c r="V281" i="37"/>
  <c r="AA2" i="37"/>
  <c r="Y2" i="37"/>
  <c r="AB2" i="37" s="1"/>
  <c r="W2" i="37"/>
  <c r="V2" i="37"/>
  <c r="AB12" i="37" l="1"/>
  <c r="AB3" i="37"/>
  <c r="AB8" i="37"/>
  <c r="AB19" i="37"/>
  <c r="AB18" i="37"/>
  <c r="AB10" i="37"/>
  <c r="AB17" i="37"/>
  <c r="AB9" i="37"/>
  <c r="AB16" i="37"/>
  <c r="AB7" i="37"/>
  <c r="AB15" i="37"/>
  <c r="AB6" i="37"/>
  <c r="AB14" i="37"/>
  <c r="AB5" i="37"/>
  <c r="AB11" i="37"/>
  <c r="AB4" i="37"/>
  <c r="S19" i="37"/>
  <c r="T19" i="37"/>
  <c r="S20" i="37"/>
  <c r="T20" i="37"/>
  <c r="S21" i="37"/>
  <c r="T21" i="37"/>
  <c r="S22" i="37"/>
  <c r="T22" i="37"/>
  <c r="S23" i="37"/>
  <c r="T23" i="37"/>
  <c r="S24" i="37"/>
  <c r="T24" i="37"/>
  <c r="S25" i="37"/>
  <c r="T25" i="37"/>
  <c r="S26" i="37"/>
  <c r="T26" i="37"/>
  <c r="S27" i="37"/>
  <c r="T27" i="37"/>
  <c r="S28" i="37"/>
  <c r="T28" i="37"/>
  <c r="S29" i="37"/>
  <c r="T29" i="37"/>
  <c r="S30" i="37"/>
  <c r="T30" i="37"/>
  <c r="S31" i="37"/>
  <c r="T31" i="37"/>
  <c r="S32" i="37"/>
  <c r="T32" i="37"/>
  <c r="S33" i="37"/>
  <c r="T33" i="37"/>
  <c r="S34" i="37"/>
  <c r="T34" i="37"/>
  <c r="S35" i="37"/>
  <c r="T35" i="37"/>
  <c r="S36" i="37"/>
  <c r="T36" i="37"/>
  <c r="S37" i="37"/>
  <c r="T37" i="37"/>
  <c r="S38" i="37"/>
  <c r="T38" i="37"/>
  <c r="S39" i="37"/>
  <c r="T39" i="37"/>
  <c r="S40" i="37"/>
  <c r="T40" i="37"/>
  <c r="S41" i="37"/>
  <c r="T41" i="37"/>
  <c r="S42" i="37"/>
  <c r="T42" i="37"/>
  <c r="S43" i="37"/>
  <c r="T43" i="37"/>
  <c r="S44" i="37"/>
  <c r="T44" i="37"/>
  <c r="S45" i="37"/>
  <c r="T45" i="37"/>
  <c r="S46" i="37"/>
  <c r="T46" i="37"/>
  <c r="S47" i="37"/>
  <c r="T47" i="37"/>
  <c r="T48" i="37"/>
  <c r="T49" i="37"/>
  <c r="T50" i="37"/>
  <c r="T51" i="37"/>
  <c r="T52" i="37"/>
  <c r="T53" i="37"/>
  <c r="T54" i="37"/>
  <c r="T55" i="37"/>
  <c r="T56" i="37"/>
  <c r="T57" i="37"/>
  <c r="T58" i="37"/>
  <c r="T59" i="37"/>
  <c r="T60" i="37"/>
  <c r="T61" i="37"/>
  <c r="T62" i="37"/>
  <c r="T63" i="37"/>
  <c r="T64" i="37"/>
  <c r="T65" i="37"/>
  <c r="T66" i="37"/>
  <c r="T67" i="37"/>
  <c r="T68" i="37"/>
  <c r="T69" i="37"/>
  <c r="T70" i="37"/>
  <c r="T71" i="37"/>
  <c r="T72" i="37"/>
  <c r="T73" i="37"/>
  <c r="T74" i="37"/>
  <c r="T75" i="37"/>
  <c r="T76" i="37"/>
  <c r="T77" i="37"/>
  <c r="T78" i="37"/>
  <c r="T79" i="37"/>
  <c r="T80" i="37"/>
  <c r="T81" i="37"/>
  <c r="T82" i="37"/>
  <c r="T83" i="37"/>
  <c r="T84" i="37"/>
  <c r="T85" i="37"/>
  <c r="T86" i="37"/>
  <c r="T87" i="37"/>
  <c r="T88" i="37"/>
  <c r="T89" i="37"/>
  <c r="T90" i="37"/>
  <c r="T91" i="37"/>
  <c r="T92" i="37"/>
  <c r="T93" i="37"/>
  <c r="T94" i="37"/>
  <c r="T95" i="37"/>
  <c r="T96" i="37"/>
  <c r="T97" i="37"/>
  <c r="T98" i="37"/>
  <c r="T99" i="37"/>
  <c r="T100" i="37"/>
  <c r="T101" i="37"/>
  <c r="T102" i="37"/>
  <c r="T103" i="37"/>
  <c r="T104" i="37"/>
  <c r="T105" i="37"/>
  <c r="T106" i="37"/>
  <c r="T107" i="37"/>
  <c r="T108" i="37"/>
  <c r="T109" i="37"/>
  <c r="T110" i="37"/>
  <c r="T111" i="37"/>
  <c r="T112" i="37"/>
  <c r="T113" i="37"/>
  <c r="T114" i="37"/>
  <c r="T115" i="37"/>
  <c r="T116" i="37"/>
  <c r="T117" i="37"/>
  <c r="T118" i="37"/>
  <c r="T119" i="37"/>
  <c r="T120" i="37"/>
  <c r="T121" i="37"/>
  <c r="T122" i="37"/>
  <c r="T123" i="37"/>
  <c r="T124" i="37"/>
  <c r="T125" i="37"/>
  <c r="T126" i="37"/>
  <c r="T127" i="37"/>
  <c r="T128" i="37"/>
  <c r="T129" i="37"/>
  <c r="T130" i="37"/>
  <c r="T131" i="37"/>
  <c r="T132" i="37"/>
  <c r="T133" i="37"/>
  <c r="T134" i="37"/>
  <c r="T135" i="37"/>
  <c r="T136" i="37"/>
  <c r="T137" i="37"/>
  <c r="T138" i="37"/>
  <c r="T139" i="37"/>
  <c r="T140" i="37"/>
  <c r="T141" i="37"/>
  <c r="T142" i="37"/>
  <c r="T143" i="37"/>
  <c r="T144" i="37"/>
  <c r="T145" i="37"/>
  <c r="T146" i="37"/>
  <c r="T147" i="37"/>
  <c r="T148" i="37"/>
  <c r="T149" i="37"/>
  <c r="T150" i="37"/>
  <c r="T151" i="37"/>
  <c r="T152" i="37"/>
  <c r="T153" i="37"/>
  <c r="T154" i="37"/>
  <c r="T155" i="37"/>
  <c r="T156" i="37"/>
  <c r="T157" i="37"/>
  <c r="T158" i="37"/>
  <c r="T159" i="37"/>
  <c r="T160" i="37"/>
  <c r="T161" i="37"/>
  <c r="T162" i="37"/>
  <c r="T163" i="37"/>
  <c r="T164" i="37"/>
  <c r="T165" i="37"/>
  <c r="T166" i="37"/>
  <c r="T167" i="37"/>
  <c r="T168" i="37"/>
  <c r="T169" i="37"/>
  <c r="T170" i="37"/>
  <c r="T171" i="37"/>
  <c r="T172" i="37"/>
  <c r="T173" i="37"/>
  <c r="T174" i="37"/>
  <c r="T175" i="37"/>
  <c r="T176" i="37"/>
  <c r="T177" i="37"/>
  <c r="T178" i="37"/>
  <c r="T179" i="37"/>
  <c r="T180" i="37"/>
  <c r="T181" i="37"/>
  <c r="T182" i="37"/>
  <c r="T183" i="37"/>
  <c r="T184" i="37"/>
  <c r="T185" i="37"/>
  <c r="T186" i="37"/>
  <c r="T187" i="37"/>
  <c r="T188" i="37"/>
  <c r="T189" i="37"/>
  <c r="T190" i="37"/>
  <c r="T191" i="37"/>
  <c r="T192" i="37"/>
  <c r="T193" i="37"/>
  <c r="T194" i="37"/>
  <c r="T195" i="37"/>
  <c r="T196" i="37"/>
  <c r="T197" i="37"/>
  <c r="T198" i="37"/>
  <c r="T199" i="37"/>
  <c r="T200" i="37"/>
  <c r="T201" i="37"/>
  <c r="T202" i="37"/>
  <c r="T203" i="37"/>
  <c r="T204" i="37"/>
  <c r="T205" i="37"/>
  <c r="T206" i="37"/>
  <c r="T207" i="37"/>
  <c r="T208" i="37"/>
  <c r="T209" i="37"/>
  <c r="T210" i="37"/>
  <c r="T211" i="37"/>
  <c r="T212" i="37"/>
  <c r="T213" i="37"/>
  <c r="T214" i="37"/>
  <c r="T215" i="37"/>
  <c r="T216" i="37"/>
  <c r="T217" i="37"/>
  <c r="T218" i="37"/>
  <c r="T219" i="37"/>
  <c r="T220" i="37"/>
  <c r="T221" i="37"/>
  <c r="T222" i="37"/>
  <c r="T223" i="37"/>
  <c r="T224" i="37"/>
  <c r="T225" i="37"/>
  <c r="T226" i="37"/>
  <c r="T227" i="37"/>
  <c r="T228" i="37"/>
  <c r="T229" i="37"/>
  <c r="T230" i="37"/>
  <c r="T231" i="37"/>
  <c r="T232" i="37"/>
  <c r="T233" i="37"/>
  <c r="T234" i="37"/>
  <c r="T235" i="37"/>
  <c r="T236" i="37"/>
  <c r="T237" i="37"/>
  <c r="T238" i="37"/>
  <c r="T239" i="37"/>
  <c r="T240" i="37"/>
  <c r="T241" i="37"/>
  <c r="T242" i="37"/>
  <c r="T243" i="37"/>
  <c r="T244" i="37"/>
  <c r="T245" i="37"/>
  <c r="T246" i="37"/>
  <c r="T247" i="37"/>
  <c r="T248" i="37"/>
  <c r="T249" i="37"/>
  <c r="T250" i="37"/>
  <c r="T251" i="37"/>
  <c r="T252" i="37"/>
  <c r="T253" i="37"/>
  <c r="T254" i="37"/>
  <c r="T255" i="37"/>
  <c r="T256" i="37"/>
  <c r="T257" i="37"/>
  <c r="T258" i="37"/>
  <c r="T259" i="37"/>
  <c r="T260" i="37"/>
  <c r="T261" i="37"/>
  <c r="T262" i="37"/>
  <c r="T263" i="37"/>
  <c r="T264" i="37"/>
  <c r="T265" i="37"/>
  <c r="L4" i="37" l="1"/>
  <c r="L280" i="37" l="1"/>
  <c r="L274" i="37"/>
  <c r="L268" i="37"/>
  <c r="L262" i="37"/>
  <c r="L256" i="37"/>
  <c r="L250" i="37"/>
  <c r="L244" i="37"/>
  <c r="L238" i="37"/>
  <c r="L232" i="37"/>
  <c r="L226" i="37"/>
  <c r="L220" i="37"/>
  <c r="L214" i="37"/>
  <c r="L208" i="37"/>
  <c r="L202" i="37"/>
  <c r="L196" i="37"/>
  <c r="L190" i="37"/>
  <c r="L184" i="37"/>
  <c r="L178" i="37"/>
  <c r="L172" i="37"/>
  <c r="L166" i="37"/>
  <c r="L160" i="37"/>
  <c r="L154" i="37"/>
  <c r="L148" i="37"/>
  <c r="L142" i="37"/>
  <c r="L136" i="37"/>
  <c r="L130" i="37"/>
  <c r="L124" i="37"/>
  <c r="L118" i="37"/>
  <c r="L112" i="37"/>
  <c r="L106" i="37"/>
  <c r="L100" i="37"/>
  <c r="L94" i="37"/>
  <c r="L88" i="37"/>
  <c r="L82" i="37"/>
  <c r="L76" i="37"/>
  <c r="L70" i="37"/>
  <c r="L64" i="37"/>
  <c r="L58" i="37"/>
  <c r="L52" i="37"/>
  <c r="L46" i="37"/>
  <c r="L40" i="37"/>
  <c r="L34" i="37"/>
  <c r="L28" i="37"/>
  <c r="L22" i="37"/>
  <c r="L16" i="37"/>
  <c r="L10" i="37"/>
  <c r="Q277" i="37" l="1"/>
  <c r="Q271" i="37"/>
  <c r="Q265" i="37"/>
  <c r="Q259" i="37"/>
  <c r="Q253" i="37"/>
  <c r="Q247" i="37"/>
  <c r="Q241" i="37"/>
  <c r="Q235" i="37"/>
  <c r="Q229" i="37"/>
  <c r="Q223" i="37"/>
  <c r="Q217" i="37"/>
  <c r="Q211" i="37"/>
  <c r="Q205" i="37"/>
  <c r="Q199" i="37"/>
  <c r="Q193" i="37"/>
  <c r="Q187" i="37"/>
  <c r="Q181" i="37"/>
  <c r="Q175" i="37"/>
  <c r="Q169" i="37"/>
  <c r="Q163" i="37"/>
  <c r="Q157" i="37"/>
  <c r="Q151" i="37"/>
  <c r="Q145" i="37"/>
  <c r="Q139" i="37"/>
  <c r="Q133" i="37"/>
  <c r="Q127" i="37"/>
  <c r="Q121" i="37"/>
  <c r="Q115" i="37"/>
  <c r="Q109" i="37"/>
  <c r="Q103" i="37"/>
  <c r="S18" i="37" s="1"/>
  <c r="Z19" i="37" s="1"/>
  <c r="O180" i="37"/>
  <c r="O123" i="37"/>
  <c r="P277" i="37"/>
  <c r="O280" i="37" s="1"/>
  <c r="P271" i="37"/>
  <c r="O276" i="37" s="1"/>
  <c r="P265" i="37"/>
  <c r="O270" i="37" s="1"/>
  <c r="P259" i="37"/>
  <c r="O263" i="37" s="1"/>
  <c r="P253" i="37"/>
  <c r="O256" i="37" s="1"/>
  <c r="P247" i="37"/>
  <c r="O248" i="37" s="1"/>
  <c r="P241" i="37"/>
  <c r="O246" i="37" s="1"/>
  <c r="P235" i="37"/>
  <c r="O240" i="37" s="1"/>
  <c r="P229" i="37"/>
  <c r="O231" i="37" s="1"/>
  <c r="P223" i="37"/>
  <c r="O224" i="37" s="1"/>
  <c r="P217" i="37"/>
  <c r="O219" i="37" s="1"/>
  <c r="P211" i="37"/>
  <c r="O215" i="37" s="1"/>
  <c r="P205" i="37"/>
  <c r="O208" i="37" s="1"/>
  <c r="P199" i="37"/>
  <c r="O200" i="37" s="1"/>
  <c r="P193" i="37"/>
  <c r="O198" i="37" s="1"/>
  <c r="P187" i="37"/>
  <c r="O192" i="37" s="1"/>
  <c r="P181" i="37"/>
  <c r="O183" i="37" s="1"/>
  <c r="P175" i="37"/>
  <c r="O176" i="37" s="1"/>
  <c r="P169" i="37"/>
  <c r="O170" i="37" s="1"/>
  <c r="P163" i="37"/>
  <c r="O167" i="37" s="1"/>
  <c r="P157" i="37"/>
  <c r="O160" i="37" s="1"/>
  <c r="P151" i="37"/>
  <c r="O152" i="37" s="1"/>
  <c r="P145" i="37"/>
  <c r="O150" i="37" s="1"/>
  <c r="P139" i="37"/>
  <c r="O144" i="37" s="1"/>
  <c r="P133" i="37"/>
  <c r="O138" i="37" s="1"/>
  <c r="P127" i="37"/>
  <c r="O128" i="37" s="1"/>
  <c r="P121" i="37"/>
  <c r="O122" i="37" s="1"/>
  <c r="P115" i="37"/>
  <c r="O119" i="37" s="1"/>
  <c r="P109" i="37"/>
  <c r="O112" i="37" s="1"/>
  <c r="P103" i="37"/>
  <c r="O104" i="37" s="1"/>
  <c r="P97" i="37"/>
  <c r="O102" i="37" s="1"/>
  <c r="P91" i="37"/>
  <c r="O96" i="37" s="1"/>
  <c r="P85" i="37"/>
  <c r="O90" i="37" s="1"/>
  <c r="P79" i="37"/>
  <c r="O80" i="37" s="1"/>
  <c r="P73" i="37"/>
  <c r="P67" i="37"/>
  <c r="P61" i="37"/>
  <c r="P55" i="37"/>
  <c r="P49" i="37"/>
  <c r="O54" i="37" s="1"/>
  <c r="P43" i="37"/>
  <c r="O48" i="37" s="1"/>
  <c r="P37" i="37"/>
  <c r="O42" i="37" s="1"/>
  <c r="P31" i="37"/>
  <c r="P25" i="37"/>
  <c r="P19" i="37"/>
  <c r="P13" i="37"/>
  <c r="P7" i="37"/>
  <c r="P1" i="37"/>
  <c r="O1" i="37" s="1"/>
  <c r="M277" i="37"/>
  <c r="R47" i="37" s="1"/>
  <c r="X48" i="37" s="1"/>
  <c r="AC48" i="37" s="1"/>
  <c r="M271" i="37"/>
  <c r="R46" i="37" s="1"/>
  <c r="X47" i="37" s="1"/>
  <c r="AC47" i="37" s="1"/>
  <c r="M265" i="37"/>
  <c r="R45" i="37" s="1"/>
  <c r="X46" i="37" s="1"/>
  <c r="AC46" i="37" s="1"/>
  <c r="M259" i="37"/>
  <c r="R44" i="37" s="1"/>
  <c r="X45" i="37" s="1"/>
  <c r="AC45" i="37" s="1"/>
  <c r="M253" i="37"/>
  <c r="R43" i="37" s="1"/>
  <c r="X44" i="37" s="1"/>
  <c r="AC44" i="37" s="1"/>
  <c r="M247" i="37"/>
  <c r="R42" i="37" s="1"/>
  <c r="X43" i="37" s="1"/>
  <c r="AC43" i="37" s="1"/>
  <c r="M241" i="37"/>
  <c r="R41" i="37" s="1"/>
  <c r="X42" i="37" s="1"/>
  <c r="AC42" i="37" s="1"/>
  <c r="M235" i="37"/>
  <c r="R40" i="37" s="1"/>
  <c r="X41" i="37" s="1"/>
  <c r="AC41" i="37" s="1"/>
  <c r="M229" i="37"/>
  <c r="R39" i="37" s="1"/>
  <c r="X40" i="37" s="1"/>
  <c r="AC40" i="37" s="1"/>
  <c r="M223" i="37"/>
  <c r="R38" i="37" s="1"/>
  <c r="X39" i="37" s="1"/>
  <c r="AC39" i="37" s="1"/>
  <c r="M217" i="37"/>
  <c r="R37" i="37" s="1"/>
  <c r="X38" i="37" s="1"/>
  <c r="AC38" i="37" s="1"/>
  <c r="M211" i="37"/>
  <c r="R36" i="37" s="1"/>
  <c r="X37" i="37" s="1"/>
  <c r="AC37" i="37" s="1"/>
  <c r="M205" i="37"/>
  <c r="R35" i="37" s="1"/>
  <c r="X36" i="37" s="1"/>
  <c r="AC36" i="37" s="1"/>
  <c r="M199" i="37"/>
  <c r="R34" i="37" s="1"/>
  <c r="X35" i="37" s="1"/>
  <c r="AC35" i="37" s="1"/>
  <c r="M193" i="37"/>
  <c r="R33" i="37" s="1"/>
  <c r="X34" i="37" s="1"/>
  <c r="AC34" i="37" s="1"/>
  <c r="M187" i="37"/>
  <c r="R32" i="37" s="1"/>
  <c r="X33" i="37" s="1"/>
  <c r="AC33" i="37" s="1"/>
  <c r="M181" i="37"/>
  <c r="R31" i="37" s="1"/>
  <c r="X32" i="37" s="1"/>
  <c r="AC32" i="37" s="1"/>
  <c r="M175" i="37"/>
  <c r="R30" i="37" s="1"/>
  <c r="X31" i="37" s="1"/>
  <c r="AC31" i="37" s="1"/>
  <c r="M169" i="37"/>
  <c r="R29" i="37" s="1"/>
  <c r="X30" i="37" s="1"/>
  <c r="AC30" i="37" s="1"/>
  <c r="M163" i="37"/>
  <c r="R28" i="37" s="1"/>
  <c r="X29" i="37" s="1"/>
  <c r="AC29" i="37" s="1"/>
  <c r="M157" i="37"/>
  <c r="R27" i="37" s="1"/>
  <c r="X28" i="37" s="1"/>
  <c r="AC28" i="37" s="1"/>
  <c r="M151" i="37"/>
  <c r="R26" i="37" s="1"/>
  <c r="X27" i="37" s="1"/>
  <c r="AC27" i="37" s="1"/>
  <c r="M145" i="37"/>
  <c r="R25" i="37" s="1"/>
  <c r="X26" i="37" s="1"/>
  <c r="AC26" i="37" s="1"/>
  <c r="M139" i="37"/>
  <c r="R24" i="37" s="1"/>
  <c r="X25" i="37" s="1"/>
  <c r="AC25" i="37" s="1"/>
  <c r="M133" i="37"/>
  <c r="R23" i="37" s="1"/>
  <c r="X24" i="37" s="1"/>
  <c r="AC24" i="37" s="1"/>
  <c r="M127" i="37"/>
  <c r="R22" i="37" s="1"/>
  <c r="X23" i="37" s="1"/>
  <c r="AC23" i="37" s="1"/>
  <c r="M121" i="37"/>
  <c r="R21" i="37" s="1"/>
  <c r="X22" i="37" s="1"/>
  <c r="AC22" i="37" s="1"/>
  <c r="M115" i="37"/>
  <c r="R20" i="37" s="1"/>
  <c r="X21" i="37" s="1"/>
  <c r="AC21" i="37" s="1"/>
  <c r="M109" i="37"/>
  <c r="R19" i="37" s="1"/>
  <c r="X20" i="37" s="1"/>
  <c r="AC20" i="37" s="1"/>
  <c r="M103" i="37"/>
  <c r="R18" i="37" s="1"/>
  <c r="M97" i="37"/>
  <c r="R17" i="37" s="1"/>
  <c r="M91" i="37"/>
  <c r="R16" i="37" s="1"/>
  <c r="M85" i="37"/>
  <c r="R15" i="37" s="1"/>
  <c r="M79" i="37"/>
  <c r="R14" i="37" s="1"/>
  <c r="M73" i="37"/>
  <c r="R13" i="37" s="1"/>
  <c r="M61" i="37"/>
  <c r="R11" i="37" s="1"/>
  <c r="M49" i="37"/>
  <c r="R9" i="37" s="1"/>
  <c r="M43" i="37"/>
  <c r="R8" i="37" s="1"/>
  <c r="M37" i="37"/>
  <c r="R7" i="37" s="1"/>
  <c r="M31" i="37"/>
  <c r="R6" i="37" s="1"/>
  <c r="M19" i="37"/>
  <c r="R4" i="37" s="1"/>
  <c r="X5" i="37" s="1"/>
  <c r="M13" i="37"/>
  <c r="R3" i="37" s="1"/>
  <c r="M7" i="37"/>
  <c r="R2" i="37" s="1"/>
  <c r="I277" i="37"/>
  <c r="L279" i="37" s="1"/>
  <c r="I271" i="37"/>
  <c r="L273" i="37" s="1"/>
  <c r="I265" i="37"/>
  <c r="L267" i="37" s="1"/>
  <c r="I259" i="37"/>
  <c r="L261" i="37" s="1"/>
  <c r="I253" i="37"/>
  <c r="L255" i="37" s="1"/>
  <c r="I247" i="37"/>
  <c r="L248" i="37" s="1"/>
  <c r="I241" i="37"/>
  <c r="L243" i="37" s="1"/>
  <c r="I235" i="37"/>
  <c r="L237" i="37" s="1"/>
  <c r="I229" i="37"/>
  <c r="L230" i="37" s="1"/>
  <c r="I223" i="37"/>
  <c r="L225" i="37" s="1"/>
  <c r="I217" i="37"/>
  <c r="L219" i="37" s="1"/>
  <c r="I211" i="37"/>
  <c r="L213" i="37" s="1"/>
  <c r="I205" i="37"/>
  <c r="L207" i="37" s="1"/>
  <c r="I199" i="37"/>
  <c r="L200" i="37" s="1"/>
  <c r="I193" i="37"/>
  <c r="L195" i="37" s="1"/>
  <c r="I187" i="37"/>
  <c r="L189" i="37" s="1"/>
  <c r="I181" i="37"/>
  <c r="L182" i="37" s="1"/>
  <c r="I175" i="37"/>
  <c r="L176" i="37" s="1"/>
  <c r="I169" i="37"/>
  <c r="L171" i="37" s="1"/>
  <c r="I163" i="37"/>
  <c r="L164" i="37" s="1"/>
  <c r="I157" i="37"/>
  <c r="L159" i="37" s="1"/>
  <c r="I151" i="37"/>
  <c r="L153" i="37" s="1"/>
  <c r="I145" i="37"/>
  <c r="L146" i="37" s="1"/>
  <c r="I139" i="37"/>
  <c r="L141" i="37" s="1"/>
  <c r="I133" i="37"/>
  <c r="L134" i="37" s="1"/>
  <c r="I127" i="37"/>
  <c r="L129" i="37" s="1"/>
  <c r="I121" i="37"/>
  <c r="L122" i="37" s="1"/>
  <c r="I115" i="37"/>
  <c r="L116" i="37" s="1"/>
  <c r="I109" i="37"/>
  <c r="L111" i="37" s="1"/>
  <c r="I103" i="37"/>
  <c r="L105" i="37" s="1"/>
  <c r="I97" i="37"/>
  <c r="L99" i="37" s="1"/>
  <c r="L272" i="37"/>
  <c r="L266" i="37"/>
  <c r="L231" i="37"/>
  <c r="L177" i="37"/>
  <c r="L147" i="37"/>
  <c r="I91" i="37"/>
  <c r="L93" i="37" s="1"/>
  <c r="I85" i="37"/>
  <c r="L87" i="37" s="1"/>
  <c r="I79" i="37"/>
  <c r="L81" i="37" s="1"/>
  <c r="I73" i="37"/>
  <c r="L75" i="37" s="1"/>
  <c r="I67" i="37"/>
  <c r="L69" i="37" s="1"/>
  <c r="I61" i="37"/>
  <c r="L63" i="37" s="1"/>
  <c r="I55" i="37"/>
  <c r="L56" i="37" s="1"/>
  <c r="I49" i="37"/>
  <c r="L50" i="37" s="1"/>
  <c r="I43" i="37"/>
  <c r="L45" i="37" s="1"/>
  <c r="I37" i="37"/>
  <c r="L39" i="37" s="1"/>
  <c r="I31" i="37"/>
  <c r="L33" i="37" s="1"/>
  <c r="I25" i="37"/>
  <c r="L26" i="37" s="1"/>
  <c r="I19" i="37"/>
  <c r="L21" i="37" s="1"/>
  <c r="M67" i="37"/>
  <c r="R12" i="37" s="1"/>
  <c r="I13" i="37"/>
  <c r="L14" i="37" s="1"/>
  <c r="I7" i="37"/>
  <c r="L9" i="37" s="1"/>
  <c r="I1" i="37"/>
  <c r="L3" i="37" s="1"/>
  <c r="F22" i="37"/>
  <c r="L6" i="37" s="1"/>
  <c r="M1" i="37" s="1"/>
  <c r="R1" i="37" s="1"/>
  <c r="X2" i="37" s="1"/>
  <c r="C6" i="37"/>
  <c r="C5" i="37"/>
  <c r="C4" i="37"/>
  <c r="C3" i="37"/>
  <c r="C2" i="37"/>
  <c r="C1" i="37"/>
  <c r="O9" i="37" l="1"/>
  <c r="O12" i="37"/>
  <c r="O56" i="37"/>
  <c r="O60" i="37"/>
  <c r="O16" i="37"/>
  <c r="O18" i="37"/>
  <c r="O64" i="37"/>
  <c r="O66" i="37"/>
  <c r="O23" i="37"/>
  <c r="O24" i="37"/>
  <c r="O71" i="37"/>
  <c r="O72" i="37"/>
  <c r="O26" i="37"/>
  <c r="Q25" i="37" s="1"/>
  <c r="S5" i="37" s="1"/>
  <c r="Z6" i="37" s="1"/>
  <c r="O30" i="37"/>
  <c r="O74" i="37"/>
  <c r="Q73" i="37" s="1"/>
  <c r="S13" i="37" s="1"/>
  <c r="Z14" i="37" s="1"/>
  <c r="O78" i="37"/>
  <c r="O32" i="37"/>
  <c r="O36" i="37"/>
  <c r="O19" i="37"/>
  <c r="X19" i="37"/>
  <c r="AC19" i="37" s="1"/>
  <c r="K26" i="34" s="1"/>
  <c r="T18" i="37"/>
  <c r="X18" i="37"/>
  <c r="U17" i="37"/>
  <c r="T17" i="37"/>
  <c r="T16" i="37"/>
  <c r="X17" i="37"/>
  <c r="T15" i="37"/>
  <c r="X16" i="37"/>
  <c r="X15" i="37"/>
  <c r="AC15" i="37" s="1"/>
  <c r="K22" i="34" s="1"/>
  <c r="U14" i="37"/>
  <c r="T14" i="37"/>
  <c r="T13" i="37"/>
  <c r="X14" i="37"/>
  <c r="X13" i="37"/>
  <c r="X12" i="37"/>
  <c r="X10" i="37"/>
  <c r="X9" i="37"/>
  <c r="X8" i="37"/>
  <c r="X7" i="37"/>
  <c r="X4" i="37"/>
  <c r="X3" i="37"/>
  <c r="U4" i="37"/>
  <c r="O141" i="37"/>
  <c r="O169" i="37"/>
  <c r="O213" i="37"/>
  <c r="O236" i="37"/>
  <c r="O13" i="37"/>
  <c r="Q13" i="37" s="1"/>
  <c r="S3" i="37" s="1"/>
  <c r="Z4" i="37" s="1"/>
  <c r="AC4" i="37" s="1"/>
  <c r="K11" i="34" s="1"/>
  <c r="O238" i="37"/>
  <c r="L98" i="37"/>
  <c r="O266" i="37"/>
  <c r="O184" i="37"/>
  <c r="O38" i="37"/>
  <c r="O116" i="37"/>
  <c r="O165" i="37"/>
  <c r="O189" i="37"/>
  <c r="O260" i="37"/>
  <c r="O4" i="37"/>
  <c r="O124" i="37"/>
  <c r="O171" i="37"/>
  <c r="O217" i="37"/>
  <c r="O268" i="37"/>
  <c r="O20" i="37"/>
  <c r="Q19" i="37" s="1"/>
  <c r="S4" i="37" s="1"/>
  <c r="O126" i="37"/>
  <c r="O172" i="37"/>
  <c r="O221" i="37"/>
  <c r="O282" i="37"/>
  <c r="O25" i="37"/>
  <c r="O134" i="37"/>
  <c r="O173" i="37"/>
  <c r="O222" i="37"/>
  <c r="O28" i="37"/>
  <c r="O136" i="37"/>
  <c r="O230" i="37"/>
  <c r="O137" i="37"/>
  <c r="O181" i="37"/>
  <c r="O93" i="37"/>
  <c r="O86" i="37"/>
  <c r="Q85" i="37" s="1"/>
  <c r="S15" i="37" s="1"/>
  <c r="Z16" i="37" s="1"/>
  <c r="O67" i="37"/>
  <c r="O68" i="37"/>
  <c r="Q67" i="37" s="1"/>
  <c r="S12" i="37" s="1"/>
  <c r="O69" i="37"/>
  <c r="O70" i="37"/>
  <c r="O61" i="37"/>
  <c r="O53" i="37"/>
  <c r="O44" i="37"/>
  <c r="O46" i="37"/>
  <c r="Q43" i="37" s="1"/>
  <c r="S8" i="37" s="1"/>
  <c r="Z9" i="37" s="1"/>
  <c r="O45" i="37"/>
  <c r="O40" i="37"/>
  <c r="O41" i="37"/>
  <c r="Q37" i="37" s="1"/>
  <c r="S7" i="37" s="1"/>
  <c r="Z8" i="37" s="1"/>
  <c r="O37" i="37"/>
  <c r="O39" i="37"/>
  <c r="O29" i="37"/>
  <c r="O27" i="37"/>
  <c r="O21" i="37"/>
  <c r="O22" i="37"/>
  <c r="O11" i="37"/>
  <c r="O7" i="37"/>
  <c r="O10" i="37"/>
  <c r="O8" i="37"/>
  <c r="L8" i="37"/>
  <c r="O101" i="37"/>
  <c r="O2" i="37"/>
  <c r="O3" i="37"/>
  <c r="O5" i="37"/>
  <c r="Q1" i="37" s="1"/>
  <c r="S1" i="37" s="1"/>
  <c r="Z2" i="37" s="1"/>
  <c r="O88" i="37"/>
  <c r="O85" i="37"/>
  <c r="O76" i="37"/>
  <c r="O75" i="37"/>
  <c r="O77" i="37"/>
  <c r="O205" i="37"/>
  <c r="O120" i="37"/>
  <c r="O163" i="37"/>
  <c r="O264" i="37"/>
  <c r="L206" i="37"/>
  <c r="O84" i="37"/>
  <c r="O94" i="37"/>
  <c r="Q91" i="37" s="1"/>
  <c r="S16" i="37" s="1"/>
  <c r="Z17" i="37" s="1"/>
  <c r="O121" i="37"/>
  <c r="O135" i="37"/>
  <c r="O164" i="37"/>
  <c r="O174" i="37"/>
  <c r="O190" i="37"/>
  <c r="O220" i="37"/>
  <c r="O237" i="37"/>
  <c r="L110" i="37"/>
  <c r="O109" i="37"/>
  <c r="O166" i="37"/>
  <c r="O211" i="37"/>
  <c r="O253" i="37"/>
  <c r="O73" i="37"/>
  <c r="O87" i="37"/>
  <c r="O115" i="37"/>
  <c r="O125" i="37"/>
  <c r="O140" i="37"/>
  <c r="O168" i="37"/>
  <c r="O182" i="37"/>
  <c r="O212" i="37"/>
  <c r="O229" i="37"/>
  <c r="O259" i="37"/>
  <c r="O267" i="37"/>
  <c r="L158" i="37"/>
  <c r="O89" i="37"/>
  <c r="O117" i="37"/>
  <c r="O132" i="37"/>
  <c r="O142" i="37"/>
  <c r="O185" i="37"/>
  <c r="O214" i="37"/>
  <c r="O232" i="37"/>
  <c r="O261" i="37"/>
  <c r="O275" i="37"/>
  <c r="O92" i="37"/>
  <c r="O118" i="37"/>
  <c r="O133" i="37"/>
  <c r="O157" i="37"/>
  <c r="O188" i="37"/>
  <c r="O216" i="37"/>
  <c r="O233" i="37"/>
  <c r="O262" i="37"/>
  <c r="O281" i="37"/>
  <c r="O277" i="37"/>
  <c r="O278" i="37"/>
  <c r="O279" i="37"/>
  <c r="O17" i="37"/>
  <c r="O33" i="37"/>
  <c r="O49" i="37"/>
  <c r="Q49" i="37" s="1"/>
  <c r="S9" i="37" s="1"/>
  <c r="Z10" i="37" s="1"/>
  <c r="O57" i="37"/>
  <c r="O65" i="37"/>
  <c r="O81" i="37"/>
  <c r="Q79" i="37" s="1"/>
  <c r="S14" i="37" s="1"/>
  <c r="Z15" i="37" s="1"/>
  <c r="O97" i="37"/>
  <c r="O105" i="37"/>
  <c r="O113" i="37"/>
  <c r="O129" i="37"/>
  <c r="O145" i="37"/>
  <c r="O153" i="37"/>
  <c r="O161" i="37"/>
  <c r="O177" i="37"/>
  <c r="O193" i="37"/>
  <c r="O201" i="37"/>
  <c r="O209" i="37"/>
  <c r="O225" i="37"/>
  <c r="O241" i="37"/>
  <c r="O249" i="37"/>
  <c r="O257" i="37"/>
  <c r="O271" i="37"/>
  <c r="O34" i="37"/>
  <c r="O50" i="37"/>
  <c r="O58" i="37"/>
  <c r="O82" i="37"/>
  <c r="O98" i="37"/>
  <c r="O106" i="37"/>
  <c r="O114" i="37"/>
  <c r="O130" i="37"/>
  <c r="O146" i="37"/>
  <c r="O154" i="37"/>
  <c r="O162" i="37"/>
  <c r="O178" i="37"/>
  <c r="O186" i="37"/>
  <c r="O194" i="37"/>
  <c r="O202" i="37"/>
  <c r="O210" i="37"/>
  <c r="O218" i="37"/>
  <c r="O226" i="37"/>
  <c r="O234" i="37"/>
  <c r="O242" i="37"/>
  <c r="O250" i="37"/>
  <c r="O258" i="37"/>
  <c r="O272" i="37"/>
  <c r="O35" i="37"/>
  <c r="Q31" i="37" s="1"/>
  <c r="S6" i="37" s="1"/>
  <c r="Z7" i="37" s="1"/>
  <c r="O43" i="37"/>
  <c r="O51" i="37"/>
  <c r="O59" i="37"/>
  <c r="Q55" i="37" s="1"/>
  <c r="O83" i="37"/>
  <c r="O91" i="37"/>
  <c r="O99" i="37"/>
  <c r="O107" i="37"/>
  <c r="O131" i="37"/>
  <c r="O139" i="37"/>
  <c r="O147" i="37"/>
  <c r="O155" i="37"/>
  <c r="O179" i="37"/>
  <c r="O187" i="37"/>
  <c r="O195" i="37"/>
  <c r="O203" i="37"/>
  <c r="O227" i="37"/>
  <c r="O235" i="37"/>
  <c r="O243" i="37"/>
  <c r="O251" i="37"/>
  <c r="O265" i="37"/>
  <c r="O273" i="37"/>
  <c r="O52" i="37"/>
  <c r="O100" i="37"/>
  <c r="Q97" i="37" s="1"/>
  <c r="S17" i="37" s="1"/>
  <c r="Z18" i="37" s="1"/>
  <c r="O108" i="37"/>
  <c r="O148" i="37"/>
  <c r="O156" i="37"/>
  <c r="O196" i="37"/>
  <c r="O204" i="37"/>
  <c r="O228" i="37"/>
  <c r="O244" i="37"/>
  <c r="O252" i="37"/>
  <c r="O274" i="37"/>
  <c r="O149" i="37"/>
  <c r="O197" i="37"/>
  <c r="O245" i="37"/>
  <c r="O14" i="37"/>
  <c r="O62" i="37"/>
  <c r="O110" i="37"/>
  <c r="O158" i="37"/>
  <c r="O206" i="37"/>
  <c r="O254" i="37"/>
  <c r="O15" i="37"/>
  <c r="O31" i="37"/>
  <c r="O47" i="37"/>
  <c r="O55" i="37"/>
  <c r="O63" i="37"/>
  <c r="Q61" i="37" s="1"/>
  <c r="S11" i="37" s="1"/>
  <c r="O79" i="37"/>
  <c r="O95" i="37"/>
  <c r="O103" i="37"/>
  <c r="O111" i="37"/>
  <c r="O127" i="37"/>
  <c r="O143" i="37"/>
  <c r="O151" i="37"/>
  <c r="O159" i="37"/>
  <c r="O175" i="37"/>
  <c r="O191" i="37"/>
  <c r="O199" i="37"/>
  <c r="O207" i="37"/>
  <c r="O223" i="37"/>
  <c r="O239" i="37"/>
  <c r="O247" i="37"/>
  <c r="O255" i="37"/>
  <c r="O269" i="37"/>
  <c r="L15" i="37"/>
  <c r="L140" i="37"/>
  <c r="L2" i="37"/>
  <c r="L260" i="37"/>
  <c r="L254" i="37"/>
  <c r="L249" i="37"/>
  <c r="L242" i="37"/>
  <c r="L218" i="37"/>
  <c r="L212" i="37"/>
  <c r="L194" i="37"/>
  <c r="L135" i="37"/>
  <c r="L123" i="37"/>
  <c r="L278" i="37"/>
  <c r="L224" i="37"/>
  <c r="L236" i="37"/>
  <c r="L188" i="37"/>
  <c r="L201" i="37"/>
  <c r="L170" i="37"/>
  <c r="L183" i="37"/>
  <c r="L152" i="37"/>
  <c r="L165" i="37"/>
  <c r="L128" i="37"/>
  <c r="L117" i="37"/>
  <c r="L104" i="37"/>
  <c r="L74" i="37"/>
  <c r="L86" i="37"/>
  <c r="L80" i="37"/>
  <c r="L92" i="37"/>
  <c r="L62" i="37"/>
  <c r="L68" i="37"/>
  <c r="L57" i="37"/>
  <c r="M55" i="37" s="1"/>
  <c r="R10" i="37" s="1"/>
  <c r="L44" i="37"/>
  <c r="L38" i="37"/>
  <c r="L51" i="37"/>
  <c r="L27" i="37"/>
  <c r="M25" i="37" s="1"/>
  <c r="R5" i="37" s="1"/>
  <c r="L20" i="37"/>
  <c r="L32" i="37"/>
  <c r="U15" i="37" l="1"/>
  <c r="AC18" i="37"/>
  <c r="K25" i="34" s="1"/>
  <c r="AC16" i="37"/>
  <c r="K23" i="34" s="1"/>
  <c r="U16" i="37"/>
  <c r="U11" i="37"/>
  <c r="Z12" i="37"/>
  <c r="AC12" i="37" s="1"/>
  <c r="K19" i="34" s="1"/>
  <c r="AC17" i="37"/>
  <c r="K24" i="34" s="1"/>
  <c r="U13" i="37"/>
  <c r="AC14" i="37"/>
  <c r="K21" i="34" s="1"/>
  <c r="U12" i="37"/>
  <c r="Z13" i="37"/>
  <c r="AC13" i="37" s="1"/>
  <c r="K20" i="34" s="1"/>
  <c r="T4" i="37"/>
  <c r="Z5" i="37"/>
  <c r="AC5" i="37" s="1"/>
  <c r="K12" i="34" s="1"/>
  <c r="AC8" i="37"/>
  <c r="K15" i="34" s="1"/>
  <c r="U7" i="37"/>
  <c r="T12" i="37"/>
  <c r="T11" i="37"/>
  <c r="T3" i="37"/>
  <c r="U3" i="37"/>
  <c r="T6" i="37"/>
  <c r="U6" i="37"/>
  <c r="AC7" i="37"/>
  <c r="K14" i="34" s="1"/>
  <c r="T7" i="37"/>
  <c r="S55" i="37"/>
  <c r="Z56" i="37" s="1"/>
  <c r="AC56" i="37" s="1"/>
  <c r="S10" i="37"/>
  <c r="Z11" i="37" s="1"/>
  <c r="U9" i="37"/>
  <c r="T9" i="37"/>
  <c r="AC10" i="37"/>
  <c r="K17" i="34" s="1"/>
  <c r="T8" i="37"/>
  <c r="U8" i="37"/>
  <c r="AC9" i="37"/>
  <c r="K16" i="34" s="1"/>
  <c r="AC2" i="37"/>
  <c r="T10" i="37"/>
  <c r="X11" i="37"/>
  <c r="T5" i="37"/>
  <c r="X6" i="37"/>
  <c r="AC6" i="37" s="1"/>
  <c r="K13" i="34" s="1"/>
  <c r="U5" i="37"/>
  <c r="U1" i="37"/>
  <c r="T1" i="37"/>
  <c r="Q7" i="37"/>
  <c r="S2" i="37" s="1"/>
  <c r="AE2" i="37" l="1"/>
  <c r="J9" i="34" s="1"/>
  <c r="K9" i="34" s="1"/>
  <c r="U10" i="37"/>
  <c r="AC11" i="37"/>
  <c r="K18" i="34" s="1"/>
  <c r="E18" i="35" s="1"/>
  <c r="Z3" i="37"/>
  <c r="AC3" i="37" s="1"/>
  <c r="K10" i="34" s="1"/>
  <c r="T2" i="37"/>
  <c r="U2" i="37"/>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J11" i="35"/>
  <c r="K11" i="35"/>
  <c r="J12" i="35"/>
  <c r="K12" i="35"/>
  <c r="J13" i="35"/>
  <c r="K13" i="35"/>
  <c r="J14" i="35"/>
  <c r="K14" i="35"/>
  <c r="J15" i="35"/>
  <c r="K15" i="35"/>
  <c r="J16" i="35"/>
  <c r="K16" i="35"/>
  <c r="J17" i="35"/>
  <c r="K17" i="35"/>
  <c r="J18" i="35"/>
  <c r="K18" i="35"/>
  <c r="J19" i="35"/>
  <c r="K19" i="35"/>
  <c r="J20" i="35"/>
  <c r="K20" i="35"/>
  <c r="J21" i="35"/>
  <c r="K21" i="35"/>
  <c r="J22" i="35"/>
  <c r="K22" i="35"/>
  <c r="J23" i="35"/>
  <c r="K23" i="35"/>
  <c r="J24" i="35"/>
  <c r="K24" i="35"/>
  <c r="J25" i="35"/>
  <c r="K25" i="35"/>
  <c r="J26" i="35"/>
  <c r="K26" i="35"/>
  <c r="J27" i="35"/>
  <c r="K27" i="35"/>
  <c r="J28" i="35"/>
  <c r="K28" i="35"/>
  <c r="J29" i="35"/>
  <c r="K29" i="35"/>
  <c r="J30" i="35"/>
  <c r="K30" i="35"/>
  <c r="J31" i="35"/>
  <c r="K31" i="35"/>
  <c r="J32" i="35"/>
  <c r="K32" i="35"/>
  <c r="J33" i="35"/>
  <c r="K33" i="35"/>
  <c r="J34" i="35"/>
  <c r="K34" i="35"/>
  <c r="J35" i="35"/>
  <c r="K35" i="35"/>
  <c r="J36" i="35"/>
  <c r="K36" i="35"/>
  <c r="J37" i="35"/>
  <c r="K37" i="35"/>
  <c r="J38" i="35"/>
  <c r="K38" i="35"/>
  <c r="J39" i="35"/>
  <c r="K39" i="35"/>
  <c r="J40" i="35"/>
  <c r="K40" i="35"/>
  <c r="J41" i="35"/>
  <c r="K41" i="35"/>
  <c r="J42" i="35"/>
  <c r="K42" i="35"/>
  <c r="J43" i="35"/>
  <c r="K43" i="35"/>
  <c r="J44" i="35"/>
  <c r="K44" i="35"/>
  <c r="J45" i="35"/>
  <c r="K45" i="35"/>
  <c r="J46" i="35"/>
  <c r="K46" i="35"/>
  <c r="J47" i="35"/>
  <c r="K47" i="35"/>
  <c r="J48" i="35"/>
  <c r="K48" i="35"/>
  <c r="J49" i="35"/>
  <c r="K49" i="35"/>
  <c r="J50" i="35"/>
  <c r="K50" i="35"/>
  <c r="J51" i="35"/>
  <c r="K51" i="35"/>
  <c r="J52" i="35"/>
  <c r="K52" i="35"/>
  <c r="J53" i="35"/>
  <c r="K53" i="35"/>
  <c r="J54" i="35"/>
  <c r="K54" i="35"/>
  <c r="J55" i="35"/>
  <c r="K55" i="35"/>
  <c r="H11" i="35"/>
  <c r="I11" i="35"/>
  <c r="H12" i="35"/>
  <c r="I12" i="35"/>
  <c r="H13" i="35"/>
  <c r="I13" i="35"/>
  <c r="H14" i="35"/>
  <c r="I14" i="35"/>
  <c r="H15" i="35"/>
  <c r="I15" i="35"/>
  <c r="H16" i="35"/>
  <c r="I16" i="35"/>
  <c r="H17" i="35"/>
  <c r="I17" i="35"/>
  <c r="H18" i="35"/>
  <c r="I18" i="35"/>
  <c r="H19" i="35"/>
  <c r="I19" i="35"/>
  <c r="H20" i="35"/>
  <c r="I20" i="35"/>
  <c r="H21" i="35"/>
  <c r="I21" i="35"/>
  <c r="H22" i="35"/>
  <c r="I22" i="35"/>
  <c r="H23" i="35"/>
  <c r="I23" i="35"/>
  <c r="H24" i="35"/>
  <c r="I24" i="35"/>
  <c r="H25" i="35"/>
  <c r="I25" i="35"/>
  <c r="H26" i="35"/>
  <c r="I26" i="35"/>
  <c r="H27" i="35"/>
  <c r="I27" i="35"/>
  <c r="H28" i="35"/>
  <c r="I28" i="35"/>
  <c r="H29" i="35"/>
  <c r="I29" i="35"/>
  <c r="H30" i="35"/>
  <c r="I30" i="35"/>
  <c r="H31" i="35"/>
  <c r="I31" i="35"/>
  <c r="H32" i="35"/>
  <c r="I32" i="35"/>
  <c r="H33" i="35"/>
  <c r="I33" i="35"/>
  <c r="H34" i="35"/>
  <c r="I34" i="35"/>
  <c r="H35" i="35"/>
  <c r="I35" i="35"/>
  <c r="H36" i="35"/>
  <c r="I36" i="35"/>
  <c r="H37" i="35"/>
  <c r="I37" i="35"/>
  <c r="H38" i="35"/>
  <c r="I38" i="35"/>
  <c r="H39" i="35"/>
  <c r="I39" i="35"/>
  <c r="H40" i="35"/>
  <c r="I40" i="35"/>
  <c r="H41" i="35"/>
  <c r="I41" i="35"/>
  <c r="H42" i="35"/>
  <c r="I42" i="35"/>
  <c r="H43" i="35"/>
  <c r="I43" i="35"/>
  <c r="H44" i="35"/>
  <c r="I44" i="35"/>
  <c r="H45" i="35"/>
  <c r="I45" i="35"/>
  <c r="H46" i="35"/>
  <c r="I46" i="35"/>
  <c r="H47" i="35"/>
  <c r="I47" i="35"/>
  <c r="H48" i="35"/>
  <c r="I48" i="35"/>
  <c r="H49" i="35"/>
  <c r="I49" i="35"/>
  <c r="H50" i="35"/>
  <c r="I50" i="35"/>
  <c r="H51" i="35"/>
  <c r="I51" i="35"/>
  <c r="H52" i="35"/>
  <c r="I52" i="35"/>
  <c r="H53" i="35"/>
  <c r="I53" i="35"/>
  <c r="H54" i="35"/>
  <c r="I54" i="35"/>
  <c r="H55" i="35"/>
  <c r="I55" i="35"/>
  <c r="H10" i="35"/>
  <c r="I10" i="35"/>
  <c r="F13" i="35"/>
  <c r="F17" i="35"/>
  <c r="F21" i="35"/>
  <c r="F25" i="35"/>
  <c r="F29" i="35"/>
  <c r="F33" i="35"/>
  <c r="F37" i="35"/>
  <c r="F41" i="35"/>
  <c r="F42" i="35"/>
  <c r="F45" i="35"/>
  <c r="F48" i="35"/>
  <c r="F49" i="35"/>
  <c r="F53" i="35"/>
  <c r="F54" i="35"/>
  <c r="E13" i="35"/>
  <c r="D15" i="35"/>
  <c r="D16" i="35"/>
  <c r="D32" i="35"/>
  <c r="D40" i="35"/>
  <c r="D46" i="35"/>
  <c r="D47" i="35"/>
  <c r="D48" i="35"/>
  <c r="D50" i="35"/>
  <c r="D54" i="35"/>
  <c r="D55" i="35"/>
  <c r="C11" i="35"/>
  <c r="C12" i="35"/>
  <c r="C13" i="35"/>
  <c r="C14" i="35"/>
  <c r="C15" i="35"/>
  <c r="C16" i="35"/>
  <c r="C17" i="35"/>
  <c r="C18" i="35"/>
  <c r="C19" i="35"/>
  <c r="C20" i="35"/>
  <c r="C21" i="35"/>
  <c r="C22" i="35"/>
  <c r="C23" i="35"/>
  <c r="C24" i="35"/>
  <c r="C25" i="35"/>
  <c r="C26" i="35"/>
  <c r="C27" i="35"/>
  <c r="C28" i="35"/>
  <c r="C29" i="35"/>
  <c r="C30" i="35"/>
  <c r="C31" i="35"/>
  <c r="C32" i="35"/>
  <c r="C33" i="35"/>
  <c r="C34" i="35"/>
  <c r="C35" i="35"/>
  <c r="C36" i="35"/>
  <c r="C37" i="35"/>
  <c r="C38" i="35"/>
  <c r="C39" i="35"/>
  <c r="C40" i="35"/>
  <c r="C41" i="35"/>
  <c r="C42" i="35"/>
  <c r="C43" i="35"/>
  <c r="C44" i="35"/>
  <c r="C45" i="35"/>
  <c r="C46" i="35"/>
  <c r="C47" i="35"/>
  <c r="C48" i="35"/>
  <c r="C49" i="35"/>
  <c r="C50" i="35"/>
  <c r="C51" i="35"/>
  <c r="C52" i="35"/>
  <c r="C53" i="35"/>
  <c r="C54" i="35"/>
  <c r="C55" i="35"/>
  <c r="C10" i="35"/>
  <c r="B55"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L10" i="35"/>
  <c r="K10" i="35"/>
  <c r="J10" i="35"/>
  <c r="B10" i="35"/>
  <c r="L9" i="35"/>
  <c r="K9" i="35"/>
  <c r="J9" i="35"/>
  <c r="I9" i="35"/>
  <c r="H9" i="35"/>
  <c r="C9" i="35"/>
  <c r="B9" i="35"/>
  <c r="AH55" i="34"/>
  <c r="AG55" i="34" s="1"/>
  <c r="AF55" i="34" s="1"/>
  <c r="AE55" i="34" s="1"/>
  <c r="AD55" i="34" s="1"/>
  <c r="AC55" i="34" s="1"/>
  <c r="AB55" i="34"/>
  <c r="AA55" i="34" s="1"/>
  <c r="Z55" i="34" s="1"/>
  <c r="Y55" i="34" s="1"/>
  <c r="X55" i="34" s="1"/>
  <c r="G55" i="35"/>
  <c r="F55" i="35"/>
  <c r="E55" i="35"/>
  <c r="AH54" i="34"/>
  <c r="AG54" i="34" s="1"/>
  <c r="AF54" i="34" s="1"/>
  <c r="AE54" i="34" s="1"/>
  <c r="AD54" i="34" s="1"/>
  <c r="AC54" i="34" s="1"/>
  <c r="AB54" i="34"/>
  <c r="AA54" i="34" s="1"/>
  <c r="Z54" i="34" s="1"/>
  <c r="Y54" i="34" s="1"/>
  <c r="X54" i="34" s="1"/>
  <c r="G54" i="35"/>
  <c r="E54" i="35"/>
  <c r="AH53" i="34"/>
  <c r="AG53" i="34" s="1"/>
  <c r="AF53" i="34" s="1"/>
  <c r="AE53" i="34" s="1"/>
  <c r="AD53" i="34" s="1"/>
  <c r="AC53" i="34" s="1"/>
  <c r="AB53" i="34"/>
  <c r="AA53" i="34" s="1"/>
  <c r="Z53" i="34" s="1"/>
  <c r="Y53" i="34" s="1"/>
  <c r="X53" i="34" s="1"/>
  <c r="G53" i="35"/>
  <c r="E53" i="35"/>
  <c r="D53" i="35"/>
  <c r="AH52" i="34"/>
  <c r="AG52" i="34" s="1"/>
  <c r="AF52" i="34" s="1"/>
  <c r="AE52" i="34" s="1"/>
  <c r="AD52" i="34" s="1"/>
  <c r="AC52" i="34" s="1"/>
  <c r="AB52" i="34"/>
  <c r="AA52" i="34" s="1"/>
  <c r="Z52" i="34" s="1"/>
  <c r="Y52" i="34" s="1"/>
  <c r="X52" i="34" s="1"/>
  <c r="G52" i="35"/>
  <c r="F52" i="35"/>
  <c r="E52" i="35"/>
  <c r="D52" i="35"/>
  <c r="AH51" i="34"/>
  <c r="AG51" i="34" s="1"/>
  <c r="AF51" i="34" s="1"/>
  <c r="AE51" i="34" s="1"/>
  <c r="AD51" i="34" s="1"/>
  <c r="AC51" i="34" s="1"/>
  <c r="AB51" i="34"/>
  <c r="AA51" i="34" s="1"/>
  <c r="Z51" i="34" s="1"/>
  <c r="Y51" i="34" s="1"/>
  <c r="X51" i="34" s="1"/>
  <c r="G51" i="35"/>
  <c r="F51" i="35"/>
  <c r="E51" i="35"/>
  <c r="D51" i="35"/>
  <c r="AH50" i="34"/>
  <c r="AG50" i="34" s="1"/>
  <c r="AF50" i="34" s="1"/>
  <c r="AE50" i="34" s="1"/>
  <c r="AD50" i="34" s="1"/>
  <c r="AC50" i="34" s="1"/>
  <c r="AB50" i="34"/>
  <c r="AA50" i="34" s="1"/>
  <c r="Z50" i="34" s="1"/>
  <c r="Y50" i="34" s="1"/>
  <c r="X50" i="34" s="1"/>
  <c r="G50" i="35"/>
  <c r="F50" i="35"/>
  <c r="E50" i="35"/>
  <c r="AH49" i="34"/>
  <c r="AG49" i="34" s="1"/>
  <c r="AF49" i="34" s="1"/>
  <c r="AE49" i="34" s="1"/>
  <c r="AD49" i="34" s="1"/>
  <c r="AC49" i="34" s="1"/>
  <c r="AB49" i="34"/>
  <c r="AA49" i="34" s="1"/>
  <c r="Z49" i="34" s="1"/>
  <c r="Y49" i="34" s="1"/>
  <c r="X49" i="34" s="1"/>
  <c r="G49" i="35"/>
  <c r="E49" i="35"/>
  <c r="D49" i="35"/>
  <c r="AH48" i="34"/>
  <c r="AG48" i="34" s="1"/>
  <c r="AF48" i="34" s="1"/>
  <c r="AE48" i="34" s="1"/>
  <c r="AD48" i="34" s="1"/>
  <c r="AC48" i="34" s="1"/>
  <c r="AB48" i="34"/>
  <c r="AA48" i="34" s="1"/>
  <c r="Z48" i="34" s="1"/>
  <c r="Y48" i="34" s="1"/>
  <c r="X48" i="34" s="1"/>
  <c r="G48" i="35"/>
  <c r="E48" i="35"/>
  <c r="AH47" i="34"/>
  <c r="AG47" i="34" s="1"/>
  <c r="AF47" i="34" s="1"/>
  <c r="AE47" i="34" s="1"/>
  <c r="AD47" i="34" s="1"/>
  <c r="AC47" i="34" s="1"/>
  <c r="AB47" i="34"/>
  <c r="AA47" i="34" s="1"/>
  <c r="Z47" i="34" s="1"/>
  <c r="Y47" i="34" s="1"/>
  <c r="X47" i="34" s="1"/>
  <c r="G47" i="35"/>
  <c r="F47" i="35"/>
  <c r="E47" i="35"/>
  <c r="AH46" i="34"/>
  <c r="AG46" i="34" s="1"/>
  <c r="AF46" i="34" s="1"/>
  <c r="AE46" i="34" s="1"/>
  <c r="AD46" i="34" s="1"/>
  <c r="AC46" i="34" s="1"/>
  <c r="AB46" i="34"/>
  <c r="AA46" i="34" s="1"/>
  <c r="Z46" i="34" s="1"/>
  <c r="Y46" i="34" s="1"/>
  <c r="X46" i="34" s="1"/>
  <c r="G46" i="35"/>
  <c r="F46" i="35"/>
  <c r="E46" i="35"/>
  <c r="AH45" i="34"/>
  <c r="AG45" i="34" s="1"/>
  <c r="AF45" i="34" s="1"/>
  <c r="AE45" i="34" s="1"/>
  <c r="AD45" i="34" s="1"/>
  <c r="AC45" i="34" s="1"/>
  <c r="AB45" i="34"/>
  <c r="AA45" i="34" s="1"/>
  <c r="Z45" i="34" s="1"/>
  <c r="Y45" i="34" s="1"/>
  <c r="X45" i="34" s="1"/>
  <c r="G45" i="35"/>
  <c r="E45" i="35"/>
  <c r="D45" i="35"/>
  <c r="AH44" i="34"/>
  <c r="AG44" i="34" s="1"/>
  <c r="AF44" i="34" s="1"/>
  <c r="AE44" i="34" s="1"/>
  <c r="AD44" i="34" s="1"/>
  <c r="AC44" i="34" s="1"/>
  <c r="AB44" i="34"/>
  <c r="AA44" i="34" s="1"/>
  <c r="Z44" i="34" s="1"/>
  <c r="Y44" i="34" s="1"/>
  <c r="X44" i="34" s="1"/>
  <c r="G44" i="35"/>
  <c r="F44" i="35"/>
  <c r="E44" i="35"/>
  <c r="D44" i="35"/>
  <c r="AH43" i="34"/>
  <c r="AG43" i="34"/>
  <c r="AF43" i="34" s="1"/>
  <c r="AE43" i="34" s="1"/>
  <c r="AD43" i="34" s="1"/>
  <c r="AC43" i="34" s="1"/>
  <c r="AB43" i="34"/>
  <c r="AA43" i="34" s="1"/>
  <c r="Z43" i="34" s="1"/>
  <c r="Y43" i="34" s="1"/>
  <c r="X43" i="34" s="1"/>
  <c r="G43" i="35"/>
  <c r="F43" i="35"/>
  <c r="E43" i="35"/>
  <c r="D43" i="35"/>
  <c r="AH42" i="34"/>
  <c r="AG42" i="34" s="1"/>
  <c r="AF42" i="34" s="1"/>
  <c r="AE42" i="34" s="1"/>
  <c r="AD42" i="34" s="1"/>
  <c r="AC42" i="34" s="1"/>
  <c r="AB42" i="34"/>
  <c r="AA42" i="34" s="1"/>
  <c r="Z42" i="34" s="1"/>
  <c r="Y42" i="34" s="1"/>
  <c r="X42" i="34" s="1"/>
  <c r="G42" i="35"/>
  <c r="E42" i="35"/>
  <c r="D42" i="35"/>
  <c r="AH41" i="34"/>
  <c r="AG41" i="34" s="1"/>
  <c r="AF41" i="34" s="1"/>
  <c r="AE41" i="34" s="1"/>
  <c r="AD41" i="34" s="1"/>
  <c r="AC41" i="34" s="1"/>
  <c r="AB41" i="34"/>
  <c r="AA41" i="34" s="1"/>
  <c r="Z41" i="34" s="1"/>
  <c r="Y41" i="34" s="1"/>
  <c r="X41" i="34" s="1"/>
  <c r="G41" i="35"/>
  <c r="E41" i="35"/>
  <c r="D41" i="35"/>
  <c r="AH40" i="34"/>
  <c r="AG40" i="34" s="1"/>
  <c r="AF40" i="34" s="1"/>
  <c r="AE40" i="34" s="1"/>
  <c r="AD40" i="34" s="1"/>
  <c r="AC40" i="34" s="1"/>
  <c r="AB40" i="34"/>
  <c r="AA40" i="34" s="1"/>
  <c r="Z40" i="34" s="1"/>
  <c r="Y40" i="34" s="1"/>
  <c r="X40" i="34" s="1"/>
  <c r="G40" i="35"/>
  <c r="F40" i="35"/>
  <c r="E40" i="35"/>
  <c r="AH39" i="34"/>
  <c r="AG39" i="34" s="1"/>
  <c r="AF39" i="34" s="1"/>
  <c r="AE39" i="34" s="1"/>
  <c r="AD39" i="34" s="1"/>
  <c r="AC39" i="34" s="1"/>
  <c r="AB39" i="34"/>
  <c r="AA39" i="34" s="1"/>
  <c r="Z39" i="34" s="1"/>
  <c r="Y39" i="34" s="1"/>
  <c r="X39" i="34" s="1"/>
  <c r="G39" i="35"/>
  <c r="F39" i="35"/>
  <c r="E39" i="35"/>
  <c r="D39" i="35"/>
  <c r="AH38" i="34"/>
  <c r="AG38" i="34" s="1"/>
  <c r="AF38" i="34" s="1"/>
  <c r="AE38" i="34" s="1"/>
  <c r="AD38" i="34" s="1"/>
  <c r="AC38" i="34" s="1"/>
  <c r="AB38" i="34"/>
  <c r="AA38" i="34" s="1"/>
  <c r="Z38" i="34" s="1"/>
  <c r="Y38" i="34" s="1"/>
  <c r="X38" i="34" s="1"/>
  <c r="G38" i="35"/>
  <c r="F38" i="35"/>
  <c r="E38" i="35"/>
  <c r="D38" i="35"/>
  <c r="AH37" i="34"/>
  <c r="AG37" i="34" s="1"/>
  <c r="AF37" i="34" s="1"/>
  <c r="AE37" i="34" s="1"/>
  <c r="AD37" i="34" s="1"/>
  <c r="AC37" i="34" s="1"/>
  <c r="AB37" i="34"/>
  <c r="AA37" i="34" s="1"/>
  <c r="Z37" i="34" s="1"/>
  <c r="Y37" i="34" s="1"/>
  <c r="X37" i="34" s="1"/>
  <c r="G37" i="35"/>
  <c r="E37" i="35"/>
  <c r="D37" i="35"/>
  <c r="AH36" i="34"/>
  <c r="AG36" i="34" s="1"/>
  <c r="AF36" i="34" s="1"/>
  <c r="AE36" i="34" s="1"/>
  <c r="AD36" i="34" s="1"/>
  <c r="AC36" i="34" s="1"/>
  <c r="AB36" i="34"/>
  <c r="AA36" i="34" s="1"/>
  <c r="Z36" i="34" s="1"/>
  <c r="Y36" i="34" s="1"/>
  <c r="X36" i="34" s="1"/>
  <c r="G36" i="35"/>
  <c r="F36" i="35"/>
  <c r="E36" i="35"/>
  <c r="D36" i="35"/>
  <c r="AH35" i="34"/>
  <c r="AG35" i="34" s="1"/>
  <c r="AF35" i="34" s="1"/>
  <c r="AE35" i="34" s="1"/>
  <c r="AD35" i="34" s="1"/>
  <c r="AC35" i="34" s="1"/>
  <c r="AB35" i="34"/>
  <c r="AA35" i="34" s="1"/>
  <c r="Z35" i="34" s="1"/>
  <c r="Y35" i="34" s="1"/>
  <c r="X35" i="34" s="1"/>
  <c r="G35" i="35"/>
  <c r="F35" i="35"/>
  <c r="E35" i="35"/>
  <c r="D35" i="35"/>
  <c r="AH34" i="34"/>
  <c r="AG34" i="34" s="1"/>
  <c r="AF34" i="34" s="1"/>
  <c r="AE34" i="34" s="1"/>
  <c r="AD34" i="34" s="1"/>
  <c r="AC34" i="34" s="1"/>
  <c r="AB34" i="34"/>
  <c r="AA34" i="34" s="1"/>
  <c r="Z34" i="34" s="1"/>
  <c r="Y34" i="34" s="1"/>
  <c r="X34" i="34" s="1"/>
  <c r="G34" i="35"/>
  <c r="F34" i="35"/>
  <c r="E34" i="35"/>
  <c r="D34" i="35"/>
  <c r="AH33" i="34"/>
  <c r="AG33" i="34" s="1"/>
  <c r="AF33" i="34" s="1"/>
  <c r="AE33" i="34" s="1"/>
  <c r="AD33" i="34" s="1"/>
  <c r="AC33" i="34" s="1"/>
  <c r="AB33" i="34"/>
  <c r="AA33" i="34" s="1"/>
  <c r="Z33" i="34" s="1"/>
  <c r="Y33" i="34" s="1"/>
  <c r="X33" i="34" s="1"/>
  <c r="G33" i="35"/>
  <c r="E33" i="35"/>
  <c r="D33" i="35"/>
  <c r="AH32" i="34"/>
  <c r="AG32" i="34" s="1"/>
  <c r="AF32" i="34" s="1"/>
  <c r="AE32" i="34" s="1"/>
  <c r="AD32" i="34" s="1"/>
  <c r="AC32" i="34" s="1"/>
  <c r="AB32" i="34"/>
  <c r="AA32" i="34" s="1"/>
  <c r="Z32" i="34" s="1"/>
  <c r="Y32" i="34" s="1"/>
  <c r="X32" i="34" s="1"/>
  <c r="G32" i="35"/>
  <c r="F32" i="35"/>
  <c r="E32" i="35"/>
  <c r="AH31" i="34"/>
  <c r="AG31" i="34" s="1"/>
  <c r="AF31" i="34" s="1"/>
  <c r="AE31" i="34" s="1"/>
  <c r="AD31" i="34" s="1"/>
  <c r="AC31" i="34" s="1"/>
  <c r="AB31" i="34"/>
  <c r="AA31" i="34" s="1"/>
  <c r="Z31" i="34" s="1"/>
  <c r="Y31" i="34" s="1"/>
  <c r="X31" i="34" s="1"/>
  <c r="G31" i="35"/>
  <c r="F31" i="35"/>
  <c r="E31" i="35"/>
  <c r="D31" i="35"/>
  <c r="AH30" i="34"/>
  <c r="AG30" i="34" s="1"/>
  <c r="AF30" i="34" s="1"/>
  <c r="AE30" i="34" s="1"/>
  <c r="AD30" i="34" s="1"/>
  <c r="AC30" i="34" s="1"/>
  <c r="AB30" i="34"/>
  <c r="AA30" i="34" s="1"/>
  <c r="Z30" i="34" s="1"/>
  <c r="Y30" i="34" s="1"/>
  <c r="X30" i="34" s="1"/>
  <c r="G30" i="35"/>
  <c r="F30" i="35"/>
  <c r="E30" i="35"/>
  <c r="D30" i="35"/>
  <c r="AH29" i="34"/>
  <c r="AG29" i="34" s="1"/>
  <c r="AF29" i="34" s="1"/>
  <c r="AE29" i="34" s="1"/>
  <c r="AD29" i="34" s="1"/>
  <c r="AC29" i="34" s="1"/>
  <c r="AB29" i="34"/>
  <c r="AA29" i="34" s="1"/>
  <c r="Z29" i="34" s="1"/>
  <c r="Y29" i="34" s="1"/>
  <c r="X29" i="34" s="1"/>
  <c r="G29" i="35"/>
  <c r="E29" i="35"/>
  <c r="D29" i="35"/>
  <c r="AH28" i="34"/>
  <c r="AG28" i="34" s="1"/>
  <c r="AF28" i="34" s="1"/>
  <c r="AE28" i="34" s="1"/>
  <c r="AD28" i="34" s="1"/>
  <c r="AC28" i="34" s="1"/>
  <c r="AB28" i="34"/>
  <c r="AA28" i="34" s="1"/>
  <c r="Z28" i="34" s="1"/>
  <c r="Y28" i="34" s="1"/>
  <c r="X28" i="34" s="1"/>
  <c r="G28" i="35"/>
  <c r="F28" i="35"/>
  <c r="E28" i="35"/>
  <c r="D28" i="35"/>
  <c r="AH27" i="34"/>
  <c r="AG27" i="34" s="1"/>
  <c r="AF27" i="34" s="1"/>
  <c r="AE27" i="34" s="1"/>
  <c r="AD27" i="34" s="1"/>
  <c r="AC27" i="34" s="1"/>
  <c r="AB27" i="34"/>
  <c r="AA27" i="34" s="1"/>
  <c r="Z27" i="34" s="1"/>
  <c r="Y27" i="34" s="1"/>
  <c r="X27" i="34" s="1"/>
  <c r="G27" i="35"/>
  <c r="F27" i="35"/>
  <c r="E27" i="35"/>
  <c r="D27" i="35"/>
  <c r="AH26" i="34"/>
  <c r="AG26" i="34" s="1"/>
  <c r="AF26" i="34" s="1"/>
  <c r="AE26" i="34" s="1"/>
  <c r="AD26" i="34" s="1"/>
  <c r="AC26" i="34" s="1"/>
  <c r="AB26" i="34"/>
  <c r="AA26" i="34" s="1"/>
  <c r="Z26" i="34" s="1"/>
  <c r="Y26" i="34" s="1"/>
  <c r="X26" i="34" s="1"/>
  <c r="G26" i="35"/>
  <c r="F26" i="35"/>
  <c r="E26" i="35"/>
  <c r="D26" i="35"/>
  <c r="AH25" i="34"/>
  <c r="AG25" i="34" s="1"/>
  <c r="AF25" i="34" s="1"/>
  <c r="AE25" i="34" s="1"/>
  <c r="AD25" i="34" s="1"/>
  <c r="AC25" i="34" s="1"/>
  <c r="AB25" i="34"/>
  <c r="AA25" i="34" s="1"/>
  <c r="Z25" i="34" s="1"/>
  <c r="Y25" i="34" s="1"/>
  <c r="X25" i="34" s="1"/>
  <c r="G25" i="35"/>
  <c r="E25" i="35"/>
  <c r="D25" i="35"/>
  <c r="AH24" i="34"/>
  <c r="AG24" i="34" s="1"/>
  <c r="AF24" i="34" s="1"/>
  <c r="AE24" i="34" s="1"/>
  <c r="AD24" i="34" s="1"/>
  <c r="AC24" i="34" s="1"/>
  <c r="AB24" i="34"/>
  <c r="AA24" i="34" s="1"/>
  <c r="Z24" i="34" s="1"/>
  <c r="Y24" i="34" s="1"/>
  <c r="X24" i="34" s="1"/>
  <c r="G24" i="35"/>
  <c r="F24" i="35"/>
  <c r="E24" i="35"/>
  <c r="D24" i="35"/>
  <c r="AH23" i="34"/>
  <c r="AG23" i="34" s="1"/>
  <c r="AF23" i="34" s="1"/>
  <c r="AE23" i="34" s="1"/>
  <c r="AD23" i="34" s="1"/>
  <c r="AC23" i="34" s="1"/>
  <c r="AB23" i="34"/>
  <c r="AA23" i="34" s="1"/>
  <c r="Z23" i="34" s="1"/>
  <c r="Y23" i="34" s="1"/>
  <c r="X23" i="34" s="1"/>
  <c r="G23" i="35"/>
  <c r="F23" i="35"/>
  <c r="E23" i="35"/>
  <c r="D23" i="35"/>
  <c r="AH22" i="34"/>
  <c r="AG22" i="34" s="1"/>
  <c r="AF22" i="34" s="1"/>
  <c r="AE22" i="34" s="1"/>
  <c r="AD22" i="34" s="1"/>
  <c r="AC22" i="34" s="1"/>
  <c r="AB22" i="34"/>
  <c r="AA22" i="34" s="1"/>
  <c r="Z22" i="34" s="1"/>
  <c r="Y22" i="34" s="1"/>
  <c r="X22" i="34" s="1"/>
  <c r="G22" i="35"/>
  <c r="F22" i="35"/>
  <c r="E22" i="35"/>
  <c r="D22" i="35"/>
  <c r="AH21" i="34"/>
  <c r="AG21" i="34" s="1"/>
  <c r="AF21" i="34" s="1"/>
  <c r="AE21" i="34" s="1"/>
  <c r="AD21" i="34" s="1"/>
  <c r="AC21" i="34" s="1"/>
  <c r="AB21" i="34"/>
  <c r="AA21" i="34" s="1"/>
  <c r="Z21" i="34" s="1"/>
  <c r="Y21" i="34" s="1"/>
  <c r="X21" i="34" s="1"/>
  <c r="G21" i="35"/>
  <c r="E21" i="35"/>
  <c r="D21" i="35"/>
  <c r="AH20" i="34"/>
  <c r="AG20" i="34" s="1"/>
  <c r="AF20" i="34" s="1"/>
  <c r="AE20" i="34" s="1"/>
  <c r="AD20" i="34" s="1"/>
  <c r="AC20" i="34" s="1"/>
  <c r="AB20" i="34"/>
  <c r="AA20" i="34" s="1"/>
  <c r="Z20" i="34" s="1"/>
  <c r="Y20" i="34" s="1"/>
  <c r="X20" i="34" s="1"/>
  <c r="G20" i="35"/>
  <c r="F20" i="35"/>
  <c r="E20" i="35"/>
  <c r="D20" i="35"/>
  <c r="AH19" i="34"/>
  <c r="AG19" i="34" s="1"/>
  <c r="AF19" i="34" s="1"/>
  <c r="AE19" i="34" s="1"/>
  <c r="AD19" i="34" s="1"/>
  <c r="AC19" i="34" s="1"/>
  <c r="AB19" i="34"/>
  <c r="AA19" i="34" s="1"/>
  <c r="Z19" i="34" s="1"/>
  <c r="Y19" i="34" s="1"/>
  <c r="X19" i="34" s="1"/>
  <c r="G19" i="35"/>
  <c r="F19" i="35"/>
  <c r="E19" i="35"/>
  <c r="D19" i="35"/>
  <c r="AH18" i="34"/>
  <c r="AG18" i="34" s="1"/>
  <c r="AF18" i="34" s="1"/>
  <c r="AE18" i="34" s="1"/>
  <c r="AD18" i="34" s="1"/>
  <c r="AC18" i="34" s="1"/>
  <c r="AB18" i="34"/>
  <c r="AA18" i="34" s="1"/>
  <c r="Z18" i="34" s="1"/>
  <c r="Y18" i="34" s="1"/>
  <c r="X18" i="34" s="1"/>
  <c r="G18" i="35"/>
  <c r="F18" i="35"/>
  <c r="AH17" i="34"/>
  <c r="AG17" i="34" s="1"/>
  <c r="AF17" i="34" s="1"/>
  <c r="AE17" i="34" s="1"/>
  <c r="AD17" i="34" s="1"/>
  <c r="AC17" i="34" s="1"/>
  <c r="AB17" i="34"/>
  <c r="AA17" i="34" s="1"/>
  <c r="Z17" i="34" s="1"/>
  <c r="Y17" i="34" s="1"/>
  <c r="X17" i="34" s="1"/>
  <c r="G17" i="35"/>
  <c r="E17" i="35"/>
  <c r="D17" i="35"/>
  <c r="AH16" i="34"/>
  <c r="AG16" i="34" s="1"/>
  <c r="AF16" i="34" s="1"/>
  <c r="AE16" i="34" s="1"/>
  <c r="AD16" i="34" s="1"/>
  <c r="AC16" i="34" s="1"/>
  <c r="AB16" i="34"/>
  <c r="AA16" i="34" s="1"/>
  <c r="Z16" i="34" s="1"/>
  <c r="Y16" i="34" s="1"/>
  <c r="X16" i="34" s="1"/>
  <c r="G16" i="35"/>
  <c r="F16" i="35"/>
  <c r="E16" i="35"/>
  <c r="AH15" i="34"/>
  <c r="AG15" i="34" s="1"/>
  <c r="AF15" i="34" s="1"/>
  <c r="AE15" i="34" s="1"/>
  <c r="AD15" i="34" s="1"/>
  <c r="AC15" i="34" s="1"/>
  <c r="AB15" i="34"/>
  <c r="AA15" i="34" s="1"/>
  <c r="Z15" i="34" s="1"/>
  <c r="Y15" i="34" s="1"/>
  <c r="X15" i="34" s="1"/>
  <c r="G15" i="35"/>
  <c r="F15" i="35"/>
  <c r="E15" i="35"/>
  <c r="AH14" i="34"/>
  <c r="AG14" i="34" s="1"/>
  <c r="AF14" i="34" s="1"/>
  <c r="AE14" i="34" s="1"/>
  <c r="AD14" i="34" s="1"/>
  <c r="AC14" i="34" s="1"/>
  <c r="AB14" i="34"/>
  <c r="AA14" i="34" s="1"/>
  <c r="Z14" i="34" s="1"/>
  <c r="Y14" i="34" s="1"/>
  <c r="X14" i="34" s="1"/>
  <c r="G14" i="35"/>
  <c r="F14" i="35"/>
  <c r="E14" i="35"/>
  <c r="D14" i="35"/>
  <c r="AH13" i="34"/>
  <c r="AG13" i="34" s="1"/>
  <c r="AF13" i="34" s="1"/>
  <c r="AE13" i="34" s="1"/>
  <c r="AD13" i="34" s="1"/>
  <c r="AC13" i="34" s="1"/>
  <c r="AB13" i="34"/>
  <c r="AA13" i="34" s="1"/>
  <c r="Z13" i="34" s="1"/>
  <c r="Y13" i="34" s="1"/>
  <c r="X13" i="34" s="1"/>
  <c r="G13" i="35"/>
  <c r="D13" i="35"/>
  <c r="AH12" i="34"/>
  <c r="AG12" i="34" s="1"/>
  <c r="AF12" i="34" s="1"/>
  <c r="AE12" i="34" s="1"/>
  <c r="AD12" i="34" s="1"/>
  <c r="AC12" i="34" s="1"/>
  <c r="AB12" i="34"/>
  <c r="AA12" i="34" s="1"/>
  <c r="Z12" i="34" s="1"/>
  <c r="Y12" i="34" s="1"/>
  <c r="X12" i="34" s="1"/>
  <c r="G12" i="35"/>
  <c r="AH11" i="34"/>
  <c r="AG11" i="34" s="1"/>
  <c r="AF11" i="34" s="1"/>
  <c r="AE11" i="34" s="1"/>
  <c r="AD11" i="34" s="1"/>
  <c r="AC11" i="34" s="1"/>
  <c r="AB11" i="34"/>
  <c r="AA11" i="34" s="1"/>
  <c r="Z11" i="34" s="1"/>
  <c r="Y11" i="34" s="1"/>
  <c r="X11" i="34" s="1"/>
  <c r="G11" i="35"/>
  <c r="F11" i="35"/>
  <c r="E11" i="35"/>
  <c r="D11" i="35"/>
  <c r="AH10" i="34"/>
  <c r="AG10" i="34" s="1"/>
  <c r="AF10" i="34" s="1"/>
  <c r="AE10" i="34" s="1"/>
  <c r="AD10" i="34" s="1"/>
  <c r="AC10" i="34" s="1"/>
  <c r="AB10" i="34"/>
  <c r="AA10" i="34" s="1"/>
  <c r="Z10" i="34" s="1"/>
  <c r="Y10" i="34" s="1"/>
  <c r="X10" i="34" s="1"/>
  <c r="G10" i="35"/>
  <c r="AH9" i="34"/>
  <c r="AG9" i="34" s="1"/>
  <c r="AF9" i="34" s="1"/>
  <c r="AE9" i="34" s="1"/>
  <c r="AD9" i="34" s="1"/>
  <c r="AC9" i="34" s="1"/>
  <c r="AB9" i="34"/>
  <c r="AA9" i="34" s="1"/>
  <c r="Z9" i="34" s="1"/>
  <c r="Y9" i="34" s="1"/>
  <c r="X9" i="34" s="1"/>
  <c r="G9" i="35"/>
  <c r="D18" i="35" l="1"/>
  <c r="D12" i="35"/>
  <c r="F12" i="35"/>
  <c r="E12" i="35"/>
  <c r="F9" i="35"/>
  <c r="D10" i="35"/>
  <c r="F10" i="35"/>
  <c r="E10" i="35"/>
  <c r="P257" i="24"/>
  <c r="Q257" i="24"/>
  <c r="B259" i="24"/>
  <c r="U258" i="24"/>
  <c r="O244" i="33"/>
  <c r="H244" i="33"/>
  <c r="I244" i="33" s="1"/>
  <c r="L244" i="33" s="1"/>
  <c r="M244" i="33" s="1"/>
  <c r="B244" i="33"/>
  <c r="A244" i="33" s="1"/>
  <c r="C244" i="33" s="1"/>
  <c r="D244" i="33" s="1"/>
  <c r="H243" i="33"/>
  <c r="I243" i="33" s="1"/>
  <c r="J243" i="33" s="1"/>
  <c r="B243" i="33"/>
  <c r="A243" i="33" s="1"/>
  <c r="C243" i="33" s="1"/>
  <c r="D243" i="33" s="1"/>
  <c r="H242" i="33"/>
  <c r="I242" i="33" s="1"/>
  <c r="B242" i="33"/>
  <c r="A242" i="33" s="1"/>
  <c r="C242" i="33" s="1"/>
  <c r="H241" i="33"/>
  <c r="I241" i="33" s="1"/>
  <c r="L241" i="33" s="1"/>
  <c r="M241" i="33" s="1"/>
  <c r="B241" i="33"/>
  <c r="A241" i="33" s="1"/>
  <c r="C241" i="33" s="1"/>
  <c r="D241" i="33" s="1"/>
  <c r="F241" i="33" s="1"/>
  <c r="H240" i="33"/>
  <c r="I240" i="33" s="1"/>
  <c r="B240" i="33"/>
  <c r="A240" i="33" s="1"/>
  <c r="C240" i="33" s="1"/>
  <c r="H239" i="33"/>
  <c r="I239" i="33" s="1"/>
  <c r="J239" i="33" s="1"/>
  <c r="B239" i="33"/>
  <c r="A239" i="33" s="1"/>
  <c r="C239" i="33" s="1"/>
  <c r="H238" i="33"/>
  <c r="I238" i="33" s="1"/>
  <c r="J238" i="33" s="1"/>
  <c r="B238" i="33"/>
  <c r="A238" i="33" s="1"/>
  <c r="C238" i="33" s="1"/>
  <c r="D238" i="33" s="1"/>
  <c r="N238" i="33" s="1"/>
  <c r="O237" i="33" s="1"/>
  <c r="H237" i="33"/>
  <c r="I237" i="33" s="1"/>
  <c r="L237" i="33" s="1"/>
  <c r="M237" i="33" s="1"/>
  <c r="B237" i="33"/>
  <c r="A237" i="33" s="1"/>
  <c r="C237" i="33" s="1"/>
  <c r="D237" i="33" s="1"/>
  <c r="H236" i="33"/>
  <c r="I236" i="33" s="1"/>
  <c r="B236" i="33"/>
  <c r="A236" i="33" s="1"/>
  <c r="C236" i="33" s="1"/>
  <c r="H235" i="33"/>
  <c r="I235" i="33" s="1"/>
  <c r="J235" i="33" s="1"/>
  <c r="B235" i="33"/>
  <c r="A235" i="33" s="1"/>
  <c r="C235" i="33" s="1"/>
  <c r="D235" i="33" s="1"/>
  <c r="H234" i="33"/>
  <c r="I234" i="33" s="1"/>
  <c r="J234" i="33" s="1"/>
  <c r="B234" i="33"/>
  <c r="A234" i="33" s="1"/>
  <c r="C234" i="33" s="1"/>
  <c r="D234" i="33" s="1"/>
  <c r="H233" i="33"/>
  <c r="I233" i="33" s="1"/>
  <c r="B233" i="33"/>
  <c r="A233" i="33" s="1"/>
  <c r="C233" i="33" s="1"/>
  <c r="H232" i="33"/>
  <c r="I232" i="33" s="1"/>
  <c r="J232" i="33" s="1"/>
  <c r="B232" i="33"/>
  <c r="A232" i="33" s="1"/>
  <c r="C232" i="33" s="1"/>
  <c r="H231" i="33"/>
  <c r="I231" i="33" s="1"/>
  <c r="B231" i="33"/>
  <c r="A231" i="33" s="1"/>
  <c r="C231" i="33" s="1"/>
  <c r="D231" i="33" s="1"/>
  <c r="H230" i="33"/>
  <c r="I230" i="33" s="1"/>
  <c r="J230" i="33" s="1"/>
  <c r="B230" i="33"/>
  <c r="A230" i="33" s="1"/>
  <c r="C230" i="33" s="1"/>
  <c r="H229" i="33"/>
  <c r="I229" i="33" s="1"/>
  <c r="B229" i="33"/>
  <c r="A229" i="33" s="1"/>
  <c r="C229" i="33" s="1"/>
  <c r="H228" i="33"/>
  <c r="I228" i="33" s="1"/>
  <c r="J228" i="33" s="1"/>
  <c r="B228" i="33"/>
  <c r="A228" i="33" s="1"/>
  <c r="C228" i="33" s="1"/>
  <c r="H227" i="33"/>
  <c r="I227" i="33" s="1"/>
  <c r="B227" i="33"/>
  <c r="A227" i="33" s="1"/>
  <c r="C227" i="33" s="1"/>
  <c r="D227" i="33" s="1"/>
  <c r="F227" i="33" s="1"/>
  <c r="H226" i="33"/>
  <c r="I226" i="33" s="1"/>
  <c r="B226" i="33"/>
  <c r="A226" i="33" s="1"/>
  <c r="C226" i="33" s="1"/>
  <c r="H225" i="33"/>
  <c r="I225" i="33" s="1"/>
  <c r="J225" i="33" s="1"/>
  <c r="B225" i="33"/>
  <c r="A225" i="33" s="1"/>
  <c r="C225" i="33" s="1"/>
  <c r="D225" i="33" s="1"/>
  <c r="N225" i="33" s="1"/>
  <c r="O224" i="33" s="1"/>
  <c r="H224" i="33"/>
  <c r="I224" i="33" s="1"/>
  <c r="J224" i="33" s="1"/>
  <c r="B224" i="33"/>
  <c r="A224" i="33" s="1"/>
  <c r="C224" i="33" s="1"/>
  <c r="H223" i="33"/>
  <c r="I223" i="33" s="1"/>
  <c r="B223" i="33"/>
  <c r="A223" i="33" s="1"/>
  <c r="C223" i="33" s="1"/>
  <c r="H222" i="33"/>
  <c r="I222" i="33" s="1"/>
  <c r="B222" i="33"/>
  <c r="A222" i="33" s="1"/>
  <c r="C222" i="33" s="1"/>
  <c r="H221" i="33"/>
  <c r="I221" i="33" s="1"/>
  <c r="J221" i="33" s="1"/>
  <c r="B221" i="33"/>
  <c r="A221" i="33" s="1"/>
  <c r="C221" i="33" s="1"/>
  <c r="H220" i="33"/>
  <c r="I220" i="33" s="1"/>
  <c r="J220" i="33" s="1"/>
  <c r="B220" i="33"/>
  <c r="A220" i="33" s="1"/>
  <c r="C220" i="33" s="1"/>
  <c r="H219" i="33"/>
  <c r="I219" i="33" s="1"/>
  <c r="J219" i="33" s="1"/>
  <c r="B219" i="33"/>
  <c r="A219" i="33" s="1"/>
  <c r="C219" i="33" s="1"/>
  <c r="H218" i="33"/>
  <c r="I218" i="33" s="1"/>
  <c r="J218" i="33" s="1"/>
  <c r="B218" i="33"/>
  <c r="A218" i="33" s="1"/>
  <c r="C218" i="33" s="1"/>
  <c r="D218" i="33" s="1"/>
  <c r="H217" i="33"/>
  <c r="I217" i="33" s="1"/>
  <c r="J217" i="33" s="1"/>
  <c r="B217" i="33"/>
  <c r="A217" i="33" s="1"/>
  <c r="C217" i="33" s="1"/>
  <c r="H216" i="33"/>
  <c r="I216" i="33" s="1"/>
  <c r="B216" i="33"/>
  <c r="A216" i="33" s="1"/>
  <c r="C216" i="33" s="1"/>
  <c r="D216" i="33" s="1"/>
  <c r="N216" i="33" s="1"/>
  <c r="O215" i="33" s="1"/>
  <c r="H215" i="33"/>
  <c r="I215" i="33" s="1"/>
  <c r="B215" i="33"/>
  <c r="A215" i="33" s="1"/>
  <c r="C215" i="33" s="1"/>
  <c r="H214" i="33"/>
  <c r="I214" i="33" s="1"/>
  <c r="J214" i="33" s="1"/>
  <c r="B214" i="33"/>
  <c r="A214" i="33" s="1"/>
  <c r="C214" i="33" s="1"/>
  <c r="D214" i="33" s="1"/>
  <c r="H213" i="33"/>
  <c r="I213" i="33" s="1"/>
  <c r="B213" i="33"/>
  <c r="A213" i="33" s="1"/>
  <c r="C213" i="33" s="1"/>
  <c r="D213" i="33" s="1"/>
  <c r="N213" i="33" s="1"/>
  <c r="O212" i="33" s="1"/>
  <c r="H212" i="33"/>
  <c r="I212" i="33" s="1"/>
  <c r="J212" i="33" s="1"/>
  <c r="B212" i="33"/>
  <c r="A212" i="33" s="1"/>
  <c r="C212" i="33" s="1"/>
  <c r="D212" i="33" s="1"/>
  <c r="N212" i="33" s="1"/>
  <c r="O211" i="33" s="1"/>
  <c r="H211" i="33"/>
  <c r="I211" i="33" s="1"/>
  <c r="J211" i="33" s="1"/>
  <c r="B211" i="33"/>
  <c r="A211" i="33" s="1"/>
  <c r="C211" i="33" s="1"/>
  <c r="H210" i="33"/>
  <c r="I210" i="33" s="1"/>
  <c r="J210" i="33" s="1"/>
  <c r="B210" i="33"/>
  <c r="A210" i="33" s="1"/>
  <c r="C210" i="33" s="1"/>
  <c r="D210" i="33" s="1"/>
  <c r="F210" i="33" s="1"/>
  <c r="H209" i="33"/>
  <c r="I209" i="33" s="1"/>
  <c r="B209" i="33"/>
  <c r="A209" i="33" s="1"/>
  <c r="C209" i="33" s="1"/>
  <c r="H208" i="33"/>
  <c r="I208" i="33" s="1"/>
  <c r="J208" i="33" s="1"/>
  <c r="B208" i="33"/>
  <c r="A208" i="33" s="1"/>
  <c r="C208" i="33" s="1"/>
  <c r="D208" i="33" s="1"/>
  <c r="N208" i="33" s="1"/>
  <c r="O207" i="33" s="1"/>
  <c r="H207" i="33"/>
  <c r="I207" i="33" s="1"/>
  <c r="B207" i="33"/>
  <c r="A207" i="33" s="1"/>
  <c r="C207" i="33" s="1"/>
  <c r="D207" i="33" s="1"/>
  <c r="N207" i="33" s="1"/>
  <c r="O206" i="33" s="1"/>
  <c r="H206" i="33"/>
  <c r="I206" i="33" s="1"/>
  <c r="J206" i="33" s="1"/>
  <c r="B206" i="33"/>
  <c r="A206" i="33" s="1"/>
  <c r="C206" i="33" s="1"/>
  <c r="H205" i="33"/>
  <c r="I205" i="33" s="1"/>
  <c r="B205" i="33"/>
  <c r="A205" i="33" s="1"/>
  <c r="C205" i="33" s="1"/>
  <c r="D205" i="33" s="1"/>
  <c r="H204" i="33"/>
  <c r="I204" i="33" s="1"/>
  <c r="B204" i="33"/>
  <c r="A204" i="33" s="1"/>
  <c r="C204" i="33" s="1"/>
  <c r="H203" i="33"/>
  <c r="I203" i="33" s="1"/>
  <c r="B203" i="33"/>
  <c r="A203" i="33" s="1"/>
  <c r="C203" i="33" s="1"/>
  <c r="H202" i="33"/>
  <c r="I202" i="33" s="1"/>
  <c r="J202" i="33" s="1"/>
  <c r="B202" i="33"/>
  <c r="A202" i="33" s="1"/>
  <c r="C202" i="33" s="1"/>
  <c r="H201" i="33"/>
  <c r="I201" i="33" s="1"/>
  <c r="J201" i="33" s="1"/>
  <c r="B201" i="33"/>
  <c r="A201" i="33" s="1"/>
  <c r="C201" i="33" s="1"/>
  <c r="D201" i="33" s="1"/>
  <c r="H200" i="33"/>
  <c r="I200" i="33" s="1"/>
  <c r="B200" i="33"/>
  <c r="A200" i="33" s="1"/>
  <c r="C200" i="33" s="1"/>
  <c r="D200" i="33" s="1"/>
  <c r="F200" i="33" s="1"/>
  <c r="H199" i="33"/>
  <c r="I199" i="33" s="1"/>
  <c r="J199" i="33" s="1"/>
  <c r="B199" i="33"/>
  <c r="A199" i="33" s="1"/>
  <c r="C199" i="33" s="1"/>
  <c r="D199" i="33" s="1"/>
  <c r="N199" i="33" s="1"/>
  <c r="O198" i="33" s="1"/>
  <c r="H198" i="33"/>
  <c r="I198" i="33" s="1"/>
  <c r="B198" i="33"/>
  <c r="A198" i="33" s="1"/>
  <c r="C198" i="33" s="1"/>
  <c r="H197" i="33"/>
  <c r="I197" i="33" s="1"/>
  <c r="J197" i="33" s="1"/>
  <c r="B197" i="33"/>
  <c r="A197" i="33" s="1"/>
  <c r="C197" i="33" s="1"/>
  <c r="H196" i="33"/>
  <c r="I196" i="33" s="1"/>
  <c r="J196" i="33" s="1"/>
  <c r="B196" i="33"/>
  <c r="A196" i="33" s="1"/>
  <c r="C196" i="33" s="1"/>
  <c r="H195" i="33"/>
  <c r="I195" i="33" s="1"/>
  <c r="J195" i="33" s="1"/>
  <c r="B195" i="33"/>
  <c r="A195" i="33" s="1"/>
  <c r="C195" i="33" s="1"/>
  <c r="D195" i="33" s="1"/>
  <c r="N195" i="33" s="1"/>
  <c r="O194" i="33" s="1"/>
  <c r="H194" i="33"/>
  <c r="I194" i="33" s="1"/>
  <c r="J194" i="33" s="1"/>
  <c r="B194" i="33"/>
  <c r="A194" i="33" s="1"/>
  <c r="C194" i="33" s="1"/>
  <c r="D194" i="33" s="1"/>
  <c r="H193" i="33"/>
  <c r="I193" i="33" s="1"/>
  <c r="B193" i="33"/>
  <c r="A193" i="33" s="1"/>
  <c r="C193" i="33" s="1"/>
  <c r="D193" i="33" s="1"/>
  <c r="N193" i="33" s="1"/>
  <c r="O192" i="33" s="1"/>
  <c r="H192" i="33"/>
  <c r="I192" i="33" s="1"/>
  <c r="J192" i="33" s="1"/>
  <c r="B192" i="33"/>
  <c r="A192" i="33" s="1"/>
  <c r="C192" i="33" s="1"/>
  <c r="D192" i="33" s="1"/>
  <c r="H191" i="33"/>
  <c r="I191" i="33" s="1"/>
  <c r="J191" i="33" s="1"/>
  <c r="B191" i="33"/>
  <c r="A191" i="33" s="1"/>
  <c r="C191" i="33" s="1"/>
  <c r="H190" i="33"/>
  <c r="I190" i="33" s="1"/>
  <c r="B190" i="33"/>
  <c r="A190" i="33" s="1"/>
  <c r="C190" i="33" s="1"/>
  <c r="H189" i="33"/>
  <c r="I189" i="33" s="1"/>
  <c r="B189" i="33"/>
  <c r="A189" i="33" s="1"/>
  <c r="C189" i="33" s="1"/>
  <c r="D189" i="33" s="1"/>
  <c r="F189" i="33" s="1"/>
  <c r="H188" i="33"/>
  <c r="I188" i="33" s="1"/>
  <c r="B188" i="33"/>
  <c r="A188" i="33" s="1"/>
  <c r="C188" i="33" s="1"/>
  <c r="D188" i="33" s="1"/>
  <c r="N188" i="33" s="1"/>
  <c r="O187" i="33" s="1"/>
  <c r="H187" i="33"/>
  <c r="I187" i="33" s="1"/>
  <c r="B187" i="33"/>
  <c r="A187" i="33" s="1"/>
  <c r="C187" i="33" s="1"/>
  <c r="H186" i="33"/>
  <c r="I186" i="33" s="1"/>
  <c r="J186" i="33" s="1"/>
  <c r="B186" i="33"/>
  <c r="A186" i="33" s="1"/>
  <c r="C186" i="33" s="1"/>
  <c r="D186" i="33" s="1"/>
  <c r="N186" i="33" s="1"/>
  <c r="O185" i="33" s="1"/>
  <c r="H185" i="33"/>
  <c r="I185" i="33" s="1"/>
  <c r="J185" i="33" s="1"/>
  <c r="B185" i="33"/>
  <c r="A185" i="33" s="1"/>
  <c r="C185" i="33" s="1"/>
  <c r="H184" i="33"/>
  <c r="I184" i="33" s="1"/>
  <c r="J184" i="33" s="1"/>
  <c r="B184" i="33"/>
  <c r="A184" i="33" s="1"/>
  <c r="C184" i="33" s="1"/>
  <c r="H183" i="33"/>
  <c r="I183" i="33" s="1"/>
  <c r="J183" i="33" s="1"/>
  <c r="B183" i="33"/>
  <c r="A183" i="33" s="1"/>
  <c r="C183" i="33" s="1"/>
  <c r="D183" i="33" s="1"/>
  <c r="H182" i="33"/>
  <c r="I182" i="33" s="1"/>
  <c r="J182" i="33" s="1"/>
  <c r="B182" i="33"/>
  <c r="A182" i="33" s="1"/>
  <c r="C182" i="33" s="1"/>
  <c r="H181" i="33"/>
  <c r="I181" i="33" s="1"/>
  <c r="B181" i="33"/>
  <c r="A181" i="33" s="1"/>
  <c r="C181" i="33" s="1"/>
  <c r="D181" i="33" s="1"/>
  <c r="N181" i="33" s="1"/>
  <c r="O180" i="33" s="1"/>
  <c r="H180" i="33"/>
  <c r="I180" i="33" s="1"/>
  <c r="J180" i="33" s="1"/>
  <c r="B180" i="33"/>
  <c r="A180" i="33" s="1"/>
  <c r="C180" i="33" s="1"/>
  <c r="H179" i="33"/>
  <c r="I179" i="33" s="1"/>
  <c r="B179" i="33"/>
  <c r="A179" i="33" s="1"/>
  <c r="C179" i="33" s="1"/>
  <c r="E179" i="33" s="1"/>
  <c r="H178" i="33"/>
  <c r="I178" i="33" s="1"/>
  <c r="J178" i="33" s="1"/>
  <c r="B178" i="33"/>
  <c r="A178" i="33" s="1"/>
  <c r="C178" i="33" s="1"/>
  <c r="D178" i="33" s="1"/>
  <c r="N178" i="33" s="1"/>
  <c r="O177" i="33" s="1"/>
  <c r="H177" i="33"/>
  <c r="I177" i="33" s="1"/>
  <c r="J177" i="33" s="1"/>
  <c r="B177" i="33"/>
  <c r="A177" i="33" s="1"/>
  <c r="C177" i="33" s="1"/>
  <c r="D177" i="33" s="1"/>
  <c r="N177" i="33" s="1"/>
  <c r="O176" i="33" s="1"/>
  <c r="H176" i="33"/>
  <c r="I176" i="33" s="1"/>
  <c r="B176" i="33"/>
  <c r="A176" i="33" s="1"/>
  <c r="C176" i="33" s="1"/>
  <c r="H175" i="33"/>
  <c r="I175" i="33" s="1"/>
  <c r="B175" i="33"/>
  <c r="A175" i="33" s="1"/>
  <c r="C175" i="33" s="1"/>
  <c r="D175" i="33" s="1"/>
  <c r="H174" i="33"/>
  <c r="I174" i="33" s="1"/>
  <c r="J174" i="33" s="1"/>
  <c r="B174" i="33"/>
  <c r="A174" i="33" s="1"/>
  <c r="C174" i="33" s="1"/>
  <c r="H173" i="33"/>
  <c r="I173" i="33" s="1"/>
  <c r="J173" i="33" s="1"/>
  <c r="B173" i="33"/>
  <c r="A173" i="33" s="1"/>
  <c r="C173" i="33" s="1"/>
  <c r="H172" i="33"/>
  <c r="I172" i="33" s="1"/>
  <c r="J172" i="33" s="1"/>
  <c r="B172" i="33"/>
  <c r="A172" i="33" s="1"/>
  <c r="C172" i="33" s="1"/>
  <c r="H171" i="33"/>
  <c r="I171" i="33" s="1"/>
  <c r="J171" i="33" s="1"/>
  <c r="B171" i="33"/>
  <c r="A171" i="33" s="1"/>
  <c r="C171" i="33" s="1"/>
  <c r="D171" i="33" s="1"/>
  <c r="H170" i="33"/>
  <c r="I170" i="33" s="1"/>
  <c r="J170" i="33" s="1"/>
  <c r="B170" i="33"/>
  <c r="A170" i="33" s="1"/>
  <c r="C170" i="33" s="1"/>
  <c r="H169" i="33"/>
  <c r="I169" i="33" s="1"/>
  <c r="B169" i="33"/>
  <c r="A169" i="33" s="1"/>
  <c r="C169" i="33" s="1"/>
  <c r="D169" i="33" s="1"/>
  <c r="H168" i="33"/>
  <c r="I168" i="33" s="1"/>
  <c r="B168" i="33"/>
  <c r="A168" i="33" s="1"/>
  <c r="C168" i="33" s="1"/>
  <c r="H167" i="33"/>
  <c r="I167" i="33" s="1"/>
  <c r="J167" i="33" s="1"/>
  <c r="B167" i="33"/>
  <c r="A167" i="33" s="1"/>
  <c r="C167" i="33" s="1"/>
  <c r="D167" i="33" s="1"/>
  <c r="N167" i="33" s="1"/>
  <c r="O166" i="33" s="1"/>
  <c r="H166" i="33"/>
  <c r="I166" i="33" s="1"/>
  <c r="B166" i="33"/>
  <c r="A166" i="33" s="1"/>
  <c r="C166" i="33" s="1"/>
  <c r="H165" i="33"/>
  <c r="I165" i="33" s="1"/>
  <c r="B165" i="33"/>
  <c r="A165" i="33" s="1"/>
  <c r="C165" i="33" s="1"/>
  <c r="H164" i="33"/>
  <c r="I164" i="33" s="1"/>
  <c r="B164" i="33"/>
  <c r="A164" i="33" s="1"/>
  <c r="C164" i="33" s="1"/>
  <c r="D164" i="33" s="1"/>
  <c r="H163" i="33"/>
  <c r="I163" i="33" s="1"/>
  <c r="J163" i="33" s="1"/>
  <c r="B163" i="33"/>
  <c r="A163" i="33" s="1"/>
  <c r="C163" i="33" s="1"/>
  <c r="H162" i="33"/>
  <c r="I162" i="33" s="1"/>
  <c r="J162" i="33" s="1"/>
  <c r="B162" i="33"/>
  <c r="A162" i="33" s="1"/>
  <c r="C162" i="33" s="1"/>
  <c r="D162" i="33" s="1"/>
  <c r="H161" i="33"/>
  <c r="I161" i="33" s="1"/>
  <c r="B161" i="33"/>
  <c r="A161" i="33" s="1"/>
  <c r="C161" i="33" s="1"/>
  <c r="D161" i="33" s="1"/>
  <c r="H160" i="33"/>
  <c r="I160" i="33" s="1"/>
  <c r="J160" i="33" s="1"/>
  <c r="B160" i="33"/>
  <c r="A160" i="33" s="1"/>
  <c r="C160" i="33" s="1"/>
  <c r="D160" i="33" s="1"/>
  <c r="F160" i="33" s="1"/>
  <c r="H159" i="33"/>
  <c r="I159" i="33" s="1"/>
  <c r="J159" i="33" s="1"/>
  <c r="B159" i="33"/>
  <c r="A159" i="33" s="1"/>
  <c r="C159" i="33" s="1"/>
  <c r="H158" i="33"/>
  <c r="I158" i="33" s="1"/>
  <c r="B158" i="33"/>
  <c r="A158" i="33" s="1"/>
  <c r="C158" i="33" s="1"/>
  <c r="H157" i="33"/>
  <c r="I157" i="33" s="1"/>
  <c r="B157" i="33"/>
  <c r="A157" i="33" s="1"/>
  <c r="C157" i="33" s="1"/>
  <c r="D157" i="33" s="1"/>
  <c r="H156" i="33"/>
  <c r="I156" i="33" s="1"/>
  <c r="B156" i="33"/>
  <c r="A156" i="33" s="1"/>
  <c r="C156" i="33" s="1"/>
  <c r="H155" i="33"/>
  <c r="I155" i="33" s="1"/>
  <c r="B155" i="33"/>
  <c r="A155" i="33" s="1"/>
  <c r="C155" i="33" s="1"/>
  <c r="D155" i="33" s="1"/>
  <c r="N155" i="33" s="1"/>
  <c r="O154" i="33" s="1"/>
  <c r="H154" i="33"/>
  <c r="I154" i="33" s="1"/>
  <c r="B154" i="33"/>
  <c r="A154" i="33" s="1"/>
  <c r="C154" i="33" s="1"/>
  <c r="H153" i="33"/>
  <c r="I153" i="33" s="1"/>
  <c r="J153" i="33" s="1"/>
  <c r="B153" i="33"/>
  <c r="A153" i="33" s="1"/>
  <c r="C153" i="33" s="1"/>
  <c r="H152" i="33"/>
  <c r="I152" i="33" s="1"/>
  <c r="B152" i="33"/>
  <c r="A152" i="33" s="1"/>
  <c r="C152" i="33" s="1"/>
  <c r="D152" i="33" s="1"/>
  <c r="H151" i="33"/>
  <c r="I151" i="33" s="1"/>
  <c r="J151" i="33" s="1"/>
  <c r="B151" i="33"/>
  <c r="A151" i="33" s="1"/>
  <c r="C151" i="33" s="1"/>
  <c r="D151" i="33" s="1"/>
  <c r="F151" i="33" s="1"/>
  <c r="H150" i="33"/>
  <c r="I150" i="33" s="1"/>
  <c r="B150" i="33"/>
  <c r="A150" i="33" s="1"/>
  <c r="C150" i="33" s="1"/>
  <c r="D150" i="33" s="1"/>
  <c r="H149" i="33"/>
  <c r="I149" i="33" s="1"/>
  <c r="B149" i="33"/>
  <c r="A149" i="33" s="1"/>
  <c r="C149" i="33" s="1"/>
  <c r="H148" i="33"/>
  <c r="I148" i="33" s="1"/>
  <c r="J148" i="33" s="1"/>
  <c r="B148" i="33"/>
  <c r="A148" i="33" s="1"/>
  <c r="C148" i="33" s="1"/>
  <c r="H147" i="33"/>
  <c r="I147" i="33" s="1"/>
  <c r="B147" i="33"/>
  <c r="A147" i="33" s="1"/>
  <c r="C147" i="33" s="1"/>
  <c r="D147" i="33" s="1"/>
  <c r="H146" i="33"/>
  <c r="I146" i="33" s="1"/>
  <c r="J146" i="33" s="1"/>
  <c r="B146" i="33"/>
  <c r="A146" i="33" s="1"/>
  <c r="C146" i="33" s="1"/>
  <c r="D146" i="33" s="1"/>
  <c r="F146" i="33" s="1"/>
  <c r="H145" i="33"/>
  <c r="I145" i="33" s="1"/>
  <c r="J145" i="33" s="1"/>
  <c r="B145" i="33"/>
  <c r="A145" i="33" s="1"/>
  <c r="C145" i="33" s="1"/>
  <c r="D145" i="33" s="1"/>
  <c r="N145" i="33" s="1"/>
  <c r="O144" i="33" s="1"/>
  <c r="H144" i="33"/>
  <c r="I144" i="33" s="1"/>
  <c r="J144" i="33" s="1"/>
  <c r="B144" i="33"/>
  <c r="A144" i="33" s="1"/>
  <c r="C144" i="33" s="1"/>
  <c r="H143" i="33"/>
  <c r="I143" i="33" s="1"/>
  <c r="B143" i="33"/>
  <c r="A143" i="33" s="1"/>
  <c r="C143" i="33" s="1"/>
  <c r="H142" i="33"/>
  <c r="I142" i="33" s="1"/>
  <c r="J142" i="33" s="1"/>
  <c r="B142" i="33"/>
  <c r="A142" i="33" s="1"/>
  <c r="C142" i="33" s="1"/>
  <c r="D142" i="33" s="1"/>
  <c r="N142" i="33" s="1"/>
  <c r="O141" i="33" s="1"/>
  <c r="H141" i="33"/>
  <c r="I141" i="33" s="1"/>
  <c r="J141" i="33" s="1"/>
  <c r="B141" i="33"/>
  <c r="A141" i="33" s="1"/>
  <c r="C141" i="33" s="1"/>
  <c r="D141" i="33" s="1"/>
  <c r="H140" i="33"/>
  <c r="I140" i="33" s="1"/>
  <c r="J140" i="33" s="1"/>
  <c r="B140" i="33"/>
  <c r="A140" i="33" s="1"/>
  <c r="C140" i="33" s="1"/>
  <c r="D140" i="33" s="1"/>
  <c r="H139" i="33"/>
  <c r="I139" i="33" s="1"/>
  <c r="B139" i="33"/>
  <c r="A139" i="33" s="1"/>
  <c r="C139" i="33" s="1"/>
  <c r="D139" i="33" s="1"/>
  <c r="N139" i="33" s="1"/>
  <c r="O138" i="33" s="1"/>
  <c r="H138" i="33"/>
  <c r="I138" i="33" s="1"/>
  <c r="J138" i="33" s="1"/>
  <c r="B138" i="33"/>
  <c r="A138" i="33" s="1"/>
  <c r="C138" i="33" s="1"/>
  <c r="D138" i="33" s="1"/>
  <c r="H137" i="33"/>
  <c r="I137" i="33" s="1"/>
  <c r="J137" i="33" s="1"/>
  <c r="B137" i="33"/>
  <c r="A137" i="33" s="1"/>
  <c r="C137" i="33" s="1"/>
  <c r="D137" i="33" s="1"/>
  <c r="F137" i="33" s="1"/>
  <c r="H136" i="33"/>
  <c r="I136" i="33" s="1"/>
  <c r="J136" i="33" s="1"/>
  <c r="B136" i="33"/>
  <c r="A136" i="33" s="1"/>
  <c r="C136" i="33" s="1"/>
  <c r="D136" i="33" s="1"/>
  <c r="N136" i="33" s="1"/>
  <c r="O135" i="33" s="1"/>
  <c r="H135" i="33"/>
  <c r="I135" i="33" s="1"/>
  <c r="J135" i="33" s="1"/>
  <c r="B135" i="33"/>
  <c r="A135" i="33" s="1"/>
  <c r="C135" i="33" s="1"/>
  <c r="H134" i="33"/>
  <c r="I134" i="33" s="1"/>
  <c r="J134" i="33" s="1"/>
  <c r="B134" i="33"/>
  <c r="A134" i="33" s="1"/>
  <c r="C134" i="33" s="1"/>
  <c r="D134" i="33" s="1"/>
  <c r="N134" i="33" s="1"/>
  <c r="O133" i="33" s="1"/>
  <c r="H133" i="33"/>
  <c r="I133" i="33" s="1"/>
  <c r="J133" i="33" s="1"/>
  <c r="B133" i="33"/>
  <c r="A133" i="33" s="1"/>
  <c r="C133" i="33" s="1"/>
  <c r="H132" i="33"/>
  <c r="I132" i="33" s="1"/>
  <c r="J132" i="33" s="1"/>
  <c r="B132" i="33"/>
  <c r="A132" i="33" s="1"/>
  <c r="C132" i="33" s="1"/>
  <c r="D132" i="33" s="1"/>
  <c r="N132" i="33" s="1"/>
  <c r="H131" i="33"/>
  <c r="I131" i="33" s="1"/>
  <c r="J131" i="33" s="1"/>
  <c r="B131" i="33"/>
  <c r="A131" i="33" s="1"/>
  <c r="C131" i="33" s="1"/>
  <c r="D131" i="33" s="1"/>
  <c r="N131" i="33" s="1"/>
  <c r="O130" i="33" s="1"/>
  <c r="H130" i="33"/>
  <c r="I130" i="33" s="1"/>
  <c r="J130" i="33" s="1"/>
  <c r="B130" i="33"/>
  <c r="A130" i="33" s="1"/>
  <c r="C130" i="33" s="1"/>
  <c r="H129" i="33"/>
  <c r="I129" i="33" s="1"/>
  <c r="J129" i="33" s="1"/>
  <c r="B129" i="33"/>
  <c r="A129" i="33" s="1"/>
  <c r="C129" i="33" s="1"/>
  <c r="H128" i="33"/>
  <c r="I128" i="33" s="1"/>
  <c r="J128" i="33" s="1"/>
  <c r="B128" i="33"/>
  <c r="A128" i="33" s="1"/>
  <c r="C128" i="33" s="1"/>
  <c r="D128" i="33" s="1"/>
  <c r="N128" i="33" s="1"/>
  <c r="O127" i="33" s="1"/>
  <c r="H127" i="33"/>
  <c r="I127" i="33" s="1"/>
  <c r="B127" i="33"/>
  <c r="A127" i="33" s="1"/>
  <c r="C127" i="33" s="1"/>
  <c r="H126" i="33"/>
  <c r="I126" i="33" s="1"/>
  <c r="B126" i="33"/>
  <c r="A126" i="33" s="1"/>
  <c r="C126" i="33" s="1"/>
  <c r="H125" i="33"/>
  <c r="I125" i="33" s="1"/>
  <c r="J125" i="33" s="1"/>
  <c r="B125" i="33"/>
  <c r="A125" i="33" s="1"/>
  <c r="C125" i="33" s="1"/>
  <c r="D125" i="33" s="1"/>
  <c r="N125" i="33" s="1"/>
  <c r="O124" i="33" s="1"/>
  <c r="H124" i="33"/>
  <c r="I124" i="33" s="1"/>
  <c r="B124" i="33"/>
  <c r="A124" i="33" s="1"/>
  <c r="C124" i="33" s="1"/>
  <c r="D124" i="33" s="1"/>
  <c r="N124" i="33" s="1"/>
  <c r="O123" i="33" s="1"/>
  <c r="H123" i="33"/>
  <c r="I123" i="33" s="1"/>
  <c r="B123" i="33"/>
  <c r="A123" i="33" s="1"/>
  <c r="C123" i="33" s="1"/>
  <c r="H122" i="33"/>
  <c r="I122" i="33" s="1"/>
  <c r="J122" i="33" s="1"/>
  <c r="B122" i="33"/>
  <c r="A122" i="33" s="1"/>
  <c r="C122" i="33" s="1"/>
  <c r="D122" i="33" s="1"/>
  <c r="H121" i="33"/>
  <c r="I121" i="33" s="1"/>
  <c r="B121" i="33"/>
  <c r="A121" i="33" s="1"/>
  <c r="C121" i="33" s="1"/>
  <c r="H120" i="33"/>
  <c r="I120" i="33" s="1"/>
  <c r="J120" i="33" s="1"/>
  <c r="B120" i="33"/>
  <c r="A120" i="33" s="1"/>
  <c r="C120" i="33" s="1"/>
  <c r="D120" i="33" s="1"/>
  <c r="H119" i="33"/>
  <c r="I119" i="33" s="1"/>
  <c r="B119" i="33"/>
  <c r="A119" i="33" s="1"/>
  <c r="C119" i="33" s="1"/>
  <c r="D119" i="33" s="1"/>
  <c r="N119" i="33" s="1"/>
  <c r="O118" i="33" s="1"/>
  <c r="H118" i="33"/>
  <c r="I118" i="33" s="1"/>
  <c r="B118" i="33"/>
  <c r="A118" i="33" s="1"/>
  <c r="C118" i="33" s="1"/>
  <c r="H117" i="33"/>
  <c r="I117" i="33" s="1"/>
  <c r="J117" i="33" s="1"/>
  <c r="B117" i="33"/>
  <c r="A117" i="33" s="1"/>
  <c r="C117" i="33" s="1"/>
  <c r="H116" i="33"/>
  <c r="I116" i="33" s="1"/>
  <c r="B116" i="33"/>
  <c r="A116" i="33" s="1"/>
  <c r="C116" i="33" s="1"/>
  <c r="H115" i="33"/>
  <c r="I115" i="33" s="1"/>
  <c r="B115" i="33"/>
  <c r="A115" i="33" s="1"/>
  <c r="C115" i="33" s="1"/>
  <c r="D115" i="33" s="1"/>
  <c r="H114" i="33"/>
  <c r="I114" i="33" s="1"/>
  <c r="J114" i="33" s="1"/>
  <c r="B114" i="33"/>
  <c r="A114" i="33" s="1"/>
  <c r="C114" i="33" s="1"/>
  <c r="H113" i="33"/>
  <c r="I113" i="33" s="1"/>
  <c r="B113" i="33"/>
  <c r="A113" i="33" s="1"/>
  <c r="C113" i="33" s="1"/>
  <c r="D113" i="33" s="1"/>
  <c r="H112" i="33"/>
  <c r="I112" i="33" s="1"/>
  <c r="B112" i="33"/>
  <c r="A112" i="33" s="1"/>
  <c r="C112" i="33" s="1"/>
  <c r="H111" i="33"/>
  <c r="I111" i="33" s="1"/>
  <c r="J111" i="33" s="1"/>
  <c r="B111" i="33"/>
  <c r="A111" i="33" s="1"/>
  <c r="C111" i="33" s="1"/>
  <c r="D111" i="33" s="1"/>
  <c r="H110" i="33"/>
  <c r="I110" i="33" s="1"/>
  <c r="B110" i="33"/>
  <c r="A110" i="33" s="1"/>
  <c r="C110" i="33" s="1"/>
  <c r="H109" i="33"/>
  <c r="I109" i="33" s="1"/>
  <c r="J109" i="33" s="1"/>
  <c r="B109" i="33"/>
  <c r="A109" i="33" s="1"/>
  <c r="C109" i="33" s="1"/>
  <c r="H108" i="33"/>
  <c r="I108" i="33" s="1"/>
  <c r="J108" i="33" s="1"/>
  <c r="B108" i="33"/>
  <c r="A108" i="33" s="1"/>
  <c r="C108" i="33" s="1"/>
  <c r="H107" i="33"/>
  <c r="I107" i="33" s="1"/>
  <c r="B107" i="33"/>
  <c r="A107" i="33" s="1"/>
  <c r="C107" i="33" s="1"/>
  <c r="D107" i="33" s="1"/>
  <c r="F107" i="33" s="1"/>
  <c r="H106" i="33"/>
  <c r="I106" i="33" s="1"/>
  <c r="J106" i="33" s="1"/>
  <c r="B106" i="33"/>
  <c r="A106" i="33" s="1"/>
  <c r="C106" i="33" s="1"/>
  <c r="D106" i="33" s="1"/>
  <c r="N106" i="33" s="1"/>
  <c r="O105" i="33" s="1"/>
  <c r="H105" i="33"/>
  <c r="I105" i="33" s="1"/>
  <c r="B105" i="33"/>
  <c r="A105" i="33" s="1"/>
  <c r="C105" i="33" s="1"/>
  <c r="H104" i="33"/>
  <c r="I104" i="33" s="1"/>
  <c r="B104" i="33"/>
  <c r="A104" i="33" s="1"/>
  <c r="C104" i="33" s="1"/>
  <c r="D104" i="33" s="1"/>
  <c r="N104" i="33" s="1"/>
  <c r="O103" i="33" s="1"/>
  <c r="H103" i="33"/>
  <c r="I103" i="33" s="1"/>
  <c r="B103" i="33"/>
  <c r="A103" i="33" s="1"/>
  <c r="C103" i="33" s="1"/>
  <c r="D103" i="33" s="1"/>
  <c r="H102" i="33"/>
  <c r="I102" i="33" s="1"/>
  <c r="J102" i="33" s="1"/>
  <c r="B102" i="33"/>
  <c r="A102" i="33" s="1"/>
  <c r="C102" i="33" s="1"/>
  <c r="D102" i="33" s="1"/>
  <c r="N102" i="33" s="1"/>
  <c r="O101" i="33" s="1"/>
  <c r="H101" i="33"/>
  <c r="I101" i="33" s="1"/>
  <c r="J101" i="33" s="1"/>
  <c r="B101" i="33"/>
  <c r="A101" i="33" s="1"/>
  <c r="C101" i="33" s="1"/>
  <c r="H100" i="33"/>
  <c r="I100" i="33" s="1"/>
  <c r="J100" i="33" s="1"/>
  <c r="B100" i="33"/>
  <c r="A100" i="33" s="1"/>
  <c r="C100" i="33" s="1"/>
  <c r="D100" i="33" s="1"/>
  <c r="F100" i="33" s="1"/>
  <c r="H99" i="33"/>
  <c r="I99" i="33" s="1"/>
  <c r="B99" i="33"/>
  <c r="A99" i="33" s="1"/>
  <c r="C99" i="33" s="1"/>
  <c r="D99" i="33" s="1"/>
  <c r="H98" i="33"/>
  <c r="I98" i="33" s="1"/>
  <c r="J98" i="33" s="1"/>
  <c r="B98" i="33"/>
  <c r="A98" i="33" s="1"/>
  <c r="C98" i="33" s="1"/>
  <c r="D98" i="33" s="1"/>
  <c r="F98" i="33" s="1"/>
  <c r="H97" i="33"/>
  <c r="I97" i="33" s="1"/>
  <c r="J97" i="33" s="1"/>
  <c r="B97" i="33"/>
  <c r="A97" i="33" s="1"/>
  <c r="C97" i="33" s="1"/>
  <c r="H96" i="33"/>
  <c r="I96" i="33" s="1"/>
  <c r="J96" i="33" s="1"/>
  <c r="B96" i="33"/>
  <c r="A96" i="33" s="1"/>
  <c r="C96" i="33" s="1"/>
  <c r="D96" i="33" s="1"/>
  <c r="N96" i="33" s="1"/>
  <c r="O95" i="33" s="1"/>
  <c r="H95" i="33"/>
  <c r="I95" i="33" s="1"/>
  <c r="B95" i="33"/>
  <c r="A95" i="33" s="1"/>
  <c r="C95" i="33" s="1"/>
  <c r="H94" i="33"/>
  <c r="I94" i="33" s="1"/>
  <c r="B94" i="33"/>
  <c r="A94" i="33" s="1"/>
  <c r="C94" i="33" s="1"/>
  <c r="D94" i="33" s="1"/>
  <c r="H93" i="33"/>
  <c r="I93" i="33" s="1"/>
  <c r="J93" i="33" s="1"/>
  <c r="B93" i="33"/>
  <c r="A93" i="33" s="1"/>
  <c r="C93" i="33" s="1"/>
  <c r="D93" i="33" s="1"/>
  <c r="F93" i="33" s="1"/>
  <c r="H92" i="33"/>
  <c r="I92" i="33" s="1"/>
  <c r="J92" i="33" s="1"/>
  <c r="B92" i="33"/>
  <c r="A92" i="33" s="1"/>
  <c r="C92" i="33" s="1"/>
  <c r="H91" i="33"/>
  <c r="I91" i="33" s="1"/>
  <c r="B91" i="33"/>
  <c r="A91" i="33" s="1"/>
  <c r="C91" i="33" s="1"/>
  <c r="D91" i="33" s="1"/>
  <c r="H90" i="33"/>
  <c r="I90" i="33" s="1"/>
  <c r="B90" i="33"/>
  <c r="A90" i="33" s="1"/>
  <c r="C90" i="33" s="1"/>
  <c r="H89" i="33"/>
  <c r="I89" i="33" s="1"/>
  <c r="J89" i="33" s="1"/>
  <c r="B89" i="33"/>
  <c r="A89" i="33" s="1"/>
  <c r="C89" i="33" s="1"/>
  <c r="D89" i="33" s="1"/>
  <c r="N89" i="33" s="1"/>
  <c r="O88" i="33" s="1"/>
  <c r="H88" i="33"/>
  <c r="I88" i="33" s="1"/>
  <c r="B88" i="33"/>
  <c r="A88" i="33" s="1"/>
  <c r="C88" i="33" s="1"/>
  <c r="H87" i="33"/>
  <c r="I87" i="33" s="1"/>
  <c r="B87" i="33"/>
  <c r="A87" i="33" s="1"/>
  <c r="C87" i="33" s="1"/>
  <c r="D87" i="33" s="1"/>
  <c r="N87" i="33" s="1"/>
  <c r="O86" i="33" s="1"/>
  <c r="H86" i="33"/>
  <c r="I86" i="33" s="1"/>
  <c r="J86" i="33" s="1"/>
  <c r="B86" i="33"/>
  <c r="A86" i="33" s="1"/>
  <c r="C86" i="33" s="1"/>
  <c r="D86" i="33" s="1"/>
  <c r="H85" i="33"/>
  <c r="I85" i="33" s="1"/>
  <c r="J85" i="33" s="1"/>
  <c r="B85" i="33"/>
  <c r="A85" i="33" s="1"/>
  <c r="C85" i="33" s="1"/>
  <c r="D85" i="33" s="1"/>
  <c r="H84" i="33"/>
  <c r="I84" i="33" s="1"/>
  <c r="J84" i="33" s="1"/>
  <c r="B84" i="33"/>
  <c r="A84" i="33" s="1"/>
  <c r="C84" i="33" s="1"/>
  <c r="H83" i="33"/>
  <c r="I83" i="33" s="1"/>
  <c r="J83" i="33" s="1"/>
  <c r="B83" i="33"/>
  <c r="A83" i="33" s="1"/>
  <c r="C83" i="33" s="1"/>
  <c r="D83" i="33" s="1"/>
  <c r="H82" i="33"/>
  <c r="I82" i="33" s="1"/>
  <c r="B82" i="33"/>
  <c r="A82" i="33" s="1"/>
  <c r="C82" i="33" s="1"/>
  <c r="H81" i="33"/>
  <c r="I81" i="33" s="1"/>
  <c r="J81" i="33" s="1"/>
  <c r="B81" i="33"/>
  <c r="A81" i="33" s="1"/>
  <c r="C81" i="33" s="1"/>
  <c r="D81" i="33" s="1"/>
  <c r="F81" i="33" s="1"/>
  <c r="H80" i="33"/>
  <c r="I80" i="33" s="1"/>
  <c r="J80" i="33" s="1"/>
  <c r="B80" i="33"/>
  <c r="A80" i="33" s="1"/>
  <c r="C80" i="33" s="1"/>
  <c r="H79" i="33"/>
  <c r="I79" i="33" s="1"/>
  <c r="B79" i="33"/>
  <c r="A79" i="33" s="1"/>
  <c r="C79" i="33" s="1"/>
  <c r="H78" i="33"/>
  <c r="I78" i="33" s="1"/>
  <c r="J78" i="33" s="1"/>
  <c r="B78" i="33"/>
  <c r="A78" i="33" s="1"/>
  <c r="C78" i="33" s="1"/>
  <c r="D78" i="33" s="1"/>
  <c r="H77" i="33"/>
  <c r="I77" i="33" s="1"/>
  <c r="B77" i="33"/>
  <c r="A77" i="33" s="1"/>
  <c r="C77" i="33" s="1"/>
  <c r="H76" i="33"/>
  <c r="I76" i="33" s="1"/>
  <c r="J76" i="33" s="1"/>
  <c r="B76" i="33"/>
  <c r="A76" i="33" s="1"/>
  <c r="C76" i="33" s="1"/>
  <c r="H75" i="33"/>
  <c r="I75" i="33" s="1"/>
  <c r="B75" i="33"/>
  <c r="A75" i="33" s="1"/>
  <c r="C75" i="33" s="1"/>
  <c r="D75" i="33" s="1"/>
  <c r="H74" i="33"/>
  <c r="I74" i="33" s="1"/>
  <c r="J74" i="33" s="1"/>
  <c r="B74" i="33"/>
  <c r="A74" i="33" s="1"/>
  <c r="C74" i="33" s="1"/>
  <c r="D74" i="33" s="1"/>
  <c r="N74" i="33" s="1"/>
  <c r="O73" i="33" s="1"/>
  <c r="H73" i="33"/>
  <c r="I73" i="33" s="1"/>
  <c r="B73" i="33"/>
  <c r="A73" i="33" s="1"/>
  <c r="C73" i="33" s="1"/>
  <c r="D73" i="33" s="1"/>
  <c r="H72" i="33"/>
  <c r="I72" i="33" s="1"/>
  <c r="B72" i="33"/>
  <c r="A72" i="33" s="1"/>
  <c r="C72" i="33" s="1"/>
  <c r="D72" i="33" s="1"/>
  <c r="N72" i="33" s="1"/>
  <c r="O71" i="33" s="1"/>
  <c r="H71" i="33"/>
  <c r="I71" i="33" s="1"/>
  <c r="J71" i="33" s="1"/>
  <c r="B71" i="33"/>
  <c r="A71" i="33" s="1"/>
  <c r="C71" i="33" s="1"/>
  <c r="H70" i="33"/>
  <c r="I70" i="33" s="1"/>
  <c r="J70" i="33" s="1"/>
  <c r="B70" i="33"/>
  <c r="A70" i="33" s="1"/>
  <c r="C70" i="33" s="1"/>
  <c r="D70" i="33" s="1"/>
  <c r="H69" i="33"/>
  <c r="I69" i="33" s="1"/>
  <c r="B69" i="33"/>
  <c r="A69" i="33" s="1"/>
  <c r="C69" i="33" s="1"/>
  <c r="H68" i="33"/>
  <c r="I68" i="33" s="1"/>
  <c r="J68" i="33" s="1"/>
  <c r="B68" i="33"/>
  <c r="A68" i="33" s="1"/>
  <c r="C68" i="33" s="1"/>
  <c r="H67" i="33"/>
  <c r="I67" i="33" s="1"/>
  <c r="B67" i="33"/>
  <c r="A67" i="33" s="1"/>
  <c r="C67" i="33" s="1"/>
  <c r="D67" i="33" s="1"/>
  <c r="H66" i="33"/>
  <c r="I66" i="33" s="1"/>
  <c r="J66" i="33" s="1"/>
  <c r="B66" i="33"/>
  <c r="A66" i="33" s="1"/>
  <c r="C66" i="33" s="1"/>
  <c r="H65" i="33"/>
  <c r="I65" i="33" s="1"/>
  <c r="B65" i="33"/>
  <c r="A65" i="33" s="1"/>
  <c r="C65" i="33" s="1"/>
  <c r="H64" i="33"/>
  <c r="I64" i="33" s="1"/>
  <c r="J64" i="33" s="1"/>
  <c r="B64" i="33"/>
  <c r="A64" i="33" s="1"/>
  <c r="C64" i="33" s="1"/>
  <c r="D64" i="33" s="1"/>
  <c r="N64" i="33" s="1"/>
  <c r="O63" i="33" s="1"/>
  <c r="H63" i="33"/>
  <c r="I63" i="33" s="1"/>
  <c r="B63" i="33"/>
  <c r="A63" i="33" s="1"/>
  <c r="C63" i="33" s="1"/>
  <c r="D63" i="33" s="1"/>
  <c r="N63" i="33" s="1"/>
  <c r="O62" i="33" s="1"/>
  <c r="H62" i="33"/>
  <c r="I62" i="33" s="1"/>
  <c r="J62" i="33" s="1"/>
  <c r="B62" i="33"/>
  <c r="A62" i="33" s="1"/>
  <c r="C62" i="33" s="1"/>
  <c r="H61" i="33"/>
  <c r="I61" i="33" s="1"/>
  <c r="J61" i="33" s="1"/>
  <c r="B61" i="33"/>
  <c r="A61" i="33" s="1"/>
  <c r="C61" i="33" s="1"/>
  <c r="H60" i="33"/>
  <c r="I60" i="33" s="1"/>
  <c r="B60" i="33"/>
  <c r="A60" i="33" s="1"/>
  <c r="C60" i="33" s="1"/>
  <c r="H59" i="33"/>
  <c r="I59" i="33" s="1"/>
  <c r="J59" i="33" s="1"/>
  <c r="B59" i="33"/>
  <c r="A59" i="33" s="1"/>
  <c r="C59" i="33" s="1"/>
  <c r="D59" i="33" s="1"/>
  <c r="N59" i="33" s="1"/>
  <c r="O58" i="33" s="1"/>
  <c r="H58" i="33"/>
  <c r="I58" i="33" s="1"/>
  <c r="J58" i="33" s="1"/>
  <c r="B58" i="33"/>
  <c r="A58" i="33" s="1"/>
  <c r="C58" i="33" s="1"/>
  <c r="H57" i="33"/>
  <c r="I57" i="33" s="1"/>
  <c r="B57" i="33"/>
  <c r="A57" i="33" s="1"/>
  <c r="C57" i="33" s="1"/>
  <c r="D57" i="33" s="1"/>
  <c r="F57" i="33" s="1"/>
  <c r="H56" i="33"/>
  <c r="I56" i="33" s="1"/>
  <c r="J56" i="33" s="1"/>
  <c r="B56" i="33"/>
  <c r="A56" i="33" s="1"/>
  <c r="C56" i="33" s="1"/>
  <c r="H55" i="33"/>
  <c r="I55" i="33" s="1"/>
  <c r="J55" i="33" s="1"/>
  <c r="B55" i="33"/>
  <c r="A55" i="33" s="1"/>
  <c r="C55" i="33" s="1"/>
  <c r="D55" i="33" s="1"/>
  <c r="F55" i="33" s="1"/>
  <c r="H54" i="33"/>
  <c r="I54" i="33" s="1"/>
  <c r="J54" i="33" s="1"/>
  <c r="B54" i="33"/>
  <c r="A54" i="33" s="1"/>
  <c r="C54" i="33" s="1"/>
  <c r="H53" i="33"/>
  <c r="I53" i="33" s="1"/>
  <c r="J53" i="33" s="1"/>
  <c r="B53" i="33"/>
  <c r="A53" i="33" s="1"/>
  <c r="C53" i="33" s="1"/>
  <c r="H52" i="33"/>
  <c r="I52" i="33" s="1"/>
  <c r="J52" i="33" s="1"/>
  <c r="B52" i="33"/>
  <c r="A52" i="33" s="1"/>
  <c r="C52" i="33" s="1"/>
  <c r="H51" i="33"/>
  <c r="I51" i="33" s="1"/>
  <c r="B51" i="33"/>
  <c r="A51" i="33" s="1"/>
  <c r="C51" i="33" s="1"/>
  <c r="D51" i="33" s="1"/>
  <c r="N51" i="33" s="1"/>
  <c r="O50" i="33" s="1"/>
  <c r="H50" i="33"/>
  <c r="I50" i="33" s="1"/>
  <c r="J50" i="33" s="1"/>
  <c r="B50" i="33"/>
  <c r="A50" i="33" s="1"/>
  <c r="C50" i="33" s="1"/>
  <c r="H49" i="33"/>
  <c r="I49" i="33" s="1"/>
  <c r="J49" i="33" s="1"/>
  <c r="B49" i="33"/>
  <c r="A49" i="33" s="1"/>
  <c r="C49" i="33" s="1"/>
  <c r="H48" i="33"/>
  <c r="I48" i="33" s="1"/>
  <c r="J48" i="33" s="1"/>
  <c r="B48" i="33"/>
  <c r="A48" i="33" s="1"/>
  <c r="C48" i="33" s="1"/>
  <c r="H47" i="33"/>
  <c r="I47" i="33" s="1"/>
  <c r="B47" i="33"/>
  <c r="A47" i="33" s="1"/>
  <c r="C47" i="33" s="1"/>
  <c r="H46" i="33"/>
  <c r="I46" i="33" s="1"/>
  <c r="J46" i="33" s="1"/>
  <c r="B46" i="33"/>
  <c r="A46" i="33" s="1"/>
  <c r="C46" i="33" s="1"/>
  <c r="D46" i="33" s="1"/>
  <c r="H45" i="33"/>
  <c r="I45" i="33" s="1"/>
  <c r="J45" i="33" s="1"/>
  <c r="B45" i="33"/>
  <c r="A45" i="33" s="1"/>
  <c r="C45" i="33" s="1"/>
  <c r="D45" i="33" s="1"/>
  <c r="F45" i="33" s="1"/>
  <c r="H44" i="33"/>
  <c r="I44" i="33" s="1"/>
  <c r="B44" i="33"/>
  <c r="A44" i="33" s="1"/>
  <c r="C44" i="33" s="1"/>
  <c r="H43" i="33"/>
  <c r="I43" i="33" s="1"/>
  <c r="B43" i="33"/>
  <c r="A43" i="33" s="1"/>
  <c r="C43" i="33" s="1"/>
  <c r="H42" i="33"/>
  <c r="I42" i="33" s="1"/>
  <c r="B42" i="33"/>
  <c r="A42" i="33" s="1"/>
  <c r="C42" i="33" s="1"/>
  <c r="H41" i="33"/>
  <c r="I41" i="33" s="1"/>
  <c r="J41" i="33" s="1"/>
  <c r="B41" i="33"/>
  <c r="A41" i="33" s="1"/>
  <c r="C41" i="33" s="1"/>
  <c r="H40" i="33"/>
  <c r="I40" i="33" s="1"/>
  <c r="J40" i="33" s="1"/>
  <c r="B40" i="33"/>
  <c r="A40" i="33" s="1"/>
  <c r="C40" i="33" s="1"/>
  <c r="D40" i="33" s="1"/>
  <c r="H39" i="33"/>
  <c r="I39" i="33" s="1"/>
  <c r="J39" i="33" s="1"/>
  <c r="B39" i="33"/>
  <c r="A39" i="33" s="1"/>
  <c r="C39" i="33" s="1"/>
  <c r="H38" i="33"/>
  <c r="I38" i="33" s="1"/>
  <c r="B38" i="33"/>
  <c r="A38" i="33" s="1"/>
  <c r="C38" i="33" s="1"/>
  <c r="H37" i="33"/>
  <c r="I37" i="33" s="1"/>
  <c r="B37" i="33"/>
  <c r="A37" i="33" s="1"/>
  <c r="C37" i="33" s="1"/>
  <c r="H36" i="33"/>
  <c r="I36" i="33" s="1"/>
  <c r="B36" i="33"/>
  <c r="A36" i="33" s="1"/>
  <c r="C36" i="33" s="1"/>
  <c r="H35" i="33"/>
  <c r="I35" i="33" s="1"/>
  <c r="B35" i="33"/>
  <c r="A35" i="33" s="1"/>
  <c r="C35" i="33" s="1"/>
  <c r="H34" i="33"/>
  <c r="I34" i="33" s="1"/>
  <c r="B34" i="33"/>
  <c r="A34" i="33" s="1"/>
  <c r="C34" i="33" s="1"/>
  <c r="D34" i="33" s="1"/>
  <c r="H33" i="33"/>
  <c r="I33" i="33" s="1"/>
  <c r="B33" i="33"/>
  <c r="A33" i="33" s="1"/>
  <c r="C33" i="33" s="1"/>
  <c r="H32" i="33"/>
  <c r="I32" i="33" s="1"/>
  <c r="J32" i="33" s="1"/>
  <c r="B32" i="33"/>
  <c r="A32" i="33" s="1"/>
  <c r="C32" i="33" s="1"/>
  <c r="D32" i="33" s="1"/>
  <c r="F32" i="33" s="1"/>
  <c r="H31" i="33"/>
  <c r="I31" i="33" s="1"/>
  <c r="B31" i="33"/>
  <c r="A31" i="33" s="1"/>
  <c r="C31" i="33" s="1"/>
  <c r="H30" i="33"/>
  <c r="I30" i="33" s="1"/>
  <c r="J30" i="33" s="1"/>
  <c r="B30" i="33"/>
  <c r="A30" i="33" s="1"/>
  <c r="C30" i="33" s="1"/>
  <c r="H29" i="33"/>
  <c r="I29" i="33" s="1"/>
  <c r="B29" i="33"/>
  <c r="A29" i="33" s="1"/>
  <c r="C29" i="33" s="1"/>
  <c r="H28" i="33"/>
  <c r="I28" i="33" s="1"/>
  <c r="B28" i="33"/>
  <c r="A28" i="33" s="1"/>
  <c r="C28" i="33" s="1"/>
  <c r="D28" i="33" s="1"/>
  <c r="N28" i="33" s="1"/>
  <c r="O27" i="33" s="1"/>
  <c r="H27" i="33"/>
  <c r="I27" i="33" s="1"/>
  <c r="B27" i="33"/>
  <c r="A27" i="33" s="1"/>
  <c r="C27" i="33" s="1"/>
  <c r="H26" i="33"/>
  <c r="I26" i="33" s="1"/>
  <c r="B26" i="33"/>
  <c r="A26" i="33" s="1"/>
  <c r="C26" i="33" s="1"/>
  <c r="D26" i="33" s="1"/>
  <c r="H25" i="33"/>
  <c r="I25" i="33" s="1"/>
  <c r="J25" i="33" s="1"/>
  <c r="B25" i="33"/>
  <c r="A25" i="33" s="1"/>
  <c r="C25" i="33" s="1"/>
  <c r="H24" i="33"/>
  <c r="I24" i="33" s="1"/>
  <c r="B24" i="33"/>
  <c r="A24" i="33" s="1"/>
  <c r="C24" i="33" s="1"/>
  <c r="D24" i="33" s="1"/>
  <c r="F24" i="33" s="1"/>
  <c r="H23" i="33"/>
  <c r="I23" i="33" s="1"/>
  <c r="J23" i="33" s="1"/>
  <c r="B23" i="33"/>
  <c r="A23" i="33" s="1"/>
  <c r="C23" i="33" s="1"/>
  <c r="H22" i="33"/>
  <c r="I22" i="33" s="1"/>
  <c r="J22" i="33" s="1"/>
  <c r="B22" i="33"/>
  <c r="A22" i="33" s="1"/>
  <c r="C22" i="33" s="1"/>
  <c r="D22" i="33" s="1"/>
  <c r="F22" i="33" s="1"/>
  <c r="H21" i="33"/>
  <c r="I21" i="33" s="1"/>
  <c r="B21" i="33"/>
  <c r="A21" i="33" s="1"/>
  <c r="C21" i="33" s="1"/>
  <c r="H20" i="33"/>
  <c r="I20" i="33" s="1"/>
  <c r="J20" i="33" s="1"/>
  <c r="B20" i="33"/>
  <c r="A20" i="33" s="1"/>
  <c r="C20" i="33" s="1"/>
  <c r="H19" i="33"/>
  <c r="I19" i="33" s="1"/>
  <c r="J19" i="33" s="1"/>
  <c r="B19" i="33"/>
  <c r="A19" i="33" s="1"/>
  <c r="C19" i="33" s="1"/>
  <c r="H18" i="33"/>
  <c r="I18" i="33" s="1"/>
  <c r="B18" i="33"/>
  <c r="A18" i="33" s="1"/>
  <c r="C18" i="33" s="1"/>
  <c r="H17" i="33"/>
  <c r="I17" i="33" s="1"/>
  <c r="B17" i="33"/>
  <c r="A17" i="33" s="1"/>
  <c r="C17" i="33" s="1"/>
  <c r="H16" i="33"/>
  <c r="I16" i="33" s="1"/>
  <c r="B16" i="33"/>
  <c r="A16" i="33" s="1"/>
  <c r="C16" i="33" s="1"/>
  <c r="H15" i="33"/>
  <c r="I15" i="33" s="1"/>
  <c r="B15" i="33"/>
  <c r="A15" i="33" s="1"/>
  <c r="C15" i="33" s="1"/>
  <c r="H14" i="33"/>
  <c r="I14" i="33" s="1"/>
  <c r="B14" i="33"/>
  <c r="A14" i="33" s="1"/>
  <c r="C14" i="33" s="1"/>
  <c r="D14" i="33" s="1"/>
  <c r="F14" i="33" s="1"/>
  <c r="H13" i="33"/>
  <c r="I13" i="33" s="1"/>
  <c r="J13" i="33" s="1"/>
  <c r="B13" i="33"/>
  <c r="A13" i="33" s="1"/>
  <c r="C13" i="33" s="1"/>
  <c r="H12" i="33"/>
  <c r="I12" i="33" s="1"/>
  <c r="B12" i="33"/>
  <c r="A12" i="33" s="1"/>
  <c r="C12" i="33" s="1"/>
  <c r="H11" i="33"/>
  <c r="I11" i="33" s="1"/>
  <c r="B11" i="33"/>
  <c r="A11" i="33" s="1"/>
  <c r="C11" i="33" s="1"/>
  <c r="D11" i="33" s="1"/>
  <c r="N11" i="33" s="1"/>
  <c r="O10" i="33" s="1"/>
  <c r="H10" i="33"/>
  <c r="I10" i="33" s="1"/>
  <c r="B10" i="33"/>
  <c r="A10" i="33" s="1"/>
  <c r="C10" i="33" s="1"/>
  <c r="H9" i="33"/>
  <c r="I9" i="33" s="1"/>
  <c r="J9" i="33" s="1"/>
  <c r="B9" i="33"/>
  <c r="A9" i="33" s="1"/>
  <c r="C9" i="33" s="1"/>
  <c r="H8" i="33"/>
  <c r="I8" i="33" s="1"/>
  <c r="J8" i="33" s="1"/>
  <c r="B8" i="33"/>
  <c r="A8" i="33" s="1"/>
  <c r="C8" i="33" s="1"/>
  <c r="D8" i="33" s="1"/>
  <c r="H7" i="33"/>
  <c r="I7" i="33" s="1"/>
  <c r="B7" i="33"/>
  <c r="A7" i="33" s="1"/>
  <c r="C7" i="33" s="1"/>
  <c r="H6" i="33"/>
  <c r="I6" i="33" s="1"/>
  <c r="J6" i="33" s="1"/>
  <c r="B6" i="33"/>
  <c r="A6" i="33" s="1"/>
  <c r="C6" i="33" s="1"/>
  <c r="H5" i="33"/>
  <c r="I5" i="33" s="1"/>
  <c r="B5" i="33"/>
  <c r="A5" i="33" s="1"/>
  <c r="C5" i="33" s="1"/>
  <c r="H4" i="33"/>
  <c r="I4" i="33" s="1"/>
  <c r="J4" i="33" s="1"/>
  <c r="A4" i="33"/>
  <c r="C4" i="33" s="1"/>
  <c r="E4" i="33" s="1"/>
  <c r="V253" i="32"/>
  <c r="U253" i="32"/>
  <c r="R253" i="32"/>
  <c r="Q253" i="32"/>
  <c r="P253" i="32"/>
  <c r="O253" i="32"/>
  <c r="N253" i="32"/>
  <c r="M253" i="32"/>
  <c r="V252" i="32"/>
  <c r="U252" i="32"/>
  <c r="I257" i="24" s="1"/>
  <c r="R252" i="32"/>
  <c r="H257" i="24" s="1"/>
  <c r="Q252" i="32"/>
  <c r="G257" i="24" s="1"/>
  <c r="P252" i="32"/>
  <c r="F257" i="24" s="1"/>
  <c r="O252" i="32"/>
  <c r="E257" i="24" s="1"/>
  <c r="N252" i="32"/>
  <c r="D257" i="24" s="1"/>
  <c r="M252" i="32"/>
  <c r="C257" i="24" s="1"/>
  <c r="AB257" i="24" s="1"/>
  <c r="V251" i="32"/>
  <c r="U251" i="32"/>
  <c r="I256" i="24" s="1"/>
  <c r="R251" i="32"/>
  <c r="H256" i="24" s="1"/>
  <c r="Q251" i="32"/>
  <c r="G256" i="24" s="1"/>
  <c r="P251" i="32"/>
  <c r="F256" i="24" s="1"/>
  <c r="O251" i="32"/>
  <c r="E256" i="24" s="1"/>
  <c r="N251" i="32"/>
  <c r="D256" i="24" s="1"/>
  <c r="M251" i="32"/>
  <c r="C256" i="24" s="1"/>
  <c r="AO256" i="24" s="1"/>
  <c r="V250" i="32"/>
  <c r="U250" i="32"/>
  <c r="I255" i="24" s="1"/>
  <c r="R250" i="32"/>
  <c r="H255" i="24" s="1"/>
  <c r="Q250" i="32"/>
  <c r="G255" i="24" s="1"/>
  <c r="P250" i="32"/>
  <c r="F255" i="24" s="1"/>
  <c r="O250" i="32"/>
  <c r="E255" i="24" s="1"/>
  <c r="N250" i="32"/>
  <c r="D255" i="24" s="1"/>
  <c r="M250" i="32"/>
  <c r="C255" i="24" s="1"/>
  <c r="AO255" i="24" s="1"/>
  <c r="V249" i="32"/>
  <c r="U249" i="32"/>
  <c r="I254" i="24" s="1"/>
  <c r="R249" i="32"/>
  <c r="H254" i="24" s="1"/>
  <c r="Q249" i="32"/>
  <c r="G254" i="24" s="1"/>
  <c r="P249" i="32"/>
  <c r="F254" i="24" s="1"/>
  <c r="O249" i="32"/>
  <c r="E254" i="24" s="1"/>
  <c r="N249" i="32"/>
  <c r="D254" i="24" s="1"/>
  <c r="M249" i="32"/>
  <c r="C254" i="24" s="1"/>
  <c r="AO254" i="24" s="1"/>
  <c r="V248" i="32"/>
  <c r="U248" i="32"/>
  <c r="I253" i="24" s="1"/>
  <c r="R248" i="32"/>
  <c r="H253" i="24" s="1"/>
  <c r="Q248" i="32"/>
  <c r="G253" i="24" s="1"/>
  <c r="P248" i="32"/>
  <c r="F253" i="24" s="1"/>
  <c r="O248" i="32"/>
  <c r="E253" i="24" s="1"/>
  <c r="N248" i="32"/>
  <c r="D253" i="24" s="1"/>
  <c r="M248" i="32"/>
  <c r="C253" i="24" s="1"/>
  <c r="Z253" i="24" s="1"/>
  <c r="AA253" i="24" s="1"/>
  <c r="V247" i="32"/>
  <c r="U247" i="32"/>
  <c r="I252" i="24" s="1"/>
  <c r="R247" i="32"/>
  <c r="H252" i="24" s="1"/>
  <c r="Q247" i="32"/>
  <c r="G252" i="24" s="1"/>
  <c r="P247" i="32"/>
  <c r="F252" i="24" s="1"/>
  <c r="O247" i="32"/>
  <c r="E252" i="24" s="1"/>
  <c r="N247" i="32"/>
  <c r="D252" i="24" s="1"/>
  <c r="M247" i="32"/>
  <c r="C252" i="24" s="1"/>
  <c r="Z252" i="24" s="1"/>
  <c r="AA252" i="24" s="1"/>
  <c r="V246" i="32"/>
  <c r="U246" i="32"/>
  <c r="I251" i="24" s="1"/>
  <c r="R246" i="32"/>
  <c r="H251" i="24" s="1"/>
  <c r="Q246" i="32"/>
  <c r="G251" i="24" s="1"/>
  <c r="P246" i="32"/>
  <c r="F251" i="24" s="1"/>
  <c r="O246" i="32"/>
  <c r="E251" i="24" s="1"/>
  <c r="N246" i="32"/>
  <c r="D251" i="24" s="1"/>
  <c r="M246" i="32"/>
  <c r="C251" i="24" s="1"/>
  <c r="AM251" i="24" s="1"/>
  <c r="V245" i="32"/>
  <c r="U245" i="32"/>
  <c r="I250" i="24" s="1"/>
  <c r="R245" i="32"/>
  <c r="H250" i="24" s="1"/>
  <c r="Q245" i="32"/>
  <c r="G250" i="24" s="1"/>
  <c r="P245" i="32"/>
  <c r="F250" i="24" s="1"/>
  <c r="O245" i="32"/>
  <c r="E250" i="24" s="1"/>
  <c r="N245" i="32"/>
  <c r="D250" i="24" s="1"/>
  <c r="M245" i="32"/>
  <c r="C250" i="24" s="1"/>
  <c r="AG250" i="24" s="1"/>
  <c r="AH250" i="24" s="1"/>
  <c r="AI250" i="24" s="1"/>
  <c r="V244" i="32"/>
  <c r="U244" i="32"/>
  <c r="I249" i="24" s="1"/>
  <c r="R244" i="32"/>
  <c r="H249" i="24" s="1"/>
  <c r="Q244" i="32"/>
  <c r="G249" i="24" s="1"/>
  <c r="P244" i="32"/>
  <c r="F249" i="24" s="1"/>
  <c r="O244" i="32"/>
  <c r="E249" i="24" s="1"/>
  <c r="N244" i="32"/>
  <c r="D249" i="24" s="1"/>
  <c r="M244" i="32"/>
  <c r="C249" i="24" s="1"/>
  <c r="Z249" i="24" s="1"/>
  <c r="AA249" i="24" s="1"/>
  <c r="V243" i="32"/>
  <c r="U243" i="32"/>
  <c r="I248" i="24" s="1"/>
  <c r="R243" i="32"/>
  <c r="H248" i="24" s="1"/>
  <c r="Q243" i="32"/>
  <c r="G248" i="24" s="1"/>
  <c r="P243" i="32"/>
  <c r="F248" i="24" s="1"/>
  <c r="O243" i="32"/>
  <c r="E248" i="24" s="1"/>
  <c r="N243" i="32"/>
  <c r="D248" i="24" s="1"/>
  <c r="M243" i="32"/>
  <c r="C248" i="24" s="1"/>
  <c r="AK248" i="24" s="1"/>
  <c r="V242" i="32"/>
  <c r="U242" i="32"/>
  <c r="I247" i="24" s="1"/>
  <c r="R242" i="32"/>
  <c r="H247" i="24" s="1"/>
  <c r="Q242" i="32"/>
  <c r="G247" i="24" s="1"/>
  <c r="P242" i="32"/>
  <c r="F247" i="24" s="1"/>
  <c r="O242" i="32"/>
  <c r="E247" i="24" s="1"/>
  <c r="N242" i="32"/>
  <c r="D247" i="24" s="1"/>
  <c r="M242" i="32"/>
  <c r="C247" i="24" s="1"/>
  <c r="AB247" i="24" s="1"/>
  <c r="V241" i="32"/>
  <c r="U241" i="32"/>
  <c r="I246" i="24" s="1"/>
  <c r="R241" i="32"/>
  <c r="H246" i="24" s="1"/>
  <c r="Q241" i="32"/>
  <c r="G246" i="24" s="1"/>
  <c r="P241" i="32"/>
  <c r="F246" i="24" s="1"/>
  <c r="O241" i="32"/>
  <c r="E246" i="24" s="1"/>
  <c r="N241" i="32"/>
  <c r="D246" i="24" s="1"/>
  <c r="M241" i="32"/>
  <c r="C246" i="24" s="1"/>
  <c r="AK246" i="24" s="1"/>
  <c r="V240" i="32"/>
  <c r="U240" i="32"/>
  <c r="I245" i="24" s="1"/>
  <c r="R240" i="32"/>
  <c r="H245" i="24" s="1"/>
  <c r="Q240" i="32"/>
  <c r="G245" i="24" s="1"/>
  <c r="P240" i="32"/>
  <c r="F245" i="24" s="1"/>
  <c r="O240" i="32"/>
  <c r="E245" i="24" s="1"/>
  <c r="N240" i="32"/>
  <c r="D245" i="24" s="1"/>
  <c r="M240" i="32"/>
  <c r="C245" i="24" s="1"/>
  <c r="AD245" i="24" s="1"/>
  <c r="AE245" i="24" s="1"/>
  <c r="V239" i="32"/>
  <c r="U239" i="32"/>
  <c r="I244" i="24" s="1"/>
  <c r="R239" i="32"/>
  <c r="H244" i="24" s="1"/>
  <c r="Q239" i="32"/>
  <c r="G244" i="24" s="1"/>
  <c r="P239" i="32"/>
  <c r="F244" i="24" s="1"/>
  <c r="O239" i="32"/>
  <c r="E244" i="24" s="1"/>
  <c r="N239" i="32"/>
  <c r="D244" i="24" s="1"/>
  <c r="M239" i="32"/>
  <c r="C244" i="24" s="1"/>
  <c r="J244" i="24" s="1"/>
  <c r="V238" i="32"/>
  <c r="U238" i="32"/>
  <c r="I243" i="24" s="1"/>
  <c r="R238" i="32"/>
  <c r="H243" i="24" s="1"/>
  <c r="Q238" i="32"/>
  <c r="G243" i="24" s="1"/>
  <c r="P238" i="32"/>
  <c r="F243" i="24" s="1"/>
  <c r="O238" i="32"/>
  <c r="E243" i="24" s="1"/>
  <c r="N238" i="32"/>
  <c r="D243" i="24" s="1"/>
  <c r="M238" i="32"/>
  <c r="C243" i="24" s="1"/>
  <c r="J243" i="24" s="1"/>
  <c r="V237" i="32"/>
  <c r="U237" i="32"/>
  <c r="I242" i="24" s="1"/>
  <c r="R237" i="32"/>
  <c r="H242" i="24" s="1"/>
  <c r="Q237" i="32"/>
  <c r="G242" i="24" s="1"/>
  <c r="P237" i="32"/>
  <c r="F242" i="24" s="1"/>
  <c r="O237" i="32"/>
  <c r="E242" i="24" s="1"/>
  <c r="N237" i="32"/>
  <c r="D242" i="24" s="1"/>
  <c r="M237" i="32"/>
  <c r="C242" i="24" s="1"/>
  <c r="AG242" i="24" s="1"/>
  <c r="AH242" i="24" s="1"/>
  <c r="AI242" i="24" s="1"/>
  <c r="V236" i="32"/>
  <c r="U236" i="32"/>
  <c r="I241" i="24" s="1"/>
  <c r="R236" i="32"/>
  <c r="H241" i="24" s="1"/>
  <c r="Q236" i="32"/>
  <c r="G241" i="24" s="1"/>
  <c r="P236" i="32"/>
  <c r="F241" i="24" s="1"/>
  <c r="O236" i="32"/>
  <c r="E241" i="24" s="1"/>
  <c r="N236" i="32"/>
  <c r="D241" i="24" s="1"/>
  <c r="M236" i="32"/>
  <c r="C241" i="24" s="1"/>
  <c r="AL241" i="24" s="1"/>
  <c r="V235" i="32"/>
  <c r="U235" i="32"/>
  <c r="I240" i="24" s="1"/>
  <c r="R235" i="32"/>
  <c r="H240" i="24" s="1"/>
  <c r="Q235" i="32"/>
  <c r="G240" i="24" s="1"/>
  <c r="P235" i="32"/>
  <c r="F240" i="24" s="1"/>
  <c r="O235" i="32"/>
  <c r="E240" i="24" s="1"/>
  <c r="N235" i="32"/>
  <c r="D240" i="24" s="1"/>
  <c r="M235" i="32"/>
  <c r="C240" i="24" s="1"/>
  <c r="AC240" i="24" s="1"/>
  <c r="V234" i="32"/>
  <c r="U234" i="32"/>
  <c r="I239" i="24" s="1"/>
  <c r="R234" i="32"/>
  <c r="H239" i="24" s="1"/>
  <c r="Q234" i="32"/>
  <c r="G239" i="24" s="1"/>
  <c r="P234" i="32"/>
  <c r="F239" i="24" s="1"/>
  <c r="O234" i="32"/>
  <c r="E239" i="24" s="1"/>
  <c r="N234" i="32"/>
  <c r="D239" i="24" s="1"/>
  <c r="M234" i="32"/>
  <c r="C239" i="24" s="1"/>
  <c r="AJ239" i="24" s="1"/>
  <c r="V233" i="32"/>
  <c r="U233" i="32"/>
  <c r="I238" i="24" s="1"/>
  <c r="R233" i="32"/>
  <c r="H238" i="24" s="1"/>
  <c r="Q233" i="32"/>
  <c r="G238" i="24" s="1"/>
  <c r="P233" i="32"/>
  <c r="F238" i="24" s="1"/>
  <c r="O233" i="32"/>
  <c r="E238" i="24" s="1"/>
  <c r="N233" i="32"/>
  <c r="D238" i="24" s="1"/>
  <c r="M233" i="32"/>
  <c r="C238" i="24" s="1"/>
  <c r="AJ238" i="24" s="1"/>
  <c r="V232" i="32"/>
  <c r="U232" i="32"/>
  <c r="I237" i="24" s="1"/>
  <c r="R232" i="32"/>
  <c r="H237" i="24" s="1"/>
  <c r="Q232" i="32"/>
  <c r="G237" i="24" s="1"/>
  <c r="P232" i="32"/>
  <c r="F237" i="24" s="1"/>
  <c r="O232" i="32"/>
  <c r="E237" i="24" s="1"/>
  <c r="N232" i="32"/>
  <c r="D237" i="24" s="1"/>
  <c r="M232" i="32"/>
  <c r="C237" i="24" s="1"/>
  <c r="AK237" i="24" s="1"/>
  <c r="V231" i="32"/>
  <c r="U231" i="32"/>
  <c r="I236" i="24" s="1"/>
  <c r="R231" i="32"/>
  <c r="H236" i="24" s="1"/>
  <c r="Q231" i="32"/>
  <c r="G236" i="24" s="1"/>
  <c r="P231" i="32"/>
  <c r="F236" i="24" s="1"/>
  <c r="O231" i="32"/>
  <c r="E236" i="24" s="1"/>
  <c r="N231" i="32"/>
  <c r="D236" i="24" s="1"/>
  <c r="M231" i="32"/>
  <c r="C236" i="24" s="1"/>
  <c r="V230" i="32"/>
  <c r="U230" i="32"/>
  <c r="I235" i="24" s="1"/>
  <c r="R230" i="32"/>
  <c r="H235" i="24" s="1"/>
  <c r="Q230" i="32"/>
  <c r="G235" i="24" s="1"/>
  <c r="P230" i="32"/>
  <c r="F235" i="24" s="1"/>
  <c r="O230" i="32"/>
  <c r="E235" i="24" s="1"/>
  <c r="N230" i="32"/>
  <c r="D235" i="24" s="1"/>
  <c r="M230" i="32"/>
  <c r="C235" i="24" s="1"/>
  <c r="J235" i="24" s="1"/>
  <c r="V229" i="32"/>
  <c r="U229" i="32"/>
  <c r="I234" i="24" s="1"/>
  <c r="R229" i="32"/>
  <c r="H234" i="24" s="1"/>
  <c r="Q229" i="32"/>
  <c r="G234" i="24" s="1"/>
  <c r="P229" i="32"/>
  <c r="F234" i="24" s="1"/>
  <c r="O229" i="32"/>
  <c r="E234" i="24" s="1"/>
  <c r="N229" i="32"/>
  <c r="D234" i="24" s="1"/>
  <c r="M229" i="32"/>
  <c r="C234" i="24" s="1"/>
  <c r="AC234" i="24" s="1"/>
  <c r="V228" i="32"/>
  <c r="U228" i="32"/>
  <c r="I233" i="24" s="1"/>
  <c r="R228" i="32"/>
  <c r="H233" i="24" s="1"/>
  <c r="Q228" i="32"/>
  <c r="G233" i="24" s="1"/>
  <c r="P228" i="32"/>
  <c r="F233" i="24" s="1"/>
  <c r="O228" i="32"/>
  <c r="E233" i="24" s="1"/>
  <c r="N228" i="32"/>
  <c r="D233" i="24" s="1"/>
  <c r="M228" i="32"/>
  <c r="C233" i="24" s="1"/>
  <c r="AC233" i="24" s="1"/>
  <c r="V227" i="32"/>
  <c r="U227" i="32"/>
  <c r="I232" i="24" s="1"/>
  <c r="R227" i="32"/>
  <c r="H232" i="24" s="1"/>
  <c r="Q227" i="32"/>
  <c r="G232" i="24" s="1"/>
  <c r="P227" i="32"/>
  <c r="F232" i="24" s="1"/>
  <c r="O227" i="32"/>
  <c r="E232" i="24" s="1"/>
  <c r="N227" i="32"/>
  <c r="D232" i="24" s="1"/>
  <c r="M227" i="32"/>
  <c r="C232" i="24" s="1"/>
  <c r="AC232" i="24" s="1"/>
  <c r="V226" i="32"/>
  <c r="U226" i="32"/>
  <c r="I231" i="24" s="1"/>
  <c r="R226" i="32"/>
  <c r="H231" i="24" s="1"/>
  <c r="Q226" i="32"/>
  <c r="G231" i="24" s="1"/>
  <c r="P226" i="32"/>
  <c r="F231" i="24" s="1"/>
  <c r="O226" i="32"/>
  <c r="E231" i="24" s="1"/>
  <c r="N226" i="32"/>
  <c r="D231" i="24" s="1"/>
  <c r="M226" i="32"/>
  <c r="C231" i="24" s="1"/>
  <c r="AQ231" i="24" s="1"/>
  <c r="V225" i="32"/>
  <c r="U225" i="32"/>
  <c r="I230" i="24" s="1"/>
  <c r="R225" i="32"/>
  <c r="H230" i="24" s="1"/>
  <c r="Q225" i="32"/>
  <c r="G230" i="24" s="1"/>
  <c r="P225" i="32"/>
  <c r="F230" i="24" s="1"/>
  <c r="O225" i="32"/>
  <c r="E230" i="24" s="1"/>
  <c r="N225" i="32"/>
  <c r="D230" i="24" s="1"/>
  <c r="M225" i="32"/>
  <c r="C230" i="24" s="1"/>
  <c r="AC230" i="24" s="1"/>
  <c r="V224" i="32"/>
  <c r="U224" i="32"/>
  <c r="I229" i="24" s="1"/>
  <c r="R224" i="32"/>
  <c r="H229" i="24" s="1"/>
  <c r="Q224" i="32"/>
  <c r="G229" i="24" s="1"/>
  <c r="P224" i="32"/>
  <c r="F229" i="24" s="1"/>
  <c r="O224" i="32"/>
  <c r="E229" i="24" s="1"/>
  <c r="N224" i="32"/>
  <c r="D229" i="24" s="1"/>
  <c r="M224" i="32"/>
  <c r="C229" i="24" s="1"/>
  <c r="AL229" i="24" s="1"/>
  <c r="V223" i="32"/>
  <c r="U223" i="32"/>
  <c r="I228" i="24" s="1"/>
  <c r="R223" i="32"/>
  <c r="H228" i="24" s="1"/>
  <c r="Q223" i="32"/>
  <c r="G228" i="24" s="1"/>
  <c r="P223" i="32"/>
  <c r="F228" i="24" s="1"/>
  <c r="O223" i="32"/>
  <c r="E228" i="24" s="1"/>
  <c r="N223" i="32"/>
  <c r="D228" i="24" s="1"/>
  <c r="M223" i="32"/>
  <c r="C228" i="24" s="1"/>
  <c r="V222" i="32"/>
  <c r="U222" i="32"/>
  <c r="I227" i="24" s="1"/>
  <c r="R222" i="32"/>
  <c r="H227" i="24" s="1"/>
  <c r="Q222" i="32"/>
  <c r="G227" i="24" s="1"/>
  <c r="P222" i="32"/>
  <c r="F227" i="24" s="1"/>
  <c r="O222" i="32"/>
  <c r="E227" i="24" s="1"/>
  <c r="N222" i="32"/>
  <c r="D227" i="24" s="1"/>
  <c r="M222" i="32"/>
  <c r="C227" i="24" s="1"/>
  <c r="AB227" i="24" s="1"/>
  <c r="V221" i="32"/>
  <c r="U221" i="32"/>
  <c r="I226" i="24" s="1"/>
  <c r="R221" i="32"/>
  <c r="H226" i="24" s="1"/>
  <c r="Q221" i="32"/>
  <c r="G226" i="24" s="1"/>
  <c r="P221" i="32"/>
  <c r="F226" i="24" s="1"/>
  <c r="O221" i="32"/>
  <c r="E226" i="24" s="1"/>
  <c r="N221" i="32"/>
  <c r="D226" i="24" s="1"/>
  <c r="M221" i="32"/>
  <c r="C226" i="24" s="1"/>
  <c r="AC226" i="24" s="1"/>
  <c r="V220" i="32"/>
  <c r="U220" i="32"/>
  <c r="I225" i="24" s="1"/>
  <c r="R220" i="32"/>
  <c r="H225" i="24" s="1"/>
  <c r="Q220" i="32"/>
  <c r="G225" i="24" s="1"/>
  <c r="P220" i="32"/>
  <c r="F225" i="24" s="1"/>
  <c r="O220" i="32"/>
  <c r="E225" i="24" s="1"/>
  <c r="N220" i="32"/>
  <c r="D225" i="24" s="1"/>
  <c r="M220" i="32"/>
  <c r="C225" i="24" s="1"/>
  <c r="AK225" i="24" s="1"/>
  <c r="V219" i="32"/>
  <c r="U219" i="32"/>
  <c r="I224" i="24" s="1"/>
  <c r="R219" i="32"/>
  <c r="H224" i="24" s="1"/>
  <c r="Q219" i="32"/>
  <c r="G224" i="24" s="1"/>
  <c r="P219" i="32"/>
  <c r="F224" i="24" s="1"/>
  <c r="O219" i="32"/>
  <c r="E224" i="24" s="1"/>
  <c r="N219" i="32"/>
  <c r="D224" i="24" s="1"/>
  <c r="M219" i="32"/>
  <c r="C224" i="24" s="1"/>
  <c r="AM224" i="24" s="1"/>
  <c r="V218" i="32"/>
  <c r="U218" i="32"/>
  <c r="I223" i="24" s="1"/>
  <c r="R218" i="32"/>
  <c r="H223" i="24" s="1"/>
  <c r="Q218" i="32"/>
  <c r="G223" i="24" s="1"/>
  <c r="P218" i="32"/>
  <c r="F223" i="24" s="1"/>
  <c r="O218" i="32"/>
  <c r="E223" i="24" s="1"/>
  <c r="N218" i="32"/>
  <c r="D223" i="24" s="1"/>
  <c r="M218" i="32"/>
  <c r="C223" i="24" s="1"/>
  <c r="J223" i="24" s="1"/>
  <c r="V217" i="32"/>
  <c r="U217" i="32"/>
  <c r="I222" i="24" s="1"/>
  <c r="R217" i="32"/>
  <c r="H222" i="24" s="1"/>
  <c r="Q217" i="32"/>
  <c r="G222" i="24" s="1"/>
  <c r="P217" i="32"/>
  <c r="F222" i="24" s="1"/>
  <c r="O217" i="32"/>
  <c r="E222" i="24" s="1"/>
  <c r="N217" i="32"/>
  <c r="D222" i="24" s="1"/>
  <c r="M217" i="32"/>
  <c r="C222" i="24" s="1"/>
  <c r="AM222" i="24" s="1"/>
  <c r="V216" i="32"/>
  <c r="U216" i="32"/>
  <c r="I221" i="24" s="1"/>
  <c r="R216" i="32"/>
  <c r="H221" i="24" s="1"/>
  <c r="Q216" i="32"/>
  <c r="G221" i="24" s="1"/>
  <c r="P216" i="32"/>
  <c r="F221" i="24" s="1"/>
  <c r="O216" i="32"/>
  <c r="E221" i="24" s="1"/>
  <c r="N216" i="32"/>
  <c r="D221" i="24" s="1"/>
  <c r="M216" i="32"/>
  <c r="C221" i="24" s="1"/>
  <c r="AD221" i="24" s="1"/>
  <c r="AE221" i="24" s="1"/>
  <c r="V215" i="32"/>
  <c r="U215" i="32"/>
  <c r="I220" i="24" s="1"/>
  <c r="R215" i="32"/>
  <c r="H220" i="24" s="1"/>
  <c r="Q215" i="32"/>
  <c r="G220" i="24" s="1"/>
  <c r="P215" i="32"/>
  <c r="F220" i="24" s="1"/>
  <c r="O215" i="32"/>
  <c r="E220" i="24" s="1"/>
  <c r="N215" i="32"/>
  <c r="D220" i="24" s="1"/>
  <c r="M215" i="32"/>
  <c r="C220" i="24" s="1"/>
  <c r="AC220" i="24" s="1"/>
  <c r="V214" i="32"/>
  <c r="U214" i="32"/>
  <c r="I219" i="24" s="1"/>
  <c r="R214" i="32"/>
  <c r="H219" i="24" s="1"/>
  <c r="Q214" i="32"/>
  <c r="G219" i="24" s="1"/>
  <c r="P214" i="32"/>
  <c r="F219" i="24" s="1"/>
  <c r="O214" i="32"/>
  <c r="E219" i="24" s="1"/>
  <c r="N214" i="32"/>
  <c r="D219" i="24" s="1"/>
  <c r="M214" i="32"/>
  <c r="C219" i="24" s="1"/>
  <c r="V213" i="32"/>
  <c r="U213" i="32"/>
  <c r="I218" i="24" s="1"/>
  <c r="R213" i="32"/>
  <c r="H218" i="24" s="1"/>
  <c r="Q213" i="32"/>
  <c r="G218" i="24" s="1"/>
  <c r="P213" i="32"/>
  <c r="F218" i="24" s="1"/>
  <c r="O213" i="32"/>
  <c r="E218" i="24" s="1"/>
  <c r="N213" i="32"/>
  <c r="D218" i="24" s="1"/>
  <c r="M213" i="32"/>
  <c r="C218" i="24" s="1"/>
  <c r="AG218" i="24" s="1"/>
  <c r="AH218" i="24" s="1"/>
  <c r="AI218" i="24" s="1"/>
  <c r="V212" i="32"/>
  <c r="U212" i="32"/>
  <c r="I217" i="24" s="1"/>
  <c r="R212" i="32"/>
  <c r="H217" i="24" s="1"/>
  <c r="Q212" i="32"/>
  <c r="G217" i="24" s="1"/>
  <c r="P212" i="32"/>
  <c r="F217" i="24" s="1"/>
  <c r="O212" i="32"/>
  <c r="E217" i="24" s="1"/>
  <c r="N212" i="32"/>
  <c r="D217" i="24" s="1"/>
  <c r="M212" i="32"/>
  <c r="C217" i="24" s="1"/>
  <c r="AK217" i="24" s="1"/>
  <c r="V211" i="32"/>
  <c r="U211" i="32"/>
  <c r="I216" i="24" s="1"/>
  <c r="R211" i="32"/>
  <c r="H216" i="24" s="1"/>
  <c r="Q211" i="32"/>
  <c r="G216" i="24" s="1"/>
  <c r="P211" i="32"/>
  <c r="F216" i="24" s="1"/>
  <c r="O211" i="32"/>
  <c r="E216" i="24" s="1"/>
  <c r="N211" i="32"/>
  <c r="D216" i="24" s="1"/>
  <c r="M211" i="32"/>
  <c r="C216" i="24" s="1"/>
  <c r="V210" i="32"/>
  <c r="U210" i="32"/>
  <c r="I215" i="24" s="1"/>
  <c r="R210" i="32"/>
  <c r="H215" i="24" s="1"/>
  <c r="Q210" i="32"/>
  <c r="G215" i="24" s="1"/>
  <c r="P210" i="32"/>
  <c r="F215" i="24" s="1"/>
  <c r="O210" i="32"/>
  <c r="E215" i="24" s="1"/>
  <c r="N210" i="32"/>
  <c r="D215" i="24" s="1"/>
  <c r="M210" i="32"/>
  <c r="C215" i="24" s="1"/>
  <c r="AB215" i="24" s="1"/>
  <c r="V209" i="32"/>
  <c r="U209" i="32"/>
  <c r="I214" i="24" s="1"/>
  <c r="R209" i="32"/>
  <c r="H214" i="24" s="1"/>
  <c r="Q209" i="32"/>
  <c r="G214" i="24" s="1"/>
  <c r="P209" i="32"/>
  <c r="F214" i="24" s="1"/>
  <c r="O209" i="32"/>
  <c r="E214" i="24" s="1"/>
  <c r="N209" i="32"/>
  <c r="D214" i="24" s="1"/>
  <c r="M209" i="32"/>
  <c r="C214" i="24" s="1"/>
  <c r="AQ214" i="24" s="1"/>
  <c r="V208" i="32"/>
  <c r="U208" i="32"/>
  <c r="I213" i="24" s="1"/>
  <c r="R208" i="32"/>
  <c r="H213" i="24" s="1"/>
  <c r="Q208" i="32"/>
  <c r="G213" i="24" s="1"/>
  <c r="P208" i="32"/>
  <c r="F213" i="24" s="1"/>
  <c r="O208" i="32"/>
  <c r="E213" i="24" s="1"/>
  <c r="N208" i="32"/>
  <c r="D213" i="24" s="1"/>
  <c r="M208" i="32"/>
  <c r="C213" i="24" s="1"/>
  <c r="R213" i="24" s="1"/>
  <c r="V207" i="32"/>
  <c r="U207" i="32"/>
  <c r="I212" i="24" s="1"/>
  <c r="R207" i="32"/>
  <c r="H212" i="24" s="1"/>
  <c r="Q207" i="32"/>
  <c r="G212" i="24" s="1"/>
  <c r="P207" i="32"/>
  <c r="F212" i="24" s="1"/>
  <c r="O207" i="32"/>
  <c r="E212" i="24" s="1"/>
  <c r="N207" i="32"/>
  <c r="D212" i="24" s="1"/>
  <c r="M207" i="32"/>
  <c r="C212" i="24" s="1"/>
  <c r="AL212" i="24" s="1"/>
  <c r="V206" i="32"/>
  <c r="U206" i="32"/>
  <c r="I211" i="24" s="1"/>
  <c r="R206" i="32"/>
  <c r="H211" i="24" s="1"/>
  <c r="Q206" i="32"/>
  <c r="G211" i="24" s="1"/>
  <c r="P206" i="32"/>
  <c r="F211" i="24" s="1"/>
  <c r="O206" i="32"/>
  <c r="E211" i="24" s="1"/>
  <c r="N206" i="32"/>
  <c r="D211" i="24" s="1"/>
  <c r="M206" i="32"/>
  <c r="C211" i="24" s="1"/>
  <c r="AP211" i="24" s="1"/>
  <c r="V205" i="32"/>
  <c r="U205" i="32"/>
  <c r="I210" i="24" s="1"/>
  <c r="R205" i="32"/>
  <c r="H210" i="24" s="1"/>
  <c r="Q205" i="32"/>
  <c r="G210" i="24" s="1"/>
  <c r="P205" i="32"/>
  <c r="F210" i="24" s="1"/>
  <c r="O205" i="32"/>
  <c r="E210" i="24" s="1"/>
  <c r="N205" i="32"/>
  <c r="D210" i="24" s="1"/>
  <c r="M205" i="32"/>
  <c r="C210" i="24" s="1"/>
  <c r="V204" i="32"/>
  <c r="U204" i="32"/>
  <c r="I209" i="24" s="1"/>
  <c r="R204" i="32"/>
  <c r="H209" i="24" s="1"/>
  <c r="Q204" i="32"/>
  <c r="G209" i="24" s="1"/>
  <c r="P204" i="32"/>
  <c r="F209" i="24" s="1"/>
  <c r="O204" i="32"/>
  <c r="E209" i="24" s="1"/>
  <c r="N204" i="32"/>
  <c r="D209" i="24" s="1"/>
  <c r="M204" i="32"/>
  <c r="C209" i="24" s="1"/>
  <c r="V203" i="32"/>
  <c r="U203" i="32"/>
  <c r="I208" i="24" s="1"/>
  <c r="R203" i="32"/>
  <c r="H208" i="24" s="1"/>
  <c r="Q203" i="32"/>
  <c r="G208" i="24" s="1"/>
  <c r="P203" i="32"/>
  <c r="F208" i="24" s="1"/>
  <c r="O203" i="32"/>
  <c r="E208" i="24" s="1"/>
  <c r="N203" i="32"/>
  <c r="D208" i="24" s="1"/>
  <c r="M203" i="32"/>
  <c r="C208" i="24" s="1"/>
  <c r="V202" i="32"/>
  <c r="U202" i="32"/>
  <c r="I207" i="24" s="1"/>
  <c r="R202" i="32"/>
  <c r="H207" i="24" s="1"/>
  <c r="Q202" i="32"/>
  <c r="G207" i="24" s="1"/>
  <c r="P202" i="32"/>
  <c r="F207" i="24" s="1"/>
  <c r="O202" i="32"/>
  <c r="E207" i="24" s="1"/>
  <c r="N202" i="32"/>
  <c r="D207" i="24" s="1"/>
  <c r="M202" i="32"/>
  <c r="C207" i="24" s="1"/>
  <c r="V201" i="32"/>
  <c r="U201" i="32"/>
  <c r="I206" i="24" s="1"/>
  <c r="R201" i="32"/>
  <c r="H206" i="24" s="1"/>
  <c r="Q201" i="32"/>
  <c r="G206" i="24" s="1"/>
  <c r="P201" i="32"/>
  <c r="F206" i="24" s="1"/>
  <c r="O201" i="32"/>
  <c r="E206" i="24" s="1"/>
  <c r="N201" i="32"/>
  <c r="D206" i="24" s="1"/>
  <c r="M201" i="32"/>
  <c r="C206" i="24" s="1"/>
  <c r="AC206" i="24" s="1"/>
  <c r="V200" i="32"/>
  <c r="U200" i="32"/>
  <c r="I205" i="24" s="1"/>
  <c r="R200" i="32"/>
  <c r="H205" i="24" s="1"/>
  <c r="Q200" i="32"/>
  <c r="G205" i="24" s="1"/>
  <c r="P200" i="32"/>
  <c r="F205" i="24" s="1"/>
  <c r="O200" i="32"/>
  <c r="E205" i="24" s="1"/>
  <c r="N200" i="32"/>
  <c r="D205" i="24" s="1"/>
  <c r="M200" i="32"/>
  <c r="C205" i="24" s="1"/>
  <c r="AL205" i="24" s="1"/>
  <c r="V199" i="32"/>
  <c r="U199" i="32"/>
  <c r="I204" i="24" s="1"/>
  <c r="R199" i="32"/>
  <c r="H204" i="24" s="1"/>
  <c r="Q199" i="32"/>
  <c r="G204" i="24" s="1"/>
  <c r="P199" i="32"/>
  <c r="F204" i="24" s="1"/>
  <c r="O199" i="32"/>
  <c r="E204" i="24" s="1"/>
  <c r="N199" i="32"/>
  <c r="D204" i="24" s="1"/>
  <c r="M199" i="32"/>
  <c r="C204" i="24" s="1"/>
  <c r="AQ204" i="24" s="1"/>
  <c r="V198" i="32"/>
  <c r="U198" i="32"/>
  <c r="I203" i="24" s="1"/>
  <c r="R198" i="32"/>
  <c r="H203" i="24" s="1"/>
  <c r="Q198" i="32"/>
  <c r="G203" i="24" s="1"/>
  <c r="P198" i="32"/>
  <c r="F203" i="24" s="1"/>
  <c r="O198" i="32"/>
  <c r="E203" i="24" s="1"/>
  <c r="N198" i="32"/>
  <c r="D203" i="24" s="1"/>
  <c r="M198" i="32"/>
  <c r="C203" i="24" s="1"/>
  <c r="V197" i="32"/>
  <c r="U197" i="32"/>
  <c r="I202" i="24" s="1"/>
  <c r="R197" i="32"/>
  <c r="H202" i="24" s="1"/>
  <c r="Q197" i="32"/>
  <c r="G202" i="24" s="1"/>
  <c r="P197" i="32"/>
  <c r="F202" i="24" s="1"/>
  <c r="O197" i="32"/>
  <c r="E202" i="24" s="1"/>
  <c r="N197" i="32"/>
  <c r="D202" i="24" s="1"/>
  <c r="M197" i="32"/>
  <c r="C202" i="24" s="1"/>
  <c r="V196" i="32"/>
  <c r="U196" i="32"/>
  <c r="I201" i="24" s="1"/>
  <c r="R196" i="32"/>
  <c r="H201" i="24" s="1"/>
  <c r="Q196" i="32"/>
  <c r="G201" i="24" s="1"/>
  <c r="P196" i="32"/>
  <c r="F201" i="24" s="1"/>
  <c r="O196" i="32"/>
  <c r="E201" i="24" s="1"/>
  <c r="N196" i="32"/>
  <c r="D201" i="24" s="1"/>
  <c r="M196" i="32"/>
  <c r="C201" i="24" s="1"/>
  <c r="V195" i="32"/>
  <c r="U195" i="32"/>
  <c r="I200" i="24" s="1"/>
  <c r="R195" i="32"/>
  <c r="H200" i="24" s="1"/>
  <c r="Q195" i="32"/>
  <c r="G200" i="24" s="1"/>
  <c r="P195" i="32"/>
  <c r="F200" i="24" s="1"/>
  <c r="O195" i="32"/>
  <c r="E200" i="24" s="1"/>
  <c r="N195" i="32"/>
  <c r="D200" i="24" s="1"/>
  <c r="M195" i="32"/>
  <c r="C200" i="24" s="1"/>
  <c r="AL200" i="24" s="1"/>
  <c r="V194" i="32"/>
  <c r="U194" i="32"/>
  <c r="I199" i="24" s="1"/>
  <c r="R194" i="32"/>
  <c r="H199" i="24" s="1"/>
  <c r="Q194" i="32"/>
  <c r="G199" i="24" s="1"/>
  <c r="P194" i="32"/>
  <c r="F199" i="24" s="1"/>
  <c r="O194" i="32"/>
  <c r="E199" i="24" s="1"/>
  <c r="N194" i="32"/>
  <c r="D199" i="24" s="1"/>
  <c r="M194" i="32"/>
  <c r="C199" i="24" s="1"/>
  <c r="AC199" i="24" s="1"/>
  <c r="V193" i="32"/>
  <c r="U193" i="32"/>
  <c r="I198" i="24" s="1"/>
  <c r="R193" i="32"/>
  <c r="H198" i="24" s="1"/>
  <c r="Q193" i="32"/>
  <c r="G198" i="24" s="1"/>
  <c r="P193" i="32"/>
  <c r="F198" i="24" s="1"/>
  <c r="O193" i="32"/>
  <c r="E198" i="24" s="1"/>
  <c r="N193" i="32"/>
  <c r="D198" i="24" s="1"/>
  <c r="M193" i="32"/>
  <c r="C198" i="24" s="1"/>
  <c r="V192" i="32"/>
  <c r="U192" i="32"/>
  <c r="I197" i="24" s="1"/>
  <c r="R192" i="32"/>
  <c r="H197" i="24" s="1"/>
  <c r="Q192" i="32"/>
  <c r="G197" i="24" s="1"/>
  <c r="P192" i="32"/>
  <c r="F197" i="24" s="1"/>
  <c r="O192" i="32"/>
  <c r="E197" i="24" s="1"/>
  <c r="N192" i="32"/>
  <c r="D197" i="24" s="1"/>
  <c r="M192" i="32"/>
  <c r="C197" i="24" s="1"/>
  <c r="AL197" i="24" s="1"/>
  <c r="V191" i="32"/>
  <c r="U191" i="32"/>
  <c r="I196" i="24" s="1"/>
  <c r="R191" i="32"/>
  <c r="H196" i="24" s="1"/>
  <c r="Q191" i="32"/>
  <c r="G196" i="24" s="1"/>
  <c r="P191" i="32"/>
  <c r="F196" i="24" s="1"/>
  <c r="O191" i="32"/>
  <c r="E196" i="24" s="1"/>
  <c r="N191" i="32"/>
  <c r="D196" i="24" s="1"/>
  <c r="M191" i="32"/>
  <c r="C196" i="24" s="1"/>
  <c r="V190" i="32"/>
  <c r="U190" i="32"/>
  <c r="I195" i="24" s="1"/>
  <c r="R190" i="32"/>
  <c r="H195" i="24" s="1"/>
  <c r="Q190" i="32"/>
  <c r="G195" i="24" s="1"/>
  <c r="P190" i="32"/>
  <c r="F195" i="24" s="1"/>
  <c r="O190" i="32"/>
  <c r="E195" i="24" s="1"/>
  <c r="N190" i="32"/>
  <c r="D195" i="24" s="1"/>
  <c r="M190" i="32"/>
  <c r="C195" i="24" s="1"/>
  <c r="AO195" i="24" s="1"/>
  <c r="V189" i="32"/>
  <c r="U189" i="32"/>
  <c r="I194" i="24" s="1"/>
  <c r="R189" i="32"/>
  <c r="H194" i="24" s="1"/>
  <c r="Q189" i="32"/>
  <c r="G194" i="24" s="1"/>
  <c r="P189" i="32"/>
  <c r="F194" i="24" s="1"/>
  <c r="O189" i="32"/>
  <c r="E194" i="24" s="1"/>
  <c r="N189" i="32"/>
  <c r="D194" i="24" s="1"/>
  <c r="M189" i="32"/>
  <c r="C194" i="24" s="1"/>
  <c r="AK194" i="24" s="1"/>
  <c r="V188" i="32"/>
  <c r="U188" i="32"/>
  <c r="I193" i="24" s="1"/>
  <c r="R188" i="32"/>
  <c r="H193" i="24" s="1"/>
  <c r="Q188" i="32"/>
  <c r="G193" i="24" s="1"/>
  <c r="P188" i="32"/>
  <c r="F193" i="24" s="1"/>
  <c r="O188" i="32"/>
  <c r="E193" i="24" s="1"/>
  <c r="N188" i="32"/>
  <c r="D193" i="24" s="1"/>
  <c r="M188" i="32"/>
  <c r="C193" i="24" s="1"/>
  <c r="V187" i="32"/>
  <c r="U187" i="32"/>
  <c r="I192" i="24" s="1"/>
  <c r="R187" i="32"/>
  <c r="H192" i="24" s="1"/>
  <c r="Q187" i="32"/>
  <c r="G192" i="24" s="1"/>
  <c r="P187" i="32"/>
  <c r="F192" i="24" s="1"/>
  <c r="O187" i="32"/>
  <c r="E192" i="24" s="1"/>
  <c r="N187" i="32"/>
  <c r="D192" i="24" s="1"/>
  <c r="M187" i="32"/>
  <c r="C192" i="24" s="1"/>
  <c r="AQ192" i="24" s="1"/>
  <c r="V186" i="32"/>
  <c r="U186" i="32"/>
  <c r="I191" i="24" s="1"/>
  <c r="R186" i="32"/>
  <c r="H191" i="24" s="1"/>
  <c r="Q186" i="32"/>
  <c r="G191" i="24" s="1"/>
  <c r="P186" i="32"/>
  <c r="F191" i="24" s="1"/>
  <c r="O186" i="32"/>
  <c r="E191" i="24" s="1"/>
  <c r="N186" i="32"/>
  <c r="D191" i="24" s="1"/>
  <c r="M186" i="32"/>
  <c r="C191" i="24" s="1"/>
  <c r="AC191" i="24" s="1"/>
  <c r="V185" i="32"/>
  <c r="U185" i="32"/>
  <c r="I190" i="24" s="1"/>
  <c r="R185" i="32"/>
  <c r="H190" i="24" s="1"/>
  <c r="Q185" i="32"/>
  <c r="G190" i="24" s="1"/>
  <c r="P185" i="32"/>
  <c r="F190" i="24" s="1"/>
  <c r="O185" i="32"/>
  <c r="E190" i="24" s="1"/>
  <c r="N185" i="32"/>
  <c r="D190" i="24" s="1"/>
  <c r="M185" i="32"/>
  <c r="C190" i="24" s="1"/>
  <c r="AC190" i="24" s="1"/>
  <c r="V184" i="32"/>
  <c r="U184" i="32"/>
  <c r="I189" i="24" s="1"/>
  <c r="R184" i="32"/>
  <c r="H189" i="24" s="1"/>
  <c r="Q184" i="32"/>
  <c r="G189" i="24" s="1"/>
  <c r="P184" i="32"/>
  <c r="F189" i="24" s="1"/>
  <c r="O184" i="32"/>
  <c r="E189" i="24" s="1"/>
  <c r="N184" i="32"/>
  <c r="D189" i="24" s="1"/>
  <c r="M184" i="32"/>
  <c r="C189" i="24" s="1"/>
  <c r="AP189" i="24" s="1"/>
  <c r="V183" i="32"/>
  <c r="U183" i="32"/>
  <c r="I188" i="24" s="1"/>
  <c r="R183" i="32"/>
  <c r="H188" i="24" s="1"/>
  <c r="Q183" i="32"/>
  <c r="G188" i="24" s="1"/>
  <c r="P183" i="32"/>
  <c r="F188" i="24" s="1"/>
  <c r="O183" i="32"/>
  <c r="E188" i="24" s="1"/>
  <c r="N183" i="32"/>
  <c r="D188" i="24" s="1"/>
  <c r="M183" i="32"/>
  <c r="C188" i="24" s="1"/>
  <c r="V182" i="32"/>
  <c r="U182" i="32"/>
  <c r="I187" i="24" s="1"/>
  <c r="R182" i="32"/>
  <c r="H187" i="24" s="1"/>
  <c r="Q182" i="32"/>
  <c r="G187" i="24" s="1"/>
  <c r="P182" i="32"/>
  <c r="F187" i="24" s="1"/>
  <c r="O182" i="32"/>
  <c r="E187" i="24" s="1"/>
  <c r="N182" i="32"/>
  <c r="D187" i="24" s="1"/>
  <c r="M182" i="32"/>
  <c r="C187" i="24" s="1"/>
  <c r="AC187" i="24" s="1"/>
  <c r="V181" i="32"/>
  <c r="U181" i="32"/>
  <c r="I186" i="24" s="1"/>
  <c r="R181" i="32"/>
  <c r="H186" i="24" s="1"/>
  <c r="Q181" i="32"/>
  <c r="G186" i="24" s="1"/>
  <c r="P181" i="32"/>
  <c r="F186" i="24" s="1"/>
  <c r="O181" i="32"/>
  <c r="E186" i="24" s="1"/>
  <c r="N181" i="32"/>
  <c r="D186" i="24" s="1"/>
  <c r="M181" i="32"/>
  <c r="C186" i="24" s="1"/>
  <c r="V180" i="32"/>
  <c r="U180" i="32"/>
  <c r="I185" i="24" s="1"/>
  <c r="R180" i="32"/>
  <c r="H185" i="24" s="1"/>
  <c r="Q180" i="32"/>
  <c r="G185" i="24" s="1"/>
  <c r="P180" i="32"/>
  <c r="F185" i="24" s="1"/>
  <c r="O180" i="32"/>
  <c r="E185" i="24" s="1"/>
  <c r="N180" i="32"/>
  <c r="D185" i="24" s="1"/>
  <c r="M180" i="32"/>
  <c r="C185" i="24" s="1"/>
  <c r="AP185" i="24" s="1"/>
  <c r="V179" i="32"/>
  <c r="U179" i="32"/>
  <c r="I184" i="24" s="1"/>
  <c r="R179" i="32"/>
  <c r="H184" i="24" s="1"/>
  <c r="Q179" i="32"/>
  <c r="G184" i="24" s="1"/>
  <c r="P179" i="32"/>
  <c r="F184" i="24" s="1"/>
  <c r="O179" i="32"/>
  <c r="E184" i="24" s="1"/>
  <c r="N179" i="32"/>
  <c r="D184" i="24" s="1"/>
  <c r="M179" i="32"/>
  <c r="C184" i="24" s="1"/>
  <c r="AQ184" i="24" s="1"/>
  <c r="V178" i="32"/>
  <c r="U178" i="32"/>
  <c r="I183" i="24" s="1"/>
  <c r="R178" i="32"/>
  <c r="H183" i="24" s="1"/>
  <c r="Q178" i="32"/>
  <c r="G183" i="24" s="1"/>
  <c r="P178" i="32"/>
  <c r="F183" i="24" s="1"/>
  <c r="O178" i="32"/>
  <c r="E183" i="24" s="1"/>
  <c r="N178" i="32"/>
  <c r="D183" i="24" s="1"/>
  <c r="M178" i="32"/>
  <c r="C183" i="24" s="1"/>
  <c r="AJ183" i="24" s="1"/>
  <c r="V177" i="32"/>
  <c r="U177" i="32"/>
  <c r="I182" i="24" s="1"/>
  <c r="R177" i="32"/>
  <c r="H182" i="24" s="1"/>
  <c r="Q177" i="32"/>
  <c r="G182" i="24" s="1"/>
  <c r="P177" i="32"/>
  <c r="F182" i="24" s="1"/>
  <c r="O177" i="32"/>
  <c r="E182" i="24" s="1"/>
  <c r="N177" i="32"/>
  <c r="D182" i="24" s="1"/>
  <c r="M177" i="32"/>
  <c r="C182" i="24" s="1"/>
  <c r="AC182" i="24" s="1"/>
  <c r="V176" i="32"/>
  <c r="U176" i="32"/>
  <c r="I181" i="24" s="1"/>
  <c r="R176" i="32"/>
  <c r="H181" i="24" s="1"/>
  <c r="Q176" i="32"/>
  <c r="G181" i="24" s="1"/>
  <c r="P176" i="32"/>
  <c r="F181" i="24" s="1"/>
  <c r="O176" i="32"/>
  <c r="E181" i="24" s="1"/>
  <c r="N176" i="32"/>
  <c r="D181" i="24" s="1"/>
  <c r="M176" i="32"/>
  <c r="C181" i="24" s="1"/>
  <c r="Z181" i="24" s="1"/>
  <c r="AA181" i="24" s="1"/>
  <c r="V175" i="32"/>
  <c r="U175" i="32"/>
  <c r="I180" i="24" s="1"/>
  <c r="R175" i="32"/>
  <c r="H180" i="24" s="1"/>
  <c r="Q175" i="32"/>
  <c r="G180" i="24" s="1"/>
  <c r="P175" i="32"/>
  <c r="F180" i="24" s="1"/>
  <c r="O175" i="32"/>
  <c r="E180" i="24" s="1"/>
  <c r="N175" i="32"/>
  <c r="D180" i="24" s="1"/>
  <c r="M175" i="32"/>
  <c r="C180" i="24" s="1"/>
  <c r="R180" i="24" s="1"/>
  <c r="V174" i="32"/>
  <c r="U174" i="32"/>
  <c r="I179" i="24" s="1"/>
  <c r="R174" i="32"/>
  <c r="H179" i="24" s="1"/>
  <c r="Q174" i="32"/>
  <c r="G179" i="24" s="1"/>
  <c r="P174" i="32"/>
  <c r="F179" i="24" s="1"/>
  <c r="O174" i="32"/>
  <c r="E179" i="24" s="1"/>
  <c r="N174" i="32"/>
  <c r="D179" i="24" s="1"/>
  <c r="M174" i="32"/>
  <c r="C179" i="24" s="1"/>
  <c r="AB179" i="24" s="1"/>
  <c r="V173" i="32"/>
  <c r="U173" i="32"/>
  <c r="I178" i="24" s="1"/>
  <c r="R173" i="32"/>
  <c r="H178" i="24" s="1"/>
  <c r="Q173" i="32"/>
  <c r="G178" i="24" s="1"/>
  <c r="P173" i="32"/>
  <c r="F178" i="24" s="1"/>
  <c r="O173" i="32"/>
  <c r="E178" i="24" s="1"/>
  <c r="N173" i="32"/>
  <c r="D178" i="24" s="1"/>
  <c r="M173" i="32"/>
  <c r="C178" i="24" s="1"/>
  <c r="V172" i="32"/>
  <c r="U172" i="32"/>
  <c r="I177" i="24" s="1"/>
  <c r="R172" i="32"/>
  <c r="H177" i="24" s="1"/>
  <c r="Q172" i="32"/>
  <c r="G177" i="24" s="1"/>
  <c r="P172" i="32"/>
  <c r="F177" i="24" s="1"/>
  <c r="O172" i="32"/>
  <c r="E177" i="24" s="1"/>
  <c r="N172" i="32"/>
  <c r="D177" i="24" s="1"/>
  <c r="M172" i="32"/>
  <c r="C177" i="24" s="1"/>
  <c r="AJ177" i="24" s="1"/>
  <c r="V171" i="32"/>
  <c r="U171" i="32"/>
  <c r="I176" i="24" s="1"/>
  <c r="R171" i="32"/>
  <c r="H176" i="24" s="1"/>
  <c r="Q171" i="32"/>
  <c r="G176" i="24" s="1"/>
  <c r="P171" i="32"/>
  <c r="F176" i="24" s="1"/>
  <c r="O171" i="32"/>
  <c r="E176" i="24" s="1"/>
  <c r="N171" i="32"/>
  <c r="D176" i="24" s="1"/>
  <c r="M171" i="32"/>
  <c r="C176" i="24" s="1"/>
  <c r="AN176" i="24" s="1"/>
  <c r="V170" i="32"/>
  <c r="U170" i="32"/>
  <c r="I175" i="24" s="1"/>
  <c r="R170" i="32"/>
  <c r="H175" i="24" s="1"/>
  <c r="Q170" i="32"/>
  <c r="G175" i="24" s="1"/>
  <c r="P170" i="32"/>
  <c r="F175" i="24" s="1"/>
  <c r="O170" i="32"/>
  <c r="E175" i="24" s="1"/>
  <c r="N170" i="32"/>
  <c r="D175" i="24" s="1"/>
  <c r="M170" i="32"/>
  <c r="C175" i="24" s="1"/>
  <c r="AO175" i="24" s="1"/>
  <c r="V169" i="32"/>
  <c r="U169" i="32"/>
  <c r="I174" i="24" s="1"/>
  <c r="R169" i="32"/>
  <c r="H174" i="24" s="1"/>
  <c r="Q169" i="32"/>
  <c r="G174" i="24" s="1"/>
  <c r="P169" i="32"/>
  <c r="F174" i="24" s="1"/>
  <c r="O169" i="32"/>
  <c r="E174" i="24" s="1"/>
  <c r="N169" i="32"/>
  <c r="D174" i="24" s="1"/>
  <c r="M169" i="32"/>
  <c r="C174" i="24" s="1"/>
  <c r="V168" i="32"/>
  <c r="U168" i="32"/>
  <c r="I173" i="24" s="1"/>
  <c r="R168" i="32"/>
  <c r="H173" i="24" s="1"/>
  <c r="Q168" i="32"/>
  <c r="G173" i="24" s="1"/>
  <c r="P168" i="32"/>
  <c r="F173" i="24" s="1"/>
  <c r="O168" i="32"/>
  <c r="E173" i="24" s="1"/>
  <c r="N168" i="32"/>
  <c r="D173" i="24" s="1"/>
  <c r="M168" i="32"/>
  <c r="C173" i="24" s="1"/>
  <c r="AN173" i="24" s="1"/>
  <c r="V167" i="32"/>
  <c r="U167" i="32"/>
  <c r="I172" i="24" s="1"/>
  <c r="R167" i="32"/>
  <c r="H172" i="24" s="1"/>
  <c r="Q167" i="32"/>
  <c r="G172" i="24" s="1"/>
  <c r="P167" i="32"/>
  <c r="F172" i="24" s="1"/>
  <c r="O167" i="32"/>
  <c r="E172" i="24" s="1"/>
  <c r="N167" i="32"/>
  <c r="D172" i="24" s="1"/>
  <c r="M167" i="32"/>
  <c r="C172" i="24" s="1"/>
  <c r="AC172" i="24" s="1"/>
  <c r="V166" i="32"/>
  <c r="U166" i="32"/>
  <c r="I171" i="24" s="1"/>
  <c r="R166" i="32"/>
  <c r="H171" i="24" s="1"/>
  <c r="Q166" i="32"/>
  <c r="G171" i="24" s="1"/>
  <c r="P166" i="32"/>
  <c r="F171" i="24" s="1"/>
  <c r="O166" i="32"/>
  <c r="E171" i="24" s="1"/>
  <c r="N166" i="32"/>
  <c r="D171" i="24" s="1"/>
  <c r="M166" i="32"/>
  <c r="C171" i="24" s="1"/>
  <c r="AP171" i="24" s="1"/>
  <c r="V165" i="32"/>
  <c r="U165" i="32"/>
  <c r="I170" i="24" s="1"/>
  <c r="R165" i="32"/>
  <c r="H170" i="24" s="1"/>
  <c r="Q165" i="32"/>
  <c r="G170" i="24" s="1"/>
  <c r="P165" i="32"/>
  <c r="F170" i="24" s="1"/>
  <c r="O165" i="32"/>
  <c r="E170" i="24" s="1"/>
  <c r="N165" i="32"/>
  <c r="D170" i="24" s="1"/>
  <c r="M165" i="32"/>
  <c r="C170" i="24" s="1"/>
  <c r="R170" i="24" s="1"/>
  <c r="V164" i="32"/>
  <c r="U164" i="32"/>
  <c r="I169" i="24" s="1"/>
  <c r="R164" i="32"/>
  <c r="H169" i="24" s="1"/>
  <c r="Q164" i="32"/>
  <c r="G169" i="24" s="1"/>
  <c r="P164" i="32"/>
  <c r="F169" i="24" s="1"/>
  <c r="O164" i="32"/>
  <c r="E169" i="24" s="1"/>
  <c r="N164" i="32"/>
  <c r="D169" i="24" s="1"/>
  <c r="M164" i="32"/>
  <c r="C169" i="24" s="1"/>
  <c r="AB169" i="24" s="1"/>
  <c r="V163" i="32"/>
  <c r="U163" i="32"/>
  <c r="I168" i="24" s="1"/>
  <c r="R163" i="32"/>
  <c r="H168" i="24" s="1"/>
  <c r="Q163" i="32"/>
  <c r="G168" i="24" s="1"/>
  <c r="P163" i="32"/>
  <c r="F168" i="24" s="1"/>
  <c r="O163" i="32"/>
  <c r="E168" i="24" s="1"/>
  <c r="N163" i="32"/>
  <c r="D168" i="24" s="1"/>
  <c r="M163" i="32"/>
  <c r="C168" i="24" s="1"/>
  <c r="Z168" i="24" s="1"/>
  <c r="AA168" i="24" s="1"/>
  <c r="V162" i="32"/>
  <c r="U162" i="32"/>
  <c r="I167" i="24" s="1"/>
  <c r="R162" i="32"/>
  <c r="H167" i="24" s="1"/>
  <c r="Q162" i="32"/>
  <c r="G167" i="24" s="1"/>
  <c r="P162" i="32"/>
  <c r="F167" i="24" s="1"/>
  <c r="O162" i="32"/>
  <c r="E167" i="24" s="1"/>
  <c r="N162" i="32"/>
  <c r="D167" i="24" s="1"/>
  <c r="M162" i="32"/>
  <c r="C167" i="24" s="1"/>
  <c r="AQ167" i="24" s="1"/>
  <c r="V161" i="32"/>
  <c r="U161" i="32"/>
  <c r="I166" i="24" s="1"/>
  <c r="R161" i="32"/>
  <c r="H166" i="24" s="1"/>
  <c r="Q161" i="32"/>
  <c r="G166" i="24" s="1"/>
  <c r="P161" i="32"/>
  <c r="F166" i="24" s="1"/>
  <c r="O161" i="32"/>
  <c r="E166" i="24" s="1"/>
  <c r="N161" i="32"/>
  <c r="D166" i="24" s="1"/>
  <c r="M161" i="32"/>
  <c r="C166" i="24" s="1"/>
  <c r="AL166" i="24" s="1"/>
  <c r="V160" i="32"/>
  <c r="U160" i="32"/>
  <c r="I165" i="24" s="1"/>
  <c r="R160" i="32"/>
  <c r="H165" i="24" s="1"/>
  <c r="Q160" i="32"/>
  <c r="G165" i="24" s="1"/>
  <c r="P160" i="32"/>
  <c r="F165" i="24" s="1"/>
  <c r="O160" i="32"/>
  <c r="E165" i="24" s="1"/>
  <c r="N160" i="32"/>
  <c r="D165" i="24" s="1"/>
  <c r="M160" i="32"/>
  <c r="C165" i="24" s="1"/>
  <c r="AM165" i="24" s="1"/>
  <c r="V159" i="32"/>
  <c r="U159" i="32"/>
  <c r="I164" i="24" s="1"/>
  <c r="R159" i="32"/>
  <c r="H164" i="24" s="1"/>
  <c r="Q159" i="32"/>
  <c r="G164" i="24" s="1"/>
  <c r="P159" i="32"/>
  <c r="F164" i="24" s="1"/>
  <c r="O159" i="32"/>
  <c r="E164" i="24" s="1"/>
  <c r="N159" i="32"/>
  <c r="D164" i="24" s="1"/>
  <c r="M159" i="32"/>
  <c r="C164" i="24" s="1"/>
  <c r="AO164" i="24" s="1"/>
  <c r="V158" i="32"/>
  <c r="U158" i="32"/>
  <c r="I163" i="24" s="1"/>
  <c r="R158" i="32"/>
  <c r="H163" i="24" s="1"/>
  <c r="Q158" i="32"/>
  <c r="G163" i="24" s="1"/>
  <c r="P158" i="32"/>
  <c r="F163" i="24" s="1"/>
  <c r="O158" i="32"/>
  <c r="E163" i="24" s="1"/>
  <c r="N158" i="32"/>
  <c r="D163" i="24" s="1"/>
  <c r="M158" i="32"/>
  <c r="C163" i="24" s="1"/>
  <c r="AC163" i="24" s="1"/>
  <c r="V157" i="32"/>
  <c r="U157" i="32"/>
  <c r="I162" i="24" s="1"/>
  <c r="R157" i="32"/>
  <c r="H162" i="24" s="1"/>
  <c r="Q157" i="32"/>
  <c r="G162" i="24" s="1"/>
  <c r="P157" i="32"/>
  <c r="F162" i="24" s="1"/>
  <c r="O157" i="32"/>
  <c r="E162" i="24" s="1"/>
  <c r="N157" i="32"/>
  <c r="D162" i="24" s="1"/>
  <c r="M157" i="32"/>
  <c r="C162" i="24" s="1"/>
  <c r="AQ162" i="24" s="1"/>
  <c r="V156" i="32"/>
  <c r="U156" i="32"/>
  <c r="I161" i="24" s="1"/>
  <c r="R156" i="32"/>
  <c r="H161" i="24" s="1"/>
  <c r="Q156" i="32"/>
  <c r="G161" i="24" s="1"/>
  <c r="P156" i="32"/>
  <c r="F161" i="24" s="1"/>
  <c r="O156" i="32"/>
  <c r="E161" i="24" s="1"/>
  <c r="N156" i="32"/>
  <c r="D161" i="24" s="1"/>
  <c r="M156" i="32"/>
  <c r="C161" i="24" s="1"/>
  <c r="AD161" i="24" s="1"/>
  <c r="AE161" i="24" s="1"/>
  <c r="V155" i="32"/>
  <c r="U155" i="32"/>
  <c r="I160" i="24" s="1"/>
  <c r="R155" i="32"/>
  <c r="H160" i="24" s="1"/>
  <c r="Q155" i="32"/>
  <c r="G160" i="24" s="1"/>
  <c r="P155" i="32"/>
  <c r="F160" i="24" s="1"/>
  <c r="O155" i="32"/>
  <c r="E160" i="24" s="1"/>
  <c r="N155" i="32"/>
  <c r="D160" i="24" s="1"/>
  <c r="M155" i="32"/>
  <c r="C160" i="24" s="1"/>
  <c r="Z160" i="24" s="1"/>
  <c r="AA160" i="24" s="1"/>
  <c r="V154" i="32"/>
  <c r="U154" i="32"/>
  <c r="I159" i="24" s="1"/>
  <c r="R154" i="32"/>
  <c r="H159" i="24" s="1"/>
  <c r="Q154" i="32"/>
  <c r="G159" i="24" s="1"/>
  <c r="P154" i="32"/>
  <c r="F159" i="24" s="1"/>
  <c r="O154" i="32"/>
  <c r="E159" i="24" s="1"/>
  <c r="N154" i="32"/>
  <c r="D159" i="24" s="1"/>
  <c r="M154" i="32"/>
  <c r="C159" i="24" s="1"/>
  <c r="V153" i="32"/>
  <c r="U153" i="32"/>
  <c r="I158" i="24" s="1"/>
  <c r="R153" i="32"/>
  <c r="H158" i="24" s="1"/>
  <c r="Q153" i="32"/>
  <c r="G158" i="24" s="1"/>
  <c r="P153" i="32"/>
  <c r="F158" i="24" s="1"/>
  <c r="O153" i="32"/>
  <c r="E158" i="24" s="1"/>
  <c r="N153" i="32"/>
  <c r="D158" i="24" s="1"/>
  <c r="M153" i="32"/>
  <c r="C158" i="24" s="1"/>
  <c r="AD158" i="24" s="1"/>
  <c r="AE158" i="24" s="1"/>
  <c r="V152" i="32"/>
  <c r="U152" i="32"/>
  <c r="I157" i="24" s="1"/>
  <c r="R152" i="32"/>
  <c r="H157" i="24" s="1"/>
  <c r="Q152" i="32"/>
  <c r="G157" i="24" s="1"/>
  <c r="P152" i="32"/>
  <c r="F157" i="24" s="1"/>
  <c r="O152" i="32"/>
  <c r="E157" i="24" s="1"/>
  <c r="N152" i="32"/>
  <c r="D157" i="24" s="1"/>
  <c r="M152" i="32"/>
  <c r="C157" i="24" s="1"/>
  <c r="AC157" i="24" s="1"/>
  <c r="V151" i="32"/>
  <c r="U151" i="32"/>
  <c r="I156" i="24" s="1"/>
  <c r="R151" i="32"/>
  <c r="H156" i="24" s="1"/>
  <c r="Q151" i="32"/>
  <c r="G156" i="24" s="1"/>
  <c r="P151" i="32"/>
  <c r="F156" i="24" s="1"/>
  <c r="O151" i="32"/>
  <c r="E156" i="24" s="1"/>
  <c r="N151" i="32"/>
  <c r="D156" i="24" s="1"/>
  <c r="M151" i="32"/>
  <c r="C156" i="24" s="1"/>
  <c r="AQ156" i="24" s="1"/>
  <c r="V150" i="32"/>
  <c r="U150" i="32"/>
  <c r="I155" i="24" s="1"/>
  <c r="R150" i="32"/>
  <c r="H155" i="24" s="1"/>
  <c r="Q150" i="32"/>
  <c r="G155" i="24" s="1"/>
  <c r="P150" i="32"/>
  <c r="F155" i="24" s="1"/>
  <c r="O150" i="32"/>
  <c r="E155" i="24" s="1"/>
  <c r="N150" i="32"/>
  <c r="D155" i="24" s="1"/>
  <c r="M150" i="32"/>
  <c r="C155" i="24" s="1"/>
  <c r="AQ155" i="24" s="1"/>
  <c r="V149" i="32"/>
  <c r="U149" i="32"/>
  <c r="I154" i="24" s="1"/>
  <c r="R149" i="32"/>
  <c r="H154" i="24" s="1"/>
  <c r="Q149" i="32"/>
  <c r="G154" i="24" s="1"/>
  <c r="P149" i="32"/>
  <c r="F154" i="24" s="1"/>
  <c r="O149" i="32"/>
  <c r="E154" i="24" s="1"/>
  <c r="N149" i="32"/>
  <c r="D154" i="24" s="1"/>
  <c r="M149" i="32"/>
  <c r="C154" i="24" s="1"/>
  <c r="AB154" i="24" s="1"/>
  <c r="V148" i="32"/>
  <c r="U148" i="32"/>
  <c r="I153" i="24" s="1"/>
  <c r="R148" i="32"/>
  <c r="H153" i="24" s="1"/>
  <c r="Q148" i="32"/>
  <c r="G153" i="24" s="1"/>
  <c r="P148" i="32"/>
  <c r="F153" i="24" s="1"/>
  <c r="O148" i="32"/>
  <c r="E153" i="24" s="1"/>
  <c r="N148" i="32"/>
  <c r="D153" i="24" s="1"/>
  <c r="M148" i="32"/>
  <c r="C153" i="24" s="1"/>
  <c r="AP153" i="24" s="1"/>
  <c r="V147" i="32"/>
  <c r="U147" i="32"/>
  <c r="I152" i="24" s="1"/>
  <c r="R147" i="32"/>
  <c r="H152" i="24" s="1"/>
  <c r="Q147" i="32"/>
  <c r="G152" i="24" s="1"/>
  <c r="P147" i="32"/>
  <c r="F152" i="24" s="1"/>
  <c r="O147" i="32"/>
  <c r="E152" i="24" s="1"/>
  <c r="N147" i="32"/>
  <c r="D152" i="24" s="1"/>
  <c r="M147" i="32"/>
  <c r="C152" i="24" s="1"/>
  <c r="R152" i="24" s="1"/>
  <c r="V146" i="32"/>
  <c r="U146" i="32"/>
  <c r="I151" i="24" s="1"/>
  <c r="R146" i="32"/>
  <c r="H151" i="24" s="1"/>
  <c r="Q146" i="32"/>
  <c r="G151" i="24" s="1"/>
  <c r="P146" i="32"/>
  <c r="F151" i="24" s="1"/>
  <c r="O146" i="32"/>
  <c r="E151" i="24" s="1"/>
  <c r="N146" i="32"/>
  <c r="D151" i="24" s="1"/>
  <c r="M146" i="32"/>
  <c r="C151" i="24" s="1"/>
  <c r="AB151" i="24" s="1"/>
  <c r="V145" i="32"/>
  <c r="U145" i="32"/>
  <c r="I150" i="24" s="1"/>
  <c r="R145" i="32"/>
  <c r="H150" i="24" s="1"/>
  <c r="Q145" i="32"/>
  <c r="G150" i="24" s="1"/>
  <c r="P145" i="32"/>
  <c r="F150" i="24" s="1"/>
  <c r="O145" i="32"/>
  <c r="E150" i="24" s="1"/>
  <c r="N145" i="32"/>
  <c r="D150" i="24" s="1"/>
  <c r="M145" i="32"/>
  <c r="C150" i="24" s="1"/>
  <c r="AJ150" i="24" s="1"/>
  <c r="V144" i="32"/>
  <c r="U144" i="32"/>
  <c r="I149" i="24" s="1"/>
  <c r="R144" i="32"/>
  <c r="H149" i="24" s="1"/>
  <c r="Q144" i="32"/>
  <c r="G149" i="24" s="1"/>
  <c r="P144" i="32"/>
  <c r="F149" i="24" s="1"/>
  <c r="O144" i="32"/>
  <c r="E149" i="24" s="1"/>
  <c r="N144" i="32"/>
  <c r="D149" i="24" s="1"/>
  <c r="M144" i="32"/>
  <c r="C149" i="24" s="1"/>
  <c r="AK149" i="24" s="1"/>
  <c r="V143" i="32"/>
  <c r="U143" i="32"/>
  <c r="I148" i="24" s="1"/>
  <c r="R143" i="32"/>
  <c r="H148" i="24" s="1"/>
  <c r="Q143" i="32"/>
  <c r="G148" i="24" s="1"/>
  <c r="P143" i="32"/>
  <c r="F148" i="24" s="1"/>
  <c r="O143" i="32"/>
  <c r="E148" i="24" s="1"/>
  <c r="N143" i="32"/>
  <c r="D148" i="24" s="1"/>
  <c r="M143" i="32"/>
  <c r="C148" i="24" s="1"/>
  <c r="AD148" i="24" s="1"/>
  <c r="AE148" i="24" s="1"/>
  <c r="V142" i="32"/>
  <c r="U142" i="32"/>
  <c r="I147" i="24" s="1"/>
  <c r="R142" i="32"/>
  <c r="H147" i="24" s="1"/>
  <c r="Q142" i="32"/>
  <c r="G147" i="24" s="1"/>
  <c r="P142" i="32"/>
  <c r="F147" i="24" s="1"/>
  <c r="O142" i="32"/>
  <c r="E147" i="24" s="1"/>
  <c r="N142" i="32"/>
  <c r="D147" i="24" s="1"/>
  <c r="M142" i="32"/>
  <c r="C147" i="24" s="1"/>
  <c r="AG147" i="24" s="1"/>
  <c r="AH147" i="24" s="1"/>
  <c r="AI147" i="24" s="1"/>
  <c r="V141" i="32"/>
  <c r="U141" i="32"/>
  <c r="I146" i="24" s="1"/>
  <c r="R141" i="32"/>
  <c r="H146" i="24" s="1"/>
  <c r="Q141" i="32"/>
  <c r="G146" i="24" s="1"/>
  <c r="P141" i="32"/>
  <c r="F146" i="24" s="1"/>
  <c r="O141" i="32"/>
  <c r="E146" i="24" s="1"/>
  <c r="N141" i="32"/>
  <c r="D146" i="24" s="1"/>
  <c r="M141" i="32"/>
  <c r="C146" i="24" s="1"/>
  <c r="AM146" i="24" s="1"/>
  <c r="V140" i="32"/>
  <c r="U140" i="32"/>
  <c r="I145" i="24" s="1"/>
  <c r="R140" i="32"/>
  <c r="H145" i="24" s="1"/>
  <c r="Q140" i="32"/>
  <c r="G145" i="24" s="1"/>
  <c r="P140" i="32"/>
  <c r="F145" i="24" s="1"/>
  <c r="O140" i="32"/>
  <c r="E145" i="24" s="1"/>
  <c r="N140" i="32"/>
  <c r="D145" i="24" s="1"/>
  <c r="M140" i="32"/>
  <c r="C145" i="24" s="1"/>
  <c r="AQ145" i="24" s="1"/>
  <c r="V139" i="32"/>
  <c r="U139" i="32"/>
  <c r="I144" i="24" s="1"/>
  <c r="R139" i="32"/>
  <c r="H144" i="24" s="1"/>
  <c r="Q139" i="32"/>
  <c r="G144" i="24" s="1"/>
  <c r="P139" i="32"/>
  <c r="F144" i="24" s="1"/>
  <c r="O139" i="32"/>
  <c r="E144" i="24" s="1"/>
  <c r="N139" i="32"/>
  <c r="D144" i="24" s="1"/>
  <c r="M139" i="32"/>
  <c r="C144" i="24" s="1"/>
  <c r="AC144" i="24" s="1"/>
  <c r="V138" i="32"/>
  <c r="U138" i="32"/>
  <c r="I143" i="24" s="1"/>
  <c r="R138" i="32"/>
  <c r="H143" i="24" s="1"/>
  <c r="Q138" i="32"/>
  <c r="G143" i="24" s="1"/>
  <c r="P138" i="32"/>
  <c r="F143" i="24" s="1"/>
  <c r="O138" i="32"/>
  <c r="E143" i="24" s="1"/>
  <c r="N138" i="32"/>
  <c r="D143" i="24" s="1"/>
  <c r="M138" i="32"/>
  <c r="C143" i="24" s="1"/>
  <c r="AM143" i="24" s="1"/>
  <c r="V137" i="32"/>
  <c r="U137" i="32"/>
  <c r="I142" i="24" s="1"/>
  <c r="R137" i="32"/>
  <c r="H142" i="24" s="1"/>
  <c r="Q137" i="32"/>
  <c r="G142" i="24" s="1"/>
  <c r="P137" i="32"/>
  <c r="F142" i="24" s="1"/>
  <c r="O137" i="32"/>
  <c r="E142" i="24" s="1"/>
  <c r="N137" i="32"/>
  <c r="D142" i="24" s="1"/>
  <c r="M137" i="32"/>
  <c r="C142" i="24" s="1"/>
  <c r="AG142" i="24" s="1"/>
  <c r="AH142" i="24" s="1"/>
  <c r="AI142" i="24" s="1"/>
  <c r="V136" i="32"/>
  <c r="U136" i="32"/>
  <c r="I141" i="24" s="1"/>
  <c r="R136" i="32"/>
  <c r="H141" i="24" s="1"/>
  <c r="Q136" i="32"/>
  <c r="G141" i="24" s="1"/>
  <c r="P136" i="32"/>
  <c r="F141" i="24" s="1"/>
  <c r="O136" i="32"/>
  <c r="E141" i="24" s="1"/>
  <c r="N136" i="32"/>
  <c r="D141" i="24" s="1"/>
  <c r="M136" i="32"/>
  <c r="C141" i="24" s="1"/>
  <c r="AN141" i="24" s="1"/>
  <c r="V135" i="32"/>
  <c r="U135" i="32"/>
  <c r="I140" i="24" s="1"/>
  <c r="R135" i="32"/>
  <c r="H140" i="24" s="1"/>
  <c r="Q135" i="32"/>
  <c r="G140" i="24" s="1"/>
  <c r="P135" i="32"/>
  <c r="F140" i="24" s="1"/>
  <c r="O135" i="32"/>
  <c r="E140" i="24" s="1"/>
  <c r="N135" i="32"/>
  <c r="D140" i="24" s="1"/>
  <c r="M135" i="32"/>
  <c r="C140" i="24" s="1"/>
  <c r="AK140" i="24" s="1"/>
  <c r="V134" i="32"/>
  <c r="U134" i="32"/>
  <c r="I139" i="24" s="1"/>
  <c r="R134" i="32"/>
  <c r="H139" i="24" s="1"/>
  <c r="Q134" i="32"/>
  <c r="G139" i="24" s="1"/>
  <c r="P134" i="32"/>
  <c r="F139" i="24" s="1"/>
  <c r="O134" i="32"/>
  <c r="E139" i="24" s="1"/>
  <c r="N134" i="32"/>
  <c r="D139" i="24" s="1"/>
  <c r="M134" i="32"/>
  <c r="C139" i="24" s="1"/>
  <c r="AN139" i="24" s="1"/>
  <c r="V133" i="32"/>
  <c r="U133" i="32"/>
  <c r="I138" i="24" s="1"/>
  <c r="R133" i="32"/>
  <c r="H138" i="24" s="1"/>
  <c r="Q133" i="32"/>
  <c r="G138" i="24" s="1"/>
  <c r="P133" i="32"/>
  <c r="F138" i="24" s="1"/>
  <c r="O133" i="32"/>
  <c r="E138" i="24" s="1"/>
  <c r="N133" i="32"/>
  <c r="D138" i="24" s="1"/>
  <c r="M133" i="32"/>
  <c r="C138" i="24" s="1"/>
  <c r="AM138" i="24" s="1"/>
  <c r="V132" i="32"/>
  <c r="U132" i="32"/>
  <c r="I137" i="24" s="1"/>
  <c r="R132" i="32"/>
  <c r="H137" i="24" s="1"/>
  <c r="Q132" i="32"/>
  <c r="G137" i="24" s="1"/>
  <c r="P132" i="32"/>
  <c r="F137" i="24" s="1"/>
  <c r="O132" i="32"/>
  <c r="E137" i="24" s="1"/>
  <c r="N132" i="32"/>
  <c r="D137" i="24" s="1"/>
  <c r="M132" i="32"/>
  <c r="C137" i="24" s="1"/>
  <c r="AN137" i="24" s="1"/>
  <c r="V131" i="32"/>
  <c r="U131" i="32"/>
  <c r="I136" i="24" s="1"/>
  <c r="R131" i="32"/>
  <c r="H136" i="24" s="1"/>
  <c r="Q131" i="32"/>
  <c r="G136" i="24" s="1"/>
  <c r="P131" i="32"/>
  <c r="F136" i="24" s="1"/>
  <c r="O131" i="32"/>
  <c r="E136" i="24" s="1"/>
  <c r="N131" i="32"/>
  <c r="D136" i="24" s="1"/>
  <c r="M131" i="32"/>
  <c r="C136" i="24" s="1"/>
  <c r="AL136" i="24" s="1"/>
  <c r="V130" i="32"/>
  <c r="U130" i="32"/>
  <c r="I135" i="24" s="1"/>
  <c r="R130" i="32"/>
  <c r="H135" i="24" s="1"/>
  <c r="Q130" i="32"/>
  <c r="G135" i="24" s="1"/>
  <c r="P130" i="32"/>
  <c r="F135" i="24" s="1"/>
  <c r="O130" i="32"/>
  <c r="E135" i="24" s="1"/>
  <c r="N130" i="32"/>
  <c r="D135" i="24" s="1"/>
  <c r="M130" i="32"/>
  <c r="C135" i="24" s="1"/>
  <c r="R135" i="24" s="1"/>
  <c r="V129" i="32"/>
  <c r="U129" i="32"/>
  <c r="I134" i="24" s="1"/>
  <c r="R129" i="32"/>
  <c r="H134" i="24" s="1"/>
  <c r="Q129" i="32"/>
  <c r="G134" i="24" s="1"/>
  <c r="P129" i="32"/>
  <c r="F134" i="24" s="1"/>
  <c r="O129" i="32"/>
  <c r="E134" i="24" s="1"/>
  <c r="N129" i="32"/>
  <c r="D134" i="24" s="1"/>
  <c r="M129" i="32"/>
  <c r="C134" i="24" s="1"/>
  <c r="AO134" i="24" s="1"/>
  <c r="V128" i="32"/>
  <c r="U128" i="32"/>
  <c r="I133" i="24" s="1"/>
  <c r="R128" i="32"/>
  <c r="H133" i="24" s="1"/>
  <c r="Q128" i="32"/>
  <c r="G133" i="24" s="1"/>
  <c r="P128" i="32"/>
  <c r="F133" i="24" s="1"/>
  <c r="O128" i="32"/>
  <c r="E133" i="24" s="1"/>
  <c r="N128" i="32"/>
  <c r="D133" i="24" s="1"/>
  <c r="M128" i="32"/>
  <c r="C133" i="24" s="1"/>
  <c r="AK133" i="24" s="1"/>
  <c r="V127" i="32"/>
  <c r="U127" i="32"/>
  <c r="I132" i="24" s="1"/>
  <c r="R127" i="32"/>
  <c r="H132" i="24" s="1"/>
  <c r="Q127" i="32"/>
  <c r="G132" i="24" s="1"/>
  <c r="P127" i="32"/>
  <c r="F132" i="24" s="1"/>
  <c r="O127" i="32"/>
  <c r="E132" i="24" s="1"/>
  <c r="N127" i="32"/>
  <c r="D132" i="24" s="1"/>
  <c r="M127" i="32"/>
  <c r="C132" i="24" s="1"/>
  <c r="AK132" i="24" s="1"/>
  <c r="V126" i="32"/>
  <c r="U126" i="32"/>
  <c r="I131" i="24" s="1"/>
  <c r="R126" i="32"/>
  <c r="H131" i="24" s="1"/>
  <c r="Q126" i="32"/>
  <c r="G131" i="24" s="1"/>
  <c r="P126" i="32"/>
  <c r="F131" i="24" s="1"/>
  <c r="O126" i="32"/>
  <c r="E131" i="24" s="1"/>
  <c r="N126" i="32"/>
  <c r="D131" i="24" s="1"/>
  <c r="M126" i="32"/>
  <c r="C131" i="24" s="1"/>
  <c r="AJ131" i="24" s="1"/>
  <c r="V125" i="32"/>
  <c r="U125" i="32"/>
  <c r="I130" i="24" s="1"/>
  <c r="R125" i="32"/>
  <c r="H130" i="24" s="1"/>
  <c r="Q125" i="32"/>
  <c r="G130" i="24" s="1"/>
  <c r="P125" i="32"/>
  <c r="F130" i="24" s="1"/>
  <c r="O125" i="32"/>
  <c r="E130" i="24" s="1"/>
  <c r="N125" i="32"/>
  <c r="D130" i="24" s="1"/>
  <c r="M125" i="32"/>
  <c r="C130" i="24" s="1"/>
  <c r="AO130" i="24" s="1"/>
  <c r="V124" i="32"/>
  <c r="U124" i="32"/>
  <c r="I129" i="24" s="1"/>
  <c r="R124" i="32"/>
  <c r="H129" i="24" s="1"/>
  <c r="Q124" i="32"/>
  <c r="G129" i="24" s="1"/>
  <c r="P124" i="32"/>
  <c r="F129" i="24" s="1"/>
  <c r="O124" i="32"/>
  <c r="E129" i="24" s="1"/>
  <c r="N124" i="32"/>
  <c r="D129" i="24" s="1"/>
  <c r="M124" i="32"/>
  <c r="C129" i="24" s="1"/>
  <c r="V123" i="32"/>
  <c r="U123" i="32"/>
  <c r="I128" i="24" s="1"/>
  <c r="R123" i="32"/>
  <c r="H128" i="24" s="1"/>
  <c r="Q123" i="32"/>
  <c r="G128" i="24" s="1"/>
  <c r="P123" i="32"/>
  <c r="F128" i="24" s="1"/>
  <c r="O123" i="32"/>
  <c r="E128" i="24" s="1"/>
  <c r="N123" i="32"/>
  <c r="D128" i="24" s="1"/>
  <c r="M123" i="32"/>
  <c r="C128" i="24" s="1"/>
  <c r="AQ128" i="24" s="1"/>
  <c r="V122" i="32"/>
  <c r="U122" i="32"/>
  <c r="I127" i="24" s="1"/>
  <c r="R122" i="32"/>
  <c r="H127" i="24" s="1"/>
  <c r="Q122" i="32"/>
  <c r="G127" i="24" s="1"/>
  <c r="P122" i="32"/>
  <c r="F127" i="24" s="1"/>
  <c r="O122" i="32"/>
  <c r="E127" i="24" s="1"/>
  <c r="N122" i="32"/>
  <c r="D127" i="24" s="1"/>
  <c r="M122" i="32"/>
  <c r="C127" i="24" s="1"/>
  <c r="AB127" i="24" s="1"/>
  <c r="V121" i="32"/>
  <c r="U121" i="32"/>
  <c r="I126" i="24" s="1"/>
  <c r="R121" i="32"/>
  <c r="H126" i="24" s="1"/>
  <c r="Q121" i="32"/>
  <c r="G126" i="24" s="1"/>
  <c r="P121" i="32"/>
  <c r="F126" i="24" s="1"/>
  <c r="O121" i="32"/>
  <c r="E126" i="24" s="1"/>
  <c r="N121" i="32"/>
  <c r="D126" i="24" s="1"/>
  <c r="M121" i="32"/>
  <c r="C126" i="24" s="1"/>
  <c r="AQ126" i="24" s="1"/>
  <c r="V120" i="32"/>
  <c r="U120" i="32"/>
  <c r="I125" i="24" s="1"/>
  <c r="R120" i="32"/>
  <c r="H125" i="24" s="1"/>
  <c r="Q120" i="32"/>
  <c r="G125" i="24" s="1"/>
  <c r="P120" i="32"/>
  <c r="F125" i="24" s="1"/>
  <c r="O120" i="32"/>
  <c r="E125" i="24" s="1"/>
  <c r="N120" i="32"/>
  <c r="D125" i="24" s="1"/>
  <c r="M120" i="32"/>
  <c r="C125" i="24" s="1"/>
  <c r="AN125" i="24" s="1"/>
  <c r="V119" i="32"/>
  <c r="U119" i="32"/>
  <c r="I124" i="24" s="1"/>
  <c r="R119" i="32"/>
  <c r="H124" i="24" s="1"/>
  <c r="Q119" i="32"/>
  <c r="G124" i="24" s="1"/>
  <c r="P119" i="32"/>
  <c r="F124" i="24" s="1"/>
  <c r="O119" i="32"/>
  <c r="E124" i="24" s="1"/>
  <c r="N119" i="32"/>
  <c r="D124" i="24" s="1"/>
  <c r="M119" i="32"/>
  <c r="C124" i="24" s="1"/>
  <c r="AC124" i="24" s="1"/>
  <c r="V118" i="32"/>
  <c r="U118" i="32"/>
  <c r="I123" i="24" s="1"/>
  <c r="R118" i="32"/>
  <c r="H123" i="24" s="1"/>
  <c r="Q118" i="32"/>
  <c r="G123" i="24" s="1"/>
  <c r="P118" i="32"/>
  <c r="F123" i="24" s="1"/>
  <c r="O118" i="32"/>
  <c r="E123" i="24" s="1"/>
  <c r="N118" i="32"/>
  <c r="D123" i="24" s="1"/>
  <c r="M118" i="32"/>
  <c r="C123" i="24" s="1"/>
  <c r="AQ123" i="24" s="1"/>
  <c r="V117" i="32"/>
  <c r="U117" i="32"/>
  <c r="I122" i="24" s="1"/>
  <c r="R117" i="32"/>
  <c r="H122" i="24" s="1"/>
  <c r="Q117" i="32"/>
  <c r="G122" i="24" s="1"/>
  <c r="P117" i="32"/>
  <c r="F122" i="24" s="1"/>
  <c r="O117" i="32"/>
  <c r="E122" i="24" s="1"/>
  <c r="N117" i="32"/>
  <c r="D122" i="24" s="1"/>
  <c r="M117" i="32"/>
  <c r="C122" i="24" s="1"/>
  <c r="AC122" i="24" s="1"/>
  <c r="V116" i="32"/>
  <c r="U116" i="32"/>
  <c r="I121" i="24" s="1"/>
  <c r="R116" i="32"/>
  <c r="H121" i="24" s="1"/>
  <c r="Q116" i="32"/>
  <c r="G121" i="24" s="1"/>
  <c r="P116" i="32"/>
  <c r="F121" i="24" s="1"/>
  <c r="O116" i="32"/>
  <c r="E121" i="24" s="1"/>
  <c r="N116" i="32"/>
  <c r="D121" i="24" s="1"/>
  <c r="M116" i="32"/>
  <c r="C121" i="24" s="1"/>
  <c r="AD121" i="24" s="1"/>
  <c r="AE121" i="24" s="1"/>
  <c r="V115" i="32"/>
  <c r="U115" i="32"/>
  <c r="I120" i="24" s="1"/>
  <c r="R115" i="32"/>
  <c r="H120" i="24" s="1"/>
  <c r="Q115" i="32"/>
  <c r="G120" i="24" s="1"/>
  <c r="P115" i="32"/>
  <c r="F120" i="24" s="1"/>
  <c r="O115" i="32"/>
  <c r="E120" i="24" s="1"/>
  <c r="N115" i="32"/>
  <c r="D120" i="24" s="1"/>
  <c r="M115" i="32"/>
  <c r="C120" i="24" s="1"/>
  <c r="AG120" i="24" s="1"/>
  <c r="AH120" i="24" s="1"/>
  <c r="AI120" i="24" s="1"/>
  <c r="V114" i="32"/>
  <c r="U114" i="32"/>
  <c r="I119" i="24" s="1"/>
  <c r="R114" i="32"/>
  <c r="H119" i="24" s="1"/>
  <c r="Q114" i="32"/>
  <c r="G119" i="24" s="1"/>
  <c r="P114" i="32"/>
  <c r="F119" i="24" s="1"/>
  <c r="O114" i="32"/>
  <c r="E119" i="24" s="1"/>
  <c r="N114" i="32"/>
  <c r="D119" i="24" s="1"/>
  <c r="M114" i="32"/>
  <c r="C119" i="24" s="1"/>
  <c r="AL119" i="24" s="1"/>
  <c r="V113" i="32"/>
  <c r="U113" i="32"/>
  <c r="I118" i="24" s="1"/>
  <c r="R113" i="32"/>
  <c r="H118" i="24" s="1"/>
  <c r="Q113" i="32"/>
  <c r="G118" i="24" s="1"/>
  <c r="P113" i="32"/>
  <c r="F118" i="24" s="1"/>
  <c r="O113" i="32"/>
  <c r="E118" i="24" s="1"/>
  <c r="N113" i="32"/>
  <c r="D118" i="24" s="1"/>
  <c r="M113" i="32"/>
  <c r="C118" i="24" s="1"/>
  <c r="AB118" i="24" s="1"/>
  <c r="V112" i="32"/>
  <c r="U112" i="32"/>
  <c r="I117" i="24" s="1"/>
  <c r="R112" i="32"/>
  <c r="H117" i="24" s="1"/>
  <c r="Q112" i="32"/>
  <c r="G117" i="24" s="1"/>
  <c r="P112" i="32"/>
  <c r="F117" i="24" s="1"/>
  <c r="O112" i="32"/>
  <c r="E117" i="24" s="1"/>
  <c r="N112" i="32"/>
  <c r="D117" i="24" s="1"/>
  <c r="M112" i="32"/>
  <c r="C117" i="24" s="1"/>
  <c r="AC117" i="24" s="1"/>
  <c r="V111" i="32"/>
  <c r="U111" i="32"/>
  <c r="I116" i="24" s="1"/>
  <c r="R111" i="32"/>
  <c r="H116" i="24" s="1"/>
  <c r="Q111" i="32"/>
  <c r="G116" i="24" s="1"/>
  <c r="P111" i="32"/>
  <c r="F116" i="24" s="1"/>
  <c r="O111" i="32"/>
  <c r="E116" i="24" s="1"/>
  <c r="N111" i="32"/>
  <c r="D116" i="24" s="1"/>
  <c r="M111" i="32"/>
  <c r="C116" i="24" s="1"/>
  <c r="AJ116" i="24" s="1"/>
  <c r="V110" i="32"/>
  <c r="U110" i="32"/>
  <c r="I115" i="24" s="1"/>
  <c r="R110" i="32"/>
  <c r="H115" i="24" s="1"/>
  <c r="Q110" i="32"/>
  <c r="G115" i="24" s="1"/>
  <c r="P110" i="32"/>
  <c r="F115" i="24" s="1"/>
  <c r="O110" i="32"/>
  <c r="E115" i="24" s="1"/>
  <c r="N110" i="32"/>
  <c r="D115" i="24" s="1"/>
  <c r="M110" i="32"/>
  <c r="C115" i="24" s="1"/>
  <c r="AK115" i="24" s="1"/>
  <c r="V109" i="32"/>
  <c r="U109" i="32"/>
  <c r="I114" i="24" s="1"/>
  <c r="R109" i="32"/>
  <c r="H114" i="24" s="1"/>
  <c r="Q109" i="32"/>
  <c r="G114" i="24" s="1"/>
  <c r="P109" i="32"/>
  <c r="F114" i="24" s="1"/>
  <c r="O109" i="32"/>
  <c r="E114" i="24" s="1"/>
  <c r="N109" i="32"/>
  <c r="D114" i="24" s="1"/>
  <c r="M109" i="32"/>
  <c r="C114" i="24" s="1"/>
  <c r="AD114" i="24" s="1"/>
  <c r="AE114" i="24" s="1"/>
  <c r="V108" i="32"/>
  <c r="U108" i="32"/>
  <c r="I113" i="24" s="1"/>
  <c r="R108" i="32"/>
  <c r="H113" i="24" s="1"/>
  <c r="Q108" i="32"/>
  <c r="G113" i="24" s="1"/>
  <c r="P108" i="32"/>
  <c r="F113" i="24" s="1"/>
  <c r="O108" i="32"/>
  <c r="E113" i="24" s="1"/>
  <c r="N108" i="32"/>
  <c r="D113" i="24" s="1"/>
  <c r="M108" i="32"/>
  <c r="C113" i="24" s="1"/>
  <c r="AO113" i="24" s="1"/>
  <c r="V107" i="32"/>
  <c r="U107" i="32"/>
  <c r="I112" i="24" s="1"/>
  <c r="R107" i="32"/>
  <c r="H112" i="24" s="1"/>
  <c r="Q107" i="32"/>
  <c r="G112" i="24" s="1"/>
  <c r="P107" i="32"/>
  <c r="F112" i="24" s="1"/>
  <c r="O107" i="32"/>
  <c r="E112" i="24" s="1"/>
  <c r="N107" i="32"/>
  <c r="D112" i="24" s="1"/>
  <c r="M107" i="32"/>
  <c r="C112" i="24" s="1"/>
  <c r="R112" i="24" s="1"/>
  <c r="V106" i="32"/>
  <c r="U106" i="32"/>
  <c r="I111" i="24" s="1"/>
  <c r="R106" i="32"/>
  <c r="H111" i="24" s="1"/>
  <c r="Q106" i="32"/>
  <c r="G111" i="24" s="1"/>
  <c r="P106" i="32"/>
  <c r="F111" i="24" s="1"/>
  <c r="O106" i="32"/>
  <c r="E111" i="24" s="1"/>
  <c r="N106" i="32"/>
  <c r="D111" i="24" s="1"/>
  <c r="M106" i="32"/>
  <c r="C111" i="24" s="1"/>
  <c r="V105" i="32"/>
  <c r="U105" i="32"/>
  <c r="I110" i="24" s="1"/>
  <c r="R105" i="32"/>
  <c r="H110" i="24" s="1"/>
  <c r="Q105" i="32"/>
  <c r="G110" i="24" s="1"/>
  <c r="P105" i="32"/>
  <c r="F110" i="24" s="1"/>
  <c r="O105" i="32"/>
  <c r="E110" i="24" s="1"/>
  <c r="N105" i="32"/>
  <c r="D110" i="24" s="1"/>
  <c r="M105" i="32"/>
  <c r="C110" i="24" s="1"/>
  <c r="V104" i="32"/>
  <c r="U104" i="32"/>
  <c r="I109" i="24" s="1"/>
  <c r="R104" i="32"/>
  <c r="H109" i="24" s="1"/>
  <c r="Q104" i="32"/>
  <c r="G109" i="24" s="1"/>
  <c r="P104" i="32"/>
  <c r="F109" i="24" s="1"/>
  <c r="O104" i="32"/>
  <c r="E109" i="24" s="1"/>
  <c r="N104" i="32"/>
  <c r="D109" i="24" s="1"/>
  <c r="M104" i="32"/>
  <c r="C109" i="24" s="1"/>
  <c r="Z109" i="24" s="1"/>
  <c r="AA109" i="24" s="1"/>
  <c r="V103" i="32"/>
  <c r="U103" i="32"/>
  <c r="I108" i="24" s="1"/>
  <c r="R103" i="32"/>
  <c r="H108" i="24" s="1"/>
  <c r="Q103" i="32"/>
  <c r="G108" i="24" s="1"/>
  <c r="P103" i="32"/>
  <c r="F108" i="24" s="1"/>
  <c r="O103" i="32"/>
  <c r="E108" i="24" s="1"/>
  <c r="N103" i="32"/>
  <c r="D108" i="24" s="1"/>
  <c r="M103" i="32"/>
  <c r="C108" i="24" s="1"/>
  <c r="AM108" i="24" s="1"/>
  <c r="V102" i="32"/>
  <c r="U102" i="32"/>
  <c r="I107" i="24" s="1"/>
  <c r="R102" i="32"/>
  <c r="H107" i="24" s="1"/>
  <c r="Q102" i="32"/>
  <c r="G107" i="24" s="1"/>
  <c r="P102" i="32"/>
  <c r="F107" i="24" s="1"/>
  <c r="O102" i="32"/>
  <c r="E107" i="24" s="1"/>
  <c r="N102" i="32"/>
  <c r="D107" i="24" s="1"/>
  <c r="M102" i="32"/>
  <c r="C107" i="24" s="1"/>
  <c r="AC107" i="24" s="1"/>
  <c r="V101" i="32"/>
  <c r="U101" i="32"/>
  <c r="I106" i="24" s="1"/>
  <c r="R101" i="32"/>
  <c r="H106" i="24" s="1"/>
  <c r="Q101" i="32"/>
  <c r="G106" i="24" s="1"/>
  <c r="P101" i="32"/>
  <c r="F106" i="24" s="1"/>
  <c r="O101" i="32"/>
  <c r="E106" i="24" s="1"/>
  <c r="N101" i="32"/>
  <c r="D106" i="24" s="1"/>
  <c r="M101" i="32"/>
  <c r="C106" i="24" s="1"/>
  <c r="AO106" i="24" s="1"/>
  <c r="V100" i="32"/>
  <c r="U100" i="32"/>
  <c r="I105" i="24" s="1"/>
  <c r="R100" i="32"/>
  <c r="H105" i="24" s="1"/>
  <c r="Q100" i="32"/>
  <c r="G105" i="24" s="1"/>
  <c r="P100" i="32"/>
  <c r="F105" i="24" s="1"/>
  <c r="O100" i="32"/>
  <c r="E105" i="24" s="1"/>
  <c r="N100" i="32"/>
  <c r="D105" i="24" s="1"/>
  <c r="M100" i="32"/>
  <c r="C105" i="24" s="1"/>
  <c r="V99" i="32"/>
  <c r="U99" i="32"/>
  <c r="I104" i="24" s="1"/>
  <c r="R99" i="32"/>
  <c r="H104" i="24" s="1"/>
  <c r="Q99" i="32"/>
  <c r="G104" i="24" s="1"/>
  <c r="P99" i="32"/>
  <c r="F104" i="24" s="1"/>
  <c r="O99" i="32"/>
  <c r="E104" i="24" s="1"/>
  <c r="N99" i="32"/>
  <c r="D104" i="24" s="1"/>
  <c r="M99" i="32"/>
  <c r="C104" i="24" s="1"/>
  <c r="AJ104" i="24" s="1"/>
  <c r="V98" i="32"/>
  <c r="U98" i="32"/>
  <c r="I103" i="24" s="1"/>
  <c r="R98" i="32"/>
  <c r="H103" i="24" s="1"/>
  <c r="Q98" i="32"/>
  <c r="G103" i="24" s="1"/>
  <c r="P98" i="32"/>
  <c r="F103" i="24" s="1"/>
  <c r="O98" i="32"/>
  <c r="E103" i="24" s="1"/>
  <c r="N98" i="32"/>
  <c r="D103" i="24" s="1"/>
  <c r="M98" i="32"/>
  <c r="C103" i="24" s="1"/>
  <c r="AK103" i="24" s="1"/>
  <c r="V97" i="32"/>
  <c r="U97" i="32"/>
  <c r="I102" i="24" s="1"/>
  <c r="R97" i="32"/>
  <c r="H102" i="24" s="1"/>
  <c r="Q97" i="32"/>
  <c r="G102" i="24" s="1"/>
  <c r="P97" i="32"/>
  <c r="F102" i="24" s="1"/>
  <c r="O97" i="32"/>
  <c r="E102" i="24" s="1"/>
  <c r="N97" i="32"/>
  <c r="D102" i="24" s="1"/>
  <c r="M97" i="32"/>
  <c r="C102" i="24" s="1"/>
  <c r="AL102" i="24" s="1"/>
  <c r="V96" i="32"/>
  <c r="U96" i="32"/>
  <c r="I101" i="24" s="1"/>
  <c r="R96" i="32"/>
  <c r="H101" i="24" s="1"/>
  <c r="Q96" i="32"/>
  <c r="G101" i="24" s="1"/>
  <c r="P96" i="32"/>
  <c r="F101" i="24" s="1"/>
  <c r="O96" i="32"/>
  <c r="E101" i="24" s="1"/>
  <c r="N96" i="32"/>
  <c r="D101" i="24" s="1"/>
  <c r="M96" i="32"/>
  <c r="C101" i="24" s="1"/>
  <c r="AJ101" i="24" s="1"/>
  <c r="V95" i="32"/>
  <c r="U95" i="32"/>
  <c r="I100" i="24" s="1"/>
  <c r="R95" i="32"/>
  <c r="H100" i="24" s="1"/>
  <c r="Q95" i="32"/>
  <c r="G100" i="24" s="1"/>
  <c r="P95" i="32"/>
  <c r="F100" i="24" s="1"/>
  <c r="O95" i="32"/>
  <c r="E100" i="24" s="1"/>
  <c r="N95" i="32"/>
  <c r="D100" i="24" s="1"/>
  <c r="M95" i="32"/>
  <c r="C100" i="24" s="1"/>
  <c r="AM100" i="24" s="1"/>
  <c r="V94" i="32"/>
  <c r="U94" i="32"/>
  <c r="I99" i="24" s="1"/>
  <c r="R94" i="32"/>
  <c r="H99" i="24" s="1"/>
  <c r="Q94" i="32"/>
  <c r="G99" i="24" s="1"/>
  <c r="P94" i="32"/>
  <c r="F99" i="24" s="1"/>
  <c r="O94" i="32"/>
  <c r="E99" i="24" s="1"/>
  <c r="N94" i="32"/>
  <c r="D99" i="24" s="1"/>
  <c r="M94" i="32"/>
  <c r="C99" i="24" s="1"/>
  <c r="AC99" i="24" s="1"/>
  <c r="V93" i="32"/>
  <c r="U93" i="32"/>
  <c r="I98" i="24" s="1"/>
  <c r="R93" i="32"/>
  <c r="H98" i="24" s="1"/>
  <c r="Q93" i="32"/>
  <c r="G98" i="24" s="1"/>
  <c r="P93" i="32"/>
  <c r="F98" i="24" s="1"/>
  <c r="O93" i="32"/>
  <c r="E98" i="24" s="1"/>
  <c r="N93" i="32"/>
  <c r="D98" i="24" s="1"/>
  <c r="M93" i="32"/>
  <c r="C98" i="24" s="1"/>
  <c r="AP98" i="24" s="1"/>
  <c r="V92" i="32"/>
  <c r="U92" i="32"/>
  <c r="I97" i="24" s="1"/>
  <c r="R92" i="32"/>
  <c r="H97" i="24" s="1"/>
  <c r="Q92" i="32"/>
  <c r="G97" i="24" s="1"/>
  <c r="P92" i="32"/>
  <c r="F97" i="24" s="1"/>
  <c r="O92" i="32"/>
  <c r="E97" i="24" s="1"/>
  <c r="N92" i="32"/>
  <c r="D97" i="24" s="1"/>
  <c r="M92" i="32"/>
  <c r="C97" i="24" s="1"/>
  <c r="AN97" i="24" s="1"/>
  <c r="V91" i="32"/>
  <c r="U91" i="32"/>
  <c r="I96" i="24" s="1"/>
  <c r="R91" i="32"/>
  <c r="H96" i="24" s="1"/>
  <c r="Q91" i="32"/>
  <c r="G96" i="24" s="1"/>
  <c r="P91" i="32"/>
  <c r="F96" i="24" s="1"/>
  <c r="O91" i="32"/>
  <c r="E96" i="24" s="1"/>
  <c r="N91" i="32"/>
  <c r="D96" i="24" s="1"/>
  <c r="M91" i="32"/>
  <c r="C96" i="24" s="1"/>
  <c r="AC96" i="24" s="1"/>
  <c r="V90" i="32"/>
  <c r="U90" i="32"/>
  <c r="I95" i="24" s="1"/>
  <c r="R90" i="32"/>
  <c r="H95" i="24" s="1"/>
  <c r="Q90" i="32"/>
  <c r="G95" i="24" s="1"/>
  <c r="P90" i="32"/>
  <c r="F95" i="24" s="1"/>
  <c r="O90" i="32"/>
  <c r="E95" i="24" s="1"/>
  <c r="N90" i="32"/>
  <c r="D95" i="24" s="1"/>
  <c r="M90" i="32"/>
  <c r="C95" i="24" s="1"/>
  <c r="AD95" i="24" s="1"/>
  <c r="AE95" i="24" s="1"/>
  <c r="V89" i="32"/>
  <c r="U89" i="32"/>
  <c r="I94" i="24" s="1"/>
  <c r="R89" i="32"/>
  <c r="H94" i="24" s="1"/>
  <c r="Q89" i="32"/>
  <c r="G94" i="24" s="1"/>
  <c r="P89" i="32"/>
  <c r="F94" i="24" s="1"/>
  <c r="O89" i="32"/>
  <c r="E94" i="24" s="1"/>
  <c r="N89" i="32"/>
  <c r="D94" i="24" s="1"/>
  <c r="M89" i="32"/>
  <c r="C94" i="24" s="1"/>
  <c r="AC94" i="24" s="1"/>
  <c r="V88" i="32"/>
  <c r="U88" i="32"/>
  <c r="I93" i="24" s="1"/>
  <c r="R88" i="32"/>
  <c r="H93" i="24" s="1"/>
  <c r="Q88" i="32"/>
  <c r="G93" i="24" s="1"/>
  <c r="P88" i="32"/>
  <c r="F93" i="24" s="1"/>
  <c r="O88" i="32"/>
  <c r="E93" i="24" s="1"/>
  <c r="N88" i="32"/>
  <c r="D93" i="24" s="1"/>
  <c r="M88" i="32"/>
  <c r="C93" i="24" s="1"/>
  <c r="Z93" i="24" s="1"/>
  <c r="AA93" i="24" s="1"/>
  <c r="V87" i="32"/>
  <c r="U87" i="32"/>
  <c r="I92" i="24" s="1"/>
  <c r="R87" i="32"/>
  <c r="H92" i="24" s="1"/>
  <c r="Q87" i="32"/>
  <c r="G92" i="24" s="1"/>
  <c r="P87" i="32"/>
  <c r="F92" i="24" s="1"/>
  <c r="O87" i="32"/>
  <c r="E92" i="24" s="1"/>
  <c r="N87" i="32"/>
  <c r="D92" i="24" s="1"/>
  <c r="M87" i="32"/>
  <c r="C92" i="24" s="1"/>
  <c r="AP92" i="24" s="1"/>
  <c r="V86" i="32"/>
  <c r="U86" i="32"/>
  <c r="I91" i="24" s="1"/>
  <c r="R86" i="32"/>
  <c r="H91" i="24" s="1"/>
  <c r="Q86" i="32"/>
  <c r="G91" i="24" s="1"/>
  <c r="P86" i="32"/>
  <c r="F91" i="24" s="1"/>
  <c r="O86" i="32"/>
  <c r="E91" i="24" s="1"/>
  <c r="N86" i="32"/>
  <c r="D91" i="24" s="1"/>
  <c r="M86" i="32"/>
  <c r="C91" i="24" s="1"/>
  <c r="AP91" i="24" s="1"/>
  <c r="V85" i="32"/>
  <c r="U85" i="32"/>
  <c r="I90" i="24" s="1"/>
  <c r="R85" i="32"/>
  <c r="H90" i="24" s="1"/>
  <c r="Q85" i="32"/>
  <c r="G90" i="24" s="1"/>
  <c r="P85" i="32"/>
  <c r="F90" i="24" s="1"/>
  <c r="O85" i="32"/>
  <c r="E90" i="24" s="1"/>
  <c r="N85" i="32"/>
  <c r="D90" i="24" s="1"/>
  <c r="M85" i="32"/>
  <c r="C90" i="24" s="1"/>
  <c r="AJ90" i="24" s="1"/>
  <c r="V84" i="32"/>
  <c r="U84" i="32"/>
  <c r="I89" i="24" s="1"/>
  <c r="R84" i="32"/>
  <c r="H89" i="24" s="1"/>
  <c r="Q84" i="32"/>
  <c r="G89" i="24" s="1"/>
  <c r="P84" i="32"/>
  <c r="F89" i="24" s="1"/>
  <c r="O84" i="32"/>
  <c r="E89" i="24" s="1"/>
  <c r="N84" i="32"/>
  <c r="D89" i="24" s="1"/>
  <c r="M84" i="32"/>
  <c r="C89" i="24" s="1"/>
  <c r="AD89" i="24" s="1"/>
  <c r="AE89" i="24" s="1"/>
  <c r="V83" i="32"/>
  <c r="U83" i="32"/>
  <c r="I88" i="24" s="1"/>
  <c r="R83" i="32"/>
  <c r="H88" i="24" s="1"/>
  <c r="Q83" i="32"/>
  <c r="G88" i="24" s="1"/>
  <c r="P83" i="32"/>
  <c r="F88" i="24" s="1"/>
  <c r="O83" i="32"/>
  <c r="E88" i="24" s="1"/>
  <c r="N83" i="32"/>
  <c r="D88" i="24" s="1"/>
  <c r="M83" i="32"/>
  <c r="C88" i="24" s="1"/>
  <c r="AO88" i="24" s="1"/>
  <c r="V82" i="32"/>
  <c r="U82" i="32"/>
  <c r="I87" i="24" s="1"/>
  <c r="R82" i="32"/>
  <c r="H87" i="24" s="1"/>
  <c r="Q82" i="32"/>
  <c r="G87" i="24" s="1"/>
  <c r="P82" i="32"/>
  <c r="F87" i="24" s="1"/>
  <c r="O82" i="32"/>
  <c r="E87" i="24" s="1"/>
  <c r="N82" i="32"/>
  <c r="D87" i="24" s="1"/>
  <c r="M82" i="32"/>
  <c r="C87" i="24" s="1"/>
  <c r="AD87" i="24" s="1"/>
  <c r="AE87" i="24" s="1"/>
  <c r="V81" i="32"/>
  <c r="U81" i="32"/>
  <c r="I86" i="24" s="1"/>
  <c r="R81" i="32"/>
  <c r="H86" i="24" s="1"/>
  <c r="Q81" i="32"/>
  <c r="G86" i="24" s="1"/>
  <c r="P81" i="32"/>
  <c r="F86" i="24" s="1"/>
  <c r="O81" i="32"/>
  <c r="E86" i="24" s="1"/>
  <c r="N81" i="32"/>
  <c r="D86" i="24" s="1"/>
  <c r="M81" i="32"/>
  <c r="C86" i="24" s="1"/>
  <c r="AD86" i="24" s="1"/>
  <c r="AE86" i="24" s="1"/>
  <c r="V80" i="32"/>
  <c r="U80" i="32"/>
  <c r="I85" i="24" s="1"/>
  <c r="R80" i="32"/>
  <c r="H85" i="24" s="1"/>
  <c r="Q80" i="32"/>
  <c r="G85" i="24" s="1"/>
  <c r="P80" i="32"/>
  <c r="F85" i="24" s="1"/>
  <c r="O80" i="32"/>
  <c r="E85" i="24" s="1"/>
  <c r="N80" i="32"/>
  <c r="D85" i="24" s="1"/>
  <c r="M80" i="32"/>
  <c r="C85" i="24" s="1"/>
  <c r="AN85" i="24" s="1"/>
  <c r="V79" i="32"/>
  <c r="U79" i="32"/>
  <c r="I84" i="24" s="1"/>
  <c r="R79" i="32"/>
  <c r="H84" i="24" s="1"/>
  <c r="Q79" i="32"/>
  <c r="G84" i="24" s="1"/>
  <c r="P79" i="32"/>
  <c r="F84" i="24" s="1"/>
  <c r="O79" i="32"/>
  <c r="E84" i="24" s="1"/>
  <c r="N79" i="32"/>
  <c r="D84" i="24" s="1"/>
  <c r="M79" i="32"/>
  <c r="C84" i="24" s="1"/>
  <c r="V78" i="32"/>
  <c r="U78" i="32"/>
  <c r="I83" i="24" s="1"/>
  <c r="R78" i="32"/>
  <c r="H83" i="24" s="1"/>
  <c r="Q78" i="32"/>
  <c r="G83" i="24" s="1"/>
  <c r="P78" i="32"/>
  <c r="F83" i="24" s="1"/>
  <c r="O78" i="32"/>
  <c r="E83" i="24" s="1"/>
  <c r="N78" i="32"/>
  <c r="D83" i="24" s="1"/>
  <c r="M78" i="32"/>
  <c r="C83" i="24" s="1"/>
  <c r="AM83" i="24" s="1"/>
  <c r="V77" i="32"/>
  <c r="U77" i="32"/>
  <c r="I82" i="24" s="1"/>
  <c r="R77" i="32"/>
  <c r="H82" i="24" s="1"/>
  <c r="Q77" i="32"/>
  <c r="G82" i="24" s="1"/>
  <c r="P77" i="32"/>
  <c r="F82" i="24" s="1"/>
  <c r="O77" i="32"/>
  <c r="E82" i="24" s="1"/>
  <c r="N77" i="32"/>
  <c r="D82" i="24" s="1"/>
  <c r="M77" i="32"/>
  <c r="C82" i="24" s="1"/>
  <c r="AB82" i="24" s="1"/>
  <c r="V76" i="32"/>
  <c r="U76" i="32"/>
  <c r="I81" i="24" s="1"/>
  <c r="R76" i="32"/>
  <c r="H81" i="24" s="1"/>
  <c r="Q76" i="32"/>
  <c r="G81" i="24" s="1"/>
  <c r="P76" i="32"/>
  <c r="F81" i="24" s="1"/>
  <c r="O76" i="32"/>
  <c r="E81" i="24" s="1"/>
  <c r="N76" i="32"/>
  <c r="D81" i="24" s="1"/>
  <c r="M76" i="32"/>
  <c r="C81" i="24" s="1"/>
  <c r="AB81" i="24" s="1"/>
  <c r="V75" i="32"/>
  <c r="U75" i="32"/>
  <c r="I80" i="24" s="1"/>
  <c r="R75" i="32"/>
  <c r="H80" i="24" s="1"/>
  <c r="Q75" i="32"/>
  <c r="G80" i="24" s="1"/>
  <c r="P75" i="32"/>
  <c r="F80" i="24" s="1"/>
  <c r="O75" i="32"/>
  <c r="E80" i="24" s="1"/>
  <c r="N75" i="32"/>
  <c r="D80" i="24" s="1"/>
  <c r="M75" i="32"/>
  <c r="C80" i="24" s="1"/>
  <c r="AB80" i="24" s="1"/>
  <c r="V74" i="32"/>
  <c r="U74" i="32"/>
  <c r="I79" i="24" s="1"/>
  <c r="R74" i="32"/>
  <c r="H79" i="24" s="1"/>
  <c r="Q74" i="32"/>
  <c r="G79" i="24" s="1"/>
  <c r="P74" i="32"/>
  <c r="F79" i="24" s="1"/>
  <c r="O74" i="32"/>
  <c r="E79" i="24" s="1"/>
  <c r="N74" i="32"/>
  <c r="D79" i="24" s="1"/>
  <c r="M74" i="32"/>
  <c r="C79" i="24" s="1"/>
  <c r="AG79" i="24" s="1"/>
  <c r="AH79" i="24" s="1"/>
  <c r="AI79" i="24" s="1"/>
  <c r="V73" i="32"/>
  <c r="U73" i="32"/>
  <c r="I78" i="24" s="1"/>
  <c r="R73" i="32"/>
  <c r="H78" i="24" s="1"/>
  <c r="Q73" i="32"/>
  <c r="G78" i="24" s="1"/>
  <c r="P73" i="32"/>
  <c r="F78" i="24" s="1"/>
  <c r="O73" i="32"/>
  <c r="E78" i="24" s="1"/>
  <c r="N73" i="32"/>
  <c r="D78" i="24" s="1"/>
  <c r="M73" i="32"/>
  <c r="C78" i="24" s="1"/>
  <c r="AM78" i="24" s="1"/>
  <c r="V72" i="32"/>
  <c r="U72" i="32"/>
  <c r="I77" i="24" s="1"/>
  <c r="R72" i="32"/>
  <c r="H77" i="24" s="1"/>
  <c r="Q72" i="32"/>
  <c r="G77" i="24" s="1"/>
  <c r="P72" i="32"/>
  <c r="F77" i="24" s="1"/>
  <c r="O72" i="32"/>
  <c r="E77" i="24" s="1"/>
  <c r="N72" i="32"/>
  <c r="D77" i="24" s="1"/>
  <c r="M72" i="32"/>
  <c r="C77" i="24" s="1"/>
  <c r="AC77" i="24" s="1"/>
  <c r="V71" i="32"/>
  <c r="U71" i="32"/>
  <c r="I76" i="24" s="1"/>
  <c r="R71" i="32"/>
  <c r="H76" i="24" s="1"/>
  <c r="Q71" i="32"/>
  <c r="G76" i="24" s="1"/>
  <c r="P71" i="32"/>
  <c r="F76" i="24" s="1"/>
  <c r="O71" i="32"/>
  <c r="E76" i="24" s="1"/>
  <c r="N71" i="32"/>
  <c r="D76" i="24" s="1"/>
  <c r="M71" i="32"/>
  <c r="C76" i="24" s="1"/>
  <c r="AO76" i="24" s="1"/>
  <c r="V70" i="32"/>
  <c r="U70" i="32"/>
  <c r="I75" i="24" s="1"/>
  <c r="R70" i="32"/>
  <c r="H75" i="24" s="1"/>
  <c r="Q70" i="32"/>
  <c r="G75" i="24" s="1"/>
  <c r="P70" i="32"/>
  <c r="F75" i="24" s="1"/>
  <c r="O70" i="32"/>
  <c r="E75" i="24" s="1"/>
  <c r="N70" i="32"/>
  <c r="D75" i="24" s="1"/>
  <c r="M70" i="32"/>
  <c r="C75" i="24" s="1"/>
  <c r="AO75" i="24" s="1"/>
  <c r="V69" i="32"/>
  <c r="U69" i="32"/>
  <c r="I74" i="24" s="1"/>
  <c r="R69" i="32"/>
  <c r="H74" i="24" s="1"/>
  <c r="Q69" i="32"/>
  <c r="G74" i="24" s="1"/>
  <c r="P69" i="32"/>
  <c r="F74" i="24" s="1"/>
  <c r="O69" i="32"/>
  <c r="E74" i="24" s="1"/>
  <c r="N69" i="32"/>
  <c r="D74" i="24" s="1"/>
  <c r="M69" i="32"/>
  <c r="C74" i="24" s="1"/>
  <c r="Z74" i="24" s="1"/>
  <c r="AA74" i="24" s="1"/>
  <c r="V68" i="32"/>
  <c r="U68" i="32"/>
  <c r="I73" i="24" s="1"/>
  <c r="R68" i="32"/>
  <c r="H73" i="24" s="1"/>
  <c r="Q68" i="32"/>
  <c r="G73" i="24" s="1"/>
  <c r="P68" i="32"/>
  <c r="F73" i="24" s="1"/>
  <c r="O68" i="32"/>
  <c r="E73" i="24" s="1"/>
  <c r="N68" i="32"/>
  <c r="D73" i="24" s="1"/>
  <c r="M68" i="32"/>
  <c r="C73" i="24" s="1"/>
  <c r="Z73" i="24" s="1"/>
  <c r="AA73" i="24" s="1"/>
  <c r="V67" i="32"/>
  <c r="U67" i="32"/>
  <c r="I72" i="24" s="1"/>
  <c r="R67" i="32"/>
  <c r="H72" i="24" s="1"/>
  <c r="Q67" i="32"/>
  <c r="G72" i="24" s="1"/>
  <c r="P67" i="32"/>
  <c r="F72" i="24" s="1"/>
  <c r="O67" i="32"/>
  <c r="E72" i="24" s="1"/>
  <c r="N67" i="32"/>
  <c r="D72" i="24" s="1"/>
  <c r="M67" i="32"/>
  <c r="C72" i="24" s="1"/>
  <c r="V66" i="32"/>
  <c r="U66" i="32"/>
  <c r="I71" i="24" s="1"/>
  <c r="R66" i="32"/>
  <c r="H71" i="24" s="1"/>
  <c r="Q66" i="32"/>
  <c r="G71" i="24" s="1"/>
  <c r="P66" i="32"/>
  <c r="F71" i="24" s="1"/>
  <c r="O66" i="32"/>
  <c r="E71" i="24" s="1"/>
  <c r="N66" i="32"/>
  <c r="D71" i="24" s="1"/>
  <c r="M66" i="32"/>
  <c r="C71" i="24" s="1"/>
  <c r="AK71" i="24" s="1"/>
  <c r="V65" i="32"/>
  <c r="U65" i="32"/>
  <c r="I70" i="24" s="1"/>
  <c r="R65" i="32"/>
  <c r="H70" i="24" s="1"/>
  <c r="Q65" i="32"/>
  <c r="G70" i="24" s="1"/>
  <c r="P65" i="32"/>
  <c r="F70" i="24" s="1"/>
  <c r="O65" i="32"/>
  <c r="E70" i="24" s="1"/>
  <c r="N65" i="32"/>
  <c r="D70" i="24" s="1"/>
  <c r="M65" i="32"/>
  <c r="C70" i="24" s="1"/>
  <c r="AB70" i="24" s="1"/>
  <c r="V64" i="32"/>
  <c r="U64" i="32"/>
  <c r="I69" i="24" s="1"/>
  <c r="R64" i="32"/>
  <c r="H69" i="24" s="1"/>
  <c r="Q64" i="32"/>
  <c r="G69" i="24" s="1"/>
  <c r="P64" i="32"/>
  <c r="F69" i="24" s="1"/>
  <c r="O64" i="32"/>
  <c r="E69" i="24" s="1"/>
  <c r="N64" i="32"/>
  <c r="D69" i="24" s="1"/>
  <c r="M64" i="32"/>
  <c r="C69" i="24" s="1"/>
  <c r="AM69" i="24" s="1"/>
  <c r="V63" i="32"/>
  <c r="U63" i="32"/>
  <c r="I68" i="24" s="1"/>
  <c r="R63" i="32"/>
  <c r="H68" i="24" s="1"/>
  <c r="Q63" i="32"/>
  <c r="G68" i="24" s="1"/>
  <c r="P63" i="32"/>
  <c r="F68" i="24" s="1"/>
  <c r="O63" i="32"/>
  <c r="E68" i="24" s="1"/>
  <c r="N63" i="32"/>
  <c r="D68" i="24" s="1"/>
  <c r="M63" i="32"/>
  <c r="C68" i="24" s="1"/>
  <c r="AJ68" i="24" s="1"/>
  <c r="V62" i="32"/>
  <c r="U62" i="32"/>
  <c r="I67" i="24" s="1"/>
  <c r="R62" i="32"/>
  <c r="H67" i="24" s="1"/>
  <c r="Q62" i="32"/>
  <c r="G67" i="24" s="1"/>
  <c r="P62" i="32"/>
  <c r="F67" i="24" s="1"/>
  <c r="O62" i="32"/>
  <c r="E67" i="24" s="1"/>
  <c r="N62" i="32"/>
  <c r="D67" i="24" s="1"/>
  <c r="M62" i="32"/>
  <c r="C67" i="24" s="1"/>
  <c r="AM67" i="24" s="1"/>
  <c r="V61" i="32"/>
  <c r="U61" i="32"/>
  <c r="I66" i="24" s="1"/>
  <c r="R61" i="32"/>
  <c r="H66" i="24" s="1"/>
  <c r="Q61" i="32"/>
  <c r="G66" i="24" s="1"/>
  <c r="P61" i="32"/>
  <c r="F66" i="24" s="1"/>
  <c r="O61" i="32"/>
  <c r="E66" i="24" s="1"/>
  <c r="N61" i="32"/>
  <c r="D66" i="24" s="1"/>
  <c r="M61" i="32"/>
  <c r="C66" i="24" s="1"/>
  <c r="AN66" i="24" s="1"/>
  <c r="V60" i="32"/>
  <c r="U60" i="32"/>
  <c r="I65" i="24" s="1"/>
  <c r="R60" i="32"/>
  <c r="H65" i="24" s="1"/>
  <c r="Q60" i="32"/>
  <c r="G65" i="24" s="1"/>
  <c r="P60" i="32"/>
  <c r="F65" i="24" s="1"/>
  <c r="O60" i="32"/>
  <c r="E65" i="24" s="1"/>
  <c r="N60" i="32"/>
  <c r="D65" i="24" s="1"/>
  <c r="M60" i="32"/>
  <c r="C65" i="24" s="1"/>
  <c r="Z65" i="24" s="1"/>
  <c r="AA65" i="24" s="1"/>
  <c r="V59" i="32"/>
  <c r="U59" i="32"/>
  <c r="I64" i="24" s="1"/>
  <c r="R59" i="32"/>
  <c r="H64" i="24" s="1"/>
  <c r="Q59" i="32"/>
  <c r="G64" i="24" s="1"/>
  <c r="P59" i="32"/>
  <c r="F64" i="24" s="1"/>
  <c r="O59" i="32"/>
  <c r="E64" i="24" s="1"/>
  <c r="N59" i="32"/>
  <c r="D64" i="24" s="1"/>
  <c r="M59" i="32"/>
  <c r="C64" i="24" s="1"/>
  <c r="AB64" i="24" s="1"/>
  <c r="V58" i="32"/>
  <c r="U58" i="32"/>
  <c r="I63" i="24" s="1"/>
  <c r="R58" i="32"/>
  <c r="H63" i="24" s="1"/>
  <c r="Q58" i="32"/>
  <c r="G63" i="24" s="1"/>
  <c r="P58" i="32"/>
  <c r="F63" i="24" s="1"/>
  <c r="O58" i="32"/>
  <c r="E63" i="24" s="1"/>
  <c r="N58" i="32"/>
  <c r="D63" i="24" s="1"/>
  <c r="M58" i="32"/>
  <c r="C63" i="24" s="1"/>
  <c r="AN63" i="24" s="1"/>
  <c r="V57" i="32"/>
  <c r="U57" i="32"/>
  <c r="I62" i="24" s="1"/>
  <c r="R57" i="32"/>
  <c r="H62" i="24" s="1"/>
  <c r="Q57" i="32"/>
  <c r="G62" i="24" s="1"/>
  <c r="P57" i="32"/>
  <c r="F62" i="24" s="1"/>
  <c r="O57" i="32"/>
  <c r="E62" i="24" s="1"/>
  <c r="N57" i="32"/>
  <c r="D62" i="24" s="1"/>
  <c r="M57" i="32"/>
  <c r="C62" i="24" s="1"/>
  <c r="AB62" i="24" s="1"/>
  <c r="V56" i="32"/>
  <c r="U56" i="32"/>
  <c r="I61" i="24" s="1"/>
  <c r="R56" i="32"/>
  <c r="H61" i="24" s="1"/>
  <c r="Q56" i="32"/>
  <c r="G61" i="24" s="1"/>
  <c r="P56" i="32"/>
  <c r="F61" i="24" s="1"/>
  <c r="O56" i="32"/>
  <c r="E61" i="24" s="1"/>
  <c r="N56" i="32"/>
  <c r="D61" i="24" s="1"/>
  <c r="M56" i="32"/>
  <c r="C61" i="24" s="1"/>
  <c r="AO61" i="24" s="1"/>
  <c r="V55" i="32"/>
  <c r="U55" i="32"/>
  <c r="I60" i="24" s="1"/>
  <c r="R55" i="32"/>
  <c r="H60" i="24" s="1"/>
  <c r="Q55" i="32"/>
  <c r="G60" i="24" s="1"/>
  <c r="P55" i="32"/>
  <c r="F60" i="24" s="1"/>
  <c r="O55" i="32"/>
  <c r="E60" i="24" s="1"/>
  <c r="N55" i="32"/>
  <c r="D60" i="24" s="1"/>
  <c r="M55" i="32"/>
  <c r="C60" i="24" s="1"/>
  <c r="AP60" i="24" s="1"/>
  <c r="V54" i="32"/>
  <c r="U54" i="32"/>
  <c r="I59" i="24" s="1"/>
  <c r="R54" i="32"/>
  <c r="H59" i="24" s="1"/>
  <c r="Q54" i="32"/>
  <c r="G59" i="24" s="1"/>
  <c r="P54" i="32"/>
  <c r="F59" i="24" s="1"/>
  <c r="O54" i="32"/>
  <c r="E59" i="24" s="1"/>
  <c r="N54" i="32"/>
  <c r="D59" i="24" s="1"/>
  <c r="M54" i="32"/>
  <c r="C59" i="24" s="1"/>
  <c r="AP59" i="24" s="1"/>
  <c r="V53" i="32"/>
  <c r="U53" i="32"/>
  <c r="I58" i="24" s="1"/>
  <c r="R53" i="32"/>
  <c r="H58" i="24" s="1"/>
  <c r="Q53" i="32"/>
  <c r="G58" i="24" s="1"/>
  <c r="P53" i="32"/>
  <c r="F58" i="24" s="1"/>
  <c r="O53" i="32"/>
  <c r="E58" i="24" s="1"/>
  <c r="N53" i="32"/>
  <c r="D58" i="24" s="1"/>
  <c r="M53" i="32"/>
  <c r="C58" i="24" s="1"/>
  <c r="AM58" i="24" s="1"/>
  <c r="V52" i="32"/>
  <c r="U52" i="32"/>
  <c r="I57" i="24" s="1"/>
  <c r="R52" i="32"/>
  <c r="H57" i="24" s="1"/>
  <c r="Q52" i="32"/>
  <c r="G57" i="24" s="1"/>
  <c r="P52" i="32"/>
  <c r="F57" i="24" s="1"/>
  <c r="O52" i="32"/>
  <c r="E57" i="24" s="1"/>
  <c r="N52" i="32"/>
  <c r="D57" i="24" s="1"/>
  <c r="M52" i="32"/>
  <c r="C57" i="24" s="1"/>
  <c r="AO57" i="24" s="1"/>
  <c r="V51" i="32"/>
  <c r="U51" i="32"/>
  <c r="I56" i="24" s="1"/>
  <c r="R51" i="32"/>
  <c r="H56" i="24" s="1"/>
  <c r="Q51" i="32"/>
  <c r="G56" i="24" s="1"/>
  <c r="P51" i="32"/>
  <c r="F56" i="24" s="1"/>
  <c r="O51" i="32"/>
  <c r="E56" i="24" s="1"/>
  <c r="N51" i="32"/>
  <c r="D56" i="24" s="1"/>
  <c r="M51" i="32"/>
  <c r="C56" i="24" s="1"/>
  <c r="AQ56" i="24" s="1"/>
  <c r="V50" i="32"/>
  <c r="U50" i="32"/>
  <c r="I55" i="24" s="1"/>
  <c r="R50" i="32"/>
  <c r="H55" i="24" s="1"/>
  <c r="Q50" i="32"/>
  <c r="G55" i="24" s="1"/>
  <c r="P50" i="32"/>
  <c r="F55" i="24" s="1"/>
  <c r="O50" i="32"/>
  <c r="E55" i="24" s="1"/>
  <c r="N50" i="32"/>
  <c r="D55" i="24" s="1"/>
  <c r="M50" i="32"/>
  <c r="C55" i="24" s="1"/>
  <c r="AB55" i="24" s="1"/>
  <c r="V49" i="32"/>
  <c r="U49" i="32"/>
  <c r="I54" i="24" s="1"/>
  <c r="R49" i="32"/>
  <c r="H54" i="24" s="1"/>
  <c r="Q49" i="32"/>
  <c r="G54" i="24" s="1"/>
  <c r="P49" i="32"/>
  <c r="F54" i="24" s="1"/>
  <c r="O49" i="32"/>
  <c r="E54" i="24" s="1"/>
  <c r="N49" i="32"/>
  <c r="D54" i="24" s="1"/>
  <c r="M49" i="32"/>
  <c r="C54" i="24" s="1"/>
  <c r="AC54" i="24" s="1"/>
  <c r="V48" i="32"/>
  <c r="U48" i="32"/>
  <c r="I53" i="24" s="1"/>
  <c r="R48" i="32"/>
  <c r="H53" i="24" s="1"/>
  <c r="Q48" i="32"/>
  <c r="G53" i="24" s="1"/>
  <c r="P48" i="32"/>
  <c r="F53" i="24" s="1"/>
  <c r="O48" i="32"/>
  <c r="E53" i="24" s="1"/>
  <c r="N48" i="32"/>
  <c r="D53" i="24" s="1"/>
  <c r="M48" i="32"/>
  <c r="C53" i="24" s="1"/>
  <c r="V47" i="32"/>
  <c r="U47" i="32"/>
  <c r="I52" i="24" s="1"/>
  <c r="R47" i="32"/>
  <c r="H52" i="24" s="1"/>
  <c r="Q47" i="32"/>
  <c r="G52" i="24" s="1"/>
  <c r="P47" i="32"/>
  <c r="F52" i="24" s="1"/>
  <c r="O47" i="32"/>
  <c r="E52" i="24" s="1"/>
  <c r="N47" i="32"/>
  <c r="D52" i="24" s="1"/>
  <c r="M47" i="32"/>
  <c r="C52" i="24" s="1"/>
  <c r="AK52" i="24" s="1"/>
  <c r="V46" i="32"/>
  <c r="U46" i="32"/>
  <c r="I51" i="24" s="1"/>
  <c r="R46" i="32"/>
  <c r="H51" i="24" s="1"/>
  <c r="Q46" i="32"/>
  <c r="G51" i="24" s="1"/>
  <c r="P46" i="32"/>
  <c r="F51" i="24" s="1"/>
  <c r="O46" i="32"/>
  <c r="E51" i="24" s="1"/>
  <c r="N46" i="32"/>
  <c r="D51" i="24" s="1"/>
  <c r="M46" i="32"/>
  <c r="C51" i="24" s="1"/>
  <c r="AO51" i="24" s="1"/>
  <c r="V45" i="32"/>
  <c r="U45" i="32"/>
  <c r="I50" i="24" s="1"/>
  <c r="R45" i="32"/>
  <c r="H50" i="24" s="1"/>
  <c r="Q45" i="32"/>
  <c r="G50" i="24" s="1"/>
  <c r="P45" i="32"/>
  <c r="F50" i="24" s="1"/>
  <c r="O45" i="32"/>
  <c r="E50" i="24" s="1"/>
  <c r="N45" i="32"/>
  <c r="D50" i="24" s="1"/>
  <c r="M45" i="32"/>
  <c r="C50" i="24" s="1"/>
  <c r="AQ50" i="24" s="1"/>
  <c r="V44" i="32"/>
  <c r="U44" i="32"/>
  <c r="I49" i="24" s="1"/>
  <c r="R44" i="32"/>
  <c r="H49" i="24" s="1"/>
  <c r="Q44" i="32"/>
  <c r="G49" i="24" s="1"/>
  <c r="P44" i="32"/>
  <c r="F49" i="24" s="1"/>
  <c r="O44" i="32"/>
  <c r="E49" i="24" s="1"/>
  <c r="N44" i="32"/>
  <c r="D49" i="24" s="1"/>
  <c r="M44" i="32"/>
  <c r="C49" i="24" s="1"/>
  <c r="Z49" i="24" s="1"/>
  <c r="AA49" i="24" s="1"/>
  <c r="V43" i="32"/>
  <c r="U43" i="32"/>
  <c r="I48" i="24" s="1"/>
  <c r="R43" i="32"/>
  <c r="H48" i="24" s="1"/>
  <c r="Q43" i="32"/>
  <c r="G48" i="24" s="1"/>
  <c r="P43" i="32"/>
  <c r="F48" i="24" s="1"/>
  <c r="O43" i="32"/>
  <c r="E48" i="24" s="1"/>
  <c r="N43" i="32"/>
  <c r="D48" i="24" s="1"/>
  <c r="M43" i="32"/>
  <c r="C48" i="24" s="1"/>
  <c r="AN48" i="24" s="1"/>
  <c r="V42" i="32"/>
  <c r="U42" i="32"/>
  <c r="I47" i="24" s="1"/>
  <c r="R42" i="32"/>
  <c r="H47" i="24" s="1"/>
  <c r="Q42" i="32"/>
  <c r="G47" i="24" s="1"/>
  <c r="P42" i="32"/>
  <c r="F47" i="24" s="1"/>
  <c r="O42" i="32"/>
  <c r="E47" i="24" s="1"/>
  <c r="N42" i="32"/>
  <c r="D47" i="24" s="1"/>
  <c r="M42" i="32"/>
  <c r="C47" i="24" s="1"/>
  <c r="AK47" i="24" s="1"/>
  <c r="V41" i="32"/>
  <c r="U41" i="32"/>
  <c r="I46" i="24" s="1"/>
  <c r="R41" i="32"/>
  <c r="H46" i="24" s="1"/>
  <c r="Q41" i="32"/>
  <c r="G46" i="24" s="1"/>
  <c r="P41" i="32"/>
  <c r="F46" i="24" s="1"/>
  <c r="O41" i="32"/>
  <c r="E46" i="24" s="1"/>
  <c r="N41" i="32"/>
  <c r="D46" i="24" s="1"/>
  <c r="M41" i="32"/>
  <c r="C46" i="24" s="1"/>
  <c r="AM46" i="24" s="1"/>
  <c r="V40" i="32"/>
  <c r="U40" i="32"/>
  <c r="I45" i="24" s="1"/>
  <c r="R40" i="32"/>
  <c r="H45" i="24" s="1"/>
  <c r="Q40" i="32"/>
  <c r="G45" i="24" s="1"/>
  <c r="P40" i="32"/>
  <c r="F45" i="24" s="1"/>
  <c r="O40" i="32"/>
  <c r="E45" i="24" s="1"/>
  <c r="N40" i="32"/>
  <c r="D45" i="24" s="1"/>
  <c r="M40" i="32"/>
  <c r="C45" i="24" s="1"/>
  <c r="AO45" i="24" s="1"/>
  <c r="V39" i="32"/>
  <c r="U39" i="32"/>
  <c r="I44" i="24" s="1"/>
  <c r="R39" i="32"/>
  <c r="H44" i="24" s="1"/>
  <c r="Q39" i="32"/>
  <c r="G44" i="24" s="1"/>
  <c r="P39" i="32"/>
  <c r="F44" i="24" s="1"/>
  <c r="O39" i="32"/>
  <c r="E44" i="24" s="1"/>
  <c r="N39" i="32"/>
  <c r="D44" i="24" s="1"/>
  <c r="M39" i="32"/>
  <c r="C44" i="24" s="1"/>
  <c r="AM44" i="24" s="1"/>
  <c r="V38" i="32"/>
  <c r="U38" i="32"/>
  <c r="I43" i="24" s="1"/>
  <c r="R38" i="32"/>
  <c r="H43" i="24" s="1"/>
  <c r="Q38" i="32"/>
  <c r="G43" i="24" s="1"/>
  <c r="P38" i="32"/>
  <c r="F43" i="24" s="1"/>
  <c r="O38" i="32"/>
  <c r="E43" i="24" s="1"/>
  <c r="N38" i="32"/>
  <c r="D43" i="24" s="1"/>
  <c r="M38" i="32"/>
  <c r="C43" i="24" s="1"/>
  <c r="AJ43" i="24" s="1"/>
  <c r="V37" i="32"/>
  <c r="U37" i="32"/>
  <c r="I42" i="24" s="1"/>
  <c r="R37" i="32"/>
  <c r="H42" i="24" s="1"/>
  <c r="Q37" i="32"/>
  <c r="G42" i="24" s="1"/>
  <c r="P37" i="32"/>
  <c r="F42" i="24" s="1"/>
  <c r="O37" i="32"/>
  <c r="E42" i="24" s="1"/>
  <c r="N37" i="32"/>
  <c r="D42" i="24" s="1"/>
  <c r="M37" i="32"/>
  <c r="C42" i="24" s="1"/>
  <c r="AJ42" i="24" s="1"/>
  <c r="V36" i="32"/>
  <c r="U36" i="32"/>
  <c r="I41" i="24" s="1"/>
  <c r="R36" i="32"/>
  <c r="H41" i="24" s="1"/>
  <c r="Q36" i="32"/>
  <c r="G41" i="24" s="1"/>
  <c r="P36" i="32"/>
  <c r="F41" i="24" s="1"/>
  <c r="O36" i="32"/>
  <c r="E41" i="24" s="1"/>
  <c r="N36" i="32"/>
  <c r="D41" i="24" s="1"/>
  <c r="M36" i="32"/>
  <c r="C41" i="24" s="1"/>
  <c r="AD41" i="24" s="1"/>
  <c r="AE41" i="24" s="1"/>
  <c r="V35" i="32"/>
  <c r="U35" i="32"/>
  <c r="I40" i="24" s="1"/>
  <c r="R35" i="32"/>
  <c r="H40" i="24" s="1"/>
  <c r="Q35" i="32"/>
  <c r="G40" i="24" s="1"/>
  <c r="P35" i="32"/>
  <c r="F40" i="24" s="1"/>
  <c r="O35" i="32"/>
  <c r="E40" i="24" s="1"/>
  <c r="N35" i="32"/>
  <c r="D40" i="24" s="1"/>
  <c r="M35" i="32"/>
  <c r="C40" i="24" s="1"/>
  <c r="AN40" i="24" s="1"/>
  <c r="V34" i="32"/>
  <c r="U34" i="32"/>
  <c r="I39" i="24" s="1"/>
  <c r="R34" i="32"/>
  <c r="H39" i="24" s="1"/>
  <c r="Q34" i="32"/>
  <c r="G39" i="24" s="1"/>
  <c r="P34" i="32"/>
  <c r="F39" i="24" s="1"/>
  <c r="O34" i="32"/>
  <c r="E39" i="24" s="1"/>
  <c r="N34" i="32"/>
  <c r="D39" i="24" s="1"/>
  <c r="M34" i="32"/>
  <c r="C39" i="24" s="1"/>
  <c r="AB39" i="24" s="1"/>
  <c r="V33" i="32"/>
  <c r="U33" i="32"/>
  <c r="I38" i="24" s="1"/>
  <c r="R33" i="32"/>
  <c r="H38" i="24" s="1"/>
  <c r="Q33" i="32"/>
  <c r="G38" i="24" s="1"/>
  <c r="P33" i="32"/>
  <c r="F38" i="24" s="1"/>
  <c r="O33" i="32"/>
  <c r="E38" i="24" s="1"/>
  <c r="N33" i="32"/>
  <c r="D38" i="24" s="1"/>
  <c r="M33" i="32"/>
  <c r="C38" i="24" s="1"/>
  <c r="AJ38" i="24" s="1"/>
  <c r="V32" i="32"/>
  <c r="U32" i="32"/>
  <c r="I37" i="24" s="1"/>
  <c r="R32" i="32"/>
  <c r="H37" i="24" s="1"/>
  <c r="Q32" i="32"/>
  <c r="G37" i="24" s="1"/>
  <c r="P32" i="32"/>
  <c r="F37" i="24" s="1"/>
  <c r="O32" i="32"/>
  <c r="E37" i="24" s="1"/>
  <c r="N32" i="32"/>
  <c r="D37" i="24" s="1"/>
  <c r="M32" i="32"/>
  <c r="C37" i="24" s="1"/>
  <c r="AJ37" i="24" s="1"/>
  <c r="V31" i="32"/>
  <c r="U31" i="32"/>
  <c r="I36" i="24" s="1"/>
  <c r="R31" i="32"/>
  <c r="H36" i="24" s="1"/>
  <c r="Q31" i="32"/>
  <c r="G36" i="24" s="1"/>
  <c r="P31" i="32"/>
  <c r="F36" i="24" s="1"/>
  <c r="O31" i="32"/>
  <c r="E36" i="24" s="1"/>
  <c r="N31" i="32"/>
  <c r="D36" i="24" s="1"/>
  <c r="M31" i="32"/>
  <c r="C36" i="24" s="1"/>
  <c r="AJ36" i="24" s="1"/>
  <c r="V30" i="32"/>
  <c r="U30" i="32"/>
  <c r="I35" i="24" s="1"/>
  <c r="R30" i="32"/>
  <c r="H35" i="24" s="1"/>
  <c r="Q30" i="32"/>
  <c r="G35" i="24" s="1"/>
  <c r="P30" i="32"/>
  <c r="F35" i="24" s="1"/>
  <c r="O30" i="32"/>
  <c r="E35" i="24" s="1"/>
  <c r="N30" i="32"/>
  <c r="D35" i="24" s="1"/>
  <c r="M30" i="32"/>
  <c r="C35" i="24" s="1"/>
  <c r="AK35" i="24" s="1"/>
  <c r="V29" i="32"/>
  <c r="U29" i="32"/>
  <c r="I34" i="24" s="1"/>
  <c r="R29" i="32"/>
  <c r="H34" i="24" s="1"/>
  <c r="Q29" i="32"/>
  <c r="G34" i="24" s="1"/>
  <c r="P29" i="32"/>
  <c r="F34" i="24" s="1"/>
  <c r="O29" i="32"/>
  <c r="E34" i="24" s="1"/>
  <c r="N29" i="32"/>
  <c r="D34" i="24" s="1"/>
  <c r="M29" i="32"/>
  <c r="C34" i="24" s="1"/>
  <c r="Z34" i="24" s="1"/>
  <c r="AA34" i="24" s="1"/>
  <c r="V28" i="32"/>
  <c r="U28" i="32"/>
  <c r="I33" i="24" s="1"/>
  <c r="R28" i="32"/>
  <c r="H33" i="24" s="1"/>
  <c r="Q28" i="32"/>
  <c r="G33" i="24" s="1"/>
  <c r="P28" i="32"/>
  <c r="F33" i="24" s="1"/>
  <c r="O28" i="32"/>
  <c r="E33" i="24" s="1"/>
  <c r="N28" i="32"/>
  <c r="D33" i="24" s="1"/>
  <c r="M28" i="32"/>
  <c r="C33" i="24" s="1"/>
  <c r="AG33" i="24" s="1"/>
  <c r="AH33" i="24" s="1"/>
  <c r="AI33" i="24" s="1"/>
  <c r="V27" i="32"/>
  <c r="U27" i="32"/>
  <c r="I32" i="24" s="1"/>
  <c r="R27" i="32"/>
  <c r="H32" i="24" s="1"/>
  <c r="Q27" i="32"/>
  <c r="G32" i="24" s="1"/>
  <c r="P27" i="32"/>
  <c r="F32" i="24" s="1"/>
  <c r="O27" i="32"/>
  <c r="E32" i="24" s="1"/>
  <c r="N27" i="32"/>
  <c r="D32" i="24" s="1"/>
  <c r="M27" i="32"/>
  <c r="C32" i="24" s="1"/>
  <c r="AJ32" i="24" s="1"/>
  <c r="V26" i="32"/>
  <c r="U26" i="32"/>
  <c r="I31" i="24" s="1"/>
  <c r="R26" i="32"/>
  <c r="H31" i="24" s="1"/>
  <c r="Q26" i="32"/>
  <c r="G31" i="24" s="1"/>
  <c r="P26" i="32"/>
  <c r="F31" i="24" s="1"/>
  <c r="O26" i="32"/>
  <c r="E31" i="24" s="1"/>
  <c r="N26" i="32"/>
  <c r="D31" i="24" s="1"/>
  <c r="M26" i="32"/>
  <c r="C31" i="24" s="1"/>
  <c r="Z31" i="24" s="1"/>
  <c r="AA31" i="24" s="1"/>
  <c r="V25" i="32"/>
  <c r="U25" i="32"/>
  <c r="I30" i="24" s="1"/>
  <c r="R25" i="32"/>
  <c r="H30" i="24" s="1"/>
  <c r="Q25" i="32"/>
  <c r="G30" i="24" s="1"/>
  <c r="P25" i="32"/>
  <c r="F30" i="24" s="1"/>
  <c r="O25" i="32"/>
  <c r="E30" i="24" s="1"/>
  <c r="N25" i="32"/>
  <c r="D30" i="24" s="1"/>
  <c r="M25" i="32"/>
  <c r="C30" i="24" s="1"/>
  <c r="AC30" i="24" s="1"/>
  <c r="V24" i="32"/>
  <c r="U24" i="32"/>
  <c r="I29" i="24" s="1"/>
  <c r="R24" i="32"/>
  <c r="H29" i="24" s="1"/>
  <c r="Q24" i="32"/>
  <c r="G29" i="24" s="1"/>
  <c r="P24" i="32"/>
  <c r="F29" i="24" s="1"/>
  <c r="O24" i="32"/>
  <c r="E29" i="24" s="1"/>
  <c r="N24" i="32"/>
  <c r="D29" i="24" s="1"/>
  <c r="M24" i="32"/>
  <c r="C29" i="24" s="1"/>
  <c r="V23" i="32"/>
  <c r="U23" i="32"/>
  <c r="I28" i="24" s="1"/>
  <c r="R23" i="32"/>
  <c r="H28" i="24" s="1"/>
  <c r="Q23" i="32"/>
  <c r="G28" i="24" s="1"/>
  <c r="P23" i="32"/>
  <c r="F28" i="24" s="1"/>
  <c r="O23" i="32"/>
  <c r="E28" i="24" s="1"/>
  <c r="N23" i="32"/>
  <c r="D28" i="24" s="1"/>
  <c r="M23" i="32"/>
  <c r="C28" i="24" s="1"/>
  <c r="AM28" i="24" s="1"/>
  <c r="V22" i="32"/>
  <c r="U22" i="32"/>
  <c r="I27" i="24" s="1"/>
  <c r="R22" i="32"/>
  <c r="H27" i="24" s="1"/>
  <c r="Q22" i="32"/>
  <c r="G27" i="24" s="1"/>
  <c r="P22" i="32"/>
  <c r="F27" i="24" s="1"/>
  <c r="O22" i="32"/>
  <c r="E27" i="24" s="1"/>
  <c r="N22" i="32"/>
  <c r="D27" i="24" s="1"/>
  <c r="M22" i="32"/>
  <c r="C27" i="24" s="1"/>
  <c r="AL27" i="24" s="1"/>
  <c r="V21" i="32"/>
  <c r="U21" i="32"/>
  <c r="I26" i="24" s="1"/>
  <c r="R21" i="32"/>
  <c r="H26" i="24" s="1"/>
  <c r="Q21" i="32"/>
  <c r="G26" i="24" s="1"/>
  <c r="P21" i="32"/>
  <c r="F26" i="24" s="1"/>
  <c r="O21" i="32"/>
  <c r="E26" i="24" s="1"/>
  <c r="N21" i="32"/>
  <c r="D26" i="24" s="1"/>
  <c r="M21" i="32"/>
  <c r="C26" i="24" s="1"/>
  <c r="AG26" i="24" s="1"/>
  <c r="AH26" i="24" s="1"/>
  <c r="AI26" i="24" s="1"/>
  <c r="V20" i="32"/>
  <c r="U20" i="32"/>
  <c r="I25" i="24" s="1"/>
  <c r="R20" i="32"/>
  <c r="H25" i="24" s="1"/>
  <c r="Q20" i="32"/>
  <c r="G25" i="24" s="1"/>
  <c r="P20" i="32"/>
  <c r="F25" i="24" s="1"/>
  <c r="O20" i="32"/>
  <c r="E25" i="24" s="1"/>
  <c r="N20" i="32"/>
  <c r="D25" i="24" s="1"/>
  <c r="M20" i="32"/>
  <c r="C25" i="24" s="1"/>
  <c r="AP25" i="24" s="1"/>
  <c r="V19" i="32"/>
  <c r="U19" i="32"/>
  <c r="I24" i="24" s="1"/>
  <c r="R19" i="32"/>
  <c r="H24" i="24" s="1"/>
  <c r="Q19" i="32"/>
  <c r="G24" i="24" s="1"/>
  <c r="P19" i="32"/>
  <c r="F24" i="24" s="1"/>
  <c r="O19" i="32"/>
  <c r="E24" i="24" s="1"/>
  <c r="N19" i="32"/>
  <c r="D24" i="24" s="1"/>
  <c r="M19" i="32"/>
  <c r="C24" i="24" s="1"/>
  <c r="AQ24" i="24" s="1"/>
  <c r="V18" i="32"/>
  <c r="U18" i="32"/>
  <c r="I23" i="24" s="1"/>
  <c r="R18" i="32"/>
  <c r="H23" i="24" s="1"/>
  <c r="Q18" i="32"/>
  <c r="G23" i="24" s="1"/>
  <c r="P18" i="32"/>
  <c r="F23" i="24" s="1"/>
  <c r="O18" i="32"/>
  <c r="E23" i="24" s="1"/>
  <c r="N18" i="32"/>
  <c r="D23" i="24" s="1"/>
  <c r="M18" i="32"/>
  <c r="C23" i="24" s="1"/>
  <c r="AG23" i="24" s="1"/>
  <c r="AH23" i="24" s="1"/>
  <c r="AI23" i="24" s="1"/>
  <c r="V17" i="32"/>
  <c r="U17" i="32"/>
  <c r="I22" i="24" s="1"/>
  <c r="R17" i="32"/>
  <c r="H22" i="24" s="1"/>
  <c r="Q17" i="32"/>
  <c r="G22" i="24" s="1"/>
  <c r="P17" i="32"/>
  <c r="F22" i="24" s="1"/>
  <c r="O17" i="32"/>
  <c r="E22" i="24" s="1"/>
  <c r="N17" i="32"/>
  <c r="D22" i="24" s="1"/>
  <c r="M17" i="32"/>
  <c r="C22" i="24" s="1"/>
  <c r="AM22" i="24" s="1"/>
  <c r="V16" i="32"/>
  <c r="U16" i="32"/>
  <c r="I21" i="24" s="1"/>
  <c r="R16" i="32"/>
  <c r="H21" i="24" s="1"/>
  <c r="Q16" i="32"/>
  <c r="G21" i="24" s="1"/>
  <c r="P16" i="32"/>
  <c r="F21" i="24" s="1"/>
  <c r="O16" i="32"/>
  <c r="E21" i="24" s="1"/>
  <c r="N16" i="32"/>
  <c r="D21" i="24" s="1"/>
  <c r="M16" i="32"/>
  <c r="C21" i="24" s="1"/>
  <c r="AL21" i="24" s="1"/>
  <c r="V15" i="32"/>
  <c r="U15" i="32"/>
  <c r="I20" i="24" s="1"/>
  <c r="R15" i="32"/>
  <c r="H20" i="24" s="1"/>
  <c r="Q15" i="32"/>
  <c r="G20" i="24" s="1"/>
  <c r="P15" i="32"/>
  <c r="F20" i="24" s="1"/>
  <c r="O15" i="32"/>
  <c r="E20" i="24" s="1"/>
  <c r="N15" i="32"/>
  <c r="D20" i="24" s="1"/>
  <c r="M15" i="32"/>
  <c r="C20" i="24" s="1"/>
  <c r="AN20" i="24" s="1"/>
  <c r="V14" i="32"/>
  <c r="U14" i="32"/>
  <c r="I19" i="24" s="1"/>
  <c r="R14" i="32"/>
  <c r="H19" i="24" s="1"/>
  <c r="Q14" i="32"/>
  <c r="G19" i="24" s="1"/>
  <c r="P14" i="32"/>
  <c r="F19" i="24" s="1"/>
  <c r="O14" i="32"/>
  <c r="E19" i="24" s="1"/>
  <c r="N14" i="32"/>
  <c r="D19" i="24" s="1"/>
  <c r="M14" i="32"/>
  <c r="C19" i="24" s="1"/>
  <c r="R19" i="24" s="1"/>
  <c r="V13" i="32"/>
  <c r="U13" i="32"/>
  <c r="I18" i="24" s="1"/>
  <c r="R13" i="32"/>
  <c r="H18" i="24" s="1"/>
  <c r="Q13" i="32"/>
  <c r="G18" i="24" s="1"/>
  <c r="P13" i="32"/>
  <c r="F18" i="24" s="1"/>
  <c r="O13" i="32"/>
  <c r="E18" i="24" s="1"/>
  <c r="N13" i="32"/>
  <c r="D18" i="24" s="1"/>
  <c r="M13" i="32"/>
  <c r="C18" i="24" s="1"/>
  <c r="AK18" i="24" s="1"/>
  <c r="V12" i="32"/>
  <c r="U12" i="32"/>
  <c r="I17" i="24" s="1"/>
  <c r="R12" i="32"/>
  <c r="H17" i="24" s="1"/>
  <c r="Q12" i="32"/>
  <c r="G17" i="24" s="1"/>
  <c r="P12" i="32"/>
  <c r="F17" i="24" s="1"/>
  <c r="O12" i="32"/>
  <c r="E17" i="24" s="1"/>
  <c r="N12" i="32"/>
  <c r="D17" i="24" s="1"/>
  <c r="M12" i="32"/>
  <c r="C17" i="24" s="1"/>
  <c r="AP17" i="24" s="1"/>
  <c r="V11" i="32"/>
  <c r="U11" i="32"/>
  <c r="I16" i="24" s="1"/>
  <c r="R11" i="32"/>
  <c r="H16" i="24" s="1"/>
  <c r="Q11" i="32"/>
  <c r="G16" i="24" s="1"/>
  <c r="P11" i="32"/>
  <c r="F16" i="24" s="1"/>
  <c r="O11" i="32"/>
  <c r="E16" i="24" s="1"/>
  <c r="N11" i="32"/>
  <c r="D16" i="24" s="1"/>
  <c r="M11" i="32"/>
  <c r="C16" i="24" s="1"/>
  <c r="AK16" i="24" s="1"/>
  <c r="V10" i="32"/>
  <c r="U10" i="32"/>
  <c r="I15" i="24" s="1"/>
  <c r="R10" i="32"/>
  <c r="H15" i="24" s="1"/>
  <c r="Q10" i="32"/>
  <c r="G15" i="24" s="1"/>
  <c r="P10" i="32"/>
  <c r="F15" i="24" s="1"/>
  <c r="O10" i="32"/>
  <c r="E15" i="24" s="1"/>
  <c r="N10" i="32"/>
  <c r="D15" i="24" s="1"/>
  <c r="M10" i="32"/>
  <c r="C15" i="24" s="1"/>
  <c r="AG15" i="24" s="1"/>
  <c r="AH15" i="24" s="1"/>
  <c r="AI15" i="24" s="1"/>
  <c r="V9" i="32"/>
  <c r="U9" i="32"/>
  <c r="I14" i="24" s="1"/>
  <c r="R9" i="32"/>
  <c r="H14" i="24" s="1"/>
  <c r="Q9" i="32"/>
  <c r="G14" i="24" s="1"/>
  <c r="P9" i="32"/>
  <c r="F14" i="24" s="1"/>
  <c r="O9" i="32"/>
  <c r="E14" i="24" s="1"/>
  <c r="N9" i="32"/>
  <c r="D14" i="24" s="1"/>
  <c r="M9" i="32"/>
  <c r="C14" i="24" s="1"/>
  <c r="R14" i="24" s="1"/>
  <c r="V8" i="32"/>
  <c r="U8" i="32"/>
  <c r="I13" i="24" s="1"/>
  <c r="R8" i="32"/>
  <c r="H13" i="24" s="1"/>
  <c r="Q8" i="32"/>
  <c r="G13" i="24" s="1"/>
  <c r="P8" i="32"/>
  <c r="F13" i="24" s="1"/>
  <c r="O8" i="32"/>
  <c r="E13" i="24" s="1"/>
  <c r="N8" i="32"/>
  <c r="D13" i="24" s="1"/>
  <c r="M8" i="32"/>
  <c r="C13" i="24" s="1"/>
  <c r="AL13" i="24" s="1"/>
  <c r="V7" i="32"/>
  <c r="U7" i="32"/>
  <c r="I12" i="24" s="1"/>
  <c r="R7" i="32"/>
  <c r="H12" i="24" s="1"/>
  <c r="Q7" i="32"/>
  <c r="G12" i="24" s="1"/>
  <c r="P7" i="32"/>
  <c r="F12" i="24" s="1"/>
  <c r="O7" i="32"/>
  <c r="E12" i="24" s="1"/>
  <c r="N7" i="32"/>
  <c r="D12" i="24" s="1"/>
  <c r="M7" i="32"/>
  <c r="C12" i="24" s="1"/>
  <c r="R12" i="24" s="1"/>
  <c r="V6" i="32"/>
  <c r="U6" i="32"/>
  <c r="I11" i="24" s="1"/>
  <c r="R6" i="32"/>
  <c r="H11" i="24" s="1"/>
  <c r="Q6" i="32"/>
  <c r="G11" i="24" s="1"/>
  <c r="P6" i="32"/>
  <c r="F11" i="24" s="1"/>
  <c r="O6" i="32"/>
  <c r="E11" i="24" s="1"/>
  <c r="N6" i="32"/>
  <c r="D11" i="24" s="1"/>
  <c r="M6" i="32"/>
  <c r="C11" i="24" s="1"/>
  <c r="V5" i="32"/>
  <c r="U5" i="32"/>
  <c r="I10" i="24" s="1"/>
  <c r="R5" i="32"/>
  <c r="H10" i="24" s="1"/>
  <c r="Q5" i="32"/>
  <c r="G10" i="24" s="1"/>
  <c r="P5" i="32"/>
  <c r="F10" i="24" s="1"/>
  <c r="O5" i="32"/>
  <c r="E10" i="24" s="1"/>
  <c r="N5" i="32"/>
  <c r="D10" i="24" s="1"/>
  <c r="M5" i="32"/>
  <c r="C10" i="24" s="1"/>
  <c r="V4" i="32"/>
  <c r="U4" i="32"/>
  <c r="I9" i="24" s="1"/>
  <c r="R4" i="32"/>
  <c r="H9" i="24" s="1"/>
  <c r="Q4" i="32"/>
  <c r="G9" i="24" s="1"/>
  <c r="P4" i="32"/>
  <c r="F9" i="24" s="1"/>
  <c r="O4" i="32"/>
  <c r="E9" i="24" s="1"/>
  <c r="N4" i="32"/>
  <c r="D9" i="24" s="1"/>
  <c r="M4" i="32"/>
  <c r="C9" i="24" s="1"/>
  <c r="V3" i="32"/>
  <c r="U3" i="32"/>
  <c r="I8" i="24" s="1"/>
  <c r="R3" i="32"/>
  <c r="H8" i="24" s="1"/>
  <c r="Q3" i="32"/>
  <c r="G8" i="24" s="1"/>
  <c r="P3" i="32"/>
  <c r="F8" i="24" s="1"/>
  <c r="O3" i="32"/>
  <c r="E8" i="24" s="1"/>
  <c r="N3" i="32"/>
  <c r="D8" i="24" s="1"/>
  <c r="C8" i="24"/>
  <c r="B244" i="3"/>
  <c r="A244" i="3" s="1"/>
  <c r="C244" i="3" s="1"/>
  <c r="B243" i="3"/>
  <c r="A243" i="3" s="1"/>
  <c r="C243" i="3" s="1"/>
  <c r="E244" i="3" s="1"/>
  <c r="B242" i="3"/>
  <c r="A242" i="3" s="1"/>
  <c r="C242" i="3" s="1"/>
  <c r="D242" i="3" s="1"/>
  <c r="B241" i="3"/>
  <c r="A241" i="3" s="1"/>
  <c r="C241" i="3" s="1"/>
  <c r="B240" i="3"/>
  <c r="A240" i="3" s="1"/>
  <c r="C240" i="3" s="1"/>
  <c r="E241" i="3" s="1"/>
  <c r="B239" i="3"/>
  <c r="A239" i="3" s="1"/>
  <c r="C239" i="3" s="1"/>
  <c r="D239" i="3" s="1"/>
  <c r="F239" i="3" s="1"/>
  <c r="B238" i="3"/>
  <c r="A238" i="3" s="1"/>
  <c r="C238" i="3" s="1"/>
  <c r="B237" i="3"/>
  <c r="A237" i="3" s="1"/>
  <c r="C237" i="3" s="1"/>
  <c r="B236" i="3"/>
  <c r="A236" i="3" s="1"/>
  <c r="C236" i="3" s="1"/>
  <c r="B235" i="3"/>
  <c r="A235" i="3" s="1"/>
  <c r="C235" i="3" s="1"/>
  <c r="B234" i="3"/>
  <c r="A234" i="3" s="1"/>
  <c r="C234" i="3" s="1"/>
  <c r="B233" i="3"/>
  <c r="A233" i="3" s="1"/>
  <c r="C233" i="3" s="1"/>
  <c r="D233" i="3" s="1"/>
  <c r="N233" i="3" s="1"/>
  <c r="O232" i="3" s="1"/>
  <c r="B232" i="3"/>
  <c r="A232" i="3" s="1"/>
  <c r="C232" i="3" s="1"/>
  <c r="D232" i="3" s="1"/>
  <c r="B231" i="3"/>
  <c r="A231" i="3" s="1"/>
  <c r="C231" i="3" s="1"/>
  <c r="B230" i="3"/>
  <c r="A230" i="3" s="1"/>
  <c r="C230" i="3" s="1"/>
  <c r="B229" i="3"/>
  <c r="A229" i="3" s="1"/>
  <c r="C229" i="3" s="1"/>
  <c r="E230" i="3" s="1"/>
  <c r="B228" i="3"/>
  <c r="A228" i="3" s="1"/>
  <c r="B227" i="3"/>
  <c r="A227" i="3" s="1"/>
  <c r="C227" i="3" s="1"/>
  <c r="B226" i="3"/>
  <c r="A226" i="3" s="1"/>
  <c r="C226" i="3" s="1"/>
  <c r="D226" i="3" s="1"/>
  <c r="N226" i="3" s="1"/>
  <c r="O225" i="3" s="1"/>
  <c r="B225" i="3"/>
  <c r="A225" i="3" s="1"/>
  <c r="C225" i="3" s="1"/>
  <c r="B224" i="3"/>
  <c r="A224" i="3" s="1"/>
  <c r="C224" i="3" s="1"/>
  <c r="D224" i="3" s="1"/>
  <c r="B223" i="3"/>
  <c r="A223" i="3" s="1"/>
  <c r="C223" i="3" s="1"/>
  <c r="B222" i="3"/>
  <c r="A222" i="3" s="1"/>
  <c r="C222" i="3" s="1"/>
  <c r="B221" i="3"/>
  <c r="A221" i="3" s="1"/>
  <c r="C221" i="3" s="1"/>
  <c r="B220" i="3"/>
  <c r="A220" i="3" s="1"/>
  <c r="C220" i="3" s="1"/>
  <c r="B219" i="3"/>
  <c r="A219" i="3" s="1"/>
  <c r="C219" i="3" s="1"/>
  <c r="B218" i="3"/>
  <c r="A218" i="3" s="1"/>
  <c r="C218" i="3" s="1"/>
  <c r="D218" i="3" s="1"/>
  <c r="F218" i="3" s="1"/>
  <c r="B217" i="3"/>
  <c r="A217" i="3" s="1"/>
  <c r="C217" i="3" s="1"/>
  <c r="B216" i="3"/>
  <c r="A216" i="3" s="1"/>
  <c r="C216" i="3" s="1"/>
  <c r="E216" i="3" s="1"/>
  <c r="B215" i="3"/>
  <c r="A215" i="3" s="1"/>
  <c r="C215" i="3" s="1"/>
  <c r="B214" i="3"/>
  <c r="A214" i="3" s="1"/>
  <c r="C214" i="3" s="1"/>
  <c r="B213" i="3"/>
  <c r="A213" i="3" s="1"/>
  <c r="C213" i="3" s="1"/>
  <c r="B212" i="3"/>
  <c r="A212" i="3" s="1"/>
  <c r="C212" i="3" s="1"/>
  <c r="B211" i="3"/>
  <c r="A211" i="3" s="1"/>
  <c r="C211" i="3" s="1"/>
  <c r="D211" i="3" s="1"/>
  <c r="B210" i="3"/>
  <c r="A210" i="3" s="1"/>
  <c r="C210" i="3" s="1"/>
  <c r="B209" i="3"/>
  <c r="A209" i="3" s="1"/>
  <c r="C209" i="3" s="1"/>
  <c r="B208" i="3"/>
  <c r="A208" i="3" s="1"/>
  <c r="C208" i="3" s="1"/>
  <c r="D208" i="3" s="1"/>
  <c r="B207" i="3"/>
  <c r="A207" i="3" s="1"/>
  <c r="C207" i="3" s="1"/>
  <c r="B206" i="3"/>
  <c r="A206" i="3" s="1"/>
  <c r="C206" i="3" s="1"/>
  <c r="D206" i="3" s="1"/>
  <c r="B205" i="3"/>
  <c r="A205" i="3" s="1"/>
  <c r="C205" i="3" s="1"/>
  <c r="B204" i="3"/>
  <c r="A204" i="3" s="1"/>
  <c r="C204" i="3" s="1"/>
  <c r="D204" i="3" s="1"/>
  <c r="B203" i="3"/>
  <c r="A203" i="3" s="1"/>
  <c r="C203" i="3" s="1"/>
  <c r="E204" i="3" s="1"/>
  <c r="B202" i="3"/>
  <c r="A202" i="3" s="1"/>
  <c r="C202" i="3" s="1"/>
  <c r="B201" i="3"/>
  <c r="A201" i="3" s="1"/>
  <c r="C201" i="3" s="1"/>
  <c r="D201" i="3" s="1"/>
  <c r="B200" i="3"/>
  <c r="A200" i="3" s="1"/>
  <c r="C200" i="3" s="1"/>
  <c r="B199" i="3"/>
  <c r="A199" i="3" s="1"/>
  <c r="C199" i="3" s="1"/>
  <c r="B198" i="3"/>
  <c r="A198" i="3" s="1"/>
  <c r="C198" i="3" s="1"/>
  <c r="D198" i="3" s="1"/>
  <c r="F198" i="3" s="1"/>
  <c r="B197" i="3"/>
  <c r="A197" i="3" s="1"/>
  <c r="C197" i="3" s="1"/>
  <c r="D197" i="3" s="1"/>
  <c r="B196" i="3"/>
  <c r="A196" i="3" s="1"/>
  <c r="C196" i="3" s="1"/>
  <c r="B195" i="3"/>
  <c r="A195" i="3" s="1"/>
  <c r="C195" i="3" s="1"/>
  <c r="D195" i="3" s="1"/>
  <c r="N195" i="3" s="1"/>
  <c r="O194" i="3" s="1"/>
  <c r="B194" i="3"/>
  <c r="A194" i="3" s="1"/>
  <c r="C194" i="3" s="1"/>
  <c r="B193" i="3"/>
  <c r="A193" i="3" s="1"/>
  <c r="C193" i="3" s="1"/>
  <c r="D193" i="3" s="1"/>
  <c r="B192" i="3"/>
  <c r="A192" i="3" s="1"/>
  <c r="C192" i="3" s="1"/>
  <c r="D192" i="3" s="1"/>
  <c r="B191" i="3"/>
  <c r="A191" i="3" s="1"/>
  <c r="C191" i="3" s="1"/>
  <c r="B190" i="3"/>
  <c r="A190" i="3" s="1"/>
  <c r="C190" i="3" s="1"/>
  <c r="B189" i="3"/>
  <c r="A189" i="3" s="1"/>
  <c r="C189" i="3" s="1"/>
  <c r="D189" i="3" s="1"/>
  <c r="F189" i="3" s="1"/>
  <c r="B188" i="3"/>
  <c r="B187" i="3"/>
  <c r="A187" i="3" s="1"/>
  <c r="C187" i="3" s="1"/>
  <c r="D187" i="3" s="1"/>
  <c r="B186" i="3"/>
  <c r="A186" i="3" s="1"/>
  <c r="C186" i="3" s="1"/>
  <c r="B185" i="3"/>
  <c r="A185" i="3" s="1"/>
  <c r="C185" i="3" s="1"/>
  <c r="B184" i="3"/>
  <c r="A184" i="3" s="1"/>
  <c r="C184" i="3" s="1"/>
  <c r="D184" i="3" s="1"/>
  <c r="B183" i="3"/>
  <c r="A183" i="3" s="1"/>
  <c r="C183" i="3" s="1"/>
  <c r="B182" i="3"/>
  <c r="A182" i="3" s="1"/>
  <c r="C182" i="3" s="1"/>
  <c r="B181" i="3"/>
  <c r="A181" i="3" s="1"/>
  <c r="C181" i="3" s="1"/>
  <c r="B180" i="3"/>
  <c r="A180" i="3" s="1"/>
  <c r="C180" i="3" s="1"/>
  <c r="B179" i="3"/>
  <c r="A179" i="3" s="1"/>
  <c r="C179" i="3" s="1"/>
  <c r="B178" i="3"/>
  <c r="A178" i="3" s="1"/>
  <c r="C178" i="3" s="1"/>
  <c r="B177" i="3"/>
  <c r="A177" i="3" s="1"/>
  <c r="C177" i="3" s="1"/>
  <c r="B176" i="3"/>
  <c r="A176" i="3" s="1"/>
  <c r="C176" i="3" s="1"/>
  <c r="D176" i="3" s="1"/>
  <c r="B175" i="3"/>
  <c r="A175" i="3" s="1"/>
  <c r="C175" i="3" s="1"/>
  <c r="D175" i="3" s="1"/>
  <c r="F175" i="3" s="1"/>
  <c r="B174" i="3"/>
  <c r="A174" i="3" s="1"/>
  <c r="C174" i="3" s="1"/>
  <c r="B173" i="3"/>
  <c r="A173" i="3" s="1"/>
  <c r="C173" i="3" s="1"/>
  <c r="D173" i="3" s="1"/>
  <c r="B172" i="3"/>
  <c r="A172" i="3" s="1"/>
  <c r="C172" i="3" s="1"/>
  <c r="B171" i="3"/>
  <c r="A171" i="3" s="1"/>
  <c r="C171" i="3" s="1"/>
  <c r="D171" i="3" s="1"/>
  <c r="N171" i="3" s="1"/>
  <c r="O170" i="3" s="1"/>
  <c r="B170" i="3"/>
  <c r="A170" i="3" s="1"/>
  <c r="C170" i="3" s="1"/>
  <c r="B169" i="3"/>
  <c r="A169" i="3" s="1"/>
  <c r="C169" i="3" s="1"/>
  <c r="B168" i="3"/>
  <c r="A168" i="3" s="1"/>
  <c r="C168" i="3" s="1"/>
  <c r="D168" i="3" s="1"/>
  <c r="B167" i="3"/>
  <c r="A167" i="3" s="1"/>
  <c r="C167" i="3" s="1"/>
  <c r="B166" i="3"/>
  <c r="A166" i="3" s="1"/>
  <c r="C166" i="3" s="1"/>
  <c r="D166" i="3" s="1"/>
  <c r="F166" i="3" s="1"/>
  <c r="B165" i="3"/>
  <c r="A165" i="3" s="1"/>
  <c r="C165" i="3" s="1"/>
  <c r="B164" i="3"/>
  <c r="A164" i="3" s="1"/>
  <c r="C164" i="3" s="1"/>
  <c r="B163" i="3"/>
  <c r="B162" i="3"/>
  <c r="A162" i="3" s="1"/>
  <c r="C162" i="3" s="1"/>
  <c r="B161" i="3"/>
  <c r="A161" i="3" s="1"/>
  <c r="C161" i="3" s="1"/>
  <c r="D161" i="3" s="1"/>
  <c r="F161" i="3" s="1"/>
  <c r="B160" i="3"/>
  <c r="A160" i="3" s="1"/>
  <c r="C160" i="3" s="1"/>
  <c r="D160" i="3" s="1"/>
  <c r="B159" i="3"/>
  <c r="A159" i="3" s="1"/>
  <c r="C159" i="3" s="1"/>
  <c r="B158" i="3"/>
  <c r="A158" i="3" s="1"/>
  <c r="C158" i="3" s="1"/>
  <c r="B157" i="3"/>
  <c r="A157" i="3" s="1"/>
  <c r="C157" i="3" s="1"/>
  <c r="B156" i="3"/>
  <c r="A156" i="3" s="1"/>
  <c r="C156" i="3" s="1"/>
  <c r="B155" i="3"/>
  <c r="A155" i="3" s="1"/>
  <c r="C155" i="3" s="1"/>
  <c r="B154" i="3"/>
  <c r="A154" i="3" s="1"/>
  <c r="C154" i="3" s="1"/>
  <c r="D154" i="3" s="1"/>
  <c r="B153" i="3"/>
  <c r="A153" i="3" s="1"/>
  <c r="C153" i="3" s="1"/>
  <c r="B152" i="3"/>
  <c r="A152" i="3" s="1"/>
  <c r="C152" i="3" s="1"/>
  <c r="B151" i="3"/>
  <c r="A151" i="3" s="1"/>
  <c r="C151" i="3" s="1"/>
  <c r="B150" i="3"/>
  <c r="A150" i="3" s="1"/>
  <c r="C150" i="3" s="1"/>
  <c r="B149" i="3"/>
  <c r="A149" i="3" s="1"/>
  <c r="C149" i="3" s="1"/>
  <c r="B148" i="3"/>
  <c r="A148" i="3" s="1"/>
  <c r="C148" i="3" s="1"/>
  <c r="B147" i="3"/>
  <c r="A147" i="3" s="1"/>
  <c r="C147" i="3" s="1"/>
  <c r="B146" i="3"/>
  <c r="A146" i="3" s="1"/>
  <c r="C146" i="3" s="1"/>
  <c r="B145" i="3"/>
  <c r="A145" i="3" s="1"/>
  <c r="C145" i="3" s="1"/>
  <c r="B144" i="3"/>
  <c r="A144" i="3" s="1"/>
  <c r="C144" i="3" s="1"/>
  <c r="B143" i="3"/>
  <c r="A143" i="3" s="1"/>
  <c r="C143" i="3" s="1"/>
  <c r="B142" i="3"/>
  <c r="A142" i="3" s="1"/>
  <c r="C142" i="3" s="1"/>
  <c r="B141" i="3"/>
  <c r="A141" i="3" s="1"/>
  <c r="C141" i="3" s="1"/>
  <c r="B140" i="3"/>
  <c r="A140" i="3" s="1"/>
  <c r="C140" i="3" s="1"/>
  <c r="B139" i="3"/>
  <c r="A139" i="3" s="1"/>
  <c r="C139" i="3" s="1"/>
  <c r="B138" i="3"/>
  <c r="A138" i="3" s="1"/>
  <c r="C138" i="3" s="1"/>
  <c r="D138" i="3" s="1"/>
  <c r="B137" i="3"/>
  <c r="A137" i="3" s="1"/>
  <c r="C137" i="3" s="1"/>
  <c r="D137" i="3" s="1"/>
  <c r="B136" i="3"/>
  <c r="A136" i="3" s="1"/>
  <c r="C136" i="3" s="1"/>
  <c r="D136" i="3" s="1"/>
  <c r="B135" i="3"/>
  <c r="A135" i="3" s="1"/>
  <c r="C135" i="3" s="1"/>
  <c r="B134" i="3"/>
  <c r="A134" i="3" s="1"/>
  <c r="C134" i="3" s="1"/>
  <c r="B133" i="3"/>
  <c r="A133" i="3" s="1"/>
  <c r="C133" i="3" s="1"/>
  <c r="B132" i="3"/>
  <c r="A132" i="3" s="1"/>
  <c r="C132" i="3" s="1"/>
  <c r="D132" i="3" s="1"/>
  <c r="B131" i="3"/>
  <c r="A131" i="3" s="1"/>
  <c r="C131" i="3" s="1"/>
  <c r="B130" i="3"/>
  <c r="A130" i="3" s="1"/>
  <c r="C130" i="3" s="1"/>
  <c r="B129" i="3"/>
  <c r="A129" i="3" s="1"/>
  <c r="C129" i="3" s="1"/>
  <c r="B128" i="3"/>
  <c r="A128" i="3" s="1"/>
  <c r="C128" i="3" s="1"/>
  <c r="B127" i="3"/>
  <c r="A127" i="3" s="1"/>
  <c r="C127" i="3" s="1"/>
  <c r="B126" i="3"/>
  <c r="A126" i="3" s="1"/>
  <c r="C126" i="3" s="1"/>
  <c r="B125" i="3"/>
  <c r="A125" i="3" s="1"/>
  <c r="C125" i="3" s="1"/>
  <c r="B124" i="3"/>
  <c r="A124" i="3" s="1"/>
  <c r="C124" i="3" s="1"/>
  <c r="B123" i="3"/>
  <c r="B122" i="3"/>
  <c r="A122" i="3" s="1"/>
  <c r="C122" i="3" s="1"/>
  <c r="B121" i="3"/>
  <c r="A121" i="3" s="1"/>
  <c r="C121" i="3" s="1"/>
  <c r="B120" i="3"/>
  <c r="A120" i="3" s="1"/>
  <c r="C120" i="3" s="1"/>
  <c r="B119" i="3"/>
  <c r="A119" i="3" s="1"/>
  <c r="C119" i="3" s="1"/>
  <c r="B118" i="3"/>
  <c r="A118" i="3" s="1"/>
  <c r="C118" i="3" s="1"/>
  <c r="B117" i="3"/>
  <c r="A117" i="3" s="1"/>
  <c r="C117" i="3" s="1"/>
  <c r="B116" i="3"/>
  <c r="A116" i="3" s="1"/>
  <c r="C116" i="3" s="1"/>
  <c r="D116" i="3" s="1"/>
  <c r="B115" i="3"/>
  <c r="A115" i="3" s="1"/>
  <c r="C115" i="3" s="1"/>
  <c r="B114" i="3"/>
  <c r="A114" i="3" s="1"/>
  <c r="C114" i="3" s="1"/>
  <c r="D114" i="3" s="1"/>
  <c r="B113" i="3"/>
  <c r="A113" i="3" s="1"/>
  <c r="C113" i="3" s="1"/>
  <c r="D113" i="3" s="1"/>
  <c r="N113" i="3" s="1"/>
  <c r="O112" i="3" s="1"/>
  <c r="B112" i="3"/>
  <c r="A112" i="3" s="1"/>
  <c r="C112" i="3" s="1"/>
  <c r="B111" i="3"/>
  <c r="B110" i="3"/>
  <c r="A110" i="3" s="1"/>
  <c r="C110" i="3" s="1"/>
  <c r="B109" i="3"/>
  <c r="A109" i="3" s="1"/>
  <c r="C109" i="3" s="1"/>
  <c r="D109" i="3" s="1"/>
  <c r="N109" i="3" s="1"/>
  <c r="O108" i="3" s="1"/>
  <c r="B108" i="3"/>
  <c r="A108" i="3" s="1"/>
  <c r="C108" i="3" s="1"/>
  <c r="B107" i="3"/>
  <c r="A107" i="3" s="1"/>
  <c r="C107" i="3" s="1"/>
  <c r="B106" i="3"/>
  <c r="A106" i="3" s="1"/>
  <c r="C106" i="3" s="1"/>
  <c r="D106" i="3" s="1"/>
  <c r="B105" i="3"/>
  <c r="A105" i="3" s="1"/>
  <c r="C105" i="3" s="1"/>
  <c r="B104" i="3"/>
  <c r="A104" i="3" s="1"/>
  <c r="C104" i="3" s="1"/>
  <c r="B103" i="3"/>
  <c r="A103" i="3" s="1"/>
  <c r="C103" i="3" s="1"/>
  <c r="B102" i="3"/>
  <c r="A102" i="3" s="1"/>
  <c r="C102" i="3" s="1"/>
  <c r="B101" i="3"/>
  <c r="A101" i="3" s="1"/>
  <c r="C101" i="3" s="1"/>
  <c r="B100" i="3"/>
  <c r="A100" i="3" s="1"/>
  <c r="C100" i="3" s="1"/>
  <c r="B99" i="3"/>
  <c r="A99" i="3" s="1"/>
  <c r="C99" i="3" s="1"/>
  <c r="B98" i="3"/>
  <c r="A98" i="3" s="1"/>
  <c r="C98" i="3" s="1"/>
  <c r="B97" i="3"/>
  <c r="A97" i="3" s="1"/>
  <c r="C97" i="3" s="1"/>
  <c r="D97" i="3" s="1"/>
  <c r="N97" i="3" s="1"/>
  <c r="O96" i="3" s="1"/>
  <c r="B96" i="3"/>
  <c r="A96" i="3" s="1"/>
  <c r="C96" i="3" s="1"/>
  <c r="B95" i="3"/>
  <c r="A95" i="3" s="1"/>
  <c r="C95" i="3" s="1"/>
  <c r="B94" i="3"/>
  <c r="A94" i="3" s="1"/>
  <c r="C94" i="3" s="1"/>
  <c r="B93" i="3"/>
  <c r="A93" i="3" s="1"/>
  <c r="C93" i="3" s="1"/>
  <c r="D93" i="3" s="1"/>
  <c r="B92" i="3"/>
  <c r="A92" i="3" s="1"/>
  <c r="C92" i="3" s="1"/>
  <c r="B91" i="3"/>
  <c r="A91" i="3" s="1"/>
  <c r="B90" i="3"/>
  <c r="A90" i="3" s="1"/>
  <c r="C90" i="3" s="1"/>
  <c r="D90" i="3" s="1"/>
  <c r="F90" i="3" s="1"/>
  <c r="B89" i="3"/>
  <c r="A89" i="3" s="1"/>
  <c r="C89" i="3" s="1"/>
  <c r="B88" i="3"/>
  <c r="A88" i="3" s="1"/>
  <c r="C88" i="3" s="1"/>
  <c r="B87" i="3"/>
  <c r="A87" i="3" s="1"/>
  <c r="C87" i="3" s="1"/>
  <c r="D87" i="3" s="1"/>
  <c r="B86" i="3"/>
  <c r="A86" i="3" s="1"/>
  <c r="C86" i="3" s="1"/>
  <c r="B85" i="3"/>
  <c r="A85" i="3" s="1"/>
  <c r="C85" i="3" s="1"/>
  <c r="B84" i="3"/>
  <c r="A84" i="3" s="1"/>
  <c r="C84" i="3" s="1"/>
  <c r="D84" i="3" s="1"/>
  <c r="B83" i="3"/>
  <c r="A83" i="3" s="1"/>
  <c r="C83" i="3" s="1"/>
  <c r="B82" i="3"/>
  <c r="A82" i="3" s="1"/>
  <c r="C82" i="3" s="1"/>
  <c r="B81" i="3"/>
  <c r="A81" i="3" s="1"/>
  <c r="C81" i="3" s="1"/>
  <c r="B80" i="3"/>
  <c r="A80" i="3" s="1"/>
  <c r="C80" i="3" s="1"/>
  <c r="D80" i="3" s="1"/>
  <c r="N80" i="3" s="1"/>
  <c r="O79" i="3" s="1"/>
  <c r="B79" i="3"/>
  <c r="A79" i="3" s="1"/>
  <c r="C79" i="3" s="1"/>
  <c r="D79" i="3" s="1"/>
  <c r="F79" i="3" s="1"/>
  <c r="B78" i="3"/>
  <c r="A78" i="3" s="1"/>
  <c r="C78" i="3" s="1"/>
  <c r="B77" i="3"/>
  <c r="A77" i="3" s="1"/>
  <c r="C77" i="3" s="1"/>
  <c r="B76" i="3"/>
  <c r="A76" i="3" s="1"/>
  <c r="C76" i="3" s="1"/>
  <c r="B75" i="3"/>
  <c r="A75" i="3" s="1"/>
  <c r="C75" i="3" s="1"/>
  <c r="B74" i="3"/>
  <c r="A74" i="3" s="1"/>
  <c r="C74" i="3" s="1"/>
  <c r="D74" i="3" s="1"/>
  <c r="F74" i="3" s="1"/>
  <c r="B73" i="3"/>
  <c r="A73" i="3" s="1"/>
  <c r="C73" i="3" s="1"/>
  <c r="D73" i="3" s="1"/>
  <c r="F73" i="3" s="1"/>
  <c r="B72" i="3"/>
  <c r="A72" i="3" s="1"/>
  <c r="C72" i="3" s="1"/>
  <c r="B71" i="3"/>
  <c r="A71" i="3" s="1"/>
  <c r="C71" i="3" s="1"/>
  <c r="D71" i="3" s="1"/>
  <c r="B70" i="3"/>
  <c r="A70" i="3" s="1"/>
  <c r="C70" i="3" s="1"/>
  <c r="B69" i="3"/>
  <c r="A69" i="3" s="1"/>
  <c r="C69" i="3" s="1"/>
  <c r="B68" i="3"/>
  <c r="A68" i="3" s="1"/>
  <c r="C68" i="3" s="1"/>
  <c r="D68" i="3" s="1"/>
  <c r="B67" i="3"/>
  <c r="A67" i="3" s="1"/>
  <c r="C67" i="3" s="1"/>
  <c r="B66" i="3"/>
  <c r="A66" i="3" s="1"/>
  <c r="C66" i="3" s="1"/>
  <c r="D66" i="3" s="1"/>
  <c r="B65" i="3"/>
  <c r="A65" i="3" s="1"/>
  <c r="C65" i="3" s="1"/>
  <c r="D65" i="3" s="1"/>
  <c r="B64" i="3"/>
  <c r="A64" i="3" s="1"/>
  <c r="C64" i="3" s="1"/>
  <c r="B63" i="3"/>
  <c r="A63" i="3" s="1"/>
  <c r="C63" i="3" s="1"/>
  <c r="B62" i="3"/>
  <c r="A62" i="3" s="1"/>
  <c r="C62" i="3" s="1"/>
  <c r="B61" i="3"/>
  <c r="A61" i="3" s="1"/>
  <c r="C61" i="3" s="1"/>
  <c r="D61" i="3" s="1"/>
  <c r="B60" i="3"/>
  <c r="A60" i="3" s="1"/>
  <c r="C60" i="3" s="1"/>
  <c r="B59" i="3"/>
  <c r="A59" i="3" s="1"/>
  <c r="C59" i="3" s="1"/>
  <c r="D59" i="3" s="1"/>
  <c r="B58" i="3"/>
  <c r="A58" i="3" s="1"/>
  <c r="C58" i="3" s="1"/>
  <c r="B57" i="3"/>
  <c r="A57" i="3" s="1"/>
  <c r="C57" i="3" s="1"/>
  <c r="B56" i="3"/>
  <c r="A56" i="3" s="1"/>
  <c r="C56" i="3" s="1"/>
  <c r="D56" i="3" s="1"/>
  <c r="B55" i="3"/>
  <c r="A55" i="3" s="1"/>
  <c r="C55" i="3" s="1"/>
  <c r="B54" i="3"/>
  <c r="A54" i="3" s="1"/>
  <c r="C54" i="3" s="1"/>
  <c r="D54" i="3" s="1"/>
  <c r="N54" i="3" s="1"/>
  <c r="B53" i="3"/>
  <c r="A53" i="3" s="1"/>
  <c r="C53" i="3" s="1"/>
  <c r="D53" i="3" s="1"/>
  <c r="B52" i="3"/>
  <c r="A52" i="3" s="1"/>
  <c r="C52" i="3" s="1"/>
  <c r="B51" i="3"/>
  <c r="A51" i="3" s="1"/>
  <c r="C51" i="3" s="1"/>
  <c r="D51" i="3" s="1"/>
  <c r="F51" i="3" s="1"/>
  <c r="B50" i="3"/>
  <c r="A50" i="3" s="1"/>
  <c r="C50" i="3" s="1"/>
  <c r="B49" i="3"/>
  <c r="A49" i="3" s="1"/>
  <c r="C49" i="3" s="1"/>
  <c r="D49" i="3" s="1"/>
  <c r="N49" i="3" s="1"/>
  <c r="O48" i="3" s="1"/>
  <c r="B48" i="3"/>
  <c r="A48" i="3" s="1"/>
  <c r="C48" i="3" s="1"/>
  <c r="D48" i="3" s="1"/>
  <c r="B47" i="3"/>
  <c r="A47" i="3" s="1"/>
  <c r="C47" i="3" s="1"/>
  <c r="D47" i="3" s="1"/>
  <c r="B46" i="3"/>
  <c r="A46" i="3" s="1"/>
  <c r="C46" i="3" s="1"/>
  <c r="B45" i="3"/>
  <c r="A45" i="3" s="1"/>
  <c r="C45" i="3" s="1"/>
  <c r="B44" i="3"/>
  <c r="A44" i="3" s="1"/>
  <c r="C44" i="3" s="1"/>
  <c r="B43" i="3"/>
  <c r="A43" i="3" s="1"/>
  <c r="C43" i="3" s="1"/>
  <c r="D43" i="3" s="1"/>
  <c r="N43" i="3" s="1"/>
  <c r="B42" i="3"/>
  <c r="A42" i="3" s="1"/>
  <c r="C42" i="3" s="1"/>
  <c r="D42" i="3" s="1"/>
  <c r="F42" i="3" s="1"/>
  <c r="B41" i="3"/>
  <c r="A41" i="3" s="1"/>
  <c r="C41" i="3" s="1"/>
  <c r="D41" i="3" s="1"/>
  <c r="B40" i="3"/>
  <c r="A40" i="3" s="1"/>
  <c r="C40" i="3" s="1"/>
  <c r="B39" i="3"/>
  <c r="A39" i="3" s="1"/>
  <c r="C39" i="3" s="1"/>
  <c r="D39" i="3" s="1"/>
  <c r="N39" i="3" s="1"/>
  <c r="O38" i="3" s="1"/>
  <c r="B38" i="3"/>
  <c r="A38" i="3" s="1"/>
  <c r="C38" i="3" s="1"/>
  <c r="B37" i="3"/>
  <c r="A37" i="3" s="1"/>
  <c r="C37" i="3" s="1"/>
  <c r="B36" i="3"/>
  <c r="A36" i="3" s="1"/>
  <c r="C36" i="3" s="1"/>
  <c r="B35" i="3"/>
  <c r="A35" i="3" s="1"/>
  <c r="C35" i="3" s="1"/>
  <c r="B34" i="3"/>
  <c r="A34" i="3" s="1"/>
  <c r="C34" i="3" s="1"/>
  <c r="B33" i="3"/>
  <c r="A33" i="3" s="1"/>
  <c r="C33" i="3" s="1"/>
  <c r="B32" i="3"/>
  <c r="A32" i="3" s="1"/>
  <c r="C32" i="3" s="1"/>
  <c r="E32" i="3" s="1"/>
  <c r="B31" i="3"/>
  <c r="A31" i="3" s="1"/>
  <c r="C31" i="3" s="1"/>
  <c r="D31" i="3" s="1"/>
  <c r="B30" i="3"/>
  <c r="A30" i="3" s="1"/>
  <c r="C30" i="3" s="1"/>
  <c r="B29" i="3"/>
  <c r="A29" i="3" s="1"/>
  <c r="C29" i="3" s="1"/>
  <c r="B28" i="3"/>
  <c r="B27" i="3"/>
  <c r="A27" i="3" s="1"/>
  <c r="C27" i="3" s="1"/>
  <c r="B26" i="3"/>
  <c r="A26" i="3" s="1"/>
  <c r="C26" i="3" s="1"/>
  <c r="D26" i="3" s="1"/>
  <c r="B25" i="3"/>
  <c r="A25" i="3" s="1"/>
  <c r="C25" i="3"/>
  <c r="D25" i="3" s="1"/>
  <c r="F25" i="3" s="1"/>
  <c r="B24" i="3"/>
  <c r="A24" i="3" s="1"/>
  <c r="C24" i="3" s="1"/>
  <c r="D24" i="3" s="1"/>
  <c r="B23" i="3"/>
  <c r="A23" i="3" s="1"/>
  <c r="C23" i="3" s="1"/>
  <c r="D23" i="3" s="1"/>
  <c r="B22" i="3"/>
  <c r="A22" i="3" s="1"/>
  <c r="C22" i="3" s="1"/>
  <c r="B21" i="3"/>
  <c r="A21" i="3" s="1"/>
  <c r="C21" i="3" s="1"/>
  <c r="B20" i="3"/>
  <c r="A20" i="3" s="1"/>
  <c r="C20" i="3" s="1"/>
  <c r="B19" i="3"/>
  <c r="A19" i="3" s="1"/>
  <c r="C19" i="3" s="1"/>
  <c r="D19" i="3" s="1"/>
  <c r="B18" i="3"/>
  <c r="A18" i="3" s="1"/>
  <c r="C18" i="3" s="1"/>
  <c r="B17" i="3"/>
  <c r="A17" i="3" s="1"/>
  <c r="C17" i="3" s="1"/>
  <c r="D17" i="3" s="1"/>
  <c r="B16" i="3"/>
  <c r="B15" i="3"/>
  <c r="A15" i="3" s="1"/>
  <c r="C15" i="3" s="1"/>
  <c r="B14" i="3"/>
  <c r="A14" i="3" s="1"/>
  <c r="C14" i="3" s="1"/>
  <c r="B13" i="3"/>
  <c r="A13" i="3" s="1"/>
  <c r="C13" i="3" s="1"/>
  <c r="D13" i="3" s="1"/>
  <c r="B12" i="3"/>
  <c r="A12" i="3" s="1"/>
  <c r="C12" i="3" s="1"/>
  <c r="B11" i="3"/>
  <c r="A11" i="3" s="1"/>
  <c r="C11" i="3" s="1"/>
  <c r="D11" i="3" s="1"/>
  <c r="N11" i="3" s="1"/>
  <c r="O10" i="3" s="1"/>
  <c r="B10" i="3"/>
  <c r="A10" i="3" s="1"/>
  <c r="C10" i="3" s="1"/>
  <c r="D10" i="3" s="1"/>
  <c r="B9" i="3"/>
  <c r="A9" i="3" s="1"/>
  <c r="C9" i="3" s="1"/>
  <c r="D9" i="3" s="1"/>
  <c r="B8" i="3"/>
  <c r="A8" i="3" s="1"/>
  <c r="C8" i="3" s="1"/>
  <c r="B7" i="3"/>
  <c r="A7" i="3" s="1"/>
  <c r="C7" i="3" s="1"/>
  <c r="B6" i="3"/>
  <c r="A6" i="3" s="1"/>
  <c r="C6" i="3" s="1"/>
  <c r="B5" i="3"/>
  <c r="A5" i="3" s="1"/>
  <c r="C5" i="3" s="1"/>
  <c r="D5" i="3" s="1"/>
  <c r="H244" i="3"/>
  <c r="I244" i="3" s="1"/>
  <c r="O244" i="3"/>
  <c r="H243" i="3"/>
  <c r="I243" i="3" s="1"/>
  <c r="J243" i="3" s="1"/>
  <c r="H242" i="3"/>
  <c r="I242" i="3" s="1"/>
  <c r="H241" i="3"/>
  <c r="I241" i="3" s="1"/>
  <c r="H240" i="3"/>
  <c r="I240" i="3" s="1"/>
  <c r="H239" i="3"/>
  <c r="I239" i="3" s="1"/>
  <c r="J239" i="3" s="1"/>
  <c r="H238" i="3"/>
  <c r="I238" i="3" s="1"/>
  <c r="J238" i="3" s="1"/>
  <c r="H237" i="3"/>
  <c r="I237" i="3" s="1"/>
  <c r="J237" i="3" s="1"/>
  <c r="H236" i="3"/>
  <c r="I236" i="3" s="1"/>
  <c r="J236" i="3" s="1"/>
  <c r="H235" i="3"/>
  <c r="I235" i="3" s="1"/>
  <c r="H234" i="3"/>
  <c r="I234" i="3" s="1"/>
  <c r="J234" i="3" s="1"/>
  <c r="H233" i="3"/>
  <c r="I233" i="3" s="1"/>
  <c r="J233" i="3" s="1"/>
  <c r="H232" i="3"/>
  <c r="I232" i="3" s="1"/>
  <c r="H231" i="3"/>
  <c r="I231" i="3" s="1"/>
  <c r="J231" i="3" s="1"/>
  <c r="H230" i="3"/>
  <c r="I230" i="3" s="1"/>
  <c r="J230" i="3" s="1"/>
  <c r="H229" i="3"/>
  <c r="I229" i="3" s="1"/>
  <c r="C228" i="3"/>
  <c r="E229" i="3" s="1"/>
  <c r="H228" i="3"/>
  <c r="I228" i="3" s="1"/>
  <c r="J228" i="3" s="1"/>
  <c r="H227" i="3"/>
  <c r="I227" i="3" s="1"/>
  <c r="J227" i="3" s="1"/>
  <c r="H226" i="3"/>
  <c r="I226" i="3" s="1"/>
  <c r="H225" i="3"/>
  <c r="I225" i="3" s="1"/>
  <c r="J225" i="3" s="1"/>
  <c r="H224" i="3"/>
  <c r="I224" i="3" s="1"/>
  <c r="H223" i="3"/>
  <c r="I223" i="3" s="1"/>
  <c r="H222" i="3"/>
  <c r="I222" i="3" s="1"/>
  <c r="J222" i="3" s="1"/>
  <c r="H221" i="3"/>
  <c r="I221" i="3" s="1"/>
  <c r="J221" i="3" s="1"/>
  <c r="H220" i="3"/>
  <c r="I220" i="3" s="1"/>
  <c r="H219" i="3"/>
  <c r="I219" i="3" s="1"/>
  <c r="J219" i="3" s="1"/>
  <c r="H218" i="3"/>
  <c r="I218" i="3" s="1"/>
  <c r="H217" i="3"/>
  <c r="I217" i="3" s="1"/>
  <c r="H216" i="3"/>
  <c r="I216" i="3" s="1"/>
  <c r="J216" i="3" s="1"/>
  <c r="H215" i="3"/>
  <c r="I215" i="3" s="1"/>
  <c r="H214" i="3"/>
  <c r="I214" i="3" s="1"/>
  <c r="J214" i="3" s="1"/>
  <c r="H213" i="3"/>
  <c r="I213" i="3" s="1"/>
  <c r="H212" i="3"/>
  <c r="I212" i="3" s="1"/>
  <c r="J212" i="3" s="1"/>
  <c r="H211" i="3"/>
  <c r="I211" i="3" s="1"/>
  <c r="H210" i="3"/>
  <c r="I210" i="3" s="1"/>
  <c r="J210" i="3" s="1"/>
  <c r="H209" i="3"/>
  <c r="I209" i="3" s="1"/>
  <c r="J209" i="3" s="1"/>
  <c r="H208" i="3"/>
  <c r="I208" i="3" s="1"/>
  <c r="H207" i="3"/>
  <c r="I207" i="3" s="1"/>
  <c r="J207" i="3" s="1"/>
  <c r="H206" i="3"/>
  <c r="I206" i="3" s="1"/>
  <c r="J206" i="3" s="1"/>
  <c r="K207" i="3" s="1"/>
  <c r="H205" i="3"/>
  <c r="I205" i="3" s="1"/>
  <c r="H204" i="3"/>
  <c r="I204" i="3" s="1"/>
  <c r="J204" i="3" s="1"/>
  <c r="H203" i="3"/>
  <c r="I203" i="3" s="1"/>
  <c r="L203" i="3" s="1"/>
  <c r="M203" i="3" s="1"/>
  <c r="H202" i="3"/>
  <c r="I202" i="3" s="1"/>
  <c r="J202" i="3" s="1"/>
  <c r="H201" i="3"/>
  <c r="I201" i="3" s="1"/>
  <c r="J201" i="3" s="1"/>
  <c r="H200" i="3"/>
  <c r="I200" i="3" s="1"/>
  <c r="H199" i="3"/>
  <c r="I199" i="3" s="1"/>
  <c r="J199" i="3" s="1"/>
  <c r="H198" i="3"/>
  <c r="I198" i="3" s="1"/>
  <c r="H197" i="3"/>
  <c r="I197" i="3" s="1"/>
  <c r="J197" i="3" s="1"/>
  <c r="H196" i="3"/>
  <c r="I196" i="3" s="1"/>
  <c r="J196" i="3" s="1"/>
  <c r="H195" i="3"/>
  <c r="I195" i="3" s="1"/>
  <c r="H194" i="3"/>
  <c r="I194" i="3" s="1"/>
  <c r="J194" i="3" s="1"/>
  <c r="H193" i="3"/>
  <c r="I193" i="3" s="1"/>
  <c r="H192" i="3"/>
  <c r="I192" i="3" s="1"/>
  <c r="J192" i="3" s="1"/>
  <c r="H191" i="3"/>
  <c r="I191" i="3" s="1"/>
  <c r="J191" i="3" s="1"/>
  <c r="H190" i="3"/>
  <c r="I190" i="3" s="1"/>
  <c r="H189" i="3"/>
  <c r="I189" i="3" s="1"/>
  <c r="J189" i="3" s="1"/>
  <c r="K189" i="3" s="1"/>
  <c r="A188" i="3"/>
  <c r="C188" i="3" s="1"/>
  <c r="D188" i="3" s="1"/>
  <c r="H188" i="3"/>
  <c r="I188" i="3" s="1"/>
  <c r="L187" i="3" s="1"/>
  <c r="M187" i="3" s="1"/>
  <c r="H187" i="3"/>
  <c r="I187" i="3" s="1"/>
  <c r="H186" i="3"/>
  <c r="I186" i="3"/>
  <c r="J186" i="3" s="1"/>
  <c r="H185" i="3"/>
  <c r="I185" i="3" s="1"/>
  <c r="H184" i="3"/>
  <c r="I184" i="3" s="1"/>
  <c r="J184" i="3" s="1"/>
  <c r="H183" i="3"/>
  <c r="I183" i="3" s="1"/>
  <c r="H182" i="3"/>
  <c r="I182" i="3" s="1"/>
  <c r="J182" i="3" s="1"/>
  <c r="H181" i="3"/>
  <c r="I181" i="3" s="1"/>
  <c r="H180" i="3"/>
  <c r="I180" i="3" s="1"/>
  <c r="H179" i="3"/>
  <c r="I179" i="3" s="1"/>
  <c r="H178" i="3"/>
  <c r="I178" i="3" s="1"/>
  <c r="J178" i="3" s="1"/>
  <c r="H177" i="3"/>
  <c r="I177" i="3" s="1"/>
  <c r="H176" i="3"/>
  <c r="I176" i="3" s="1"/>
  <c r="J176" i="3" s="1"/>
  <c r="H175" i="3"/>
  <c r="I175" i="3" s="1"/>
  <c r="H174" i="3"/>
  <c r="I174" i="3" s="1"/>
  <c r="J174" i="3" s="1"/>
  <c r="H173" i="3"/>
  <c r="I173" i="3" s="1"/>
  <c r="H172" i="3"/>
  <c r="I172" i="3" s="1"/>
  <c r="H171" i="3"/>
  <c r="I171" i="3" s="1"/>
  <c r="J171" i="3" s="1"/>
  <c r="H170" i="3"/>
  <c r="I170" i="3" s="1"/>
  <c r="H169" i="3"/>
  <c r="I169" i="3" s="1"/>
  <c r="H168" i="3"/>
  <c r="I168" i="3" s="1"/>
  <c r="H167" i="3"/>
  <c r="I167" i="3" s="1"/>
  <c r="J167" i="3" s="1"/>
  <c r="H166" i="3"/>
  <c r="I166" i="3" s="1"/>
  <c r="H165" i="3"/>
  <c r="I165" i="3" s="1"/>
  <c r="J165" i="3" s="1"/>
  <c r="H164" i="3"/>
  <c r="I164" i="3" s="1"/>
  <c r="J164" i="3" s="1"/>
  <c r="A163" i="3"/>
  <c r="C163" i="3" s="1"/>
  <c r="D163" i="3" s="1"/>
  <c r="H163" i="3"/>
  <c r="I163" i="3" s="1"/>
  <c r="H162" i="3"/>
  <c r="I162" i="3" s="1"/>
  <c r="J162" i="3" s="1"/>
  <c r="H161" i="3"/>
  <c r="I161" i="3" s="1"/>
  <c r="H160" i="3"/>
  <c r="I160" i="3" s="1"/>
  <c r="J160" i="3" s="1"/>
  <c r="H159" i="3"/>
  <c r="I159" i="3" s="1"/>
  <c r="H158" i="3"/>
  <c r="I158" i="3" s="1"/>
  <c r="L157" i="3" s="1"/>
  <c r="M157" i="3" s="1"/>
  <c r="H157" i="3"/>
  <c r="I157" i="3" s="1"/>
  <c r="J157" i="3" s="1"/>
  <c r="H156" i="3"/>
  <c r="I156" i="3" s="1"/>
  <c r="L156" i="3" s="1"/>
  <c r="M156" i="3" s="1"/>
  <c r="H155" i="3"/>
  <c r="I155" i="3" s="1"/>
  <c r="J155" i="3" s="1"/>
  <c r="H154" i="3"/>
  <c r="I154" i="3" s="1"/>
  <c r="H153" i="3"/>
  <c r="I153" i="3" s="1"/>
  <c r="J153" i="3" s="1"/>
  <c r="H152" i="3"/>
  <c r="I152" i="3" s="1"/>
  <c r="J152" i="3" s="1"/>
  <c r="H151" i="3"/>
  <c r="I151" i="3" s="1"/>
  <c r="H150" i="3"/>
  <c r="I150" i="3" s="1"/>
  <c r="J150" i="3" s="1"/>
  <c r="H149" i="3"/>
  <c r="I149" i="3" s="1"/>
  <c r="H148" i="3"/>
  <c r="I148" i="3" s="1"/>
  <c r="J148" i="3" s="1"/>
  <c r="H147" i="3"/>
  <c r="I147" i="3" s="1"/>
  <c r="H146" i="3"/>
  <c r="I146" i="3" s="1"/>
  <c r="H145" i="3"/>
  <c r="I145" i="3" s="1"/>
  <c r="J145" i="3" s="1"/>
  <c r="H144" i="3"/>
  <c r="I144" i="3" s="1"/>
  <c r="L143" i="3" s="1"/>
  <c r="M143" i="3" s="1"/>
  <c r="H143" i="3"/>
  <c r="I143" i="3" s="1"/>
  <c r="H142" i="3"/>
  <c r="I142" i="3" s="1"/>
  <c r="H141" i="3"/>
  <c r="I141" i="3" s="1"/>
  <c r="H140" i="3"/>
  <c r="I140" i="3" s="1"/>
  <c r="H139" i="3"/>
  <c r="I139" i="3" s="1"/>
  <c r="H138" i="3"/>
  <c r="I138" i="3" s="1"/>
  <c r="H137" i="3"/>
  <c r="I137" i="3" s="1"/>
  <c r="H136" i="3"/>
  <c r="I136" i="3" s="1"/>
  <c r="J136" i="3" s="1"/>
  <c r="H135" i="3"/>
  <c r="I135" i="3" s="1"/>
  <c r="J135" i="3" s="1"/>
  <c r="H134" i="3"/>
  <c r="I134" i="3" s="1"/>
  <c r="J134" i="3" s="1"/>
  <c r="K134" i="3" s="1"/>
  <c r="H133" i="3"/>
  <c r="I133" i="3" s="1"/>
  <c r="H132" i="3"/>
  <c r="I132" i="3" s="1"/>
  <c r="H131" i="3"/>
  <c r="I131" i="3" s="1"/>
  <c r="H130" i="3"/>
  <c r="I130" i="3" s="1"/>
  <c r="H129" i="3"/>
  <c r="I129" i="3" s="1"/>
  <c r="H128" i="3"/>
  <c r="I128" i="3" s="1"/>
  <c r="L127" i="3" s="1"/>
  <c r="M127" i="3" s="1"/>
  <c r="H127" i="3"/>
  <c r="I127" i="3" s="1"/>
  <c r="H126" i="3"/>
  <c r="I126" i="3" s="1"/>
  <c r="H125" i="3"/>
  <c r="I125" i="3" s="1"/>
  <c r="J125" i="3" s="1"/>
  <c r="H124" i="3"/>
  <c r="I124" i="3" s="1"/>
  <c r="A123" i="3"/>
  <c r="C123" i="3" s="1"/>
  <c r="D123" i="3" s="1"/>
  <c r="H123" i="3"/>
  <c r="I123" i="3" s="1"/>
  <c r="J123" i="3" s="1"/>
  <c r="H122" i="3"/>
  <c r="I122" i="3" s="1"/>
  <c r="H121" i="3"/>
  <c r="I121" i="3" s="1"/>
  <c r="H120" i="3"/>
  <c r="I120" i="3" s="1"/>
  <c r="H119" i="3"/>
  <c r="I119" i="3" s="1"/>
  <c r="H118" i="3"/>
  <c r="I118" i="3" s="1"/>
  <c r="H117" i="3"/>
  <c r="I117" i="3" s="1"/>
  <c r="H116" i="3"/>
  <c r="I116" i="3" s="1"/>
  <c r="H115" i="3"/>
  <c r="I115" i="3" s="1"/>
  <c r="J115" i="3" s="1"/>
  <c r="H114" i="3"/>
  <c r="I114" i="3" s="1"/>
  <c r="J114" i="3" s="1"/>
  <c r="K114" i="3" s="1"/>
  <c r="H113" i="3"/>
  <c r="I113" i="3" s="1"/>
  <c r="J113" i="3" s="1"/>
  <c r="H112" i="3"/>
  <c r="I112" i="3" s="1"/>
  <c r="A111" i="3"/>
  <c r="C111" i="3" s="1"/>
  <c r="H111" i="3"/>
  <c r="I111" i="3" s="1"/>
  <c r="H110" i="3"/>
  <c r="I110" i="3" s="1"/>
  <c r="J110" i="3" s="1"/>
  <c r="H109" i="3"/>
  <c r="I109" i="3" s="1"/>
  <c r="H108" i="3"/>
  <c r="I108" i="3"/>
  <c r="J108" i="3" s="1"/>
  <c r="H107" i="3"/>
  <c r="I107" i="3" s="1"/>
  <c r="H106" i="3"/>
  <c r="I106" i="3" s="1"/>
  <c r="H105" i="3"/>
  <c r="I105" i="3" s="1"/>
  <c r="J105" i="3" s="1"/>
  <c r="H104" i="3"/>
  <c r="I104" i="3" s="1"/>
  <c r="H103" i="3"/>
  <c r="I103" i="3" s="1"/>
  <c r="L102" i="3" s="1"/>
  <c r="M102" i="3" s="1"/>
  <c r="H102" i="3"/>
  <c r="I102" i="3" s="1"/>
  <c r="H101" i="3"/>
  <c r="I101" i="3" s="1"/>
  <c r="J101" i="3" s="1"/>
  <c r="H100" i="3"/>
  <c r="I100" i="3" s="1"/>
  <c r="H99" i="3"/>
  <c r="I99" i="3" s="1"/>
  <c r="J99" i="3" s="1"/>
  <c r="H98" i="3"/>
  <c r="I98" i="3" s="1"/>
  <c r="H97" i="3"/>
  <c r="I97" i="3" s="1"/>
  <c r="J97" i="3" s="1"/>
  <c r="H96" i="3"/>
  <c r="I96" i="3" s="1"/>
  <c r="H95" i="3"/>
  <c r="I95" i="3" s="1"/>
  <c r="H94" i="3"/>
  <c r="I94" i="3" s="1"/>
  <c r="H93" i="3"/>
  <c r="I93" i="3" s="1"/>
  <c r="J93" i="3" s="1"/>
  <c r="H92" i="3"/>
  <c r="I92" i="3" s="1"/>
  <c r="J92" i="3" s="1"/>
  <c r="C91" i="3"/>
  <c r="D91" i="3" s="1"/>
  <c r="N91" i="3" s="1"/>
  <c r="O90" i="3" s="1"/>
  <c r="H91" i="3"/>
  <c r="I91" i="3" s="1"/>
  <c r="L90" i="3" s="1"/>
  <c r="M90" i="3" s="1"/>
  <c r="H90" i="3"/>
  <c r="I90" i="3" s="1"/>
  <c r="J90" i="3" s="1"/>
  <c r="H89" i="3"/>
  <c r="I89" i="3" s="1"/>
  <c r="H88" i="3"/>
  <c r="I88" i="3" s="1"/>
  <c r="J88" i="3" s="1"/>
  <c r="H87" i="3"/>
  <c r="I87" i="3" s="1"/>
  <c r="H86" i="3"/>
  <c r="I86" i="3" s="1"/>
  <c r="H85" i="3"/>
  <c r="I85" i="3" s="1"/>
  <c r="H84" i="3"/>
  <c r="I84" i="3" s="1"/>
  <c r="H83" i="3"/>
  <c r="I83" i="3" s="1"/>
  <c r="J83" i="3" s="1"/>
  <c r="H82" i="3"/>
  <c r="I82" i="3" s="1"/>
  <c r="H81" i="3"/>
  <c r="I81" i="3" s="1"/>
  <c r="J81" i="3" s="1"/>
  <c r="H80" i="3"/>
  <c r="I80" i="3" s="1"/>
  <c r="J80" i="3" s="1"/>
  <c r="H79" i="3"/>
  <c r="I79" i="3" s="1"/>
  <c r="H78" i="3"/>
  <c r="I78" i="3" s="1"/>
  <c r="J78" i="3" s="1"/>
  <c r="H77" i="3"/>
  <c r="I77" i="3" s="1"/>
  <c r="H76" i="3"/>
  <c r="I76" i="3" s="1"/>
  <c r="J76" i="3" s="1"/>
  <c r="H75" i="3"/>
  <c r="I75" i="3" s="1"/>
  <c r="J75" i="3" s="1"/>
  <c r="H74" i="3"/>
  <c r="I74" i="3" s="1"/>
  <c r="L74" i="3" s="1"/>
  <c r="M74" i="3" s="1"/>
  <c r="H73" i="3"/>
  <c r="I73" i="3" s="1"/>
  <c r="J73" i="3" s="1"/>
  <c r="H72" i="3"/>
  <c r="I72" i="3" s="1"/>
  <c r="J72" i="3" s="1"/>
  <c r="H71" i="3"/>
  <c r="I71" i="3" s="1"/>
  <c r="H70" i="3"/>
  <c r="I70" i="3" s="1"/>
  <c r="H69" i="3"/>
  <c r="I69" i="3" s="1"/>
  <c r="J69" i="3" s="1"/>
  <c r="H68" i="3"/>
  <c r="I68" i="3" s="1"/>
  <c r="H67" i="3"/>
  <c r="I67" i="3" s="1"/>
  <c r="J67" i="3" s="1"/>
  <c r="H66" i="3"/>
  <c r="I66" i="3" s="1"/>
  <c r="H65" i="3"/>
  <c r="I65" i="3" s="1"/>
  <c r="H64" i="3"/>
  <c r="I64" i="3" s="1"/>
  <c r="J64" i="3" s="1"/>
  <c r="H63" i="3"/>
  <c r="I63" i="3" s="1"/>
  <c r="H62" i="3"/>
  <c r="I62" i="3" s="1"/>
  <c r="J62" i="3" s="1"/>
  <c r="H61" i="3"/>
  <c r="I61" i="3" s="1"/>
  <c r="J61" i="3" s="1"/>
  <c r="H60" i="3"/>
  <c r="I60" i="3" s="1"/>
  <c r="H59" i="3"/>
  <c r="I59" i="3" s="1"/>
  <c r="J59" i="3" s="1"/>
  <c r="H58" i="3"/>
  <c r="I58" i="3" s="1"/>
  <c r="H57" i="3"/>
  <c r="I57" i="3" s="1"/>
  <c r="H56" i="3"/>
  <c r="I56" i="3" s="1"/>
  <c r="H55" i="3"/>
  <c r="I55" i="3" s="1"/>
  <c r="H54" i="3"/>
  <c r="I54" i="3" s="1"/>
  <c r="J54" i="3" s="1"/>
  <c r="H53" i="3"/>
  <c r="I53" i="3" s="1"/>
  <c r="H52" i="3"/>
  <c r="I52" i="3" s="1"/>
  <c r="H51" i="3"/>
  <c r="I51" i="3" s="1"/>
  <c r="H50" i="3"/>
  <c r="I50" i="3" s="1"/>
  <c r="J50" i="3" s="1"/>
  <c r="H49" i="3"/>
  <c r="I49" i="3" s="1"/>
  <c r="H48" i="3"/>
  <c r="I48" i="3" s="1"/>
  <c r="J48" i="3" s="1"/>
  <c r="H47" i="3"/>
  <c r="I47" i="3" s="1"/>
  <c r="J47" i="3" s="1"/>
  <c r="H46" i="3"/>
  <c r="I46" i="3" s="1"/>
  <c r="H45" i="3"/>
  <c r="I45" i="3" s="1"/>
  <c r="H44" i="3"/>
  <c r="I44" i="3" s="1"/>
  <c r="H43" i="3"/>
  <c r="I43" i="3" s="1"/>
  <c r="H42" i="3"/>
  <c r="I42" i="3" s="1"/>
  <c r="H41" i="3"/>
  <c r="I41" i="3" s="1"/>
  <c r="H40" i="3"/>
  <c r="I40" i="3" s="1"/>
  <c r="H39" i="3"/>
  <c r="I39" i="3" s="1"/>
  <c r="J39" i="3" s="1"/>
  <c r="H38" i="3"/>
  <c r="I38" i="3" s="1"/>
  <c r="L37" i="3" s="1"/>
  <c r="M37" i="3" s="1"/>
  <c r="H37" i="3"/>
  <c r="I37" i="3" s="1"/>
  <c r="H36" i="3"/>
  <c r="I36" i="3" s="1"/>
  <c r="J36" i="3" s="1"/>
  <c r="H35" i="3"/>
  <c r="I35" i="3" s="1"/>
  <c r="H34" i="3"/>
  <c r="I34" i="3" s="1"/>
  <c r="J34" i="3" s="1"/>
  <c r="H33" i="3"/>
  <c r="I33" i="3" s="1"/>
  <c r="H32" i="3"/>
  <c r="I32" i="3" s="1"/>
  <c r="J32" i="3" s="1"/>
  <c r="H31" i="3"/>
  <c r="I31" i="3" s="1"/>
  <c r="H30" i="3"/>
  <c r="I30" i="3" s="1"/>
  <c r="H29" i="3"/>
  <c r="I29" i="3" s="1"/>
  <c r="A28" i="3"/>
  <c r="C28" i="3" s="1"/>
  <c r="H28" i="3"/>
  <c r="I28" i="3" s="1"/>
  <c r="J28" i="3" s="1"/>
  <c r="H27" i="3"/>
  <c r="I27" i="3" s="1"/>
  <c r="J27" i="3" s="1"/>
  <c r="H26" i="3"/>
  <c r="I26" i="3" s="1"/>
  <c r="H25" i="3"/>
  <c r="I25" i="3" s="1"/>
  <c r="J25" i="3" s="1"/>
  <c r="H24" i="3"/>
  <c r="I24" i="3" s="1"/>
  <c r="J24" i="3" s="1"/>
  <c r="H23" i="3"/>
  <c r="I23" i="3" s="1"/>
  <c r="H22" i="3"/>
  <c r="I22" i="3" s="1"/>
  <c r="H21" i="3"/>
  <c r="I21" i="3" s="1"/>
  <c r="J21" i="3" s="1"/>
  <c r="H20" i="3"/>
  <c r="I20" i="3" s="1"/>
  <c r="J20" i="3" s="1"/>
  <c r="H19" i="3"/>
  <c r="I19" i="3" s="1"/>
  <c r="H18" i="3"/>
  <c r="I18" i="3" s="1"/>
  <c r="J18" i="3" s="1"/>
  <c r="H17" i="3"/>
  <c r="I17" i="3" s="1"/>
  <c r="J17" i="3" s="1"/>
  <c r="A16" i="3"/>
  <c r="C16" i="3" s="1"/>
  <c r="H16" i="3"/>
  <c r="I16" i="3" s="1"/>
  <c r="H15" i="3"/>
  <c r="I15" i="3" s="1"/>
  <c r="H14" i="3"/>
  <c r="I14" i="3" s="1"/>
  <c r="H13" i="3"/>
  <c r="I13" i="3" s="1"/>
  <c r="H12" i="3"/>
  <c r="I12" i="3" s="1"/>
  <c r="J12" i="3" s="1"/>
  <c r="H11" i="3"/>
  <c r="I11" i="3" s="1"/>
  <c r="L10" i="3" s="1"/>
  <c r="M10" i="3" s="1"/>
  <c r="H10" i="3"/>
  <c r="I10" i="3" s="1"/>
  <c r="H9" i="3"/>
  <c r="I9" i="3" s="1"/>
  <c r="H8" i="3"/>
  <c r="I8" i="3" s="1"/>
  <c r="H7" i="3"/>
  <c r="I7" i="3" s="1"/>
  <c r="J7" i="3" s="1"/>
  <c r="H6" i="3"/>
  <c r="I6" i="3" s="1"/>
  <c r="J6" i="3" s="1"/>
  <c r="K7" i="3" s="1"/>
  <c r="H5" i="3"/>
  <c r="I5" i="3" s="1"/>
  <c r="J5" i="3" s="1"/>
  <c r="H4" i="3"/>
  <c r="I4" i="3" s="1"/>
  <c r="J4" i="3" s="1"/>
  <c r="K5" i="3" s="1"/>
  <c r="A4" i="3"/>
  <c r="C4" i="3" s="1"/>
  <c r="E4" i="3" s="1"/>
  <c r="E97" i="1"/>
  <c r="E47" i="1"/>
  <c r="L28" i="1"/>
  <c r="M28" i="1"/>
  <c r="L27" i="1"/>
  <c r="M27" i="1" s="1"/>
  <c r="N27" i="1" s="1"/>
  <c r="L26" i="1"/>
  <c r="M26" i="1" s="1"/>
  <c r="N189" i="3"/>
  <c r="O188" i="3" s="1"/>
  <c r="N166" i="3"/>
  <c r="O165" i="3" s="1"/>
  <c r="N198" i="3"/>
  <c r="O197" i="3" s="1"/>
  <c r="N204" i="3"/>
  <c r="O203" i="3" s="1"/>
  <c r="F204" i="3"/>
  <c r="D142" i="3"/>
  <c r="D159" i="3"/>
  <c r="D244" i="3"/>
  <c r="F244" i="3" s="1"/>
  <c r="Q244" i="3" s="1"/>
  <c r="R244" i="3" s="1"/>
  <c r="S244" i="3" s="1"/>
  <c r="D119" i="3"/>
  <c r="N51" i="3"/>
  <c r="O50" i="3" s="1"/>
  <c r="D143" i="3"/>
  <c r="N143" i="3" s="1"/>
  <c r="O142" i="3" s="1"/>
  <c r="D99" i="3"/>
  <c r="F99" i="3" s="1"/>
  <c r="D221" i="3"/>
  <c r="F221" i="3" s="1"/>
  <c r="N221" i="3"/>
  <c r="O220" i="3" s="1"/>
  <c r="D230" i="3"/>
  <c r="F230" i="3" s="1"/>
  <c r="D236" i="3"/>
  <c r="F236" i="3" s="1"/>
  <c r="D134" i="3"/>
  <c r="F134" i="3" s="1"/>
  <c r="J187" i="3"/>
  <c r="D45" i="3"/>
  <c r="F45" i="3" s="1"/>
  <c r="D229" i="3"/>
  <c r="N79" i="3"/>
  <c r="O78" i="3" s="1"/>
  <c r="J109" i="3"/>
  <c r="K109" i="3" s="1"/>
  <c r="E143" i="3"/>
  <c r="F43" i="3"/>
  <c r="D36" i="3"/>
  <c r="F36" i="3" s="1"/>
  <c r="D103" i="3"/>
  <c r="F39" i="3"/>
  <c r="D181" i="3"/>
  <c r="J133" i="3"/>
  <c r="N116" i="3"/>
  <c r="O115" i="3" s="1"/>
  <c r="F116" i="3"/>
  <c r="F132" i="3"/>
  <c r="N132" i="3"/>
  <c r="D16" i="3"/>
  <c r="N16" i="3" s="1"/>
  <c r="O15" i="3" s="1"/>
  <c r="N134" i="3"/>
  <c r="E181" i="3"/>
  <c r="E24" i="3"/>
  <c r="D76" i="3"/>
  <c r="N76" i="3" s="1"/>
  <c r="L152" i="3"/>
  <c r="M152" i="3" s="1"/>
  <c r="F211" i="3"/>
  <c r="N211" i="3"/>
  <c r="O210" i="3" s="1"/>
  <c r="D149" i="3"/>
  <c r="N149" i="3" s="1"/>
  <c r="O148" i="3" s="1"/>
  <c r="L27" i="3"/>
  <c r="M27" i="3" s="1"/>
  <c r="E117" i="3"/>
  <c r="E109" i="3"/>
  <c r="D117" i="3"/>
  <c r="N117" i="3" s="1"/>
  <c r="O116" i="3" s="1"/>
  <c r="E189" i="3"/>
  <c r="F109" i="3"/>
  <c r="L210" i="3"/>
  <c r="M210" i="3" s="1"/>
  <c r="F143" i="3"/>
  <c r="L82" i="3"/>
  <c r="M82" i="3" s="1"/>
  <c r="L201" i="3"/>
  <c r="M201" i="3" s="1"/>
  <c r="J131" i="3"/>
  <c r="J188" i="3"/>
  <c r="N239" i="3"/>
  <c r="O238" i="3" s="1"/>
  <c r="D86" i="3"/>
  <c r="N86" i="3" s="1"/>
  <c r="O85" i="3" s="1"/>
  <c r="D205" i="3"/>
  <c r="F205" i="3" s="1"/>
  <c r="E205" i="3"/>
  <c r="E206" i="3"/>
  <c r="D199" i="3"/>
  <c r="J65" i="3"/>
  <c r="K65" i="3" s="1"/>
  <c r="D7" i="3"/>
  <c r="L229" i="3"/>
  <c r="M229" i="3" s="1"/>
  <c r="N90" i="3"/>
  <c r="J154" i="3"/>
  <c r="N99" i="3"/>
  <c r="O98" i="3" s="1"/>
  <c r="D130" i="3"/>
  <c r="L209" i="3"/>
  <c r="M209" i="3" s="1"/>
  <c r="E91" i="3"/>
  <c r="N218" i="3"/>
  <c r="O217" i="3" s="1"/>
  <c r="D77" i="33"/>
  <c r="N93" i="33"/>
  <c r="O92" i="33" s="1"/>
  <c r="D61" i="33"/>
  <c r="N61" i="33" s="1"/>
  <c r="O60" i="33" s="1"/>
  <c r="J104" i="33"/>
  <c r="D187" i="33"/>
  <c r="N137" i="33"/>
  <c r="O136" i="33" s="1"/>
  <c r="F145" i="33"/>
  <c r="D165" i="33"/>
  <c r="N165" i="33" s="1"/>
  <c r="O164" i="33" s="1"/>
  <c r="D149" i="33"/>
  <c r="N149" i="33" s="1"/>
  <c r="O148" i="33" s="1"/>
  <c r="D159" i="33"/>
  <c r="D153" i="33"/>
  <c r="F153" i="33" s="1"/>
  <c r="J156" i="33"/>
  <c r="D166" i="33"/>
  <c r="F166" i="33" s="1"/>
  <c r="D229" i="33"/>
  <c r="N229" i="33" s="1"/>
  <c r="O228" i="33" s="1"/>
  <c r="F178" i="33"/>
  <c r="D221" i="33"/>
  <c r="J242" i="33"/>
  <c r="D190" i="33"/>
  <c r="E222" i="33"/>
  <c r="D222" i="33"/>
  <c r="F222" i="33" s="1"/>
  <c r="J208" i="3"/>
  <c r="K209" i="3" s="1"/>
  <c r="L208" i="3"/>
  <c r="M208" i="3" s="1"/>
  <c r="L207" i="3"/>
  <c r="M207" i="3" s="1"/>
  <c r="F31" i="3"/>
  <c r="N31" i="3"/>
  <c r="D167" i="3"/>
  <c r="E167" i="3"/>
  <c r="D63" i="3"/>
  <c r="J244" i="3"/>
  <c r="L243" i="3"/>
  <c r="M243" i="3" s="1"/>
  <c r="L244" i="3"/>
  <c r="M244" i="3" s="1"/>
  <c r="D46" i="3"/>
  <c r="F46" i="3" s="1"/>
  <c r="D191" i="3"/>
  <c r="L64" i="3"/>
  <c r="M64" i="3" s="1"/>
  <c r="J86" i="3"/>
  <c r="J107" i="3"/>
  <c r="J137" i="3"/>
  <c r="L136" i="3"/>
  <c r="M136" i="3" s="1"/>
  <c r="J143" i="3"/>
  <c r="J147" i="3"/>
  <c r="D77" i="3"/>
  <c r="N77" i="3" s="1"/>
  <c r="D219" i="3"/>
  <c r="E219" i="3"/>
  <c r="D147" i="3"/>
  <c r="F147" i="3" s="1"/>
  <c r="E87" i="3"/>
  <c r="J180" i="3"/>
  <c r="L200" i="3"/>
  <c r="M200" i="3" s="1"/>
  <c r="J200" i="3"/>
  <c r="D140" i="3"/>
  <c r="F140" i="3" s="1"/>
  <c r="D125" i="3"/>
  <c r="F125" i="3" s="1"/>
  <c r="D215" i="3"/>
  <c r="J46" i="3"/>
  <c r="L45" i="3"/>
  <c r="M45" i="3" s="1"/>
  <c r="F66" i="3"/>
  <c r="N66" i="3"/>
  <c r="D110" i="3"/>
  <c r="E110" i="3"/>
  <c r="D157" i="3"/>
  <c r="E180" i="3"/>
  <c r="D180" i="3"/>
  <c r="F195" i="3"/>
  <c r="D202" i="3"/>
  <c r="L123" i="3"/>
  <c r="M123" i="3" s="1"/>
  <c r="E158" i="3"/>
  <c r="D174" i="3"/>
  <c r="E174" i="3"/>
  <c r="D203" i="3"/>
  <c r="N45" i="3"/>
  <c r="O44" i="3" s="1"/>
  <c r="F91" i="3"/>
  <c r="G91" i="3" s="1"/>
  <c r="E198" i="3"/>
  <c r="E53" i="3"/>
  <c r="E44" i="3"/>
  <c r="N36" i="3"/>
  <c r="L98" i="3"/>
  <c r="M98" i="3" s="1"/>
  <c r="L217" i="3"/>
  <c r="M217" i="3" s="1"/>
  <c r="J218" i="3"/>
  <c r="J229" i="3"/>
  <c r="K230" i="3" s="1"/>
  <c r="D133" i="3"/>
  <c r="E133" i="3"/>
  <c r="D196" i="3"/>
  <c r="F196" i="3" s="1"/>
  <c r="E196" i="3"/>
  <c r="E197" i="3"/>
  <c r="D214" i="3"/>
  <c r="N214" i="3" s="1"/>
  <c r="O213" i="3" s="1"/>
  <c r="E215" i="3"/>
  <c r="L191" i="3"/>
  <c r="M191" i="3" s="1"/>
  <c r="J10" i="3"/>
  <c r="E93" i="3"/>
  <c r="L135" i="3"/>
  <c r="M135" i="3" s="1"/>
  <c r="F187" i="3"/>
  <c r="N187" i="3"/>
  <c r="O186" i="3" s="1"/>
  <c r="N59" i="3"/>
  <c r="O58" i="3" s="1"/>
  <c r="F59" i="3"/>
  <c r="F242" i="3"/>
  <c r="N242" i="3"/>
  <c r="O241" i="3" s="1"/>
  <c r="J91" i="3"/>
  <c r="E237" i="3"/>
  <c r="D237" i="3"/>
  <c r="F237" i="3" s="1"/>
  <c r="N230" i="3"/>
  <c r="L218" i="3"/>
  <c r="M218" i="3" s="1"/>
  <c r="J224" i="3"/>
  <c r="D37" i="3"/>
  <c r="E37" i="3"/>
  <c r="D222" i="3"/>
  <c r="F188" i="3"/>
  <c r="N188" i="3"/>
  <c r="P188" i="3" s="1"/>
  <c r="L193" i="3"/>
  <c r="M193" i="3" s="1"/>
  <c r="J193" i="3"/>
  <c r="F117" i="3"/>
  <c r="E38" i="3"/>
  <c r="F206" i="3"/>
  <c r="N206" i="3"/>
  <c r="O205" i="3" s="1"/>
  <c r="D243" i="3"/>
  <c r="E243" i="3"/>
  <c r="J38" i="3"/>
  <c r="J159" i="3"/>
  <c r="K160" i="3" s="1"/>
  <c r="E30" i="3"/>
  <c r="E134" i="3"/>
  <c r="O133" i="3"/>
  <c r="P133" i="3" s="1"/>
  <c r="L141" i="3"/>
  <c r="M141" i="3" s="1"/>
  <c r="F93" i="3"/>
  <c r="N93" i="3"/>
  <c r="N84" i="3"/>
  <c r="O83" i="3" s="1"/>
  <c r="F84" i="3"/>
  <c r="D115" i="3"/>
  <c r="F115" i="3" s="1"/>
  <c r="E116" i="3"/>
  <c r="F11" i="3"/>
  <c r="J9" i="3"/>
  <c r="K10" i="3" s="1"/>
  <c r="L9" i="3"/>
  <c r="M9" i="3" s="1"/>
  <c r="O42" i="3"/>
  <c r="L47" i="3"/>
  <c r="M47" i="3" s="1"/>
  <c r="L5" i="3"/>
  <c r="M5" i="3" s="1"/>
  <c r="J112" i="3"/>
  <c r="L111" i="3"/>
  <c r="M111" i="3" s="1"/>
  <c r="O27" i="1"/>
  <c r="P27" i="1" s="1"/>
  <c r="F53" i="3"/>
  <c r="N53" i="3"/>
  <c r="O52" i="3" s="1"/>
  <c r="L166" i="3"/>
  <c r="M166" i="3" s="1"/>
  <c r="N28" i="1"/>
  <c r="O28" i="1"/>
  <c r="P28" i="1" s="1"/>
  <c r="L151" i="3"/>
  <c r="M151" i="3" s="1"/>
  <c r="J170" i="3"/>
  <c r="D20" i="3"/>
  <c r="L237" i="3"/>
  <c r="M237" i="3" s="1"/>
  <c r="L238" i="3"/>
  <c r="M238" i="3" s="1"/>
  <c r="D4" i="3"/>
  <c r="N4" i="3" s="1"/>
  <c r="D100" i="3"/>
  <c r="F100" i="3" s="1"/>
  <c r="E100" i="3"/>
  <c r="D179" i="3"/>
  <c r="J42" i="3"/>
  <c r="L92" i="3"/>
  <c r="M92" i="3" s="1"/>
  <c r="J168" i="3"/>
  <c r="K168" i="3" s="1"/>
  <c r="D212" i="3"/>
  <c r="L206" i="3"/>
  <c r="M206" i="3" s="1"/>
  <c r="D101" i="3"/>
  <c r="J56" i="3"/>
  <c r="E47" i="3"/>
  <c r="E149" i="3"/>
  <c r="D241" i="3"/>
  <c r="N241" i="3" s="1"/>
  <c r="O240" i="3" s="1"/>
  <c r="F16" i="3"/>
  <c r="F86" i="3"/>
  <c r="N205" i="3"/>
  <c r="N110" i="3"/>
  <c r="O109" i="3" s="1"/>
  <c r="T109" i="3" s="1"/>
  <c r="U109" i="3" s="1"/>
  <c r="F110" i="3"/>
  <c r="Q109" i="3" s="1"/>
  <c r="R109" i="3" s="1"/>
  <c r="S109" i="3" s="1"/>
  <c r="N167" i="3"/>
  <c r="O166" i="3" s="1"/>
  <c r="F167" i="3"/>
  <c r="G167" i="3" s="1"/>
  <c r="O65" i="3"/>
  <c r="K197" i="3"/>
  <c r="K208" i="3"/>
  <c r="N46" i="3"/>
  <c r="O45" i="3" s="1"/>
  <c r="T45" i="3" s="1"/>
  <c r="U45" i="3" s="1"/>
  <c r="F77" i="3"/>
  <c r="F191" i="3"/>
  <c r="N191" i="3"/>
  <c r="O190" i="3" s="1"/>
  <c r="F157" i="3"/>
  <c r="N157" i="3"/>
  <c r="N174" i="3"/>
  <c r="O173" i="3" s="1"/>
  <c r="F174" i="3"/>
  <c r="G189" i="3"/>
  <c r="Q188" i="3"/>
  <c r="R188" i="3" s="1"/>
  <c r="S188" i="3" s="1"/>
  <c r="N37" i="3"/>
  <c r="F37" i="3"/>
  <c r="F214" i="3"/>
  <c r="N196" i="3"/>
  <c r="O195" i="3" s="1"/>
  <c r="P195" i="3" s="1"/>
  <c r="F133" i="3"/>
  <c r="G133" i="3" s="1"/>
  <c r="N133" i="3"/>
  <c r="O132" i="3" s="1"/>
  <c r="N175" i="3"/>
  <c r="O174" i="3" s="1"/>
  <c r="O35" i="3"/>
  <c r="K194" i="3"/>
  <c r="K193" i="3"/>
  <c r="N243" i="3"/>
  <c r="O242" i="3" s="1"/>
  <c r="F243" i="3"/>
  <c r="G243" i="3" s="1"/>
  <c r="K81" i="3"/>
  <c r="O92" i="3"/>
  <c r="F179" i="3"/>
  <c r="N179" i="3"/>
  <c r="O178" i="3" s="1"/>
  <c r="K6" i="3"/>
  <c r="F212" i="3"/>
  <c r="G212" i="3" s="1"/>
  <c r="N212" i="3"/>
  <c r="O211" i="3" s="1"/>
  <c r="T133" i="3"/>
  <c r="U133" i="3" s="1"/>
  <c r="G46" i="3"/>
  <c r="Q45" i="3"/>
  <c r="R45" i="3" s="1"/>
  <c r="S45" i="3" s="1"/>
  <c r="O76" i="3"/>
  <c r="O156" i="3"/>
  <c r="T166" i="3"/>
  <c r="U166" i="3" s="1"/>
  <c r="T132" i="3"/>
  <c r="U132" i="3" s="1"/>
  <c r="Q36" i="3"/>
  <c r="R36" i="3" s="1"/>
  <c r="S36" i="3" s="1"/>
  <c r="O36" i="3"/>
  <c r="L223" i="33" l="1"/>
  <c r="M223" i="33" s="1"/>
  <c r="F195" i="33"/>
  <c r="D179" i="33"/>
  <c r="N179" i="33" s="1"/>
  <c r="O178" i="33" s="1"/>
  <c r="F155" i="33"/>
  <c r="N57" i="33"/>
  <c r="O56" i="33" s="1"/>
  <c r="J223" i="33"/>
  <c r="K224" i="33" s="1"/>
  <c r="L239" i="33"/>
  <c r="M239" i="33" s="1"/>
  <c r="L238" i="33"/>
  <c r="M238" i="33" s="1"/>
  <c r="N153" i="33"/>
  <c r="O152" i="33" s="1"/>
  <c r="E229" i="33"/>
  <c r="E187" i="33"/>
  <c r="N100" i="33"/>
  <c r="O99" i="33" s="1"/>
  <c r="J240" i="33"/>
  <c r="K240" i="33" s="1"/>
  <c r="L219" i="33"/>
  <c r="M219" i="33" s="1"/>
  <c r="L91" i="33"/>
  <c r="M91" i="33" s="1"/>
  <c r="F104" i="33"/>
  <c r="F28" i="33"/>
  <c r="D228" i="33"/>
  <c r="N228" i="33" s="1"/>
  <c r="O227" i="33" s="1"/>
  <c r="J244" i="33"/>
  <c r="E228" i="33"/>
  <c r="E136" i="33"/>
  <c r="L160" i="33"/>
  <c r="M160" i="33" s="1"/>
  <c r="L212" i="33"/>
  <c r="M212" i="33" s="1"/>
  <c r="K225" i="33"/>
  <c r="L243" i="33"/>
  <c r="M243" i="33" s="1"/>
  <c r="F216" i="33"/>
  <c r="L183" i="33"/>
  <c r="M183" i="33" s="1"/>
  <c r="AJ255" i="24"/>
  <c r="AM226" i="24"/>
  <c r="AO250" i="24"/>
  <c r="AK255" i="24"/>
  <c r="AK249" i="24"/>
  <c r="AG222" i="24"/>
  <c r="AH222" i="24" s="1"/>
  <c r="AI222" i="24" s="1"/>
  <c r="AP244" i="24"/>
  <c r="AL245" i="24"/>
  <c r="AD233" i="24"/>
  <c r="AE233" i="24" s="1"/>
  <c r="AQ250" i="24"/>
  <c r="AJ227" i="24"/>
  <c r="Z234" i="24"/>
  <c r="AA234" i="24" s="1"/>
  <c r="AK253" i="24"/>
  <c r="J256" i="24"/>
  <c r="AQ240" i="24"/>
  <c r="AN239" i="24"/>
  <c r="AQ242" i="24"/>
  <c r="AD217" i="24"/>
  <c r="AE217" i="24" s="1"/>
  <c r="AB239" i="24"/>
  <c r="R249" i="24"/>
  <c r="AP248" i="24"/>
  <c r="AG238" i="24"/>
  <c r="AH238" i="24" s="1"/>
  <c r="AI238" i="24" s="1"/>
  <c r="AN255" i="24"/>
  <c r="AQ257" i="24"/>
  <c r="AN245" i="24"/>
  <c r="AP246" i="24"/>
  <c r="AL237" i="24"/>
  <c r="AQ247" i="24"/>
  <c r="AK254" i="24"/>
  <c r="AP249" i="24"/>
  <c r="AP241" i="24"/>
  <c r="AQ230" i="24"/>
  <c r="AP227" i="24"/>
  <c r="AL246" i="24"/>
  <c r="R253" i="24"/>
  <c r="Z246" i="24"/>
  <c r="AA246" i="24" s="1"/>
  <c r="AD237" i="24"/>
  <c r="AE237" i="24" s="1"/>
  <c r="AN246" i="24"/>
  <c r="Z255" i="24"/>
  <c r="AA255" i="24" s="1"/>
  <c r="AO242" i="24"/>
  <c r="AQ249" i="24"/>
  <c r="AJ241" i="24"/>
  <c r="AJ233" i="24"/>
  <c r="AK227" i="24"/>
  <c r="R224" i="24"/>
  <c r="AP250" i="24"/>
  <c r="AM242" i="24"/>
  <c r="AD242" i="24"/>
  <c r="AE242" i="24" s="1"/>
  <c r="AO246" i="24"/>
  <c r="AQ255" i="24"/>
  <c r="AC245" i="24"/>
  <c r="AB253" i="24"/>
  <c r="AM252" i="24"/>
  <c r="AC249" i="24"/>
  <c r="AK241" i="24"/>
  <c r="AK233" i="24"/>
  <c r="AN227" i="24"/>
  <c r="J240" i="24"/>
  <c r="J226" i="24"/>
  <c r="AC255" i="24"/>
  <c r="AN257" i="24"/>
  <c r="AP234" i="24"/>
  <c r="Z225" i="24"/>
  <c r="AA225" i="24" s="1"/>
  <c r="AM227" i="24"/>
  <c r="R239" i="24"/>
  <c r="AC244" i="24"/>
  <c r="AB255" i="24"/>
  <c r="AN249" i="24"/>
  <c r="AG226" i="24"/>
  <c r="AH226" i="24" s="1"/>
  <c r="AI226" i="24" s="1"/>
  <c r="AO257" i="24"/>
  <c r="AQ234" i="24"/>
  <c r="AP247" i="24"/>
  <c r="Z254" i="24"/>
  <c r="AA254" i="24" s="1"/>
  <c r="AD240" i="24"/>
  <c r="AE240" i="24" s="1"/>
  <c r="R194" i="24"/>
  <c r="AL253" i="24"/>
  <c r="AN238" i="24"/>
  <c r="AJ234" i="24"/>
  <c r="AN234" i="24"/>
  <c r="AC247" i="24"/>
  <c r="AD248" i="24"/>
  <c r="AE248" i="24" s="1"/>
  <c r="R227" i="24"/>
  <c r="AL240" i="24"/>
  <c r="AC225" i="24"/>
  <c r="AQ256" i="24"/>
  <c r="AC246" i="24"/>
  <c r="AM248" i="24"/>
  <c r="AC253" i="24"/>
  <c r="AQ248" i="24"/>
  <c r="AM253" i="24"/>
  <c r="Z257" i="24"/>
  <c r="AA257" i="24" s="1"/>
  <c r="AD253" i="24"/>
  <c r="AE253" i="24" s="1"/>
  <c r="AN231" i="24"/>
  <c r="AG253" i="24"/>
  <c r="AH253" i="24" s="1"/>
  <c r="AI253" i="24" s="1"/>
  <c r="AJ247" i="24"/>
  <c r="AM235" i="24"/>
  <c r="AB243" i="24"/>
  <c r="AJ174" i="24"/>
  <c r="AC174" i="24"/>
  <c r="AM201" i="24"/>
  <c r="R201" i="24"/>
  <c r="AD208" i="24"/>
  <c r="AE208" i="24" s="1"/>
  <c r="AN208" i="24"/>
  <c r="AM208" i="24"/>
  <c r="AP209" i="24"/>
  <c r="AL209" i="24"/>
  <c r="AM210" i="24"/>
  <c r="AJ210" i="24"/>
  <c r="Z211" i="24"/>
  <c r="AA211" i="24" s="1"/>
  <c r="AD211" i="24"/>
  <c r="AE211" i="24" s="1"/>
  <c r="AJ214" i="24"/>
  <c r="Z214" i="24"/>
  <c r="AA214" i="24" s="1"/>
  <c r="AD216" i="24"/>
  <c r="AE216" i="24" s="1"/>
  <c r="Z216" i="24"/>
  <c r="AA216" i="24" s="1"/>
  <c r="Z217" i="24"/>
  <c r="AA217" i="24" s="1"/>
  <c r="AG217" i="24"/>
  <c r="AH217" i="24" s="1"/>
  <c r="AI217" i="24" s="1"/>
  <c r="AN217" i="24"/>
  <c r="AP218" i="24"/>
  <c r="AM218" i="24"/>
  <c r="AN218" i="24"/>
  <c r="AL219" i="24"/>
  <c r="AM219" i="24"/>
  <c r="AG219" i="24"/>
  <c r="AH219" i="24" s="1"/>
  <c r="AI219" i="24" s="1"/>
  <c r="J220" i="24"/>
  <c r="AQ220" i="24"/>
  <c r="AO221" i="24"/>
  <c r="AQ221" i="24"/>
  <c r="AO222" i="24"/>
  <c r="Z222" i="24"/>
  <c r="AA222" i="24" s="1"/>
  <c r="AK224" i="24"/>
  <c r="AC224" i="24"/>
  <c r="AF225" i="24" s="1"/>
  <c r="AJ225" i="24"/>
  <c r="AG225" i="24"/>
  <c r="AH225" i="24" s="1"/>
  <c r="AI225" i="24" s="1"/>
  <c r="AD225" i="24"/>
  <c r="AE225" i="24" s="1"/>
  <c r="AO225" i="24"/>
  <c r="AL226" i="24"/>
  <c r="R226" i="24"/>
  <c r="AJ226" i="24"/>
  <c r="AK226" i="24"/>
  <c r="J228" i="24"/>
  <c r="AM228" i="24"/>
  <c r="AP228" i="24"/>
  <c r="Z229" i="24"/>
  <c r="AA229" i="24" s="1"/>
  <c r="AJ229" i="24"/>
  <c r="AP230" i="24"/>
  <c r="AO230" i="24"/>
  <c r="AK230" i="24"/>
  <c r="AJ231" i="24"/>
  <c r="AD231" i="24"/>
  <c r="AE231" i="24" s="1"/>
  <c r="AO231" i="24"/>
  <c r="J232" i="24"/>
  <c r="AP232" i="24"/>
  <c r="AM233" i="24"/>
  <c r="AP233" i="24"/>
  <c r="AB233" i="24"/>
  <c r="Z233" i="24"/>
  <c r="AA233" i="24" s="1"/>
  <c r="AO234" i="24"/>
  <c r="AD234" i="24"/>
  <c r="AE234" i="24" s="1"/>
  <c r="AK234" i="24"/>
  <c r="AM236" i="24"/>
  <c r="Z236" i="24"/>
  <c r="AA236" i="24" s="1"/>
  <c r="AP236" i="24"/>
  <c r="AM237" i="24"/>
  <c r="Z237" i="24"/>
  <c r="AA237" i="24" s="1"/>
  <c r="R238" i="24"/>
  <c r="AM238" i="24"/>
  <c r="Z238" i="24"/>
  <c r="AA238" i="24" s="1"/>
  <c r="AP238" i="24"/>
  <c r="AK239" i="24"/>
  <c r="AQ239" i="24"/>
  <c r="J239" i="24"/>
  <c r="Z239" i="24"/>
  <c r="AA239" i="24" s="1"/>
  <c r="AN241" i="24"/>
  <c r="AB241" i="24"/>
  <c r="AQ241" i="24"/>
  <c r="AN242" i="24"/>
  <c r="R242" i="24"/>
  <c r="AL242" i="24"/>
  <c r="AJ242" i="24"/>
  <c r="AC242" i="24"/>
  <c r="AK242" i="24"/>
  <c r="AM244" i="24"/>
  <c r="AO244" i="24"/>
  <c r="Z244" i="24"/>
  <c r="AA244" i="24" s="1"/>
  <c r="J245" i="24"/>
  <c r="AK245" i="24"/>
  <c r="Z245" i="24"/>
  <c r="AA245" i="24" s="1"/>
  <c r="AP245" i="24"/>
  <c r="R246" i="24"/>
  <c r="AB246" i="24"/>
  <c r="AM247" i="24"/>
  <c r="AN247" i="24"/>
  <c r="Z247" i="24"/>
  <c r="AA247" i="24" s="1"/>
  <c r="AK247" i="24"/>
  <c r="AJ249" i="24"/>
  <c r="AO249" i="24"/>
  <c r="AG249" i="24"/>
  <c r="AH249" i="24" s="1"/>
  <c r="AI249" i="24" s="1"/>
  <c r="AB250" i="24"/>
  <c r="AC250" i="24"/>
  <c r="AM250" i="24"/>
  <c r="AN250" i="24"/>
  <c r="AJ250" i="24"/>
  <c r="AK250" i="24"/>
  <c r="AD250" i="24"/>
  <c r="AE250" i="24" s="1"/>
  <c r="J250" i="24"/>
  <c r="AB251" i="24"/>
  <c r="AJ251" i="24"/>
  <c r="J252" i="24"/>
  <c r="AP252" i="24"/>
  <c r="AN252" i="24"/>
  <c r="R252" i="24"/>
  <c r="AP253" i="24"/>
  <c r="AJ253" i="24"/>
  <c r="AG254" i="24"/>
  <c r="AH254" i="24" s="1"/>
  <c r="AI254" i="24" s="1"/>
  <c r="AP254" i="24"/>
  <c r="AB254" i="24"/>
  <c r="AJ254" i="24"/>
  <c r="AM254" i="24"/>
  <c r="AJ256" i="24"/>
  <c r="AM256" i="24"/>
  <c r="AC256" i="24"/>
  <c r="AD256" i="24"/>
  <c r="AE256" i="24" s="1"/>
  <c r="AL256" i="24"/>
  <c r="AP257" i="24"/>
  <c r="AL257" i="24"/>
  <c r="AJ257" i="24"/>
  <c r="AD257" i="24"/>
  <c r="AE257" i="24" s="1"/>
  <c r="AM257" i="24"/>
  <c r="AN193" i="24"/>
  <c r="AP193" i="24"/>
  <c r="AQ198" i="24"/>
  <c r="AD198" i="24"/>
  <c r="AE198" i="24" s="1"/>
  <c r="R218" i="24"/>
  <c r="R222" i="24"/>
  <c r="AJ211" i="24"/>
  <c r="AP210" i="24"/>
  <c r="AC214" i="24"/>
  <c r="J224" i="24"/>
  <c r="AD226" i="24"/>
  <c r="AE226" i="24" s="1"/>
  <c r="AC203" i="24"/>
  <c r="AL203" i="24"/>
  <c r="AM215" i="24"/>
  <c r="AC239" i="24"/>
  <c r="AL232" i="24"/>
  <c r="AP239" i="24"/>
  <c r="AJ235" i="24"/>
  <c r="AD241" i="24"/>
  <c r="AE241" i="24" s="1"/>
  <c r="AD215" i="24"/>
  <c r="AE215" i="24" s="1"/>
  <c r="AB223" i="24"/>
  <c r="AL234" i="24"/>
  <c r="AQ222" i="24"/>
  <c r="R221" i="24"/>
  <c r="AO233" i="24"/>
  <c r="AK221" i="24"/>
  <c r="AL213" i="24"/>
  <c r="AK231" i="24"/>
  <c r="R248" i="24"/>
  <c r="AO237" i="24"/>
  <c r="AL215" i="24"/>
  <c r="AD232" i="24"/>
  <c r="AE232" i="24" s="1"/>
  <c r="AB235" i="24"/>
  <c r="AK218" i="24"/>
  <c r="AM230" i="24"/>
  <c r="AK222" i="24"/>
  <c r="AG221" i="24"/>
  <c r="AH221" i="24" s="1"/>
  <c r="AI221" i="24" s="1"/>
  <c r="AQ233" i="24"/>
  <c r="AN219" i="24"/>
  <c r="AN213" i="24"/>
  <c r="AL231" i="24"/>
  <c r="AB232" i="24"/>
  <c r="AP226" i="24"/>
  <c r="AB242" i="24"/>
  <c r="Z228" i="24"/>
  <c r="AA228" i="24" s="1"/>
  <c r="AQ232" i="24"/>
  <c r="AP229" i="24"/>
  <c r="AG241" i="24"/>
  <c r="AH241" i="24" s="1"/>
  <c r="AI241" i="24" s="1"/>
  <c r="AJ215" i="24"/>
  <c r="AB230" i="24"/>
  <c r="AP217" i="24"/>
  <c r="AP221" i="24"/>
  <c r="AD227" i="24"/>
  <c r="AE227" i="24" s="1"/>
  <c r="AP219" i="24"/>
  <c r="Z213" i="24"/>
  <c r="AA213" i="24" s="1"/>
  <c r="AP231" i="24"/>
  <c r="AO224" i="24"/>
  <c r="AQ224" i="24"/>
  <c r="AN205" i="24"/>
  <c r="AG194" i="24"/>
  <c r="AH194" i="24" s="1"/>
  <c r="AI194" i="24" s="1"/>
  <c r="AB198" i="24"/>
  <c r="AK216" i="24"/>
  <c r="AC178" i="24"/>
  <c r="AG178" i="24"/>
  <c r="AH178" i="24" s="1"/>
  <c r="AI178" i="24" s="1"/>
  <c r="AM186" i="24"/>
  <c r="Z186" i="24"/>
  <c r="AA186" i="24" s="1"/>
  <c r="AQ200" i="24"/>
  <c r="AJ200" i="24"/>
  <c r="Z200" i="24"/>
  <c r="AA200" i="24" s="1"/>
  <c r="R202" i="24"/>
  <c r="AG202" i="24"/>
  <c r="AH202" i="24" s="1"/>
  <c r="AI202" i="24" s="1"/>
  <c r="AM202" i="24"/>
  <c r="AP205" i="24"/>
  <c r="AB205" i="24"/>
  <c r="AG206" i="24"/>
  <c r="AH206" i="24" s="1"/>
  <c r="AI206" i="24" s="1"/>
  <c r="AN206" i="24"/>
  <c r="AD206" i="24"/>
  <c r="AE206" i="24" s="1"/>
  <c r="AJ207" i="24"/>
  <c r="AC207" i="24"/>
  <c r="AF207" i="24" s="1"/>
  <c r="Z207" i="24"/>
  <c r="AA207" i="24" s="1"/>
  <c r="AQ211" i="24"/>
  <c r="AN211" i="24"/>
  <c r="AC216" i="24"/>
  <c r="AM216" i="24"/>
  <c r="AC217" i="24"/>
  <c r="AL217" i="24"/>
  <c r="Z218" i="24"/>
  <c r="AA218" i="24" s="1"/>
  <c r="AC218" i="24"/>
  <c r="J219" i="24"/>
  <c r="AB219" i="24"/>
  <c r="AQ219" i="24"/>
  <c r="Z221" i="24"/>
  <c r="AA221" i="24" s="1"/>
  <c r="AN221" i="24"/>
  <c r="AL221" i="24"/>
  <c r="J222" i="24"/>
  <c r="AC222" i="24"/>
  <c r="AJ222" i="24"/>
  <c r="AK223" i="24"/>
  <c r="AD223" i="24"/>
  <c r="AE223" i="24" s="1"/>
  <c r="AM223" i="24"/>
  <c r="AL223" i="24"/>
  <c r="J225" i="24"/>
  <c r="AB225" i="24"/>
  <c r="AP225" i="24"/>
  <c r="AO226" i="24"/>
  <c r="AN226" i="24"/>
  <c r="J227" i="24"/>
  <c r="AC227" i="24"/>
  <c r="AF227" i="24" s="1"/>
  <c r="AL227" i="24"/>
  <c r="AK229" i="24"/>
  <c r="AD229" i="24"/>
  <c r="AE229" i="24" s="1"/>
  <c r="AC229" i="24"/>
  <c r="R230" i="24"/>
  <c r="AN230" i="24"/>
  <c r="AG230" i="24"/>
  <c r="AH230" i="24" s="1"/>
  <c r="AI230" i="24" s="1"/>
  <c r="Z230" i="24"/>
  <c r="AA230" i="24" s="1"/>
  <c r="AJ230" i="24"/>
  <c r="AG231" i="24"/>
  <c r="AH231" i="24" s="1"/>
  <c r="AI231" i="24" s="1"/>
  <c r="AC231" i="24"/>
  <c r="AF231" i="24" s="1"/>
  <c r="Z231" i="24"/>
  <c r="AA231" i="24" s="1"/>
  <c r="AN232" i="24"/>
  <c r="R232" i="24"/>
  <c r="AL233" i="24"/>
  <c r="AG233" i="24"/>
  <c r="AH233" i="24" s="1"/>
  <c r="AI233" i="24" s="1"/>
  <c r="R233" i="24"/>
  <c r="AB234" i="24"/>
  <c r="AM234" i="24"/>
  <c r="AG234" i="24"/>
  <c r="AH234" i="24" s="1"/>
  <c r="AI234" i="24" s="1"/>
  <c r="R234" i="24"/>
  <c r="AL235" i="24"/>
  <c r="R235" i="24"/>
  <c r="J236" i="24"/>
  <c r="AC236" i="24"/>
  <c r="J237" i="24"/>
  <c r="AC237" i="24"/>
  <c r="AL238" i="24"/>
  <c r="AC238" i="24"/>
  <c r="AO238" i="24"/>
  <c r="AB238" i="24"/>
  <c r="AK238" i="24"/>
  <c r="AB240" i="24"/>
  <c r="Z240" i="24"/>
  <c r="AA240" i="24" s="1"/>
  <c r="AM240" i="24"/>
  <c r="AG240" i="24"/>
  <c r="AH240" i="24" s="1"/>
  <c r="AI240" i="24" s="1"/>
  <c r="AO240" i="24"/>
  <c r="AC241" i="24"/>
  <c r="AF241" i="24" s="1"/>
  <c r="Z241" i="24"/>
  <c r="AA241" i="24" s="1"/>
  <c r="AO241" i="24"/>
  <c r="J242" i="24"/>
  <c r="AP242" i="24"/>
  <c r="AL243" i="24"/>
  <c r="AJ243" i="24"/>
  <c r="AM243" i="24"/>
  <c r="AQ246" i="24"/>
  <c r="AM246" i="24"/>
  <c r="AG246" i="24"/>
  <c r="AH246" i="24" s="1"/>
  <c r="AI246" i="24" s="1"/>
  <c r="J248" i="24"/>
  <c r="AL248" i="24"/>
  <c r="Z248" i="24"/>
  <c r="AA248" i="24" s="1"/>
  <c r="AB248" i="24"/>
  <c r="AO248" i="24"/>
  <c r="J249" i="24"/>
  <c r="AB249" i="24"/>
  <c r="AL249" i="24"/>
  <c r="AD249" i="24"/>
  <c r="AE249" i="24" s="1"/>
  <c r="R250" i="24"/>
  <c r="AL250" i="24"/>
  <c r="J254" i="24"/>
  <c r="AC254" i="24"/>
  <c r="AN254" i="24"/>
  <c r="R254" i="24"/>
  <c r="AL254" i="24"/>
  <c r="AP255" i="24"/>
  <c r="J255" i="24"/>
  <c r="AK257" i="24"/>
  <c r="AG257" i="24"/>
  <c r="AH257" i="24" s="1"/>
  <c r="AI257" i="24" s="1"/>
  <c r="AC257" i="24"/>
  <c r="R257" i="24"/>
  <c r="Z198" i="24"/>
  <c r="AA198" i="24" s="1"/>
  <c r="AM192" i="24"/>
  <c r="AB207" i="24"/>
  <c r="AD199" i="24"/>
  <c r="AE199" i="24" s="1"/>
  <c r="AN159" i="24"/>
  <c r="AB159" i="24"/>
  <c r="AO190" i="24"/>
  <c r="AL187" i="24"/>
  <c r="AN183" i="24"/>
  <c r="AM194" i="24"/>
  <c r="AC205" i="24"/>
  <c r="AF206" i="24" s="1"/>
  <c r="AL201" i="24"/>
  <c r="AO211" i="24"/>
  <c r="AN187" i="24"/>
  <c r="Z193" i="24"/>
  <c r="AA193" i="24" s="1"/>
  <c r="Z171" i="24"/>
  <c r="AA171" i="24" s="1"/>
  <c r="AB217" i="24"/>
  <c r="AC194" i="24"/>
  <c r="AC221" i="24"/>
  <c r="AP181" i="24"/>
  <c r="AD214" i="24"/>
  <c r="AE214" i="24" s="1"/>
  <c r="Z199" i="24"/>
  <c r="AA199" i="24" s="1"/>
  <c r="AG172" i="24"/>
  <c r="AH172" i="24" s="1"/>
  <c r="AI172" i="24" s="1"/>
  <c r="L242" i="33"/>
  <c r="M242" i="33" s="1"/>
  <c r="E110" i="33"/>
  <c r="E155" i="33"/>
  <c r="E243" i="33"/>
  <c r="N81" i="33"/>
  <c r="O80" i="33" s="1"/>
  <c r="L60" i="33"/>
  <c r="M60" i="33" s="1"/>
  <c r="L193" i="33"/>
  <c r="M193" i="33" s="1"/>
  <c r="L205" i="33"/>
  <c r="M205" i="33" s="1"/>
  <c r="L209" i="33"/>
  <c r="M209" i="33" s="1"/>
  <c r="L103" i="33"/>
  <c r="M103" i="33" s="1"/>
  <c r="L119" i="33"/>
  <c r="M119" i="33" s="1"/>
  <c r="K9" i="33"/>
  <c r="N218" i="33"/>
  <c r="O217" i="33" s="1"/>
  <c r="F218" i="33"/>
  <c r="F243" i="33"/>
  <c r="N243" i="33"/>
  <c r="O242" i="33" s="1"/>
  <c r="F179" i="33"/>
  <c r="G179" i="33" s="1"/>
  <c r="F128" i="33"/>
  <c r="D242" i="33"/>
  <c r="N242" i="33" s="1"/>
  <c r="O241" i="33" s="1"/>
  <c r="N151" i="33"/>
  <c r="O150" i="33" s="1"/>
  <c r="F119" i="33"/>
  <c r="E242" i="33"/>
  <c r="J209" i="33"/>
  <c r="K209" i="33" s="1"/>
  <c r="J161" i="33"/>
  <c r="K161" i="33" s="1"/>
  <c r="F167" i="33"/>
  <c r="G167" i="33" s="1"/>
  <c r="E244" i="33"/>
  <c r="F238" i="33"/>
  <c r="E208" i="33"/>
  <c r="F51" i="33"/>
  <c r="L53" i="33"/>
  <c r="M53" i="33" s="1"/>
  <c r="F229" i="33"/>
  <c r="E195" i="33"/>
  <c r="E152" i="33"/>
  <c r="L113" i="33"/>
  <c r="M113" i="33" s="1"/>
  <c r="K134" i="33"/>
  <c r="L33" i="33"/>
  <c r="M33" i="33" s="1"/>
  <c r="L41" i="33"/>
  <c r="M41" i="33" s="1"/>
  <c r="L81" i="33"/>
  <c r="M81" i="33" s="1"/>
  <c r="L89" i="33"/>
  <c r="M89" i="33" s="1"/>
  <c r="E116" i="33"/>
  <c r="K212" i="33"/>
  <c r="F106" i="33"/>
  <c r="G107" i="33" s="1"/>
  <c r="E150" i="33"/>
  <c r="D110" i="33"/>
  <c r="F110" i="33" s="1"/>
  <c r="L80" i="33"/>
  <c r="M80" i="33" s="1"/>
  <c r="J95" i="33"/>
  <c r="K96" i="33" s="1"/>
  <c r="L95" i="33"/>
  <c r="M95" i="33" s="1"/>
  <c r="L94" i="33"/>
  <c r="M94" i="33" s="1"/>
  <c r="E57" i="33"/>
  <c r="E239" i="33"/>
  <c r="F149" i="33"/>
  <c r="F139" i="33"/>
  <c r="E165" i="33"/>
  <c r="AC210" i="24"/>
  <c r="AJ201" i="24"/>
  <c r="Z205" i="24"/>
  <c r="AA205" i="24" s="1"/>
  <c r="Z209" i="24"/>
  <c r="AA209" i="24" s="1"/>
  <c r="AJ187" i="24"/>
  <c r="AK214" i="24"/>
  <c r="AD195" i="24"/>
  <c r="AE195" i="24" s="1"/>
  <c r="AJ153" i="24"/>
  <c r="AK210" i="24"/>
  <c r="AD210" i="24"/>
  <c r="AE210" i="24" s="1"/>
  <c r="AL210" i="24"/>
  <c r="AO213" i="24"/>
  <c r="AM214" i="24"/>
  <c r="AN214" i="24"/>
  <c r="AP206" i="24"/>
  <c r="AB183" i="24"/>
  <c r="AO146" i="24"/>
  <c r="AG210" i="24"/>
  <c r="AH210" i="24" s="1"/>
  <c r="AI210" i="24" s="1"/>
  <c r="AN210" i="24"/>
  <c r="AM200" i="24"/>
  <c r="R217" i="24"/>
  <c r="AD203" i="24"/>
  <c r="AE203" i="24" s="1"/>
  <c r="AB187" i="24"/>
  <c r="AO214" i="24"/>
  <c r="AG179" i="24"/>
  <c r="AH179" i="24" s="1"/>
  <c r="AI179" i="24" s="1"/>
  <c r="AD149" i="24"/>
  <c r="AE149" i="24" s="1"/>
  <c r="AD194" i="24"/>
  <c r="AE194" i="24" s="1"/>
  <c r="AM184" i="24"/>
  <c r="AM198" i="24"/>
  <c r="R207" i="24"/>
  <c r="AQ185" i="24"/>
  <c r="R165" i="24"/>
  <c r="AC176" i="24"/>
  <c r="Z191" i="24"/>
  <c r="AA191" i="24" s="1"/>
  <c r="AP197" i="24"/>
  <c r="AJ195" i="24"/>
  <c r="AD162" i="24"/>
  <c r="AE162" i="24" s="1"/>
  <c r="Z139" i="24"/>
  <c r="AA139" i="24" s="1"/>
  <c r="AP96" i="24"/>
  <c r="AD186" i="24"/>
  <c r="AE186" i="24" s="1"/>
  <c r="R190" i="24"/>
  <c r="AB203" i="24"/>
  <c r="AG213" i="24"/>
  <c r="AH213" i="24" s="1"/>
  <c r="AI213" i="24" s="1"/>
  <c r="AO194" i="24"/>
  <c r="AD207" i="24"/>
  <c r="AE207" i="24" s="1"/>
  <c r="AL214" i="24"/>
  <c r="AB206" i="24"/>
  <c r="AB193" i="24"/>
  <c r="AP175" i="24"/>
  <c r="AQ171" i="24"/>
  <c r="AB155" i="24"/>
  <c r="AB201" i="24"/>
  <c r="AM205" i="24"/>
  <c r="R203" i="24"/>
  <c r="R182" i="24"/>
  <c r="AC202" i="24"/>
  <c r="Z197" i="24"/>
  <c r="AA197" i="24" s="1"/>
  <c r="AL207" i="24"/>
  <c r="Z185" i="24"/>
  <c r="AA185" i="24" s="1"/>
  <c r="AJ179" i="24"/>
  <c r="AB195" i="24"/>
  <c r="AM195" i="24"/>
  <c r="AP164" i="24"/>
  <c r="AJ170" i="24"/>
  <c r="AM211" i="24"/>
  <c r="AO210" i="24"/>
  <c r="Z203" i="24"/>
  <c r="AA203" i="24" s="1"/>
  <c r="AJ202" i="24"/>
  <c r="AO182" i="24"/>
  <c r="AG203" i="24"/>
  <c r="AH203" i="24" s="1"/>
  <c r="AI203" i="24" s="1"/>
  <c r="AQ213" i="24"/>
  <c r="AD209" i="24"/>
  <c r="AE209" i="24" s="1"/>
  <c r="AO207" i="24"/>
  <c r="AL179" i="24"/>
  <c r="AB214" i="24"/>
  <c r="AD177" i="24"/>
  <c r="AE177" i="24" s="1"/>
  <c r="AJ199" i="24"/>
  <c r="AG175" i="24"/>
  <c r="AH175" i="24" s="1"/>
  <c r="AI175" i="24" s="1"/>
  <c r="AL178" i="24"/>
  <c r="AM191" i="24"/>
  <c r="Z210" i="24"/>
  <c r="AA210" i="24" s="1"/>
  <c r="AB226" i="24"/>
  <c r="Z224" i="24"/>
  <c r="AA224" i="24" s="1"/>
  <c r="AP190" i="24"/>
  <c r="R198" i="24"/>
  <c r="AP201" i="24"/>
  <c r="AK182" i="24"/>
  <c r="AB185" i="24"/>
  <c r="R206" i="24"/>
  <c r="AJ193" i="24"/>
  <c r="AG195" i="24"/>
  <c r="AH195" i="24" s="1"/>
  <c r="AI195" i="24" s="1"/>
  <c r="AO183" i="24"/>
  <c r="AK163" i="24"/>
  <c r="AJ191" i="24"/>
  <c r="AQ210" i="24"/>
  <c r="AM177" i="24"/>
  <c r="AB172" i="24"/>
  <c r="Z166" i="24"/>
  <c r="AA166" i="24" s="1"/>
  <c r="AL157" i="24"/>
  <c r="AL172" i="24"/>
  <c r="AG173" i="24"/>
  <c r="AH173" i="24" s="1"/>
  <c r="AI173" i="24" s="1"/>
  <c r="AQ178" i="24"/>
  <c r="R172" i="24"/>
  <c r="AM170" i="24"/>
  <c r="AN169" i="24"/>
  <c r="AQ148" i="24"/>
  <c r="AK164" i="24"/>
  <c r="AJ166" i="24"/>
  <c r="R162" i="24"/>
  <c r="AK155" i="24"/>
  <c r="AJ164" i="24"/>
  <c r="AL153" i="24"/>
  <c r="AD141" i="24"/>
  <c r="AE141" i="24" s="1"/>
  <c r="AB150" i="24"/>
  <c r="AN168" i="24"/>
  <c r="AD165" i="24"/>
  <c r="AE165" i="24" s="1"/>
  <c r="AP169" i="24"/>
  <c r="AG158" i="24"/>
  <c r="AH158" i="24" s="1"/>
  <c r="AI158" i="24" s="1"/>
  <c r="AB104" i="24"/>
  <c r="Z190" i="24"/>
  <c r="AA190" i="24" s="1"/>
  <c r="AL181" i="24"/>
  <c r="AN185" i="24"/>
  <c r="AO179" i="24"/>
  <c r="R199" i="24"/>
  <c r="R183" i="24"/>
  <c r="AP166" i="24"/>
  <c r="AD173" i="24"/>
  <c r="AE173" i="24" s="1"/>
  <c r="AD178" i="24"/>
  <c r="AE178" i="24" s="1"/>
  <c r="AO163" i="24"/>
  <c r="AM161" i="24"/>
  <c r="AB191" i="24"/>
  <c r="AO170" i="24"/>
  <c r="AP202" i="24"/>
  <c r="AB194" i="24"/>
  <c r="R200" i="24"/>
  <c r="AG190" i="24"/>
  <c r="AH190" i="24" s="1"/>
  <c r="AI190" i="24" s="1"/>
  <c r="AG200" i="24"/>
  <c r="AH200" i="24" s="1"/>
  <c r="AI200" i="24" s="1"/>
  <c r="AJ203" i="24"/>
  <c r="AO186" i="24"/>
  <c r="AP187" i="24"/>
  <c r="AQ206" i="24"/>
  <c r="AL177" i="24"/>
  <c r="AQ176" i="24"/>
  <c r="AM199" i="24"/>
  <c r="AD183" i="24"/>
  <c r="AE183" i="24" s="1"/>
  <c r="AM157" i="24"/>
  <c r="AM168" i="24"/>
  <c r="AK178" i="24"/>
  <c r="AM169" i="24"/>
  <c r="AJ143" i="24"/>
  <c r="AJ158" i="24"/>
  <c r="AM150" i="24"/>
  <c r="Z155" i="24"/>
  <c r="AA155" i="24" s="1"/>
  <c r="AB218" i="24"/>
  <c r="AC159" i="24"/>
  <c r="AL173" i="24"/>
  <c r="AL162" i="24"/>
  <c r="AO171" i="24"/>
  <c r="AJ172" i="24"/>
  <c r="AL164" i="24"/>
  <c r="AK150" i="24"/>
  <c r="AD146" i="24"/>
  <c r="AE146" i="24" s="1"/>
  <c r="Z182" i="24"/>
  <c r="AA182" i="24" s="1"/>
  <c r="AD197" i="24"/>
  <c r="AE197" i="24" s="1"/>
  <c r="AG182" i="24"/>
  <c r="AH182" i="24" s="1"/>
  <c r="AI182" i="24" s="1"/>
  <c r="AO202" i="24"/>
  <c r="AN200" i="24"/>
  <c r="AG186" i="24"/>
  <c r="AH186" i="24" s="1"/>
  <c r="AI186" i="24" s="1"/>
  <c r="Z187" i="24"/>
  <c r="AA187" i="24" s="1"/>
  <c r="AG177" i="24"/>
  <c r="AH177" i="24" s="1"/>
  <c r="AI177" i="24" s="1"/>
  <c r="AQ193" i="24"/>
  <c r="AO199" i="24"/>
  <c r="R195" i="24"/>
  <c r="AD176" i="24"/>
  <c r="AE176" i="24" s="1"/>
  <c r="AC170" i="24"/>
  <c r="AN162" i="24"/>
  <c r="AN171" i="24"/>
  <c r="AQ163" i="24"/>
  <c r="AB135" i="24"/>
  <c r="AB132" i="24"/>
  <c r="AD191" i="24"/>
  <c r="AE191" i="24" s="1"/>
  <c r="AP138" i="24"/>
  <c r="AP186" i="24"/>
  <c r="AN216" i="24"/>
  <c r="AD181" i="24"/>
  <c r="AE181" i="24" s="1"/>
  <c r="AM182" i="24"/>
  <c r="R186" i="24"/>
  <c r="R187" i="24"/>
  <c r="AQ177" i="24"/>
  <c r="AB166" i="24"/>
  <c r="AC183" i="24"/>
  <c r="AF183" i="24" s="1"/>
  <c r="AC167" i="24"/>
  <c r="AC185" i="24"/>
  <c r="AG166" i="24"/>
  <c r="AH166" i="24" s="1"/>
  <c r="AI166" i="24" s="1"/>
  <c r="AP178" i="24"/>
  <c r="AB171" i="24"/>
  <c r="AG163" i="24"/>
  <c r="AH163" i="24" s="1"/>
  <c r="AI163" i="24" s="1"/>
  <c r="AL156" i="24"/>
  <c r="AK161" i="24"/>
  <c r="R191" i="24"/>
  <c r="R153" i="24"/>
  <c r="AP162" i="24"/>
  <c r="AQ208" i="24"/>
  <c r="AG103" i="24"/>
  <c r="AH103" i="24" s="1"/>
  <c r="AI103" i="24" s="1"/>
  <c r="AL202" i="24"/>
  <c r="AP182" i="24"/>
  <c r="AO198" i="24"/>
  <c r="AC186" i="24"/>
  <c r="AF187" i="24" s="1"/>
  <c r="AD201" i="24"/>
  <c r="AE201" i="24" s="1"/>
  <c r="AQ203" i="24"/>
  <c r="AM190" i="24"/>
  <c r="AO201" i="24"/>
  <c r="AK190" i="24"/>
  <c r="AQ207" i="24"/>
  <c r="AN207" i="24"/>
  <c r="AD185" i="24"/>
  <c r="AE185" i="24" s="1"/>
  <c r="AK174" i="24"/>
  <c r="AO206" i="24"/>
  <c r="AG199" i="24"/>
  <c r="AH199" i="24" s="1"/>
  <c r="AI199" i="24" s="1"/>
  <c r="AN170" i="24"/>
  <c r="AK199" i="24"/>
  <c r="AP195" i="24"/>
  <c r="AB177" i="24"/>
  <c r="AQ179" i="24"/>
  <c r="R166" i="24"/>
  <c r="AM178" i="24"/>
  <c r="AJ169" i="24"/>
  <c r="R155" i="24"/>
  <c r="AK172" i="24"/>
  <c r="AC164" i="24"/>
  <c r="AF164" i="24" s="1"/>
  <c r="AG146" i="24"/>
  <c r="AH146" i="24" s="1"/>
  <c r="AI146" i="24" s="1"/>
  <c r="AO191" i="24"/>
  <c r="AG118" i="24"/>
  <c r="AH118" i="24" s="1"/>
  <c r="AI118" i="24" s="1"/>
  <c r="AD113" i="24"/>
  <c r="AE113" i="24" s="1"/>
  <c r="Z170" i="24"/>
  <c r="AA170" i="24" s="1"/>
  <c r="AJ194" i="24"/>
  <c r="AO154" i="24"/>
  <c r="AO220" i="24"/>
  <c r="AN186" i="24"/>
  <c r="AN202" i="24"/>
  <c r="AC91" i="24"/>
  <c r="Z99" i="24"/>
  <c r="AA99" i="24" s="1"/>
  <c r="R210" i="24"/>
  <c r="AB202" i="24"/>
  <c r="AK211" i="24"/>
  <c r="AP198" i="24"/>
  <c r="AG211" i="24"/>
  <c r="AH211" i="24" s="1"/>
  <c r="AI211" i="24" s="1"/>
  <c r="AG198" i="24"/>
  <c r="AH198" i="24" s="1"/>
  <c r="AI198" i="24" s="1"/>
  <c r="AL189" i="24"/>
  <c r="Z201" i="24"/>
  <c r="AA201" i="24" s="1"/>
  <c r="AD205" i="24"/>
  <c r="AE205" i="24" s="1"/>
  <c r="AK202" i="24"/>
  <c r="AO217" i="24"/>
  <c r="AP213" i="24"/>
  <c r="AC200" i="24"/>
  <c r="AF200" i="24" s="1"/>
  <c r="Z189" i="24"/>
  <c r="AA189" i="24" s="1"/>
  <c r="AG207" i="24"/>
  <c r="AH207" i="24" s="1"/>
  <c r="AI207" i="24" s="1"/>
  <c r="AP207" i="24"/>
  <c r="AO187" i="24"/>
  <c r="AJ185" i="24"/>
  <c r="AP214" i="24"/>
  <c r="AJ206" i="24"/>
  <c r="AP177" i="24"/>
  <c r="AD193" i="24"/>
  <c r="AE193" i="24" s="1"/>
  <c r="R173" i="24"/>
  <c r="AB199" i="24"/>
  <c r="AN195" i="24"/>
  <c r="AK183" i="24"/>
  <c r="Z174" i="24"/>
  <c r="AA174" i="24" s="1"/>
  <c r="R174" i="24"/>
  <c r="AJ159" i="24"/>
  <c r="AN178" i="24"/>
  <c r="AQ169" i="24"/>
  <c r="AD171" i="24"/>
  <c r="AE171" i="24" s="1"/>
  <c r="Z144" i="24"/>
  <c r="AA144" i="24" s="1"/>
  <c r="AM152" i="24"/>
  <c r="R161" i="24"/>
  <c r="AM149" i="24"/>
  <c r="AP191" i="24"/>
  <c r="AL126" i="24"/>
  <c r="Z140" i="24"/>
  <c r="AA140" i="24" s="1"/>
  <c r="AP174" i="24"/>
  <c r="AC223" i="24"/>
  <c r="AK208" i="24"/>
  <c r="AQ227" i="24"/>
  <c r="AP200" i="24"/>
  <c r="AL74" i="24"/>
  <c r="AP237" i="24"/>
  <c r="AM241" i="24"/>
  <c r="R241" i="24"/>
  <c r="AJ223" i="24"/>
  <c r="AQ212" i="24"/>
  <c r="AL230" i="24"/>
  <c r="AB222" i="24"/>
  <c r="AJ217" i="24"/>
  <c r="AB211" i="24"/>
  <c r="R225" i="24"/>
  <c r="AK200" i="24"/>
  <c r="AN225" i="24"/>
  <c r="AL225" i="24"/>
  <c r="AK201" i="24"/>
  <c r="AL186" i="24"/>
  <c r="Z219" i="24"/>
  <c r="AA219" i="24" s="1"/>
  <c r="AK205" i="24"/>
  <c r="AD189" i="24"/>
  <c r="AE189" i="24" s="1"/>
  <c r="AB210" i="24"/>
  <c r="Z227" i="24"/>
  <c r="AA227" i="24" s="1"/>
  <c r="AD222" i="24"/>
  <c r="AE222" i="24" s="1"/>
  <c r="AN203" i="24"/>
  <c r="AQ194" i="24"/>
  <c r="AD213" i="24"/>
  <c r="AE213" i="24" s="1"/>
  <c r="R211" i="24"/>
  <c r="AK198" i="24"/>
  <c r="AM207" i="24"/>
  <c r="AD187" i="24"/>
  <c r="AE187" i="24" s="1"/>
  <c r="AL185" i="24"/>
  <c r="R177" i="24"/>
  <c r="AG214" i="24"/>
  <c r="AH214" i="24" s="1"/>
  <c r="AI214" i="24" s="1"/>
  <c r="AL206" i="24"/>
  <c r="AK179" i="24"/>
  <c r="AP179" i="24"/>
  <c r="AO176" i="24"/>
  <c r="AG157" i="24"/>
  <c r="AH157" i="24" s="1"/>
  <c r="AI157" i="24" s="1"/>
  <c r="AL199" i="24"/>
  <c r="Z195" i="24"/>
  <c r="AA195" i="24" s="1"/>
  <c r="AL183" i="24"/>
  <c r="AD170" i="24"/>
  <c r="AE170" i="24" s="1"/>
  <c r="R231" i="24"/>
  <c r="AC179" i="24"/>
  <c r="AF179" i="24" s="1"/>
  <c r="AB167" i="24"/>
  <c r="AC162" i="24"/>
  <c r="AF163" i="24" s="1"/>
  <c r="R178" i="24"/>
  <c r="AK169" i="24"/>
  <c r="AL171" i="24"/>
  <c r="AC156" i="24"/>
  <c r="AF157" i="24" s="1"/>
  <c r="AO172" i="24"/>
  <c r="AB164" i="24"/>
  <c r="AO141" i="24"/>
  <c r="AQ147" i="24"/>
  <c r="AK191" i="24"/>
  <c r="AN127" i="24"/>
  <c r="AO128" i="24"/>
  <c r="AB162" i="24"/>
  <c r="AK256" i="24"/>
  <c r="J247" i="24"/>
  <c r="AB208" i="24"/>
  <c r="Z242" i="24"/>
  <c r="AA242" i="24" s="1"/>
  <c r="AP216" i="24"/>
  <c r="AK228" i="24"/>
  <c r="AN256" i="24"/>
  <c r="AJ208" i="24"/>
  <c r="N150" i="33"/>
  <c r="O149" i="33" s="1"/>
  <c r="F150" i="33"/>
  <c r="G151" i="33" s="1"/>
  <c r="F142" i="33"/>
  <c r="J82" i="33"/>
  <c r="K83" i="33" s="1"/>
  <c r="E28" i="33"/>
  <c r="E135" i="33"/>
  <c r="L217" i="33"/>
  <c r="M217" i="33" s="1"/>
  <c r="J205" i="33"/>
  <c r="K206" i="33" s="1"/>
  <c r="L201" i="33"/>
  <c r="M201" i="33" s="1"/>
  <c r="J193" i="33"/>
  <c r="K194" i="33" s="1"/>
  <c r="D154" i="33"/>
  <c r="N154" i="33" s="1"/>
  <c r="O153" i="33" s="1"/>
  <c r="L22" i="33"/>
  <c r="M22" i="33" s="1"/>
  <c r="E219" i="33"/>
  <c r="N222" i="33"/>
  <c r="O221" i="33" s="1"/>
  <c r="L185" i="33"/>
  <c r="M185" i="33" s="1"/>
  <c r="F134" i="33"/>
  <c r="J42" i="33"/>
  <c r="K42" i="33" s="1"/>
  <c r="L206" i="33"/>
  <c r="M206" i="33" s="1"/>
  <c r="L208" i="33"/>
  <c r="M208" i="33" s="1"/>
  <c r="N210" i="33"/>
  <c r="O209" i="33" s="1"/>
  <c r="L161" i="33"/>
  <c r="M161" i="33" s="1"/>
  <c r="L85" i="33"/>
  <c r="M85" i="33" s="1"/>
  <c r="J34" i="33"/>
  <c r="K71" i="33"/>
  <c r="E225" i="33"/>
  <c r="L184" i="33"/>
  <c r="M184" i="33" s="1"/>
  <c r="J90" i="33"/>
  <c r="K90" i="33" s="1"/>
  <c r="L69" i="33"/>
  <c r="M69" i="33" s="1"/>
  <c r="L70" i="33"/>
  <c r="M70" i="33" s="1"/>
  <c r="E154" i="33"/>
  <c r="L173" i="33"/>
  <c r="M173" i="33" s="1"/>
  <c r="K137" i="33"/>
  <c r="J227" i="33"/>
  <c r="K228" i="33" s="1"/>
  <c r="L227" i="33"/>
  <c r="M227" i="33" s="1"/>
  <c r="J216" i="33"/>
  <c r="K217" i="33" s="1"/>
  <c r="L216" i="33"/>
  <c r="M216" i="33" s="1"/>
  <c r="J236" i="33"/>
  <c r="K236" i="33" s="1"/>
  <c r="L235" i="33"/>
  <c r="M235" i="33" s="1"/>
  <c r="N157" i="33"/>
  <c r="O156" i="33" s="1"/>
  <c r="F157" i="33"/>
  <c r="F205" i="33"/>
  <c r="N205" i="33"/>
  <c r="O204" i="33" s="1"/>
  <c r="F181" i="33"/>
  <c r="L226" i="33"/>
  <c r="M226" i="33" s="1"/>
  <c r="F186" i="33"/>
  <c r="E188" i="33"/>
  <c r="E205" i="33"/>
  <c r="L137" i="33"/>
  <c r="M137" i="33" s="1"/>
  <c r="F213" i="33"/>
  <c r="E213" i="33"/>
  <c r="E119" i="33"/>
  <c r="D239" i="33"/>
  <c r="F239" i="33" s="1"/>
  <c r="E193" i="33"/>
  <c r="L136" i="33"/>
  <c r="M136" i="33" s="1"/>
  <c r="P136" i="33" s="1"/>
  <c r="L97" i="33"/>
  <c r="M97" i="33" s="1"/>
  <c r="K59" i="33"/>
  <c r="E166" i="33"/>
  <c r="E178" i="33"/>
  <c r="E194" i="33"/>
  <c r="N14" i="33"/>
  <c r="O13" i="33" s="1"/>
  <c r="E189" i="33"/>
  <c r="E226" i="33"/>
  <c r="L232" i="33"/>
  <c r="M232" i="33" s="1"/>
  <c r="E108" i="33"/>
  <c r="D108" i="33"/>
  <c r="N108" i="33" s="1"/>
  <c r="O107" i="33" s="1"/>
  <c r="K160" i="33"/>
  <c r="K23" i="33"/>
  <c r="L58" i="33"/>
  <c r="M58" i="33" s="1"/>
  <c r="L82" i="33"/>
  <c r="M82" i="33" s="1"/>
  <c r="L123" i="33"/>
  <c r="M123" i="33" s="1"/>
  <c r="E199" i="33"/>
  <c r="E139" i="33"/>
  <c r="L8" i="33"/>
  <c r="M8" i="33" s="1"/>
  <c r="L21" i="33"/>
  <c r="M21" i="33" s="1"/>
  <c r="L45" i="33"/>
  <c r="M45" i="33" s="1"/>
  <c r="L57" i="33"/>
  <c r="M57" i="33" s="1"/>
  <c r="K62" i="33"/>
  <c r="L73" i="33"/>
  <c r="M73" i="33" s="1"/>
  <c r="E216" i="33"/>
  <c r="F91" i="33"/>
  <c r="N91" i="33"/>
  <c r="O90" i="33" s="1"/>
  <c r="J179" i="33"/>
  <c r="K180" i="33" s="1"/>
  <c r="L178" i="33"/>
  <c r="M178" i="33" s="1"/>
  <c r="P178" i="33" s="1"/>
  <c r="F115" i="33"/>
  <c r="N115" i="33"/>
  <c r="O114" i="33" s="1"/>
  <c r="D31" i="33"/>
  <c r="F31" i="33" s="1"/>
  <c r="G32" i="33" s="1"/>
  <c r="E31" i="33"/>
  <c r="D129" i="33"/>
  <c r="E129" i="33"/>
  <c r="D156" i="33"/>
  <c r="E157" i="33"/>
  <c r="E156" i="33"/>
  <c r="E168" i="33"/>
  <c r="D168" i="33"/>
  <c r="N168" i="33" s="1"/>
  <c r="O167" i="33" s="1"/>
  <c r="E176" i="33"/>
  <c r="D176" i="33"/>
  <c r="F176" i="33" s="1"/>
  <c r="E177" i="33"/>
  <c r="E196" i="33"/>
  <c r="D196" i="33"/>
  <c r="L221" i="33"/>
  <c r="M221" i="33" s="1"/>
  <c r="L222" i="33"/>
  <c r="M222" i="33" s="1"/>
  <c r="F59" i="33"/>
  <c r="E43" i="33"/>
  <c r="D43" i="33"/>
  <c r="F43" i="33" s="1"/>
  <c r="D79" i="33"/>
  <c r="E79" i="33"/>
  <c r="D172" i="33"/>
  <c r="E172" i="33"/>
  <c r="N22" i="33"/>
  <c r="O21" i="33" s="1"/>
  <c r="L218" i="33"/>
  <c r="M218" i="33" s="1"/>
  <c r="F207" i="33"/>
  <c r="L170" i="33"/>
  <c r="M170" i="33" s="1"/>
  <c r="L144" i="33"/>
  <c r="M144" i="33" s="1"/>
  <c r="L96" i="33"/>
  <c r="M96" i="33" s="1"/>
  <c r="L14" i="33"/>
  <c r="M14" i="33" s="1"/>
  <c r="J15" i="33"/>
  <c r="J63" i="33"/>
  <c r="L62" i="33"/>
  <c r="M62" i="33" s="1"/>
  <c r="J67" i="33"/>
  <c r="K68" i="33" s="1"/>
  <c r="L66" i="33"/>
  <c r="M66" i="33" s="1"/>
  <c r="J79" i="33"/>
  <c r="K79" i="33" s="1"/>
  <c r="L78" i="33"/>
  <c r="M78" i="33" s="1"/>
  <c r="K129" i="33"/>
  <c r="K133" i="33"/>
  <c r="F113" i="33"/>
  <c r="N113" i="33"/>
  <c r="O112" i="33" s="1"/>
  <c r="D215" i="33"/>
  <c r="E7" i="33"/>
  <c r="D7" i="33"/>
  <c r="N7" i="33" s="1"/>
  <c r="O6" i="33" s="1"/>
  <c r="F67" i="33"/>
  <c r="N67" i="33"/>
  <c r="O66" i="33" s="1"/>
  <c r="L229" i="33"/>
  <c r="M229" i="33" s="1"/>
  <c r="L228" i="33"/>
  <c r="M228" i="33" s="1"/>
  <c r="N152" i="33"/>
  <c r="O151" i="33" s="1"/>
  <c r="F152" i="33"/>
  <c r="G153" i="33" s="1"/>
  <c r="E231" i="33"/>
  <c r="D230" i="33"/>
  <c r="N230" i="33" s="1"/>
  <c r="O229" i="33" s="1"/>
  <c r="E23" i="33"/>
  <c r="D23" i="33"/>
  <c r="F23" i="33" s="1"/>
  <c r="G24" i="33" s="1"/>
  <c r="L182" i="33"/>
  <c r="M182" i="33" s="1"/>
  <c r="L140" i="33"/>
  <c r="M140" i="33" s="1"/>
  <c r="J229" i="33"/>
  <c r="K230" i="33" s="1"/>
  <c r="L159" i="33"/>
  <c r="M159" i="33" s="1"/>
  <c r="L139" i="33"/>
  <c r="M139" i="33" s="1"/>
  <c r="L132" i="33"/>
  <c r="M132" i="33" s="1"/>
  <c r="N138" i="33"/>
  <c r="O137" i="33" s="1"/>
  <c r="F138" i="33"/>
  <c r="G138" i="33" s="1"/>
  <c r="N111" i="33"/>
  <c r="O110" i="33" s="1"/>
  <c r="F111" i="33"/>
  <c r="L23" i="33"/>
  <c r="M23" i="33" s="1"/>
  <c r="E227" i="33"/>
  <c r="D226" i="33"/>
  <c r="L194" i="33"/>
  <c r="M194" i="33" s="1"/>
  <c r="N169" i="33"/>
  <c r="O168" i="33" s="1"/>
  <c r="F169" i="33"/>
  <c r="L186" i="33"/>
  <c r="M186" i="33" s="1"/>
  <c r="J187" i="33"/>
  <c r="K187" i="33" s="1"/>
  <c r="J203" i="33"/>
  <c r="K203" i="33" s="1"/>
  <c r="L202" i="33"/>
  <c r="M202" i="33" s="1"/>
  <c r="N160" i="33"/>
  <c r="O159" i="33" s="1"/>
  <c r="J233" i="33"/>
  <c r="K233" i="33" s="1"/>
  <c r="F63" i="33"/>
  <c r="F74" i="33"/>
  <c r="F11" i="33"/>
  <c r="F102" i="33"/>
  <c r="J222" i="33"/>
  <c r="K223" i="33" s="1"/>
  <c r="F136" i="33"/>
  <c r="G137" i="33" s="1"/>
  <c r="L233" i="33"/>
  <c r="M233" i="33" s="1"/>
  <c r="L128" i="33"/>
  <c r="M128" i="33" s="1"/>
  <c r="E99" i="33"/>
  <c r="E60" i="33"/>
  <c r="E68" i="33"/>
  <c r="L43" i="33"/>
  <c r="M43" i="33" s="1"/>
  <c r="E12" i="33"/>
  <c r="L90" i="33"/>
  <c r="M90" i="33" s="1"/>
  <c r="E137" i="33"/>
  <c r="D135" i="33"/>
  <c r="E96" i="33"/>
  <c r="F96" i="33"/>
  <c r="L171" i="33"/>
  <c r="M171" i="33" s="1"/>
  <c r="J123" i="33"/>
  <c r="K123" i="33" s="1"/>
  <c r="L88" i="33"/>
  <c r="M88" i="33" s="1"/>
  <c r="E5" i="33"/>
  <c r="E14" i="33"/>
  <c r="E22" i="33"/>
  <c r="E45" i="33"/>
  <c r="E70" i="33"/>
  <c r="K173" i="33"/>
  <c r="L181" i="33"/>
  <c r="M181" i="33" s="1"/>
  <c r="L145" i="33"/>
  <c r="M145" i="33" s="1"/>
  <c r="D118" i="33"/>
  <c r="E59" i="33"/>
  <c r="L127" i="33"/>
  <c r="M127" i="33" s="1"/>
  <c r="K132" i="33"/>
  <c r="L162" i="33"/>
  <c r="M162" i="33" s="1"/>
  <c r="F131" i="33"/>
  <c r="E153" i="33"/>
  <c r="E138" i="33"/>
  <c r="J91" i="33"/>
  <c r="K92" i="33" s="1"/>
  <c r="D12" i="33"/>
  <c r="E11" i="33"/>
  <c r="E167" i="33"/>
  <c r="E151" i="33"/>
  <c r="E142" i="33"/>
  <c r="K141" i="33"/>
  <c r="L133" i="33"/>
  <c r="M133" i="33" s="1"/>
  <c r="E8" i="33"/>
  <c r="E98" i="33"/>
  <c r="E106" i="33"/>
  <c r="K109" i="33"/>
  <c r="L114" i="33"/>
  <c r="M114" i="33" s="1"/>
  <c r="J115" i="33"/>
  <c r="K115" i="33" s="1"/>
  <c r="N162" i="33"/>
  <c r="O161" i="33" s="1"/>
  <c r="F162" i="33"/>
  <c r="D82" i="33"/>
  <c r="E82" i="33"/>
  <c r="J190" i="33"/>
  <c r="K191" i="33" s="1"/>
  <c r="L190" i="33"/>
  <c r="M190" i="33" s="1"/>
  <c r="E90" i="33"/>
  <c r="E91" i="33"/>
  <c r="D90" i="33"/>
  <c r="F94" i="33"/>
  <c r="G94" i="33" s="1"/>
  <c r="N94" i="33"/>
  <c r="O93" i="33" s="1"/>
  <c r="J143" i="33"/>
  <c r="K144" i="33" s="1"/>
  <c r="L142" i="33"/>
  <c r="M142" i="33" s="1"/>
  <c r="L143" i="33"/>
  <c r="M143" i="33" s="1"/>
  <c r="E184" i="33"/>
  <c r="D184" i="33"/>
  <c r="F184" i="33" s="1"/>
  <c r="J169" i="33"/>
  <c r="K170" i="33" s="1"/>
  <c r="L169" i="33"/>
  <c r="M169" i="33" s="1"/>
  <c r="L211" i="33"/>
  <c r="M211" i="33" s="1"/>
  <c r="J237" i="33"/>
  <c r="K238" i="33" s="1"/>
  <c r="L236" i="33"/>
  <c r="M236" i="33" s="1"/>
  <c r="L195" i="33"/>
  <c r="M195" i="33" s="1"/>
  <c r="K192" i="33"/>
  <c r="J207" i="33"/>
  <c r="K208" i="33" s="1"/>
  <c r="L180" i="33"/>
  <c r="M180" i="33" s="1"/>
  <c r="E162" i="33"/>
  <c r="L172" i="33"/>
  <c r="M172" i="33" s="1"/>
  <c r="D97" i="33"/>
  <c r="L135" i="33"/>
  <c r="M135" i="33" s="1"/>
  <c r="D116" i="33"/>
  <c r="E94" i="33"/>
  <c r="L52" i="33"/>
  <c r="M52" i="33" s="1"/>
  <c r="L40" i="33"/>
  <c r="M40" i="33" s="1"/>
  <c r="L25" i="33"/>
  <c r="M25" i="33" s="1"/>
  <c r="E93" i="33"/>
  <c r="L129" i="33"/>
  <c r="M129" i="33" s="1"/>
  <c r="E169" i="33"/>
  <c r="D204" i="33"/>
  <c r="N204" i="33" s="1"/>
  <c r="O203" i="33" s="1"/>
  <c r="F64" i="33"/>
  <c r="F89" i="33"/>
  <c r="K235" i="33"/>
  <c r="E230" i="33"/>
  <c r="J226" i="33"/>
  <c r="K226" i="33" s="1"/>
  <c r="L191" i="33"/>
  <c r="M191" i="33" s="1"/>
  <c r="L207" i="33"/>
  <c r="M207" i="33" s="1"/>
  <c r="J181" i="33"/>
  <c r="K181" i="33" s="1"/>
  <c r="E97" i="33"/>
  <c r="L48" i="33"/>
  <c r="M48" i="33" s="1"/>
  <c r="J44" i="33"/>
  <c r="K45" i="33" s="1"/>
  <c r="E74" i="33"/>
  <c r="L240" i="33"/>
  <c r="M240" i="33" s="1"/>
  <c r="L225" i="33"/>
  <c r="M225" i="33" s="1"/>
  <c r="L130" i="33"/>
  <c r="M130" i="33" s="1"/>
  <c r="L131" i="33"/>
  <c r="M131" i="33" s="1"/>
  <c r="K131" i="33"/>
  <c r="E61" i="33"/>
  <c r="K49" i="33"/>
  <c r="D5" i="33"/>
  <c r="N5" i="33" s="1"/>
  <c r="O4" i="33" s="1"/>
  <c r="K40" i="33"/>
  <c r="L210" i="33"/>
  <c r="M210" i="33" s="1"/>
  <c r="J241" i="33"/>
  <c r="K241" i="33" s="1"/>
  <c r="L196" i="33"/>
  <c r="M196" i="33" s="1"/>
  <c r="L134" i="33"/>
  <c r="M134" i="33" s="1"/>
  <c r="L79" i="33"/>
  <c r="M79" i="33" s="1"/>
  <c r="L118" i="33"/>
  <c r="M118" i="33" s="1"/>
  <c r="L122" i="33"/>
  <c r="M122" i="33" s="1"/>
  <c r="N45" i="33"/>
  <c r="O44" i="33" s="1"/>
  <c r="E140" i="33"/>
  <c r="D105" i="33"/>
  <c r="N105" i="33" s="1"/>
  <c r="F87" i="33"/>
  <c r="E120" i="33"/>
  <c r="K84" i="33"/>
  <c r="L124" i="33"/>
  <c r="M124" i="33" s="1"/>
  <c r="P124" i="33" s="1"/>
  <c r="F132" i="33"/>
  <c r="N166" i="33"/>
  <c r="O165" i="33" s="1"/>
  <c r="D219" i="33"/>
  <c r="F219" i="33" s="1"/>
  <c r="G219" i="33" s="1"/>
  <c r="E201" i="33"/>
  <c r="E200" i="33"/>
  <c r="L192" i="33"/>
  <c r="M192" i="33" s="1"/>
  <c r="E105" i="33"/>
  <c r="D68" i="33"/>
  <c r="K41" i="33"/>
  <c r="L44" i="33"/>
  <c r="M44" i="33" s="1"/>
  <c r="E125" i="33"/>
  <c r="E190" i="33"/>
  <c r="P212" i="33"/>
  <c r="K219" i="33"/>
  <c r="K197" i="33"/>
  <c r="K98" i="33"/>
  <c r="E26" i="33"/>
  <c r="E46" i="33"/>
  <c r="E51" i="33"/>
  <c r="E55" i="33"/>
  <c r="L61" i="33"/>
  <c r="M61" i="33" s="1"/>
  <c r="L68" i="33"/>
  <c r="M68" i="33" s="1"/>
  <c r="L106" i="33"/>
  <c r="M106" i="33" s="1"/>
  <c r="E111" i="33"/>
  <c r="L220" i="33"/>
  <c r="M220" i="33" s="1"/>
  <c r="F194" i="33"/>
  <c r="N194" i="33"/>
  <c r="O193" i="33" s="1"/>
  <c r="P193" i="33" s="1"/>
  <c r="J77" i="33"/>
  <c r="K78" i="33" s="1"/>
  <c r="L76" i="33"/>
  <c r="M76" i="33" s="1"/>
  <c r="L77" i="33"/>
  <c r="M77" i="33" s="1"/>
  <c r="N85" i="33"/>
  <c r="O84" i="33" s="1"/>
  <c r="F85" i="33"/>
  <c r="J110" i="33"/>
  <c r="K111" i="33" s="1"/>
  <c r="L110" i="33"/>
  <c r="M110" i="33" s="1"/>
  <c r="L109" i="33"/>
  <c r="M109" i="33" s="1"/>
  <c r="N141" i="33"/>
  <c r="O140" i="33" s="1"/>
  <c r="F141" i="33"/>
  <c r="K138" i="33"/>
  <c r="K85" i="33"/>
  <c r="K86" i="33"/>
  <c r="J99" i="33"/>
  <c r="K100" i="33" s="1"/>
  <c r="L98" i="33"/>
  <c r="M98" i="33" s="1"/>
  <c r="L99" i="33"/>
  <c r="M99" i="33" s="1"/>
  <c r="J198" i="33"/>
  <c r="K199" i="33" s="1"/>
  <c r="L197" i="33"/>
  <c r="M197" i="33" s="1"/>
  <c r="L198" i="33"/>
  <c r="M198" i="33" s="1"/>
  <c r="N221" i="33"/>
  <c r="O220" i="33" s="1"/>
  <c r="F221" i="33"/>
  <c r="G222" i="33" s="1"/>
  <c r="N8" i="33"/>
  <c r="O7" i="33" s="1"/>
  <c r="F8" i="33"/>
  <c r="J149" i="33"/>
  <c r="K149" i="33" s="1"/>
  <c r="L148" i="33"/>
  <c r="M148" i="33" s="1"/>
  <c r="K93" i="33"/>
  <c r="J16" i="33"/>
  <c r="L15" i="33"/>
  <c r="M15" i="33" s="1"/>
  <c r="E36" i="33"/>
  <c r="D36" i="33"/>
  <c r="N36" i="33" s="1"/>
  <c r="O35" i="33" s="1"/>
  <c r="D48" i="33"/>
  <c r="E48" i="33"/>
  <c r="D52" i="33"/>
  <c r="F52" i="33" s="1"/>
  <c r="E52" i="33"/>
  <c r="F190" i="33"/>
  <c r="G190" i="33" s="1"/>
  <c r="N190" i="33"/>
  <c r="O189" i="33" s="1"/>
  <c r="K243" i="33"/>
  <c r="N140" i="33"/>
  <c r="O139" i="33" s="1"/>
  <c r="F140" i="33"/>
  <c r="N83" i="33"/>
  <c r="O82" i="33" s="1"/>
  <c r="F83" i="33"/>
  <c r="J112" i="33"/>
  <c r="K112" i="33" s="1"/>
  <c r="L111" i="33"/>
  <c r="M111" i="33" s="1"/>
  <c r="N120" i="33"/>
  <c r="O119" i="33" s="1"/>
  <c r="P119" i="33" s="1"/>
  <c r="F120" i="33"/>
  <c r="G120" i="33" s="1"/>
  <c r="E235" i="33"/>
  <c r="E234" i="33"/>
  <c r="F164" i="33"/>
  <c r="N164" i="33"/>
  <c r="O163" i="33" s="1"/>
  <c r="J72" i="33"/>
  <c r="K72" i="33" s="1"/>
  <c r="L71" i="33"/>
  <c r="M71" i="33" s="1"/>
  <c r="E76" i="33"/>
  <c r="D76" i="33"/>
  <c r="E77" i="33"/>
  <c r="J139" i="33"/>
  <c r="K139" i="33" s="1"/>
  <c r="L138" i="33"/>
  <c r="M138" i="33" s="1"/>
  <c r="P138" i="33" s="1"/>
  <c r="J189" i="33"/>
  <c r="L189" i="33"/>
  <c r="M189" i="33" s="1"/>
  <c r="F192" i="33"/>
  <c r="N192" i="33"/>
  <c r="O191" i="33" s="1"/>
  <c r="K185" i="33"/>
  <c r="K184" i="33"/>
  <c r="N161" i="33"/>
  <c r="F161" i="33"/>
  <c r="F99" i="33"/>
  <c r="G99" i="33" s="1"/>
  <c r="N99" i="33"/>
  <c r="O98" i="33" s="1"/>
  <c r="E84" i="33"/>
  <c r="E85" i="33"/>
  <c r="D84" i="33"/>
  <c r="J14" i="33"/>
  <c r="K14" i="33" s="1"/>
  <c r="L13" i="33"/>
  <c r="M13" i="33" s="1"/>
  <c r="N34" i="33"/>
  <c r="O33" i="33" s="1"/>
  <c r="F34" i="33"/>
  <c r="F171" i="33"/>
  <c r="N171" i="33"/>
  <c r="O170" i="33" s="1"/>
  <c r="E164" i="33"/>
  <c r="K244" i="33"/>
  <c r="N55" i="33"/>
  <c r="O54" i="33" s="1"/>
  <c r="N200" i="33"/>
  <c r="O199" i="33" s="1"/>
  <c r="N110" i="33"/>
  <c r="O109" i="33" s="1"/>
  <c r="F199" i="33"/>
  <c r="G200" i="33" s="1"/>
  <c r="K202" i="33"/>
  <c r="J124" i="33"/>
  <c r="E132" i="33"/>
  <c r="L108" i="33"/>
  <c r="M108" i="33" s="1"/>
  <c r="L100" i="33"/>
  <c r="M100" i="33" s="1"/>
  <c r="J69" i="33"/>
  <c r="J119" i="33"/>
  <c r="K120" i="33" s="1"/>
  <c r="L39" i="33"/>
  <c r="M39" i="33" s="1"/>
  <c r="L55" i="33"/>
  <c r="M55" i="33" s="1"/>
  <c r="L67" i="33"/>
  <c r="M67" i="33" s="1"/>
  <c r="J26" i="33"/>
  <c r="K26" i="33" s="1"/>
  <c r="L19" i="33"/>
  <c r="M19" i="33" s="1"/>
  <c r="L4" i="33"/>
  <c r="M4" i="33" s="1"/>
  <c r="E32" i="33"/>
  <c r="F165" i="33"/>
  <c r="F188" i="33"/>
  <c r="G189" i="33" s="1"/>
  <c r="P207" i="33"/>
  <c r="N32" i="33"/>
  <c r="O31" i="33" s="1"/>
  <c r="K130" i="33"/>
  <c r="F230" i="33"/>
  <c r="N98" i="33"/>
  <c r="O97" i="33" s="1"/>
  <c r="N146" i="33"/>
  <c r="O145" i="33" s="1"/>
  <c r="F125" i="33"/>
  <c r="E146" i="33"/>
  <c r="K97" i="33"/>
  <c r="L92" i="33"/>
  <c r="M92" i="33" s="1"/>
  <c r="D60" i="33"/>
  <c r="L63" i="33"/>
  <c r="M63" i="33" s="1"/>
  <c r="P63" i="33" s="1"/>
  <c r="E78" i="33"/>
  <c r="L150" i="33"/>
  <c r="M150" i="33" s="1"/>
  <c r="K142" i="33"/>
  <c r="N24" i="33"/>
  <c r="O23" i="33" s="1"/>
  <c r="N227" i="33"/>
  <c r="O226" i="33" s="1"/>
  <c r="F61" i="33"/>
  <c r="N107" i="33"/>
  <c r="O106" i="33" s="1"/>
  <c r="L54" i="33"/>
  <c r="M54" i="33" s="1"/>
  <c r="L7" i="33"/>
  <c r="M7" i="33" s="1"/>
  <c r="L158" i="33"/>
  <c r="M158" i="33" s="1"/>
  <c r="J18" i="33"/>
  <c r="K19" i="33" s="1"/>
  <c r="L18" i="33"/>
  <c r="M18" i="33" s="1"/>
  <c r="E71" i="33"/>
  <c r="D71" i="33"/>
  <c r="E72" i="33"/>
  <c r="E88" i="33"/>
  <c r="E89" i="33"/>
  <c r="D88" i="33"/>
  <c r="L104" i="33"/>
  <c r="M104" i="33" s="1"/>
  <c r="J105" i="33"/>
  <c r="K106" i="33" s="1"/>
  <c r="L105" i="33"/>
  <c r="M105" i="33" s="1"/>
  <c r="D127" i="33"/>
  <c r="E128" i="33"/>
  <c r="E144" i="33"/>
  <c r="D144" i="33"/>
  <c r="E145" i="33"/>
  <c r="E149" i="33"/>
  <c r="E148" i="33"/>
  <c r="D148" i="33"/>
  <c r="E170" i="33"/>
  <c r="D170" i="33"/>
  <c r="E171" i="33"/>
  <c r="E174" i="33"/>
  <c r="D182" i="33"/>
  <c r="E183" i="33"/>
  <c r="D203" i="33"/>
  <c r="E204" i="33"/>
  <c r="E203" i="33"/>
  <c r="E236" i="33"/>
  <c r="E237" i="33"/>
  <c r="D236" i="33"/>
  <c r="L154" i="33"/>
  <c r="M154" i="33" s="1"/>
  <c r="J155" i="33"/>
  <c r="K156" i="33" s="1"/>
  <c r="E211" i="33"/>
  <c r="E212" i="33"/>
  <c r="D211" i="33"/>
  <c r="D240" i="33"/>
  <c r="E240" i="33"/>
  <c r="E241" i="33"/>
  <c r="L116" i="33"/>
  <c r="M116" i="33" s="1"/>
  <c r="L115" i="33"/>
  <c r="M115" i="33" s="1"/>
  <c r="J116" i="33"/>
  <c r="L152" i="33"/>
  <c r="M152" i="33" s="1"/>
  <c r="D197" i="33"/>
  <c r="E197" i="33"/>
  <c r="L30" i="33"/>
  <c r="M30" i="33" s="1"/>
  <c r="J31" i="33"/>
  <c r="K32" i="33" s="1"/>
  <c r="L31" i="33"/>
  <c r="M31" i="33" s="1"/>
  <c r="L38" i="33"/>
  <c r="M38" i="33" s="1"/>
  <c r="J38" i="33"/>
  <c r="K39" i="33" s="1"/>
  <c r="J75" i="33"/>
  <c r="L74" i="33"/>
  <c r="M74" i="33" s="1"/>
  <c r="L75" i="33"/>
  <c r="M75" i="33" s="1"/>
  <c r="N103" i="33"/>
  <c r="O102" i="33" s="1"/>
  <c r="F103" i="33"/>
  <c r="E117" i="33"/>
  <c r="E118" i="33"/>
  <c r="D117" i="33"/>
  <c r="D121" i="33"/>
  <c r="E121" i="33"/>
  <c r="E122" i="33"/>
  <c r="J164" i="33"/>
  <c r="K164" i="33" s="1"/>
  <c r="L163" i="33"/>
  <c r="M163" i="33" s="1"/>
  <c r="L167" i="33"/>
  <c r="M167" i="33" s="1"/>
  <c r="J168" i="33"/>
  <c r="J175" i="33"/>
  <c r="K175" i="33" s="1"/>
  <c r="L174" i="33"/>
  <c r="M174" i="33" s="1"/>
  <c r="J200" i="33"/>
  <c r="K200" i="33" s="1"/>
  <c r="L199" i="33"/>
  <c r="M199" i="33" s="1"/>
  <c r="P199" i="33" s="1"/>
  <c r="J204" i="33"/>
  <c r="L203" i="33"/>
  <c r="M203" i="33" s="1"/>
  <c r="E223" i="33"/>
  <c r="D223" i="33"/>
  <c r="F223" i="33" s="1"/>
  <c r="F86" i="33"/>
  <c r="N86" i="33"/>
  <c r="O85" i="33" s="1"/>
  <c r="D114" i="33"/>
  <c r="E114" i="33"/>
  <c r="E115" i="33"/>
  <c r="J121" i="33"/>
  <c r="K122" i="33" s="1"/>
  <c r="L121" i="33"/>
  <c r="M121" i="33" s="1"/>
  <c r="L120" i="33"/>
  <c r="M120" i="33" s="1"/>
  <c r="E143" i="33"/>
  <c r="D143" i="33"/>
  <c r="D180" i="33"/>
  <c r="E180" i="33"/>
  <c r="E181" i="33"/>
  <c r="E220" i="33"/>
  <c r="D220" i="33"/>
  <c r="J157" i="33"/>
  <c r="K157" i="33" s="1"/>
  <c r="L156" i="33"/>
  <c r="M156" i="33" s="1"/>
  <c r="J165" i="33"/>
  <c r="L164" i="33"/>
  <c r="M164" i="33" s="1"/>
  <c r="L175" i="33"/>
  <c r="M175" i="33" s="1"/>
  <c r="L176" i="33"/>
  <c r="M176" i="33" s="1"/>
  <c r="J176" i="33"/>
  <c r="K177" i="33" s="1"/>
  <c r="D191" i="33"/>
  <c r="E192" i="33"/>
  <c r="E191" i="33"/>
  <c r="D209" i="33"/>
  <c r="F209" i="33" s="1"/>
  <c r="G210" i="33" s="1"/>
  <c r="E210" i="33"/>
  <c r="E209" i="33"/>
  <c r="J36" i="33"/>
  <c r="L35" i="33"/>
  <c r="M35" i="33" s="1"/>
  <c r="J47" i="33"/>
  <c r="K48" i="33" s="1"/>
  <c r="L47" i="33"/>
  <c r="M47" i="33" s="1"/>
  <c r="L46" i="33"/>
  <c r="M46" i="33" s="1"/>
  <c r="D62" i="33"/>
  <c r="E63" i="33"/>
  <c r="D66" i="33"/>
  <c r="E67" i="33"/>
  <c r="E81" i="33"/>
  <c r="D80" i="33"/>
  <c r="E80" i="33"/>
  <c r="D126" i="33"/>
  <c r="F126" i="33" s="1"/>
  <c r="E126" i="33"/>
  <c r="E133" i="33"/>
  <c r="E134" i="33"/>
  <c r="D133" i="33"/>
  <c r="E158" i="33"/>
  <c r="E159" i="33"/>
  <c r="D158" i="33"/>
  <c r="N158" i="33" s="1"/>
  <c r="O157" i="33" s="1"/>
  <c r="D173" i="33"/>
  <c r="E173" i="33"/>
  <c r="L188" i="33"/>
  <c r="M188" i="33" s="1"/>
  <c r="J188" i="33"/>
  <c r="L187" i="33"/>
  <c r="M187" i="33" s="1"/>
  <c r="D202" i="33"/>
  <c r="E202" i="33"/>
  <c r="D206" i="33"/>
  <c r="E207" i="33"/>
  <c r="E206" i="33"/>
  <c r="E218" i="33"/>
  <c r="D217" i="33"/>
  <c r="E217" i="33"/>
  <c r="L231" i="33"/>
  <c r="M231" i="33" s="1"/>
  <c r="J231" i="33"/>
  <c r="K231" i="33" s="1"/>
  <c r="E18" i="33"/>
  <c r="D18" i="33"/>
  <c r="E37" i="33"/>
  <c r="D37" i="33"/>
  <c r="J51" i="33"/>
  <c r="K52" i="33" s="1"/>
  <c r="L51" i="33"/>
  <c r="M51" i="33" s="1"/>
  <c r="D101" i="33"/>
  <c r="E101" i="33"/>
  <c r="E102" i="33"/>
  <c r="D112" i="33"/>
  <c r="E113" i="33"/>
  <c r="E112" i="33"/>
  <c r="E124" i="33"/>
  <c r="E123" i="33"/>
  <c r="D123" i="33"/>
  <c r="J126" i="33"/>
  <c r="K126" i="33" s="1"/>
  <c r="L125" i="33"/>
  <c r="M125" i="33" s="1"/>
  <c r="E130" i="33"/>
  <c r="D130" i="33"/>
  <c r="E131" i="33"/>
  <c r="J147" i="33"/>
  <c r="K148" i="33" s="1"/>
  <c r="L147" i="33"/>
  <c r="M147" i="33" s="1"/>
  <c r="L146" i="33"/>
  <c r="M146" i="33" s="1"/>
  <c r="J166" i="33"/>
  <c r="L166" i="33"/>
  <c r="M166" i="33" s="1"/>
  <c r="P166" i="33" s="1"/>
  <c r="L165" i="33"/>
  <c r="M165" i="33" s="1"/>
  <c r="D185" i="33"/>
  <c r="E185" i="33"/>
  <c r="E186" i="33"/>
  <c r="N214" i="33"/>
  <c r="O213" i="33" s="1"/>
  <c r="F214" i="33"/>
  <c r="D232" i="33"/>
  <c r="F232" i="33" s="1"/>
  <c r="E232" i="33"/>
  <c r="K54" i="33"/>
  <c r="E107" i="33"/>
  <c r="K81" i="33"/>
  <c r="L155" i="33"/>
  <c r="M155" i="33" s="1"/>
  <c r="L200" i="33"/>
  <c r="M200" i="33" s="1"/>
  <c r="K210" i="33"/>
  <c r="K218" i="33"/>
  <c r="L93" i="33"/>
  <c r="M93" i="33" s="1"/>
  <c r="P93" i="33" s="1"/>
  <c r="L49" i="33"/>
  <c r="M49" i="33" s="1"/>
  <c r="E160" i="33"/>
  <c r="L224" i="33"/>
  <c r="M224" i="33" s="1"/>
  <c r="E24" i="33"/>
  <c r="K56" i="33"/>
  <c r="E100" i="33"/>
  <c r="E103" i="33"/>
  <c r="E141" i="33"/>
  <c r="L168" i="33"/>
  <c r="M168" i="33" s="1"/>
  <c r="K221" i="33"/>
  <c r="K163" i="33"/>
  <c r="L141" i="33"/>
  <c r="M141" i="33" s="1"/>
  <c r="E215" i="33"/>
  <c r="L234" i="33"/>
  <c r="M234" i="33" s="1"/>
  <c r="K239" i="33"/>
  <c r="L50" i="33"/>
  <c r="M50" i="33" s="1"/>
  <c r="E66" i="33"/>
  <c r="G195" i="33"/>
  <c r="K220" i="33"/>
  <c r="K178" i="33"/>
  <c r="K101" i="33"/>
  <c r="N77" i="33"/>
  <c r="O76" i="33" s="1"/>
  <c r="F77" i="33"/>
  <c r="O131" i="3"/>
  <c r="P132" i="3"/>
  <c r="K171" i="33"/>
  <c r="K172" i="33"/>
  <c r="K146" i="33"/>
  <c r="K145" i="33"/>
  <c r="O131" i="33"/>
  <c r="N40" i="33"/>
  <c r="O39" i="33" s="1"/>
  <c r="F40" i="33"/>
  <c r="F75" i="33"/>
  <c r="N75" i="33"/>
  <c r="G146" i="33"/>
  <c r="N237" i="33"/>
  <c r="O236" i="33" s="1"/>
  <c r="F237" i="33"/>
  <c r="N46" i="33"/>
  <c r="O45" i="33" s="1"/>
  <c r="F46" i="33"/>
  <c r="G46" i="33" s="1"/>
  <c r="F7" i="3"/>
  <c r="N7" i="3"/>
  <c r="O6" i="3" s="1"/>
  <c r="F177" i="33"/>
  <c r="N180" i="3"/>
  <c r="O179" i="3" s="1"/>
  <c r="F180" i="3"/>
  <c r="F244" i="33"/>
  <c r="G244" i="33" s="1"/>
  <c r="N244" i="33"/>
  <c r="K196" i="33"/>
  <c r="K195" i="33"/>
  <c r="N187" i="33"/>
  <c r="O186" i="33" s="1"/>
  <c r="F187" i="33"/>
  <c r="N199" i="3"/>
  <c r="O198" i="3" s="1"/>
  <c r="F199" i="3"/>
  <c r="J126" i="3"/>
  <c r="K126" i="3" s="1"/>
  <c r="L125" i="3"/>
  <c r="M125" i="3" s="1"/>
  <c r="J211" i="3"/>
  <c r="K212" i="3" s="1"/>
  <c r="L211" i="3"/>
  <c r="M211" i="3" s="1"/>
  <c r="N175" i="33"/>
  <c r="F175" i="33"/>
  <c r="K174" i="33"/>
  <c r="F72" i="33"/>
  <c r="F208" i="33"/>
  <c r="F159" i="33"/>
  <c r="N159" i="33"/>
  <c r="O158" i="33" s="1"/>
  <c r="N183" i="33"/>
  <c r="F183" i="33"/>
  <c r="F105" i="33"/>
  <c r="F73" i="33"/>
  <c r="N73" i="33"/>
  <c r="K50" i="33"/>
  <c r="K46" i="33"/>
  <c r="N26" i="33"/>
  <c r="O25" i="33" s="1"/>
  <c r="F26" i="33"/>
  <c r="N130" i="3"/>
  <c r="O129" i="3" s="1"/>
  <c r="F130" i="3"/>
  <c r="N106" i="3"/>
  <c r="O105" i="3" s="1"/>
  <c r="F106" i="3"/>
  <c r="N114" i="3"/>
  <c r="O113" i="3" s="1"/>
  <c r="F114" i="3"/>
  <c r="N138" i="3"/>
  <c r="O137" i="3" s="1"/>
  <c r="F138" i="3"/>
  <c r="F154" i="3"/>
  <c r="N154" i="3"/>
  <c r="O153" i="3" s="1"/>
  <c r="D178" i="3"/>
  <c r="E179" i="3"/>
  <c r="E187" i="3"/>
  <c r="D186" i="3"/>
  <c r="D174" i="33"/>
  <c r="E175" i="33"/>
  <c r="N203" i="3"/>
  <c r="O202" i="3" s="1"/>
  <c r="F203" i="3"/>
  <c r="F231" i="33"/>
  <c r="N231" i="33"/>
  <c r="K211" i="33"/>
  <c r="T174" i="3"/>
  <c r="U174" i="3" s="1"/>
  <c r="E168" i="3"/>
  <c r="N237" i="3"/>
  <c r="O236" i="3" s="1"/>
  <c r="Q90" i="3"/>
  <c r="R90" i="3" s="1"/>
  <c r="S90" i="3" s="1"/>
  <c r="N189" i="33"/>
  <c r="D32" i="3"/>
  <c r="N32" i="3" s="1"/>
  <c r="O31" i="3" s="1"/>
  <c r="L159" i="3"/>
  <c r="M159" i="3" s="1"/>
  <c r="F234" i="33"/>
  <c r="N234" i="33"/>
  <c r="O233" i="33" s="1"/>
  <c r="E80" i="3"/>
  <c r="Q205" i="3"/>
  <c r="R205" i="3" s="1"/>
  <c r="S205" i="3" s="1"/>
  <c r="D88" i="3"/>
  <c r="E88" i="3"/>
  <c r="K137" i="3"/>
  <c r="N26" i="1"/>
  <c r="O26" i="1"/>
  <c r="P26" i="1" s="1"/>
  <c r="E75" i="3"/>
  <c r="L83" i="33"/>
  <c r="M83" i="33" s="1"/>
  <c r="L84" i="33"/>
  <c r="M84" i="33" s="1"/>
  <c r="L107" i="33"/>
  <c r="M107" i="33" s="1"/>
  <c r="J107" i="33"/>
  <c r="L20" i="3"/>
  <c r="M20" i="3" s="1"/>
  <c r="E188" i="3"/>
  <c r="F171" i="3"/>
  <c r="K28" i="3"/>
  <c r="K73" i="3"/>
  <c r="E73" i="33"/>
  <c r="K76" i="3"/>
  <c r="K148" i="3"/>
  <c r="K171" i="3"/>
  <c r="L231" i="3"/>
  <c r="M231" i="3" s="1"/>
  <c r="E15" i="3"/>
  <c r="F23" i="3"/>
  <c r="N23" i="3"/>
  <c r="O22" i="3" s="1"/>
  <c r="E46" i="3"/>
  <c r="D94" i="3"/>
  <c r="F94" i="3" s="1"/>
  <c r="E94" i="3"/>
  <c r="E142" i="3"/>
  <c r="E87" i="33"/>
  <c r="E86" i="33"/>
  <c r="D92" i="33"/>
  <c r="E92" i="33"/>
  <c r="L148" i="3"/>
  <c r="M148" i="3" s="1"/>
  <c r="L171" i="3"/>
  <c r="M171" i="3" s="1"/>
  <c r="J172" i="3"/>
  <c r="K172" i="3" s="1"/>
  <c r="E103" i="3"/>
  <c r="L24" i="33"/>
  <c r="M24" i="33" s="1"/>
  <c r="J24" i="33"/>
  <c r="K24" i="33" s="1"/>
  <c r="K102" i="33"/>
  <c r="E161" i="33"/>
  <c r="K39" i="3"/>
  <c r="K113" i="3"/>
  <c r="K229" i="3"/>
  <c r="L234" i="3"/>
  <c r="M234" i="3" s="1"/>
  <c r="E186" i="3"/>
  <c r="E209" i="3"/>
  <c r="E218" i="3"/>
  <c r="E242" i="3"/>
  <c r="D224" i="33"/>
  <c r="E224" i="33"/>
  <c r="E147" i="33"/>
  <c r="J152" i="33"/>
  <c r="L204" i="33"/>
  <c r="M204" i="33" s="1"/>
  <c r="E83" i="33"/>
  <c r="L214" i="33"/>
  <c r="M214" i="33" s="1"/>
  <c r="F225" i="33"/>
  <c r="L29" i="33"/>
  <c r="M29" i="33" s="1"/>
  <c r="E214" i="33"/>
  <c r="K136" i="33"/>
  <c r="AB124" i="24"/>
  <c r="Z134" i="24"/>
  <c r="AA134" i="24" s="1"/>
  <c r="AL115" i="24"/>
  <c r="L72" i="33"/>
  <c r="M72" i="33" s="1"/>
  <c r="L151" i="33"/>
  <c r="M151" i="33" s="1"/>
  <c r="L230" i="33"/>
  <c r="M230" i="33" s="1"/>
  <c r="D4" i="33"/>
  <c r="F4" i="33" s="1"/>
  <c r="K20" i="33"/>
  <c r="Z179" i="24"/>
  <c r="AA179" i="24" s="1"/>
  <c r="R179" i="24"/>
  <c r="AP183" i="24"/>
  <c r="AK177" i="24"/>
  <c r="AK167" i="24"/>
  <c r="AL176" i="24"/>
  <c r="AJ167" i="24"/>
  <c r="R169" i="24"/>
  <c r="AB178" i="24"/>
  <c r="Z169" i="24"/>
  <c r="AA169" i="24" s="1"/>
  <c r="R171" i="24"/>
  <c r="Z172" i="24"/>
  <c r="AA172" i="24" s="1"/>
  <c r="AQ172" i="24"/>
  <c r="AO162" i="24"/>
  <c r="AQ164" i="24"/>
  <c r="AQ149" i="24"/>
  <c r="AP158" i="24"/>
  <c r="AQ191" i="24"/>
  <c r="AM154" i="24"/>
  <c r="AD118" i="24"/>
  <c r="AE118" i="24" s="1"/>
  <c r="AJ99" i="24"/>
  <c r="AQ170" i="24"/>
  <c r="Z173" i="24"/>
  <c r="AA173" i="24" s="1"/>
  <c r="AN194" i="24"/>
  <c r="AL198" i="24"/>
  <c r="AB200" i="24"/>
  <c r="AQ202" i="24"/>
  <c r="AJ186" i="24"/>
  <c r="AP208" i="24"/>
  <c r="AO155" i="24"/>
  <c r="AO161" i="24"/>
  <c r="AM132" i="24"/>
  <c r="AJ147" i="24"/>
  <c r="AM153" i="24"/>
  <c r="AQ150" i="24"/>
  <c r="AM92" i="24"/>
  <c r="AM160" i="24"/>
  <c r="R163" i="24"/>
  <c r="AJ156" i="24"/>
  <c r="AG164" i="24"/>
  <c r="AH164" i="24" s="1"/>
  <c r="AI164" i="24" s="1"/>
  <c r="AP161" i="24"/>
  <c r="AG145" i="24"/>
  <c r="AH145" i="24" s="1"/>
  <c r="AI145" i="24" s="1"/>
  <c r="AL149" i="24"/>
  <c r="AC154" i="24"/>
  <c r="AO118" i="24"/>
  <c r="AL94" i="24"/>
  <c r="AJ128" i="24"/>
  <c r="AP170" i="24"/>
  <c r="AG170" i="24"/>
  <c r="AH170" i="24" s="1"/>
  <c r="AI170" i="24" s="1"/>
  <c r="AB161" i="24"/>
  <c r="AJ146" i="24"/>
  <c r="Z158" i="24"/>
  <c r="AA158" i="24" s="1"/>
  <c r="AL133" i="24"/>
  <c r="AQ106" i="24"/>
  <c r="Z138" i="24"/>
  <c r="AA138" i="24" s="1"/>
  <c r="AO82" i="24"/>
  <c r="AD156" i="24"/>
  <c r="AE156" i="24" s="1"/>
  <c r="AN161" i="24"/>
  <c r="AB149" i="24"/>
  <c r="AQ158" i="24"/>
  <c r="AB147" i="24"/>
  <c r="AD154" i="24"/>
  <c r="AE154" i="24" s="1"/>
  <c r="AL109" i="24"/>
  <c r="AO150" i="24"/>
  <c r="AD137" i="24"/>
  <c r="AE137" i="24" s="1"/>
  <c r="AB83" i="24"/>
  <c r="AG155" i="24"/>
  <c r="AH155" i="24" s="1"/>
  <c r="AI155" i="24" s="1"/>
  <c r="AP152" i="24"/>
  <c r="AC147" i="24"/>
  <c r="AM158" i="24"/>
  <c r="AB153" i="24"/>
  <c r="Z154" i="24"/>
  <c r="AA154" i="24" s="1"/>
  <c r="AD127" i="24"/>
  <c r="AE127" i="24" s="1"/>
  <c r="AP121" i="24"/>
  <c r="AK131" i="24"/>
  <c r="AB107" i="24"/>
  <c r="AD69" i="24"/>
  <c r="AE69" i="24" s="1"/>
  <c r="AK156" i="24"/>
  <c r="AM136" i="24"/>
  <c r="AL158" i="24"/>
  <c r="AK146" i="24"/>
  <c r="AC158" i="24"/>
  <c r="AO149" i="24"/>
  <c r="AD133" i="24"/>
  <c r="AE133" i="24" s="1"/>
  <c r="AG150" i="24"/>
  <c r="AH150" i="24" s="1"/>
  <c r="AI150" i="24" s="1"/>
  <c r="R138" i="24"/>
  <c r="AL140" i="24"/>
  <c r="AM162" i="24"/>
  <c r="AM144" i="24"/>
  <c r="Z161" i="24"/>
  <c r="AA161" i="24" s="1"/>
  <c r="AK158" i="24"/>
  <c r="AJ142" i="24"/>
  <c r="AO158" i="24"/>
  <c r="AK147" i="24"/>
  <c r="R154" i="24"/>
  <c r="Z153" i="24"/>
  <c r="AA153" i="24" s="1"/>
  <c r="AM104" i="24"/>
  <c r="AQ131" i="24"/>
  <c r="AP122" i="24"/>
  <c r="AP128" i="24"/>
  <c r="AP113" i="24"/>
  <c r="AD147" i="24"/>
  <c r="AE147" i="24" s="1"/>
  <c r="AB51" i="24"/>
  <c r="R157" i="24"/>
  <c r="AK162" i="24"/>
  <c r="Z152" i="24"/>
  <c r="AA152" i="24" s="1"/>
  <c r="AD155" i="24"/>
  <c r="AE155" i="24" s="1"/>
  <c r="R164" i="24"/>
  <c r="AG161" i="24"/>
  <c r="AH161" i="24" s="1"/>
  <c r="AI161" i="24" s="1"/>
  <c r="AC161" i="24"/>
  <c r="AN149" i="24"/>
  <c r="Z145" i="24"/>
  <c r="AA145" i="24" s="1"/>
  <c r="R158" i="24"/>
  <c r="AG149" i="24"/>
  <c r="AH149" i="24" s="1"/>
  <c r="AI149" i="24" s="1"/>
  <c r="AN154" i="24"/>
  <c r="AJ120" i="24"/>
  <c r="AG122" i="24"/>
  <c r="AH122" i="24" s="1"/>
  <c r="AI122" i="24" s="1"/>
  <c r="AN150" i="24"/>
  <c r="AM120" i="24"/>
  <c r="AL130" i="24"/>
  <c r="AK171" i="24"/>
  <c r="AL174" i="24"/>
  <c r="AB163" i="24"/>
  <c r="Z146" i="24"/>
  <c r="AA146" i="24" s="1"/>
  <c r="AN152" i="24"/>
  <c r="AO147" i="24"/>
  <c r="AP145" i="24"/>
  <c r="R149" i="24"/>
  <c r="AM125" i="24"/>
  <c r="AQ154" i="24"/>
  <c r="AK153" i="24"/>
  <c r="Z118" i="24"/>
  <c r="AA118" i="24" s="1"/>
  <c r="R123" i="24"/>
  <c r="R150" i="24"/>
  <c r="AP106" i="24"/>
  <c r="AK88" i="24"/>
  <c r="AD78" i="24"/>
  <c r="AE78" i="24" s="1"/>
  <c r="AK62" i="24"/>
  <c r="AL163" i="24"/>
  <c r="AD163" i="24"/>
  <c r="AE163" i="24" s="1"/>
  <c r="AL141" i="24"/>
  <c r="AD99" i="24"/>
  <c r="AE99" i="24" s="1"/>
  <c r="AG106" i="24"/>
  <c r="AH106" i="24" s="1"/>
  <c r="AI106" i="24" s="1"/>
  <c r="R142" i="24"/>
  <c r="AK118" i="24"/>
  <c r="Z127" i="24"/>
  <c r="AA127" i="24" s="1"/>
  <c r="AG123" i="24"/>
  <c r="AH123" i="24" s="1"/>
  <c r="AI123" i="24" s="1"/>
  <c r="AM119" i="24"/>
  <c r="AK139" i="24"/>
  <c r="R130" i="24"/>
  <c r="R88" i="24"/>
  <c r="AN128" i="24"/>
  <c r="AB60" i="24"/>
  <c r="AQ103" i="24"/>
  <c r="AK203" i="24"/>
  <c r="AL194" i="24"/>
  <c r="AJ219" i="24"/>
  <c r="Z202" i="24"/>
  <c r="AA202" i="24" s="1"/>
  <c r="AK186" i="24"/>
  <c r="AN222" i="24"/>
  <c r="AC198" i="24"/>
  <c r="AF199" i="24" s="1"/>
  <c r="AK207" i="24"/>
  <c r="AG187" i="24"/>
  <c r="AH187" i="24" s="1"/>
  <c r="AI187" i="24" s="1"/>
  <c r="AO174" i="24"/>
  <c r="R214" i="24"/>
  <c r="Z206" i="24"/>
  <c r="AA206" i="24" s="1"/>
  <c r="AL193" i="24"/>
  <c r="AB174" i="24"/>
  <c r="AL195" i="24"/>
  <c r="Z183" i="24"/>
  <c r="AA183" i="24" s="1"/>
  <c r="AC177" i="24"/>
  <c r="AM173" i="24"/>
  <c r="AK159" i="24"/>
  <c r="AQ174" i="24"/>
  <c r="AO166" i="24"/>
  <c r="AD157" i="24"/>
  <c r="AE157" i="24" s="1"/>
  <c r="AJ178" i="24"/>
  <c r="AC169" i="24"/>
  <c r="AO156" i="24"/>
  <c r="AL161" i="24"/>
  <c r="AQ161" i="24"/>
  <c r="AG141" i="24"/>
  <c r="AH141" i="24" s="1"/>
  <c r="AI141" i="24" s="1"/>
  <c r="AC146" i="24"/>
  <c r="AN147" i="24"/>
  <c r="AG191" i="24"/>
  <c r="AH191" i="24" s="1"/>
  <c r="AI191" i="24" s="1"/>
  <c r="AG154" i="24"/>
  <c r="AH154" i="24" s="1"/>
  <c r="AI154" i="24" s="1"/>
  <c r="AG104" i="24"/>
  <c r="AH104" i="24" s="1"/>
  <c r="AI104" i="24" s="1"/>
  <c r="AO115" i="24"/>
  <c r="AD122" i="24"/>
  <c r="AE122" i="24" s="1"/>
  <c r="AJ123" i="24"/>
  <c r="Z150" i="24"/>
  <c r="AA150" i="24" s="1"/>
  <c r="AG130" i="24"/>
  <c r="AH130" i="24" s="1"/>
  <c r="AI130" i="24" s="1"/>
  <c r="AC102" i="24"/>
  <c r="AG88" i="24"/>
  <c r="AH88" i="24" s="1"/>
  <c r="AI88" i="24" s="1"/>
  <c r="AB128" i="24"/>
  <c r="AM75" i="24"/>
  <c r="AC103" i="24"/>
  <c r="AL77" i="24"/>
  <c r="Z232" i="24"/>
  <c r="AA232" i="24" s="1"/>
  <c r="AQ216" i="24"/>
  <c r="AQ186" i="24"/>
  <c r="R208" i="24"/>
  <c r="AO216" i="24"/>
  <c r="AG67" i="24"/>
  <c r="AH67" i="24" s="1"/>
  <c r="AI67" i="24" s="1"/>
  <c r="AJ67" i="24"/>
  <c r="AQ84" i="24"/>
  <c r="AP84" i="24"/>
  <c r="AG87" i="24"/>
  <c r="AH87" i="24" s="1"/>
  <c r="AI87" i="24" s="1"/>
  <c r="AL87" i="24"/>
  <c r="AB95" i="24"/>
  <c r="AN95" i="24"/>
  <c r="AQ101" i="24"/>
  <c r="AC101" i="24"/>
  <c r="AC110" i="24"/>
  <c r="AL110" i="24"/>
  <c r="AM111" i="24"/>
  <c r="AK111" i="24"/>
  <c r="AB114" i="24"/>
  <c r="AK114" i="24"/>
  <c r="AN114" i="24"/>
  <c r="AL114" i="24"/>
  <c r="AM118" i="24"/>
  <c r="AP118" i="24"/>
  <c r="AP129" i="24"/>
  <c r="AQ129" i="24"/>
  <c r="AL134" i="24"/>
  <c r="R134" i="24"/>
  <c r="AB137" i="24"/>
  <c r="AC137" i="24"/>
  <c r="AG139" i="24"/>
  <c r="AH139" i="24" s="1"/>
  <c r="AI139" i="24" s="1"/>
  <c r="AP139" i="24"/>
  <c r="AB139" i="24"/>
  <c r="AD140" i="24"/>
  <c r="AE140" i="24" s="1"/>
  <c r="AC140" i="24"/>
  <c r="AQ142" i="24"/>
  <c r="AO142" i="24"/>
  <c r="AL146" i="24"/>
  <c r="R146" i="24"/>
  <c r="AM148" i="24"/>
  <c r="AL148" i="24"/>
  <c r="Z149" i="24"/>
  <c r="AA149" i="24" s="1"/>
  <c r="AP149" i="24"/>
  <c r="AC150" i="24"/>
  <c r="AP150" i="24"/>
  <c r="AC151" i="24"/>
  <c r="AJ151" i="24"/>
  <c r="AO153" i="24"/>
  <c r="AQ153" i="24"/>
  <c r="AG153" i="24"/>
  <c r="AH153" i="24" s="1"/>
  <c r="AI153" i="24" s="1"/>
  <c r="AL154" i="24"/>
  <c r="AK154" i="24"/>
  <c r="AJ154" i="24"/>
  <c r="AJ155" i="24"/>
  <c r="AN155" i="24"/>
  <c r="AG156" i="24"/>
  <c r="AH156" i="24" s="1"/>
  <c r="AI156" i="24" s="1"/>
  <c r="AB156" i="24"/>
  <c r="AB158" i="24"/>
  <c r="AN158" i="24"/>
  <c r="AO160" i="24"/>
  <c r="AN160" i="24"/>
  <c r="AG162" i="24"/>
  <c r="AH162" i="24" s="1"/>
  <c r="AI162" i="24" s="1"/>
  <c r="Z162" i="24"/>
  <c r="AA162" i="24" s="1"/>
  <c r="AJ162" i="24"/>
  <c r="AJ163" i="24"/>
  <c r="AM163" i="24"/>
  <c r="AN163" i="24"/>
  <c r="Z164" i="24"/>
  <c r="AA164" i="24" s="1"/>
  <c r="AD164" i="24"/>
  <c r="AE164" i="24" s="1"/>
  <c r="AM164" i="24"/>
  <c r="AN165" i="24"/>
  <c r="AL165" i="24"/>
  <c r="AG165" i="24"/>
  <c r="AH165" i="24" s="1"/>
  <c r="AI165" i="24" s="1"/>
  <c r="AB170" i="24"/>
  <c r="AK170" i="24"/>
  <c r="AL170" i="24"/>
  <c r="AM171" i="24"/>
  <c r="AG171" i="24"/>
  <c r="AH171" i="24" s="1"/>
  <c r="AI171" i="24" s="1"/>
  <c r="AN172" i="24"/>
  <c r="AD172" i="24"/>
  <c r="AE172" i="24" s="1"/>
  <c r="AD175" i="24"/>
  <c r="AE175" i="24" s="1"/>
  <c r="Z175" i="24"/>
  <c r="AA175" i="24" s="1"/>
  <c r="AO178" i="24"/>
  <c r="Z178" i="24"/>
  <c r="AA178" i="24" s="1"/>
  <c r="AD179" i="24"/>
  <c r="AE179" i="24" s="1"/>
  <c r="AN179" i="24"/>
  <c r="AL191" i="24"/>
  <c r="AN191" i="24"/>
  <c r="AP194" i="24"/>
  <c r="Z194" i="24"/>
  <c r="AA194" i="24" s="1"/>
  <c r="AN199" i="24"/>
  <c r="AQ199" i="24"/>
  <c r="AK206" i="24"/>
  <c r="AM206" i="24"/>
  <c r="AD218" i="24"/>
  <c r="AE218" i="24" s="1"/>
  <c r="AJ218" i="24"/>
  <c r="AL218" i="24"/>
  <c r="AJ224" i="24"/>
  <c r="AN224" i="24"/>
  <c r="AB224" i="24"/>
  <c r="AP224" i="24"/>
  <c r="AB231" i="24"/>
  <c r="AM231" i="24"/>
  <c r="Z126" i="24"/>
  <c r="AA126" i="24" s="1"/>
  <c r="AD109" i="24"/>
  <c r="AE109" i="24" s="1"/>
  <c r="AP120" i="24"/>
  <c r="AD120" i="24"/>
  <c r="AE120" i="24" s="1"/>
  <c r="R131" i="24"/>
  <c r="Z106" i="24"/>
  <c r="AA106" i="24" s="1"/>
  <c r="AB126" i="24"/>
  <c r="R98" i="24"/>
  <c r="Z87" i="24"/>
  <c r="AA87" i="24" s="1"/>
  <c r="AJ111" i="24"/>
  <c r="AG113" i="24"/>
  <c r="AH113" i="24" s="1"/>
  <c r="AI113" i="24" s="1"/>
  <c r="AO70" i="24"/>
  <c r="Z117" i="24"/>
  <c r="AA117" i="24" s="1"/>
  <c r="AJ133" i="24"/>
  <c r="R133" i="24"/>
  <c r="AK119" i="24"/>
  <c r="AL101" i="24"/>
  <c r="AK101" i="24"/>
  <c r="AC114" i="24"/>
  <c r="AL131" i="24"/>
  <c r="AD102" i="24"/>
  <c r="AE102" i="24" s="1"/>
  <c r="AJ137" i="24"/>
  <c r="AL118" i="24"/>
  <c r="AL89" i="24"/>
  <c r="R58" i="24"/>
  <c r="AM50" i="24"/>
  <c r="AP140" i="24"/>
  <c r="AG43" i="24"/>
  <c r="AH43" i="24" s="1"/>
  <c r="AI43" i="24" s="1"/>
  <c r="AL96" i="24"/>
  <c r="AN50" i="24"/>
  <c r="AP133" i="24"/>
  <c r="AK145" i="24"/>
  <c r="AQ127" i="24"/>
  <c r="AP126" i="24"/>
  <c r="AQ121" i="24"/>
  <c r="AB134" i="24"/>
  <c r="AC127" i="24"/>
  <c r="AD115" i="24"/>
  <c r="AE115" i="24" s="1"/>
  <c r="AB119" i="24"/>
  <c r="AD94" i="24"/>
  <c r="AE94" i="24" s="1"/>
  <c r="R137" i="24"/>
  <c r="AK130" i="24"/>
  <c r="R106" i="24"/>
  <c r="AM88" i="24"/>
  <c r="R66" i="24"/>
  <c r="AP79" i="24"/>
  <c r="AD82" i="24"/>
  <c r="AE82" i="24" s="1"/>
  <c r="R103" i="24"/>
  <c r="AQ54" i="24"/>
  <c r="R70" i="24"/>
  <c r="AM43" i="24"/>
  <c r="Z147" i="24"/>
  <c r="AA147" i="24" s="1"/>
  <c r="AQ40" i="24"/>
  <c r="AB36" i="24"/>
  <c r="AJ135" i="24"/>
  <c r="R141" i="24"/>
  <c r="AB142" i="24"/>
  <c r="AL132" i="24"/>
  <c r="Z121" i="24"/>
  <c r="AA121" i="24" s="1"/>
  <c r="AC126" i="24"/>
  <c r="AM101" i="24"/>
  <c r="AG134" i="24"/>
  <c r="AH134" i="24" s="1"/>
  <c r="AI134" i="24" s="1"/>
  <c r="AL104" i="24"/>
  <c r="AC123" i="24"/>
  <c r="AF123" i="24" s="1"/>
  <c r="AM102" i="24"/>
  <c r="Z131" i="24"/>
  <c r="AA131" i="24" s="1"/>
  <c r="AM115" i="24"/>
  <c r="AJ139" i="24"/>
  <c r="AN138" i="24"/>
  <c r="AQ130" i="24"/>
  <c r="AN112" i="24"/>
  <c r="R90" i="24"/>
  <c r="AG83" i="24"/>
  <c r="AH83" i="24" s="1"/>
  <c r="AI83" i="24" s="1"/>
  <c r="AK128" i="24"/>
  <c r="AP111" i="24"/>
  <c r="AP93" i="24"/>
  <c r="AB140" i="24"/>
  <c r="AN113" i="24"/>
  <c r="AK51" i="24"/>
  <c r="AJ96" i="24"/>
  <c r="AG75" i="24"/>
  <c r="AH75" i="24" s="1"/>
  <c r="AI75" i="24" s="1"/>
  <c r="AD90" i="24"/>
  <c r="AE90" i="24" s="1"/>
  <c r="AQ36" i="24"/>
  <c r="Z136" i="24"/>
  <c r="AA136" i="24" s="1"/>
  <c r="AD129" i="24"/>
  <c r="AE129" i="24" s="1"/>
  <c r="AJ124" i="24"/>
  <c r="R120" i="24"/>
  <c r="AK126" i="24"/>
  <c r="AB115" i="24"/>
  <c r="AP134" i="24"/>
  <c r="AO122" i="24"/>
  <c r="R127" i="24"/>
  <c r="AN115" i="24"/>
  <c r="AQ90" i="24"/>
  <c r="AB131" i="24"/>
  <c r="AJ112" i="24"/>
  <c r="Z90" i="24"/>
  <c r="AA90" i="24" s="1"/>
  <c r="AD138" i="24"/>
  <c r="AE138" i="24" s="1"/>
  <c r="AP130" i="24"/>
  <c r="AN121" i="24"/>
  <c r="AQ104" i="24"/>
  <c r="R95" i="24"/>
  <c r="Z66" i="24"/>
  <c r="AA66" i="24" s="1"/>
  <c r="R128" i="24"/>
  <c r="AO111" i="24"/>
  <c r="AQ57" i="24"/>
  <c r="AO140" i="24"/>
  <c r="AP103" i="24"/>
  <c r="AL113" i="24"/>
  <c r="AN77" i="24"/>
  <c r="AC155" i="24"/>
  <c r="AP154" i="24"/>
  <c r="AN133" i="24"/>
  <c r="AD132" i="24"/>
  <c r="AE132" i="24" s="1"/>
  <c r="AG133" i="24"/>
  <c r="AH133" i="24" s="1"/>
  <c r="AI133" i="24" s="1"/>
  <c r="R114" i="24"/>
  <c r="AN120" i="24"/>
  <c r="AM109" i="24"/>
  <c r="AK134" i="24"/>
  <c r="R122" i="24"/>
  <c r="AM99" i="24"/>
  <c r="AK123" i="24"/>
  <c r="AL107" i="24"/>
  <c r="AB130" i="24"/>
  <c r="AQ109" i="24"/>
  <c r="AL86" i="24"/>
  <c r="AJ138" i="24"/>
  <c r="Z137" i="24"/>
  <c r="AA137" i="24" s="1"/>
  <c r="AN130" i="24"/>
  <c r="AK110" i="24"/>
  <c r="AK94" i="24"/>
  <c r="AB88" i="24"/>
  <c r="AP87" i="24"/>
  <c r="AL128" i="24"/>
  <c r="AL111" i="24"/>
  <c r="AC71" i="24"/>
  <c r="AC58" i="24"/>
  <c r="AG140" i="24"/>
  <c r="AH140" i="24" s="1"/>
  <c r="AI140" i="24" s="1"/>
  <c r="AK113" i="24"/>
  <c r="AD38" i="24"/>
  <c r="AE38" i="24" s="1"/>
  <c r="AJ91" i="24"/>
  <c r="AL147" i="24"/>
  <c r="AC74" i="24"/>
  <c r="AO66" i="24"/>
  <c r="AD79" i="24"/>
  <c r="AE79" i="24" s="1"/>
  <c r="AL58" i="24"/>
  <c r="AL79" i="24"/>
  <c r="AM48" i="24"/>
  <c r="AO43" i="24"/>
  <c r="AJ51" i="24"/>
  <c r="AC67" i="24"/>
  <c r="AG70" i="24"/>
  <c r="AH70" i="24" s="1"/>
  <c r="AI70" i="24" s="1"/>
  <c r="AC82" i="24"/>
  <c r="AK76" i="24"/>
  <c r="AK59" i="24"/>
  <c r="AN47" i="24"/>
  <c r="AJ54" i="24"/>
  <c r="AN83" i="24"/>
  <c r="AP58" i="24"/>
  <c r="AB66" i="24"/>
  <c r="AC85" i="24"/>
  <c r="Z58" i="24"/>
  <c r="AA58" i="24" s="1"/>
  <c r="AM60" i="24"/>
  <c r="R79" i="24"/>
  <c r="AK75" i="24"/>
  <c r="AB52" i="24"/>
  <c r="AP74" i="24"/>
  <c r="AG84" i="24"/>
  <c r="AH84" i="24" s="1"/>
  <c r="AI84" i="24" s="1"/>
  <c r="AG62" i="24"/>
  <c r="AH62" i="24" s="1"/>
  <c r="AI62" i="24" s="1"/>
  <c r="AD43" i="24"/>
  <c r="AE43" i="24" s="1"/>
  <c r="AB143" i="24"/>
  <c r="AC149" i="24"/>
  <c r="AN146" i="24"/>
  <c r="AC145" i="24"/>
  <c r="AF145" i="24" s="1"/>
  <c r="AC133" i="24"/>
  <c r="AC141" i="24"/>
  <c r="AM117" i="24"/>
  <c r="AC153" i="24"/>
  <c r="R126" i="24"/>
  <c r="R104" i="24"/>
  <c r="AC119" i="24"/>
  <c r="AJ115" i="24"/>
  <c r="AQ134" i="24"/>
  <c r="AJ134" i="24"/>
  <c r="AP115" i="24"/>
  <c r="AO127" i="24"/>
  <c r="AO119" i="24"/>
  <c r="AK104" i="24"/>
  <c r="AD150" i="24"/>
  <c r="AE150" i="24" s="1"/>
  <c r="AN131" i="24"/>
  <c r="AC115" i="24"/>
  <c r="AK99" i="24"/>
  <c r="AO139" i="24"/>
  <c r="AC138" i="24"/>
  <c r="AK137" i="24"/>
  <c r="AO126" i="24"/>
  <c r="AQ112" i="24"/>
  <c r="AG98" i="24"/>
  <c r="AH98" i="24" s="1"/>
  <c r="AI98" i="24" s="1"/>
  <c r="AO95" i="24"/>
  <c r="AD84" i="24"/>
  <c r="AE84" i="24" s="1"/>
  <c r="AQ87" i="24"/>
  <c r="AG58" i="24"/>
  <c r="AH58" i="24" s="1"/>
  <c r="AI58" i="24" s="1"/>
  <c r="AM128" i="24"/>
  <c r="AM63" i="24"/>
  <c r="AM66" i="24"/>
  <c r="AJ73" i="24"/>
  <c r="AN140" i="24"/>
  <c r="AN103" i="24"/>
  <c r="R113" i="24"/>
  <c r="Z54" i="24"/>
  <c r="AA54" i="24" s="1"/>
  <c r="AO62" i="24"/>
  <c r="AO39" i="24"/>
  <c r="Z77" i="24"/>
  <c r="AA77" i="24" s="1"/>
  <c r="AM96" i="24"/>
  <c r="AL155" i="24"/>
  <c r="AJ58" i="24"/>
  <c r="AL82" i="24"/>
  <c r="AK82" i="24"/>
  <c r="AK78" i="24"/>
  <c r="AQ85" i="24"/>
  <c r="AB68" i="24"/>
  <c r="AJ63" i="24"/>
  <c r="AD54" i="24"/>
  <c r="AE54" i="24" s="1"/>
  <c r="AD62" i="24"/>
  <c r="AE62" i="24" s="1"/>
  <c r="AL59" i="24"/>
  <c r="AM90" i="24"/>
  <c r="AB78" i="24"/>
  <c r="AG50" i="24"/>
  <c r="AH50" i="24" s="1"/>
  <c r="AI50" i="24" s="1"/>
  <c r="AB85" i="24"/>
  <c r="AM61" i="24"/>
  <c r="AJ83" i="24"/>
  <c r="AB63" i="24"/>
  <c r="AO46" i="24"/>
  <c r="AK55" i="24"/>
  <c r="Z67" i="24"/>
  <c r="AA67" i="24" s="1"/>
  <c r="AB43" i="24"/>
  <c r="AM35" i="24"/>
  <c r="AF254" i="24"/>
  <c r="AL129" i="24"/>
  <c r="Z133" i="24"/>
  <c r="AA133" i="24" s="1"/>
  <c r="AB116" i="24"/>
  <c r="AM126" i="24"/>
  <c r="AO114" i="24"/>
  <c r="AD126" i="24"/>
  <c r="AE126" i="24" s="1"/>
  <c r="AC118" i="24"/>
  <c r="AF118" i="24" s="1"/>
  <c r="AL121" i="24"/>
  <c r="AN134" i="24"/>
  <c r="AL123" i="24"/>
  <c r="AM107" i="24"/>
  <c r="AG127" i="24"/>
  <c r="AH127" i="24" s="1"/>
  <c r="AI127" i="24" s="1"/>
  <c r="AO120" i="24"/>
  <c r="AM110" i="24"/>
  <c r="AM86" i="24"/>
  <c r="AP131" i="24"/>
  <c r="AO121" i="24"/>
  <c r="Z98" i="24"/>
  <c r="AA98" i="24" s="1"/>
  <c r="AD139" i="24"/>
  <c r="AE139" i="24" s="1"/>
  <c r="AO138" i="24"/>
  <c r="AO137" i="24"/>
  <c r="Z130" i="24"/>
  <c r="AA130" i="24" s="1"/>
  <c r="AB120" i="24"/>
  <c r="AL97" i="24"/>
  <c r="Z95" i="24"/>
  <c r="AA95" i="24" s="1"/>
  <c r="AM84" i="24"/>
  <c r="AG63" i="24"/>
  <c r="AH63" i="24" s="1"/>
  <c r="AI63" i="24" s="1"/>
  <c r="AC84" i="24"/>
  <c r="R42" i="24"/>
  <c r="AG128" i="24"/>
  <c r="AH128" i="24" s="1"/>
  <c r="AI128" i="24" s="1"/>
  <c r="AB111" i="24"/>
  <c r="AG74" i="24"/>
  <c r="AH74" i="24" s="1"/>
  <c r="AI74" i="24" s="1"/>
  <c r="AJ52" i="24"/>
  <c r="AQ93" i="24"/>
  <c r="AM64" i="24"/>
  <c r="AJ140" i="24"/>
  <c r="AQ140" i="24"/>
  <c r="AD103" i="24"/>
  <c r="AE103" i="24" s="1"/>
  <c r="AQ113" i="24"/>
  <c r="AG46" i="24"/>
  <c r="AH46" i="24" s="1"/>
  <c r="AI46" i="24" s="1"/>
  <c r="AG38" i="24"/>
  <c r="AH38" i="24" s="1"/>
  <c r="AI38" i="24" s="1"/>
  <c r="AQ55" i="24"/>
  <c r="AD47" i="24"/>
  <c r="AE47" i="24" s="1"/>
  <c r="AP31" i="24"/>
  <c r="AJ77" i="24"/>
  <c r="AJ70" i="24"/>
  <c r="AD67" i="24"/>
  <c r="AE67" i="24" s="1"/>
  <c r="AL67" i="24"/>
  <c r="AB75" i="24"/>
  <c r="AF255" i="24"/>
  <c r="AB48" i="24"/>
  <c r="AQ41" i="24"/>
  <c r="AD46" i="24"/>
  <c r="AE46" i="24" s="1"/>
  <c r="AL38" i="24"/>
  <c r="R55" i="24"/>
  <c r="R47" i="24"/>
  <c r="AD34" i="24"/>
  <c r="AE34" i="24" s="1"/>
  <c r="AO35" i="24"/>
  <c r="AQ43" i="24"/>
  <c r="R31" i="24"/>
  <c r="AO55" i="24"/>
  <c r="AO47" i="24"/>
  <c r="R30" i="24"/>
  <c r="AM37" i="24"/>
  <c r="AQ52" i="24"/>
  <c r="R54" i="24"/>
  <c r="AN43" i="24"/>
  <c r="AN51" i="24"/>
  <c r="AK39" i="24"/>
  <c r="AK23" i="24"/>
  <c r="R35" i="24"/>
  <c r="Z125" i="24"/>
  <c r="AA125" i="24" s="1"/>
  <c r="AQ132" i="24"/>
  <c r="AO133" i="24"/>
  <c r="R119" i="24"/>
  <c r="AJ126" i="24"/>
  <c r="AQ120" i="24"/>
  <c r="R115" i="24"/>
  <c r="AG119" i="24"/>
  <c r="AH119" i="24" s="1"/>
  <c r="AI119" i="24" s="1"/>
  <c r="AD134" i="24"/>
  <c r="AE134" i="24" s="1"/>
  <c r="AL127" i="24"/>
  <c r="AP119" i="24"/>
  <c r="AJ127" i="24"/>
  <c r="AO123" i="24"/>
  <c r="AN118" i="24"/>
  <c r="AD107" i="24"/>
  <c r="AE107" i="24" s="1"/>
  <c r="AG131" i="24"/>
  <c r="AH131" i="24" s="1"/>
  <c r="AI131" i="24" s="1"/>
  <c r="AM114" i="24"/>
  <c r="R139" i="24"/>
  <c r="AQ139" i="24"/>
  <c r="AK138" i="24"/>
  <c r="AP137" i="24"/>
  <c r="AJ130" i="24"/>
  <c r="AC121" i="24"/>
  <c r="AF122" i="24" s="1"/>
  <c r="AB99" i="24"/>
  <c r="AJ88" i="24"/>
  <c r="AJ82" i="24"/>
  <c r="Z50" i="24"/>
  <c r="AA50" i="24" s="1"/>
  <c r="AC83" i="24"/>
  <c r="AG42" i="24"/>
  <c r="AH42" i="24" s="1"/>
  <c r="AI42" i="24" s="1"/>
  <c r="AD128" i="24"/>
  <c r="AE128" i="24" s="1"/>
  <c r="AM71" i="24"/>
  <c r="AJ84" i="24"/>
  <c r="Z84" i="24"/>
  <c r="AA84" i="24" s="1"/>
  <c r="AL50" i="24"/>
  <c r="AN93" i="24"/>
  <c r="AK66" i="24"/>
  <c r="R140" i="24"/>
  <c r="AM140" i="24"/>
  <c r="AO103" i="24"/>
  <c r="Z113" i="24"/>
  <c r="AA113" i="24" s="1"/>
  <c r="Z59" i="24"/>
  <c r="AA59" i="24" s="1"/>
  <c r="AP46" i="24"/>
  <c r="Z38" i="24"/>
  <c r="AA38" i="24" s="1"/>
  <c r="AC62" i="24"/>
  <c r="AP51" i="24"/>
  <c r="AC39" i="24"/>
  <c r="R67" i="24"/>
  <c r="R77" i="24"/>
  <c r="AD91" i="24"/>
  <c r="AE91" i="24" s="1"/>
  <c r="AB35" i="24"/>
  <c r="AO96" i="24"/>
  <c r="AM147" i="24"/>
  <c r="AQ82" i="24"/>
  <c r="AQ59" i="24"/>
  <c r="AF233" i="24"/>
  <c r="AC27" i="24"/>
  <c r="AP35" i="24"/>
  <c r="R23" i="24"/>
  <c r="AK22" i="24"/>
  <c r="AM19" i="24"/>
  <c r="Z30" i="24"/>
  <c r="AA30" i="24" s="1"/>
  <c r="AD31" i="24"/>
  <c r="AE31" i="24" s="1"/>
  <c r="AN34" i="24"/>
  <c r="Z25" i="24"/>
  <c r="AA25" i="24" s="1"/>
  <c r="AF191" i="24"/>
  <c r="AK121" i="24"/>
  <c r="AG114" i="24"/>
  <c r="AH114" i="24" s="1"/>
  <c r="AI114" i="24" s="1"/>
  <c r="AN119" i="24"/>
  <c r="AG115" i="24"/>
  <c r="AH115" i="24" s="1"/>
  <c r="AI115" i="24" s="1"/>
  <c r="AD101" i="24"/>
  <c r="AE101" i="24" s="1"/>
  <c r="AL122" i="24"/>
  <c r="AK109" i="24"/>
  <c r="AK127" i="24"/>
  <c r="AB123" i="24"/>
  <c r="AD119" i="24"/>
  <c r="AE119" i="24" s="1"/>
  <c r="AB109" i="24"/>
  <c r="AQ98" i="24"/>
  <c r="AD110" i="24"/>
  <c r="AE110" i="24" s="1"/>
  <c r="AC130" i="24"/>
  <c r="AL120" i="24"/>
  <c r="AG90" i="24"/>
  <c r="AH90" i="24" s="1"/>
  <c r="AI90" i="24" s="1"/>
  <c r="AP95" i="24"/>
  <c r="AM85" i="24"/>
  <c r="AP76" i="24"/>
  <c r="Z42" i="24"/>
  <c r="AA42" i="24" s="1"/>
  <c r="AQ79" i="24"/>
  <c r="AO42" i="24"/>
  <c r="AC128" i="24"/>
  <c r="AK84" i="24"/>
  <c r="AC111" i="24"/>
  <c r="AL63" i="24"/>
  <c r="AG78" i="24"/>
  <c r="AH78" i="24" s="1"/>
  <c r="AI78" i="24" s="1"/>
  <c r="AL66" i="24"/>
  <c r="AJ44" i="24"/>
  <c r="AB93" i="24"/>
  <c r="AJ71" i="24"/>
  <c r="AC50" i="24"/>
  <c r="AB103" i="24"/>
  <c r="AC113" i="24"/>
  <c r="AJ59" i="24"/>
  <c r="Z46" i="24"/>
  <c r="AA46" i="24" s="1"/>
  <c r="AK43" i="24"/>
  <c r="R62" i="24"/>
  <c r="AL55" i="24"/>
  <c r="AJ47" i="24"/>
  <c r="AM26" i="24"/>
  <c r="AJ31" i="24"/>
  <c r="AG19" i="24"/>
  <c r="AH19" i="24" s="1"/>
  <c r="AI19" i="24" s="1"/>
  <c r="AQ91" i="24"/>
  <c r="AL70" i="24"/>
  <c r="AN19" i="24"/>
  <c r="AD59" i="24"/>
  <c r="AE59" i="24" s="1"/>
  <c r="AQ146" i="24"/>
  <c r="AQ83" i="24"/>
  <c r="AQ66" i="24"/>
  <c r="AB146" i="24"/>
  <c r="R83" i="24"/>
  <c r="AB19" i="24"/>
  <c r="R26" i="24"/>
  <c r="AP27" i="24"/>
  <c r="AB11" i="24"/>
  <c r="AC11" i="24" s="1"/>
  <c r="AC19" i="24"/>
  <c r="AB26" i="24"/>
  <c r="AK30" i="24"/>
  <c r="AK27" i="24"/>
  <c r="AQ27" i="24"/>
  <c r="AD11" i="24"/>
  <c r="AE11" i="24" s="1"/>
  <c r="AC38" i="24"/>
  <c r="AD39" i="24"/>
  <c r="AE39" i="24" s="1"/>
  <c r="AC22" i="24"/>
  <c r="AP22" i="24"/>
  <c r="AN22" i="24"/>
  <c r="R34" i="24"/>
  <c r="AC35" i="24"/>
  <c r="R22" i="24"/>
  <c r="AN27" i="24"/>
  <c r="Z107" i="24"/>
  <c r="AA107" i="24" s="1"/>
  <c r="AC109" i="24"/>
  <c r="AJ109" i="24"/>
  <c r="AL99" i="24"/>
  <c r="AC120" i="24"/>
  <c r="AP109" i="24"/>
  <c r="Z101" i="24"/>
  <c r="AA101" i="24" s="1"/>
  <c r="AG95" i="24"/>
  <c r="AH95" i="24" s="1"/>
  <c r="AI95" i="24" s="1"/>
  <c r="AC88" i="24"/>
  <c r="AP83" i="24"/>
  <c r="AG71" i="24"/>
  <c r="AH71" i="24" s="1"/>
  <c r="AI71" i="24" s="1"/>
  <c r="AN87" i="24"/>
  <c r="R75" i="24"/>
  <c r="R50" i="24"/>
  <c r="Z128" i="24"/>
  <c r="AA128" i="24" s="1"/>
  <c r="Z111" i="24"/>
  <c r="AA111" i="24" s="1"/>
  <c r="AN111" i="24"/>
  <c r="AG85" i="24"/>
  <c r="AH85" i="24" s="1"/>
  <c r="AI85" i="24" s="1"/>
  <c r="AL78" i="24"/>
  <c r="AQ65" i="24"/>
  <c r="AM45" i="24"/>
  <c r="AJ76" i="24"/>
  <c r="AK42" i="24"/>
  <c r="AJ103" i="24"/>
  <c r="AB113" i="24"/>
  <c r="AO59" i="24"/>
  <c r="R46" i="24"/>
  <c r="R43" i="24"/>
  <c r="AK38" i="24"/>
  <c r="Z62" i="24"/>
  <c r="AA62" i="24" s="1"/>
  <c r="AG55" i="24"/>
  <c r="AH55" i="24" s="1"/>
  <c r="AI55" i="24" s="1"/>
  <c r="R39" i="24"/>
  <c r="AJ19" i="24"/>
  <c r="AL43" i="24"/>
  <c r="AM54" i="24"/>
  <c r="AQ67" i="24"/>
  <c r="Z22" i="24"/>
  <c r="AA22" i="24" s="1"/>
  <c r="AP77" i="24"/>
  <c r="AO91" i="24"/>
  <c r="AQ70" i="24"/>
  <c r="AJ30" i="24"/>
  <c r="AN96" i="24"/>
  <c r="AL83" i="24"/>
  <c r="AP146" i="24"/>
  <c r="AJ50" i="24"/>
  <c r="AM27" i="24"/>
  <c r="AL30" i="24"/>
  <c r="AM32" i="24"/>
  <c r="AG18" i="24"/>
  <c r="AH18" i="24" s="1"/>
  <c r="AI18" i="24" s="1"/>
  <c r="AJ22" i="24"/>
  <c r="AP19" i="24"/>
  <c r="AL18" i="24"/>
  <c r="AN28" i="24"/>
  <c r="AC18" i="24"/>
  <c r="AJ27" i="24"/>
  <c r="AN31" i="24"/>
  <c r="AN32" i="24"/>
  <c r="AC14" i="24"/>
  <c r="AB22" i="24"/>
  <c r="Z19" i="24"/>
  <c r="AA19" i="24" s="1"/>
  <c r="AQ17" i="24"/>
  <c r="AG27" i="24"/>
  <c r="AH27" i="24" s="1"/>
  <c r="AI27" i="24" s="1"/>
  <c r="AP13" i="24"/>
  <c r="AJ14" i="24"/>
  <c r="AP14" i="24"/>
  <c r="AG14" i="24"/>
  <c r="AH14" i="24" s="1"/>
  <c r="AI14" i="24" s="1"/>
  <c r="AB101" i="24"/>
  <c r="AP101" i="24"/>
  <c r="AD97" i="24"/>
  <c r="AE97" i="24" s="1"/>
  <c r="AQ95" i="24"/>
  <c r="AL95" i="24"/>
  <c r="AQ75" i="24"/>
  <c r="AM52" i="24"/>
  <c r="AL71" i="24"/>
  <c r="AB76" i="24"/>
  <c r="AC63" i="24"/>
  <c r="AQ49" i="24"/>
  <c r="AM103" i="24"/>
  <c r="AM82" i="24"/>
  <c r="AL69" i="24"/>
  <c r="AQ60" i="24"/>
  <c r="AM113" i="24"/>
  <c r="AN59" i="24"/>
  <c r="AP54" i="24"/>
  <c r="AQ46" i="24"/>
  <c r="AC43" i="24"/>
  <c r="AC26" i="24"/>
  <c r="AP30" i="24"/>
  <c r="AN55" i="24"/>
  <c r="AC51" i="24"/>
  <c r="AQ32" i="24"/>
  <c r="R18" i="24"/>
  <c r="AL26" i="24"/>
  <c r="Z14" i="24"/>
  <c r="AA14" i="24" s="1"/>
  <c r="AK77" i="24"/>
  <c r="AM91" i="24"/>
  <c r="AG22" i="24"/>
  <c r="AH22" i="24" s="1"/>
  <c r="AI22" i="24" s="1"/>
  <c r="AG96" i="24"/>
  <c r="AH96" i="24" s="1"/>
  <c r="AI96" i="24" s="1"/>
  <c r="AK74" i="24"/>
  <c r="AJ26" i="24"/>
  <c r="Z27" i="24"/>
  <c r="AA27" i="24" s="1"/>
  <c r="AD83" i="24"/>
  <c r="AE83" i="24" s="1"/>
  <c r="AD51" i="24"/>
  <c r="AE51" i="24" s="1"/>
  <c r="AQ124" i="24"/>
  <c r="AF230" i="24"/>
  <c r="AF234" i="24"/>
  <c r="AJ152" i="24"/>
  <c r="AB10" i="24"/>
  <c r="AC10" i="24" s="1"/>
  <c r="AF257" i="24"/>
  <c r="AF256" i="24"/>
  <c r="AG76" i="24"/>
  <c r="AH76" i="24" s="1"/>
  <c r="AI76" i="24" s="1"/>
  <c r="R63" i="24"/>
  <c r="R82" i="24"/>
  <c r="AP78" i="24"/>
  <c r="AJ60" i="24"/>
  <c r="AQ33" i="24"/>
  <c r="AK50" i="24"/>
  <c r="AK31" i="24"/>
  <c r="AO18" i="24"/>
  <c r="AQ19" i="24"/>
  <c r="AQ22" i="24"/>
  <c r="AK26" i="24"/>
  <c r="AL90" i="24"/>
  <c r="Z13" i="24"/>
  <c r="AA13" i="24" s="1"/>
  <c r="AQ13" i="24"/>
  <c r="AD13" i="24"/>
  <c r="AE13" i="24" s="1"/>
  <c r="AB14" i="24"/>
  <c r="AK14" i="24"/>
  <c r="AM14" i="24"/>
  <c r="AB15" i="24"/>
  <c r="AC15" i="24"/>
  <c r="AM15" i="24"/>
  <c r="AO17" i="24"/>
  <c r="Z17" i="24"/>
  <c r="AA17" i="24" s="1"/>
  <c r="AD17" i="24"/>
  <c r="AE17" i="24" s="1"/>
  <c r="AN18" i="24"/>
  <c r="Z18" i="24"/>
  <c r="AA18" i="24" s="1"/>
  <c r="AK19" i="24"/>
  <c r="AD19" i="24"/>
  <c r="AE19" i="24" s="1"/>
  <c r="AO19" i="24"/>
  <c r="AD21" i="24"/>
  <c r="AE21" i="24" s="1"/>
  <c r="AP21" i="24"/>
  <c r="AJ23" i="24"/>
  <c r="AC23" i="24"/>
  <c r="AN23" i="24"/>
  <c r="AJ25" i="24"/>
  <c r="AM25" i="24"/>
  <c r="AD26" i="24"/>
  <c r="AE26" i="24" s="1"/>
  <c r="AO26" i="24"/>
  <c r="AB27" i="24"/>
  <c r="AD27" i="24"/>
  <c r="AE27" i="24" s="1"/>
  <c r="AO27" i="24"/>
  <c r="R27" i="24"/>
  <c r="AK29" i="24"/>
  <c r="AM29" i="24"/>
  <c r="AM30" i="24"/>
  <c r="AD30" i="24"/>
  <c r="AE30" i="24" s="1"/>
  <c r="AB30" i="24"/>
  <c r="AC31" i="24"/>
  <c r="AF31" i="24" s="1"/>
  <c r="AL31" i="24"/>
  <c r="AM31" i="24"/>
  <c r="AG31" i="24"/>
  <c r="AH31" i="24" s="1"/>
  <c r="AI31" i="24" s="1"/>
  <c r="AK32" i="24"/>
  <c r="AB32" i="24"/>
  <c r="AO34" i="24"/>
  <c r="AB34" i="24"/>
  <c r="AG34" i="24"/>
  <c r="AH34" i="24" s="1"/>
  <c r="AI34" i="24" s="1"/>
  <c r="AM34" i="24"/>
  <c r="AJ34" i="24"/>
  <c r="Z35" i="24"/>
  <c r="AA35" i="24" s="1"/>
  <c r="AL35" i="24"/>
  <c r="AD35" i="24"/>
  <c r="AE35" i="24" s="1"/>
  <c r="AJ35" i="24"/>
  <c r="AG36" i="24"/>
  <c r="AH36" i="24" s="1"/>
  <c r="AI36" i="24" s="1"/>
  <c r="AM36" i="24"/>
  <c r="AQ38" i="24"/>
  <c r="AM38" i="24"/>
  <c r="AO38" i="24"/>
  <c r="AP38" i="24"/>
  <c r="AL39" i="24"/>
  <c r="AN39" i="24"/>
  <c r="AJ39" i="24"/>
  <c r="AB40" i="24"/>
  <c r="AM40" i="24"/>
  <c r="AN42" i="24"/>
  <c r="AQ42" i="24"/>
  <c r="AP42" i="24"/>
  <c r="AC42" i="24"/>
  <c r="AL42" i="24"/>
  <c r="AM42" i="24"/>
  <c r="Z43" i="24"/>
  <c r="AA43" i="24" s="1"/>
  <c r="AP43" i="24"/>
  <c r="AQ44" i="24"/>
  <c r="AB44" i="24"/>
  <c r="AL46" i="24"/>
  <c r="AK46" i="24"/>
  <c r="AC46" i="24"/>
  <c r="AL47" i="24"/>
  <c r="AG47" i="24"/>
  <c r="AH47" i="24" s="1"/>
  <c r="AI47" i="24" s="1"/>
  <c r="AB47" i="24"/>
  <c r="AC47" i="24"/>
  <c r="R48" i="24"/>
  <c r="AQ48" i="24"/>
  <c r="AD50" i="24"/>
  <c r="AE50" i="24" s="1"/>
  <c r="AB50" i="24"/>
  <c r="AO50" i="24"/>
  <c r="Z51" i="24"/>
  <c r="AA51" i="24" s="1"/>
  <c r="R51" i="24"/>
  <c r="AG51" i="24"/>
  <c r="AH51" i="24" s="1"/>
  <c r="AI51" i="24" s="1"/>
  <c r="AK53" i="24"/>
  <c r="AM53" i="24"/>
  <c r="AG54" i="24"/>
  <c r="AH54" i="24" s="1"/>
  <c r="AI54" i="24" s="1"/>
  <c r="AL54" i="24"/>
  <c r="AO54" i="24"/>
  <c r="AK54" i="24"/>
  <c r="AD55" i="24"/>
  <c r="AE55" i="24" s="1"/>
  <c r="AC55" i="24"/>
  <c r="AF55" i="24" s="1"/>
  <c r="AJ55" i="24"/>
  <c r="AP56" i="24"/>
  <c r="AM56" i="24"/>
  <c r="AB56" i="24"/>
  <c r="AN56" i="24"/>
  <c r="AB58" i="24"/>
  <c r="AK58" i="24"/>
  <c r="AB59" i="24"/>
  <c r="AM59" i="24"/>
  <c r="AG59" i="24"/>
  <c r="AH59" i="24" s="1"/>
  <c r="AI59" i="24" s="1"/>
  <c r="AC59" i="24"/>
  <c r="AL62" i="24"/>
  <c r="AJ62" i="24"/>
  <c r="AQ62" i="24"/>
  <c r="AK63" i="24"/>
  <c r="AD63" i="24"/>
  <c r="AE63" i="24" s="1"/>
  <c r="AJ64" i="24"/>
  <c r="AN64" i="24"/>
  <c r="AP65" i="24"/>
  <c r="AJ65" i="24"/>
  <c r="AC66" i="24"/>
  <c r="AD66" i="24"/>
  <c r="AE66" i="24" s="1"/>
  <c r="AG66" i="24"/>
  <c r="AH66" i="24" s="1"/>
  <c r="AI66" i="24" s="1"/>
  <c r="AK67" i="24"/>
  <c r="AP67" i="24"/>
  <c r="AN67" i="24"/>
  <c r="AM68" i="24"/>
  <c r="AQ68" i="24"/>
  <c r="AD70" i="24"/>
  <c r="AE70" i="24" s="1"/>
  <c r="AP70" i="24"/>
  <c r="AC70" i="24"/>
  <c r="AB71" i="24"/>
  <c r="AN71" i="24"/>
  <c r="AM72" i="24"/>
  <c r="AN72" i="24"/>
  <c r="AB72" i="24"/>
  <c r="AG73" i="24"/>
  <c r="AH73" i="24" s="1"/>
  <c r="AI73" i="24" s="1"/>
  <c r="AO73" i="24"/>
  <c r="AD74" i="24"/>
  <c r="AE74" i="24" s="1"/>
  <c r="AB74" i="24"/>
  <c r="R74" i="24"/>
  <c r="AM74" i="24"/>
  <c r="AQ74" i="24"/>
  <c r="AN75" i="24"/>
  <c r="AP75" i="24"/>
  <c r="AD75" i="24"/>
  <c r="AE75" i="24" s="1"/>
  <c r="AC75" i="24"/>
  <c r="AB77" i="24"/>
  <c r="AM77" i="24"/>
  <c r="AG77" i="24"/>
  <c r="AH77" i="24" s="1"/>
  <c r="AI77" i="24" s="1"/>
  <c r="AQ77" i="24"/>
  <c r="AO79" i="24"/>
  <c r="AC79" i="24"/>
  <c r="AM79" i="24"/>
  <c r="Z80" i="24"/>
  <c r="AA80" i="24" s="1"/>
  <c r="AJ80" i="24"/>
  <c r="AO80" i="24"/>
  <c r="AN82" i="24"/>
  <c r="AP82" i="24"/>
  <c r="AO83" i="24"/>
  <c r="AK83" i="24"/>
  <c r="AB84" i="24"/>
  <c r="AL84" i="24"/>
  <c r="R84" i="24"/>
  <c r="AP85" i="24"/>
  <c r="AJ85" i="24"/>
  <c r="R85" i="24"/>
  <c r="AJ87" i="24"/>
  <c r="R87" i="24"/>
  <c r="AO87" i="24"/>
  <c r="AB87" i="24"/>
  <c r="AP88" i="24"/>
  <c r="AQ88" i="24"/>
  <c r="AB90" i="24"/>
  <c r="AN90" i="24"/>
  <c r="AO90" i="24"/>
  <c r="AP90" i="24"/>
  <c r="AL91" i="24"/>
  <c r="AK91" i="24"/>
  <c r="AN91" i="24"/>
  <c r="Z91" i="24"/>
  <c r="AA91" i="24" s="1"/>
  <c r="R91" i="24"/>
  <c r="AG93" i="24"/>
  <c r="AH93" i="24" s="1"/>
  <c r="AI93" i="24" s="1"/>
  <c r="AJ93" i="24"/>
  <c r="AL93" i="24"/>
  <c r="AB94" i="24"/>
  <c r="AM94" i="24"/>
  <c r="AK96" i="24"/>
  <c r="AQ96" i="24"/>
  <c r="AD96" i="24"/>
  <c r="AE96" i="24" s="1"/>
  <c r="AD98" i="24"/>
  <c r="AE98" i="24" s="1"/>
  <c r="AO98" i="24"/>
  <c r="AJ100" i="24"/>
  <c r="Z100" i="24"/>
  <c r="AA100" i="24" s="1"/>
  <c r="AB102" i="24"/>
  <c r="AK102" i="24"/>
  <c r="AL103" i="24"/>
  <c r="Z103" i="24"/>
  <c r="AA103" i="24" s="1"/>
  <c r="AO104" i="24"/>
  <c r="AC104" i="24"/>
  <c r="AD104" i="24"/>
  <c r="AE104" i="24" s="1"/>
  <c r="AJ107" i="24"/>
  <c r="AK107" i="24"/>
  <c r="AQ111" i="24"/>
  <c r="R111" i="24"/>
  <c r="AD111" i="24"/>
  <c r="AE111" i="24" s="1"/>
  <c r="AG111" i="24"/>
  <c r="AH111" i="24" s="1"/>
  <c r="AI111" i="24" s="1"/>
  <c r="AB8" i="24"/>
  <c r="AJ8" i="24" s="1"/>
  <c r="AQ30" i="24"/>
  <c r="AD14" i="24"/>
  <c r="AE14" i="24" s="1"/>
  <c r="AO31" i="24"/>
  <c r="AG39" i="24"/>
  <c r="AH39" i="24" s="1"/>
  <c r="AI39" i="24" s="1"/>
  <c r="AD25" i="24"/>
  <c r="AE25" i="24" s="1"/>
  <c r="AN15" i="24"/>
  <c r="AM18" i="24"/>
  <c r="AP26" i="24"/>
  <c r="AK15" i="24"/>
  <c r="AK34" i="24"/>
  <c r="AG35" i="24"/>
  <c r="AH35" i="24" s="1"/>
  <c r="AI35" i="24" s="1"/>
  <c r="AJ28" i="24"/>
  <c r="AB23" i="24"/>
  <c r="AO14" i="24"/>
  <c r="AJ18" i="24"/>
  <c r="AL51" i="24"/>
  <c r="AP50" i="24"/>
  <c r="AQ35" i="24"/>
  <c r="AD123" i="24"/>
  <c r="AE123" i="24" s="1"/>
  <c r="AG148" i="24"/>
  <c r="AH148" i="24" s="1"/>
  <c r="AI148" i="24" s="1"/>
  <c r="AM127" i="24"/>
  <c r="AD131" i="24"/>
  <c r="AE131" i="24" s="1"/>
  <c r="AJ113" i="24"/>
  <c r="AP136" i="24"/>
  <c r="AQ141" i="24"/>
  <c r="R145" i="24"/>
  <c r="AK13" i="24"/>
  <c r="AB29" i="24"/>
  <c r="Z37" i="24"/>
  <c r="AA37" i="24" s="1"/>
  <c r="AP44" i="24"/>
  <c r="R76" i="24"/>
  <c r="AF226" i="24"/>
  <c r="AD15" i="24"/>
  <c r="AE15" i="24" s="1"/>
  <c r="AD45" i="24"/>
  <c r="AE45" i="24" s="1"/>
  <c r="AB53" i="24"/>
  <c r="AK68" i="24"/>
  <c r="AB16" i="24"/>
  <c r="R24" i="24"/>
  <c r="AG30" i="24"/>
  <c r="AH30" i="24" s="1"/>
  <c r="AI30" i="24" s="1"/>
  <c r="AM39" i="24"/>
  <c r="AD61" i="24"/>
  <c r="AE61" i="24" s="1"/>
  <c r="AB69" i="24"/>
  <c r="AC87" i="24"/>
  <c r="Z55" i="24"/>
  <c r="AA55" i="24" s="1"/>
  <c r="AO69" i="24"/>
  <c r="R80" i="24"/>
  <c r="Z97" i="24"/>
  <c r="AA97" i="24" s="1"/>
  <c r="AB17" i="24"/>
  <c r="AP40" i="24"/>
  <c r="AQ71" i="24"/>
  <c r="AM80" i="24"/>
  <c r="Z79" i="24"/>
  <c r="AA79" i="24" s="1"/>
  <c r="Z75" i="24"/>
  <c r="AA75" i="24" s="1"/>
  <c r="R71" i="24"/>
  <c r="AO58" i="24"/>
  <c r="Z82" i="24"/>
  <c r="AA82" i="24" s="1"/>
  <c r="AD71" i="24"/>
  <c r="AE71" i="24" s="1"/>
  <c r="AD58" i="24"/>
  <c r="AE58" i="24" s="1"/>
  <c r="AD42" i="24"/>
  <c r="AE42" i="24" s="1"/>
  <c r="AO74" i="24"/>
  <c r="R59" i="24"/>
  <c r="R38" i="24"/>
  <c r="AN26" i="24"/>
  <c r="AD22" i="24"/>
  <c r="AE22" i="24" s="1"/>
  <c r="R15" i="24"/>
  <c r="AQ34" i="24"/>
  <c r="AP62" i="24"/>
  <c r="AQ51" i="24"/>
  <c r="Z47" i="24"/>
  <c r="AA47" i="24" s="1"/>
  <c r="Z39" i="24"/>
  <c r="AA39" i="24" s="1"/>
  <c r="AL25" i="24"/>
  <c r="Z21" i="24"/>
  <c r="AA21" i="24" s="1"/>
  <c r="AL17" i="24"/>
  <c r="AN30" i="24"/>
  <c r="AO67" i="24"/>
  <c r="AO77" i="24"/>
  <c r="AC34" i="24"/>
  <c r="AG91" i="24"/>
  <c r="AH91" i="24" s="1"/>
  <c r="AI91" i="24" s="1"/>
  <c r="Z70" i="24"/>
  <c r="AA70" i="24" s="1"/>
  <c r="AQ12" i="24"/>
  <c r="Z96" i="24"/>
  <c r="AA96" i="24" s="1"/>
  <c r="AL75" i="24"/>
  <c r="J8" i="24"/>
  <c r="AD8" i="24"/>
  <c r="AE8" i="24" s="1"/>
  <c r="AG8" i="24" s="1"/>
  <c r="AH8" i="24" s="1"/>
  <c r="AI8" i="24" s="1"/>
  <c r="J9" i="24"/>
  <c r="AB9" i="24"/>
  <c r="AC9" i="24" s="1"/>
  <c r="AD9" i="24"/>
  <c r="AE9" i="24" s="1"/>
  <c r="J10" i="24"/>
  <c r="AD10" i="24"/>
  <c r="AE10" i="24" s="1"/>
  <c r="J11" i="24"/>
  <c r="J12" i="24"/>
  <c r="P11" i="24"/>
  <c r="Q11" i="24"/>
  <c r="AO12" i="24"/>
  <c r="AD12" i="24"/>
  <c r="AE12" i="24" s="1"/>
  <c r="AN12" i="24"/>
  <c r="AL12" i="24"/>
  <c r="AC12" i="24"/>
  <c r="AK12" i="24"/>
  <c r="AB12" i="24"/>
  <c r="AJ12" i="24"/>
  <c r="Z12" i="24"/>
  <c r="AA12" i="24" s="1"/>
  <c r="AG12" i="24"/>
  <c r="AH12" i="24" s="1"/>
  <c r="AI12" i="24" s="1"/>
  <c r="AP12" i="24"/>
  <c r="AM12" i="24"/>
  <c r="Q12" i="24"/>
  <c r="J13" i="24"/>
  <c r="P12" i="24"/>
  <c r="AG13" i="24"/>
  <c r="AH13" i="24" s="1"/>
  <c r="AI13" i="24" s="1"/>
  <c r="AM13" i="24"/>
  <c r="AC13" i="24"/>
  <c r="AO13" i="24"/>
  <c r="AB13" i="24"/>
  <c r="AN13" i="24"/>
  <c r="R13" i="24"/>
  <c r="AJ13" i="24"/>
  <c r="P13" i="24"/>
  <c r="Q13" i="24"/>
  <c r="J14" i="24"/>
  <c r="AN14" i="24"/>
  <c r="AQ14" i="24"/>
  <c r="AL14" i="24"/>
  <c r="P14" i="24"/>
  <c r="Q14" i="24"/>
  <c r="J15" i="24"/>
  <c r="Z15" i="24"/>
  <c r="AA15" i="24" s="1"/>
  <c r="AJ15" i="24"/>
  <c r="AO15" i="24"/>
  <c r="AQ15" i="24"/>
  <c r="AP15" i="24"/>
  <c r="AL15" i="24"/>
  <c r="J16" i="24"/>
  <c r="P15" i="24"/>
  <c r="Q15" i="24"/>
  <c r="AG16" i="24"/>
  <c r="AH16" i="24" s="1"/>
  <c r="AI16" i="24" s="1"/>
  <c r="AQ16" i="24"/>
  <c r="R16" i="24"/>
  <c r="AP16" i="24"/>
  <c r="AM16" i="24"/>
  <c r="AO16" i="24"/>
  <c r="AD16" i="24"/>
  <c r="AE16" i="24" s="1"/>
  <c r="AN16" i="24"/>
  <c r="AL16" i="24"/>
  <c r="AC16" i="24"/>
  <c r="AJ16" i="24"/>
  <c r="Z16" i="24"/>
  <c r="AA16" i="24" s="1"/>
  <c r="Q16" i="24"/>
  <c r="J17" i="24"/>
  <c r="P16" i="24"/>
  <c r="AK17" i="24"/>
  <c r="AM17" i="24"/>
  <c r="AJ17" i="24"/>
  <c r="AG17" i="24"/>
  <c r="AH17" i="24" s="1"/>
  <c r="AI17" i="24" s="1"/>
  <c r="AC17" i="24"/>
  <c r="AN17" i="24"/>
  <c r="R17" i="24"/>
  <c r="P17" i="24"/>
  <c r="Q17" i="24"/>
  <c r="J18" i="24"/>
  <c r="AP18" i="24"/>
  <c r="AB18" i="24"/>
  <c r="AD18" i="24"/>
  <c r="AE18" i="24" s="1"/>
  <c r="AQ18" i="24"/>
  <c r="P18" i="24"/>
  <c r="Q18" i="24"/>
  <c r="J19" i="24"/>
  <c r="AL19" i="24"/>
  <c r="J20" i="24"/>
  <c r="Q19" i="24"/>
  <c r="P19" i="24"/>
  <c r="AK20" i="24"/>
  <c r="AB20" i="24"/>
  <c r="AJ20" i="24"/>
  <c r="Z20" i="24"/>
  <c r="AA20" i="24" s="1"/>
  <c r="AQ20" i="24"/>
  <c r="AG20" i="24"/>
  <c r="AH20" i="24" s="1"/>
  <c r="AI20" i="24" s="1"/>
  <c r="R20" i="24"/>
  <c r="AP20" i="24"/>
  <c r="AM20" i="24"/>
  <c r="AO20" i="24"/>
  <c r="AD20" i="24"/>
  <c r="AE20" i="24" s="1"/>
  <c r="AL20" i="24"/>
  <c r="AC20" i="24"/>
  <c r="Q20" i="24"/>
  <c r="J21" i="24"/>
  <c r="P20" i="24"/>
  <c r="AC21" i="24"/>
  <c r="AO21" i="24"/>
  <c r="AB21" i="24"/>
  <c r="AM21" i="24"/>
  <c r="AN21" i="24"/>
  <c r="R21" i="24"/>
  <c r="AK21" i="24"/>
  <c r="AQ21" i="24"/>
  <c r="AJ21" i="24"/>
  <c r="AG21" i="24"/>
  <c r="AH21" i="24" s="1"/>
  <c r="AI21" i="24" s="1"/>
  <c r="P21" i="24"/>
  <c r="Q21" i="24"/>
  <c r="J22" i="24"/>
  <c r="AL22" i="24"/>
  <c r="AO22" i="24"/>
  <c r="P22" i="24"/>
  <c r="Q22" i="24"/>
  <c r="J23" i="24"/>
  <c r="AQ23" i="24"/>
  <c r="AP23" i="24"/>
  <c r="AM23" i="24"/>
  <c r="AL23" i="24"/>
  <c r="AD23" i="24"/>
  <c r="AE23" i="24" s="1"/>
  <c r="Z23" i="24"/>
  <c r="AA23" i="24" s="1"/>
  <c r="AO23" i="24"/>
  <c r="J24" i="24"/>
  <c r="P23" i="24"/>
  <c r="Q23" i="24"/>
  <c r="AO24" i="24"/>
  <c r="AD24" i="24"/>
  <c r="AE24" i="24" s="1"/>
  <c r="AN24" i="24"/>
  <c r="AL24" i="24"/>
  <c r="AC24" i="24"/>
  <c r="AK24" i="24"/>
  <c r="AB24" i="24"/>
  <c r="AJ24" i="24"/>
  <c r="Z24" i="24"/>
  <c r="AA24" i="24" s="1"/>
  <c r="AG24" i="24"/>
  <c r="AH24" i="24" s="1"/>
  <c r="AI24" i="24" s="1"/>
  <c r="AP24" i="24"/>
  <c r="AM24" i="24"/>
  <c r="Q24" i="24"/>
  <c r="J25" i="24"/>
  <c r="P24" i="24"/>
  <c r="AC25" i="24"/>
  <c r="AO25" i="24"/>
  <c r="AB25" i="24"/>
  <c r="AN25" i="24"/>
  <c r="R25" i="24"/>
  <c r="AK25" i="24"/>
  <c r="AQ25" i="24"/>
  <c r="AG25" i="24"/>
  <c r="AH25" i="24" s="1"/>
  <c r="AI25" i="24" s="1"/>
  <c r="P25" i="24"/>
  <c r="Q25" i="24"/>
  <c r="J26" i="24"/>
  <c r="Z26" i="24"/>
  <c r="AA26" i="24" s="1"/>
  <c r="AQ26" i="24"/>
  <c r="P26" i="24"/>
  <c r="Q26" i="24"/>
  <c r="J27" i="24"/>
  <c r="J28" i="24"/>
  <c r="P27" i="24"/>
  <c r="Q27" i="24"/>
  <c r="AK28" i="24"/>
  <c r="AG28" i="24"/>
  <c r="AH28" i="24" s="1"/>
  <c r="AI28" i="24" s="1"/>
  <c r="R28" i="24"/>
  <c r="AB28" i="24"/>
  <c r="AQ28" i="24"/>
  <c r="AP28" i="24"/>
  <c r="AD28" i="24"/>
  <c r="AE28" i="24" s="1"/>
  <c r="AO28" i="24"/>
  <c r="AL28" i="24"/>
  <c r="Z28" i="24"/>
  <c r="AA28" i="24" s="1"/>
  <c r="Q28" i="24"/>
  <c r="J29" i="24"/>
  <c r="P28" i="24"/>
  <c r="AG29" i="24"/>
  <c r="AH29" i="24" s="1"/>
  <c r="AI29" i="24" s="1"/>
  <c r="R29" i="24"/>
  <c r="AP29" i="24"/>
  <c r="AQ29" i="24"/>
  <c r="AO29" i="24"/>
  <c r="AD29" i="24"/>
  <c r="AE29" i="24" s="1"/>
  <c r="AN29" i="24"/>
  <c r="AL29" i="24"/>
  <c r="AC29" i="24"/>
  <c r="AF30" i="24" s="1"/>
  <c r="AJ29" i="24"/>
  <c r="Z29" i="24"/>
  <c r="AA29" i="24" s="1"/>
  <c r="P29" i="24"/>
  <c r="Q29" i="24"/>
  <c r="J30" i="24"/>
  <c r="AO30" i="24"/>
  <c r="P30" i="24"/>
  <c r="Q30" i="24"/>
  <c r="J31" i="24"/>
  <c r="AB31" i="24"/>
  <c r="AQ31" i="24"/>
  <c r="P31" i="24"/>
  <c r="Q31" i="24"/>
  <c r="J32" i="24"/>
  <c r="AP32" i="24"/>
  <c r="Z32" i="24"/>
  <c r="AA32" i="24" s="1"/>
  <c r="AO32" i="24"/>
  <c r="AL32" i="24"/>
  <c r="R32" i="24"/>
  <c r="AG32" i="24"/>
  <c r="AH32" i="24" s="1"/>
  <c r="AI32" i="24" s="1"/>
  <c r="AC32" i="24"/>
  <c r="AD32" i="24"/>
  <c r="AE32" i="24" s="1"/>
  <c r="Q32" i="24"/>
  <c r="P32" i="24"/>
  <c r="J33" i="24"/>
  <c r="AP33" i="24"/>
  <c r="AM33" i="24"/>
  <c r="AO33" i="24"/>
  <c r="AD33" i="24"/>
  <c r="AE33" i="24" s="1"/>
  <c r="AN33" i="24"/>
  <c r="AL33" i="24"/>
  <c r="AC33" i="24"/>
  <c r="AK33" i="24"/>
  <c r="AB33" i="24"/>
  <c r="AJ33" i="24"/>
  <c r="Z33" i="24"/>
  <c r="AA33" i="24" s="1"/>
  <c r="R33" i="24"/>
  <c r="P33" i="24"/>
  <c r="Q33" i="24"/>
  <c r="J34" i="24"/>
  <c r="AP34" i="24"/>
  <c r="AL34" i="24"/>
  <c r="P34" i="24"/>
  <c r="Q34" i="24"/>
  <c r="J35" i="24"/>
  <c r="AN35" i="24"/>
  <c r="P35" i="24"/>
  <c r="Q35" i="24"/>
  <c r="J36" i="24"/>
  <c r="AD36" i="24"/>
  <c r="AE36" i="24" s="1"/>
  <c r="AP36" i="24"/>
  <c r="AO36" i="24"/>
  <c r="AC36" i="24"/>
  <c r="AL36" i="24"/>
  <c r="Z36" i="24"/>
  <c r="AA36" i="24" s="1"/>
  <c r="AK36" i="24"/>
  <c r="AN36" i="24"/>
  <c r="Q36" i="24"/>
  <c r="J37" i="24"/>
  <c r="P36" i="24"/>
  <c r="R37" i="24"/>
  <c r="AP37" i="24"/>
  <c r="AQ37" i="24"/>
  <c r="AO37" i="24"/>
  <c r="AD37" i="24"/>
  <c r="AE37" i="24" s="1"/>
  <c r="AN37" i="24"/>
  <c r="AL37" i="24"/>
  <c r="AC37" i="24"/>
  <c r="AK37" i="24"/>
  <c r="AB37" i="24"/>
  <c r="AG37" i="24"/>
  <c r="AH37" i="24" s="1"/>
  <c r="AI37" i="24" s="1"/>
  <c r="P37" i="24"/>
  <c r="Q37" i="24"/>
  <c r="J38" i="24"/>
  <c r="AN38" i="24"/>
  <c r="AB38" i="24"/>
  <c r="P38" i="24"/>
  <c r="Q38" i="24"/>
  <c r="J39" i="24"/>
  <c r="AQ39" i="24"/>
  <c r="AP39" i="24"/>
  <c r="J40" i="24"/>
  <c r="P39" i="24"/>
  <c r="Q39" i="24"/>
  <c r="AL40" i="24"/>
  <c r="Z40" i="24"/>
  <c r="AA40" i="24" s="1"/>
  <c r="AK40" i="24"/>
  <c r="AG40" i="24"/>
  <c r="AH40" i="24" s="1"/>
  <c r="AI40" i="24" s="1"/>
  <c r="R40" i="24"/>
  <c r="AJ40" i="24"/>
  <c r="AD40" i="24"/>
  <c r="AE40" i="24" s="1"/>
  <c r="AO40" i="24"/>
  <c r="AC40" i="24"/>
  <c r="Q40" i="24"/>
  <c r="P40" i="24"/>
  <c r="J41" i="24"/>
  <c r="AL41" i="24"/>
  <c r="AC41" i="24"/>
  <c r="AK41" i="24"/>
  <c r="AB41" i="24"/>
  <c r="AJ41" i="24"/>
  <c r="Z41" i="24"/>
  <c r="AA41" i="24" s="1"/>
  <c r="AG41" i="24"/>
  <c r="AH41" i="24" s="1"/>
  <c r="AI41" i="24" s="1"/>
  <c r="R41" i="24"/>
  <c r="AP41" i="24"/>
  <c r="AM41" i="24"/>
  <c r="AN41" i="24"/>
  <c r="P41" i="24"/>
  <c r="Q41" i="24"/>
  <c r="J42" i="24"/>
  <c r="AB42" i="24"/>
  <c r="P42" i="24"/>
  <c r="Q42" i="24"/>
  <c r="J43" i="24"/>
  <c r="P43" i="24"/>
  <c r="Q43" i="24"/>
  <c r="J44" i="24"/>
  <c r="AL44" i="24"/>
  <c r="Z44" i="24"/>
  <c r="AA44" i="24" s="1"/>
  <c r="AK44" i="24"/>
  <c r="AG44" i="24"/>
  <c r="AH44" i="24" s="1"/>
  <c r="AI44" i="24" s="1"/>
  <c r="R44" i="24"/>
  <c r="AN44" i="24"/>
  <c r="AD44" i="24"/>
  <c r="AE44" i="24" s="1"/>
  <c r="AO44" i="24"/>
  <c r="AC44" i="24"/>
  <c r="Q44" i="24"/>
  <c r="P44" i="24"/>
  <c r="J45" i="24"/>
  <c r="AL45" i="24"/>
  <c r="AC45" i="24"/>
  <c r="AK45" i="24"/>
  <c r="AB45" i="24"/>
  <c r="AJ45" i="24"/>
  <c r="Z45" i="24"/>
  <c r="AA45" i="24" s="1"/>
  <c r="AG45" i="24"/>
  <c r="AH45" i="24" s="1"/>
  <c r="AI45" i="24" s="1"/>
  <c r="R45" i="24"/>
  <c r="AP45" i="24"/>
  <c r="AQ45" i="24"/>
  <c r="AN45" i="24"/>
  <c r="P45" i="24"/>
  <c r="Q45" i="24"/>
  <c r="J46" i="24"/>
  <c r="AJ46" i="24"/>
  <c r="AB46" i="24"/>
  <c r="AN46" i="24"/>
  <c r="P46" i="24"/>
  <c r="Q46" i="24"/>
  <c r="J47" i="24"/>
  <c r="AQ47" i="24"/>
  <c r="AP47" i="24"/>
  <c r="AM47" i="24"/>
  <c r="P47" i="24"/>
  <c r="J48" i="24"/>
  <c r="Q47" i="24"/>
  <c r="AG48" i="24"/>
  <c r="AH48" i="24" s="1"/>
  <c r="AI48" i="24" s="1"/>
  <c r="AD48" i="24"/>
  <c r="AE48" i="24" s="1"/>
  <c r="AP48" i="24"/>
  <c r="AO48" i="24"/>
  <c r="AC48" i="24"/>
  <c r="AL48" i="24"/>
  <c r="Z48" i="24"/>
  <c r="AA48" i="24" s="1"/>
  <c r="AK48" i="24"/>
  <c r="AJ48" i="24"/>
  <c r="Q48" i="24"/>
  <c r="J49" i="24"/>
  <c r="P48" i="24"/>
  <c r="R49" i="24"/>
  <c r="AP49" i="24"/>
  <c r="AM49" i="24"/>
  <c r="AO49" i="24"/>
  <c r="AD49" i="24"/>
  <c r="AE49" i="24" s="1"/>
  <c r="AN49" i="24"/>
  <c r="AL49" i="24"/>
  <c r="AC49" i="24"/>
  <c r="AK49" i="24"/>
  <c r="AB49" i="24"/>
  <c r="AG49" i="24"/>
  <c r="AH49" i="24" s="1"/>
  <c r="AI49" i="24" s="1"/>
  <c r="P49" i="24"/>
  <c r="Q49" i="24"/>
  <c r="J50" i="24"/>
  <c r="P50" i="24"/>
  <c r="Q50" i="24"/>
  <c r="J51" i="24"/>
  <c r="AM51" i="24"/>
  <c r="Q51" i="24"/>
  <c r="J52" i="24"/>
  <c r="P51" i="24"/>
  <c r="AN52" i="24"/>
  <c r="AD52" i="24"/>
  <c r="AE52" i="24" s="1"/>
  <c r="AP52" i="24"/>
  <c r="AO52" i="24"/>
  <c r="AC52" i="24"/>
  <c r="AL52" i="24"/>
  <c r="Z52" i="24"/>
  <c r="AA52" i="24" s="1"/>
  <c r="AG52" i="24"/>
  <c r="AH52" i="24" s="1"/>
  <c r="AI52" i="24" s="1"/>
  <c r="R52" i="24"/>
  <c r="Q52" i="24"/>
  <c r="P52" i="24"/>
  <c r="J53" i="24"/>
  <c r="AG53" i="24"/>
  <c r="AH53" i="24" s="1"/>
  <c r="AI53" i="24" s="1"/>
  <c r="R53" i="24"/>
  <c r="AP53" i="24"/>
  <c r="AQ53" i="24"/>
  <c r="AO53" i="24"/>
  <c r="AD53" i="24"/>
  <c r="AE53" i="24" s="1"/>
  <c r="AN53" i="24"/>
  <c r="AL53" i="24"/>
  <c r="AC53" i="24"/>
  <c r="AF54" i="24" s="1"/>
  <c r="AJ53" i="24"/>
  <c r="Z53" i="24"/>
  <c r="AA53" i="24" s="1"/>
  <c r="P53" i="24"/>
  <c r="Q53" i="24"/>
  <c r="J54" i="24"/>
  <c r="AB54" i="24"/>
  <c r="AN54" i="24"/>
  <c r="P54" i="24"/>
  <c r="Q54" i="24"/>
  <c r="J55" i="24"/>
  <c r="AP55" i="24"/>
  <c r="AM55" i="24"/>
  <c r="P55" i="24"/>
  <c r="Q55" i="24"/>
  <c r="J56" i="24"/>
  <c r="AL56" i="24"/>
  <c r="Z56" i="24"/>
  <c r="AA56" i="24" s="1"/>
  <c r="AK56" i="24"/>
  <c r="AG56" i="24"/>
  <c r="AH56" i="24" s="1"/>
  <c r="AI56" i="24" s="1"/>
  <c r="R56" i="24"/>
  <c r="AJ56" i="24"/>
  <c r="AD56" i="24"/>
  <c r="AE56" i="24" s="1"/>
  <c r="AO56" i="24"/>
  <c r="AC56" i="24"/>
  <c r="Q56" i="24"/>
  <c r="P56" i="24"/>
  <c r="J57" i="24"/>
  <c r="AL57" i="24"/>
  <c r="AC57" i="24"/>
  <c r="AK57" i="24"/>
  <c r="AB57" i="24"/>
  <c r="AJ57" i="24"/>
  <c r="Z57" i="24"/>
  <c r="AA57" i="24" s="1"/>
  <c r="AG57" i="24"/>
  <c r="AH57" i="24" s="1"/>
  <c r="AI57" i="24" s="1"/>
  <c r="R57" i="24"/>
  <c r="AP57" i="24"/>
  <c r="AM57" i="24"/>
  <c r="AN57" i="24"/>
  <c r="P57" i="24"/>
  <c r="Q57" i="24"/>
  <c r="J58" i="24"/>
  <c r="AN58" i="24"/>
  <c r="AQ58" i="24"/>
  <c r="P58" i="24"/>
  <c r="Q58" i="24"/>
  <c r="J59" i="24"/>
  <c r="J60" i="24"/>
  <c r="Q59" i="24"/>
  <c r="P59" i="24"/>
  <c r="AL60" i="24"/>
  <c r="Z60" i="24"/>
  <c r="AA60" i="24" s="1"/>
  <c r="AK60" i="24"/>
  <c r="AG60" i="24"/>
  <c r="AH60" i="24" s="1"/>
  <c r="AI60" i="24" s="1"/>
  <c r="R60" i="24"/>
  <c r="AN60" i="24"/>
  <c r="AD60" i="24"/>
  <c r="AE60" i="24" s="1"/>
  <c r="AO60" i="24"/>
  <c r="AC60" i="24"/>
  <c r="Q60" i="24"/>
  <c r="J61" i="24"/>
  <c r="P60" i="24"/>
  <c r="AL61" i="24"/>
  <c r="AC61" i="24"/>
  <c r="AK61" i="24"/>
  <c r="AB61" i="24"/>
  <c r="AJ61" i="24"/>
  <c r="Z61" i="24"/>
  <c r="AA61" i="24" s="1"/>
  <c r="AG61" i="24"/>
  <c r="AH61" i="24" s="1"/>
  <c r="AI61" i="24" s="1"/>
  <c r="R61" i="24"/>
  <c r="AP61" i="24"/>
  <c r="AQ61" i="24"/>
  <c r="AN61" i="24"/>
  <c r="P61" i="24"/>
  <c r="Q61" i="24"/>
  <c r="J62" i="24"/>
  <c r="AM62" i="24"/>
  <c r="AN62" i="24"/>
  <c r="P62" i="24"/>
  <c r="Q62" i="24"/>
  <c r="J63" i="24"/>
  <c r="AP63" i="24"/>
  <c r="Z63" i="24"/>
  <c r="AA63" i="24" s="1"/>
  <c r="AO63" i="24"/>
  <c r="AQ63" i="24"/>
  <c r="P63" i="24"/>
  <c r="Q63" i="24"/>
  <c r="J64" i="24"/>
  <c r="AQ64" i="24"/>
  <c r="AD64" i="24"/>
  <c r="AE64" i="24" s="1"/>
  <c r="AP64" i="24"/>
  <c r="AO64" i="24"/>
  <c r="AC64" i="24"/>
  <c r="AL64" i="24"/>
  <c r="Z64" i="24"/>
  <c r="AA64" i="24" s="1"/>
  <c r="AK64" i="24"/>
  <c r="AG64" i="24"/>
  <c r="AH64" i="24" s="1"/>
  <c r="AI64" i="24" s="1"/>
  <c r="R64" i="24"/>
  <c r="Q64" i="24"/>
  <c r="P64" i="24"/>
  <c r="J65" i="24"/>
  <c r="AO65" i="24"/>
  <c r="AD65" i="24"/>
  <c r="AE65" i="24" s="1"/>
  <c r="AN65" i="24"/>
  <c r="AL65" i="24"/>
  <c r="AC65" i="24"/>
  <c r="AK65" i="24"/>
  <c r="AB65" i="24"/>
  <c r="AG65" i="24"/>
  <c r="AH65" i="24" s="1"/>
  <c r="AI65" i="24" s="1"/>
  <c r="AM65" i="24"/>
  <c r="P65" i="24"/>
  <c r="Q65" i="24"/>
  <c r="J66" i="24"/>
  <c r="AP66" i="24"/>
  <c r="AJ66" i="24"/>
  <c r="P66" i="24"/>
  <c r="Q66" i="24"/>
  <c r="J67" i="24"/>
  <c r="AB67" i="24"/>
  <c r="P67" i="24"/>
  <c r="Q67" i="24"/>
  <c r="J68" i="24"/>
  <c r="AN68" i="24"/>
  <c r="AD68" i="24"/>
  <c r="AE68" i="24" s="1"/>
  <c r="AP68" i="24"/>
  <c r="AO68" i="24"/>
  <c r="AC68" i="24"/>
  <c r="AL68" i="24"/>
  <c r="Z68" i="24"/>
  <c r="AA68" i="24" s="1"/>
  <c r="AG68" i="24"/>
  <c r="AH68" i="24" s="1"/>
  <c r="AI68" i="24" s="1"/>
  <c r="R68" i="24"/>
  <c r="Q68" i="24"/>
  <c r="J69" i="24"/>
  <c r="P68" i="24"/>
  <c r="AK69" i="24"/>
  <c r="AJ69" i="24"/>
  <c r="R69" i="24"/>
  <c r="AG69" i="24"/>
  <c r="AH69" i="24" s="1"/>
  <c r="AI69" i="24" s="1"/>
  <c r="AQ69" i="24"/>
  <c r="AP69" i="24"/>
  <c r="AC69" i="24"/>
  <c r="AN69" i="24"/>
  <c r="Z69" i="24"/>
  <c r="AA69" i="24" s="1"/>
  <c r="P69" i="24"/>
  <c r="Q69" i="24"/>
  <c r="J70" i="24"/>
  <c r="AK70" i="24"/>
  <c r="AN70" i="24"/>
  <c r="AM70" i="24"/>
  <c r="P70" i="24"/>
  <c r="Q70" i="24"/>
  <c r="J71" i="24"/>
  <c r="Z71" i="24"/>
  <c r="AA71" i="24" s="1"/>
  <c r="AO71" i="24"/>
  <c r="AP71" i="24"/>
  <c r="J72" i="24"/>
  <c r="Q71" i="24"/>
  <c r="P71" i="24"/>
  <c r="AP72" i="24"/>
  <c r="AO72" i="24"/>
  <c r="AC72" i="24"/>
  <c r="AL72" i="24"/>
  <c r="Z72" i="24"/>
  <c r="AA72" i="24" s="1"/>
  <c r="AK72" i="24"/>
  <c r="AG72" i="24"/>
  <c r="AH72" i="24" s="1"/>
  <c r="AI72" i="24" s="1"/>
  <c r="R72" i="24"/>
  <c r="AJ72" i="24"/>
  <c r="AQ72" i="24"/>
  <c r="AD72" i="24"/>
  <c r="AE72" i="24" s="1"/>
  <c r="Q72" i="24"/>
  <c r="P72" i="24"/>
  <c r="J73" i="24"/>
  <c r="AQ73" i="24"/>
  <c r="AD73" i="24"/>
  <c r="AE73" i="24" s="1"/>
  <c r="AP73" i="24"/>
  <c r="AN73" i="24"/>
  <c r="AC73" i="24"/>
  <c r="AL73" i="24"/>
  <c r="AB73" i="24"/>
  <c r="AK73" i="24"/>
  <c r="R73" i="24"/>
  <c r="P73" i="24"/>
  <c r="Q73" i="24"/>
  <c r="J74" i="24"/>
  <c r="AN74" i="24"/>
  <c r="AJ74" i="24"/>
  <c r="P74" i="24"/>
  <c r="Q74" i="24"/>
  <c r="J75" i="24"/>
  <c r="AJ75" i="24"/>
  <c r="P75" i="24"/>
  <c r="Q75" i="24"/>
  <c r="J76" i="24"/>
  <c r="AL76" i="24"/>
  <c r="AD76" i="24"/>
  <c r="AE76" i="24" s="1"/>
  <c r="AC76" i="24"/>
  <c r="Z76" i="24"/>
  <c r="AA76" i="24" s="1"/>
  <c r="AQ76" i="24"/>
  <c r="AM76" i="24"/>
  <c r="AN76" i="24"/>
  <c r="Q76" i="24"/>
  <c r="P76" i="24"/>
  <c r="J77" i="24"/>
  <c r="AD77" i="24"/>
  <c r="AE77" i="24" s="1"/>
  <c r="P77" i="24"/>
  <c r="Q77" i="24"/>
  <c r="J78" i="24"/>
  <c r="AC78" i="24"/>
  <c r="Z78" i="24"/>
  <c r="AA78" i="24" s="1"/>
  <c r="R78" i="24"/>
  <c r="AQ78" i="24"/>
  <c r="AO78" i="24"/>
  <c r="AN78" i="24"/>
  <c r="AJ78" i="24"/>
  <c r="P78" i="24"/>
  <c r="Q78" i="24"/>
  <c r="J79" i="24"/>
  <c r="AK79" i="24"/>
  <c r="AJ79" i="24"/>
  <c r="AB79" i="24"/>
  <c r="AN79" i="24"/>
  <c r="P79" i="24"/>
  <c r="J80" i="24"/>
  <c r="Q79" i="24"/>
  <c r="AG80" i="24"/>
  <c r="AH80" i="24" s="1"/>
  <c r="AI80" i="24" s="1"/>
  <c r="AQ80" i="24"/>
  <c r="AD80" i="24"/>
  <c r="AE80" i="24" s="1"/>
  <c r="AP80" i="24"/>
  <c r="AN80" i="24"/>
  <c r="AC80" i="24"/>
  <c r="AL80" i="24"/>
  <c r="AK80" i="24"/>
  <c r="Q80" i="24"/>
  <c r="J81" i="24"/>
  <c r="P80" i="24"/>
  <c r="AG81" i="24"/>
  <c r="AH81" i="24" s="1"/>
  <c r="AI81" i="24" s="1"/>
  <c r="AQ81" i="24"/>
  <c r="R81" i="24"/>
  <c r="AP81" i="24"/>
  <c r="AM81" i="24"/>
  <c r="AO81" i="24"/>
  <c r="AD81" i="24"/>
  <c r="AE81" i="24" s="1"/>
  <c r="AN81" i="24"/>
  <c r="AL81" i="24"/>
  <c r="AC81" i="24"/>
  <c r="AJ81" i="24"/>
  <c r="Z81" i="24"/>
  <c r="AA81" i="24" s="1"/>
  <c r="P81" i="24"/>
  <c r="Q81" i="24"/>
  <c r="J82" i="24"/>
  <c r="AG82" i="24"/>
  <c r="AH82" i="24" s="1"/>
  <c r="AI82" i="24" s="1"/>
  <c r="P82" i="24"/>
  <c r="Q82" i="24"/>
  <c r="J83" i="24"/>
  <c r="Z83" i="24"/>
  <c r="AA83" i="24" s="1"/>
  <c r="Q83" i="24"/>
  <c r="J84" i="24"/>
  <c r="P83" i="24"/>
  <c r="AN84" i="24"/>
  <c r="AO84" i="24"/>
  <c r="Q84" i="24"/>
  <c r="P84" i="24"/>
  <c r="J85" i="24"/>
  <c r="AL85" i="24"/>
  <c r="AK85" i="24"/>
  <c r="AD85" i="24"/>
  <c r="AE85" i="24" s="1"/>
  <c r="Z85" i="24"/>
  <c r="AA85" i="24" s="1"/>
  <c r="AO85" i="24"/>
  <c r="P85" i="24"/>
  <c r="Q85" i="24"/>
  <c r="J86" i="24"/>
  <c r="AP86" i="24"/>
  <c r="AC86" i="24"/>
  <c r="AO86" i="24"/>
  <c r="AB86" i="24"/>
  <c r="AN86" i="24"/>
  <c r="Z86" i="24"/>
  <c r="AA86" i="24" s="1"/>
  <c r="AK86" i="24"/>
  <c r="AJ86" i="24"/>
  <c r="R86" i="24"/>
  <c r="AG86" i="24"/>
  <c r="AH86" i="24" s="1"/>
  <c r="AI86" i="24" s="1"/>
  <c r="AQ86" i="24"/>
  <c r="P86" i="24"/>
  <c r="Q86" i="24"/>
  <c r="J87" i="24"/>
  <c r="AM87" i="24"/>
  <c r="AK87" i="24"/>
  <c r="P87" i="24"/>
  <c r="Q87" i="24"/>
  <c r="J88" i="24"/>
  <c r="AL88" i="24"/>
  <c r="AD88" i="24"/>
  <c r="AE88" i="24" s="1"/>
  <c r="Z88" i="24"/>
  <c r="AA88" i="24" s="1"/>
  <c r="AN88" i="24"/>
  <c r="Q88" i="24"/>
  <c r="P88" i="24"/>
  <c r="J89" i="24"/>
  <c r="AP89" i="24"/>
  <c r="AC89" i="24"/>
  <c r="AO89" i="24"/>
  <c r="AB89" i="24"/>
  <c r="AN89" i="24"/>
  <c r="Z89" i="24"/>
  <c r="AA89" i="24" s="1"/>
  <c r="AK89" i="24"/>
  <c r="AJ89" i="24"/>
  <c r="R89" i="24"/>
  <c r="AG89" i="24"/>
  <c r="AH89" i="24" s="1"/>
  <c r="AI89" i="24" s="1"/>
  <c r="AM89" i="24"/>
  <c r="AQ89" i="24"/>
  <c r="P89" i="24"/>
  <c r="Q89" i="24"/>
  <c r="J90" i="24"/>
  <c r="AC90" i="24"/>
  <c r="AK90" i="24"/>
  <c r="P90" i="24"/>
  <c r="Q90" i="24"/>
  <c r="J91" i="24"/>
  <c r="AB91" i="24"/>
  <c r="J92" i="24"/>
  <c r="P91" i="24"/>
  <c r="Q91" i="24"/>
  <c r="AL92" i="24"/>
  <c r="AC92" i="24"/>
  <c r="AK92" i="24"/>
  <c r="AB92" i="24"/>
  <c r="AJ92" i="24"/>
  <c r="Z92" i="24"/>
  <c r="AA92" i="24" s="1"/>
  <c r="AG92" i="24"/>
  <c r="AH92" i="24" s="1"/>
  <c r="AI92" i="24" s="1"/>
  <c r="R92" i="24"/>
  <c r="AQ92" i="24"/>
  <c r="AN92" i="24"/>
  <c r="AO92" i="24"/>
  <c r="Q92" i="24"/>
  <c r="J93" i="24"/>
  <c r="P92" i="24"/>
  <c r="AD93" i="24"/>
  <c r="AE93" i="24" s="1"/>
  <c r="AO93" i="24"/>
  <c r="AC93" i="24"/>
  <c r="AF94" i="24" s="1"/>
  <c r="AM93" i="24"/>
  <c r="R93" i="24"/>
  <c r="AK93" i="24"/>
  <c r="P93" i="24"/>
  <c r="Q93" i="24"/>
  <c r="J94" i="24"/>
  <c r="AO94" i="24"/>
  <c r="AN94" i="24"/>
  <c r="R94" i="24"/>
  <c r="AJ94" i="24"/>
  <c r="AQ94" i="24"/>
  <c r="AG94" i="24"/>
  <c r="AH94" i="24" s="1"/>
  <c r="AI94" i="24" s="1"/>
  <c r="AP94" i="24"/>
  <c r="Z94" i="24"/>
  <c r="AA94" i="24" s="1"/>
  <c r="P94" i="24"/>
  <c r="Q94" i="24"/>
  <c r="J95" i="24"/>
  <c r="AM95" i="24"/>
  <c r="AK95" i="24"/>
  <c r="AJ95" i="24"/>
  <c r="AC95" i="24"/>
  <c r="P95" i="24"/>
  <c r="Q95" i="24"/>
  <c r="J96" i="24"/>
  <c r="R96" i="24"/>
  <c r="AB96" i="24"/>
  <c r="Q96" i="24"/>
  <c r="P96" i="24"/>
  <c r="J97" i="24"/>
  <c r="AJ97" i="24"/>
  <c r="R97" i="24"/>
  <c r="AG97" i="24"/>
  <c r="AH97" i="24" s="1"/>
  <c r="AI97" i="24" s="1"/>
  <c r="AM97" i="24"/>
  <c r="AQ97" i="24"/>
  <c r="AP97" i="24"/>
  <c r="AC97" i="24"/>
  <c r="AO97" i="24"/>
  <c r="AB97" i="24"/>
  <c r="AK97" i="24"/>
  <c r="P97" i="24"/>
  <c r="Q97" i="24"/>
  <c r="J98" i="24"/>
  <c r="AC98" i="24"/>
  <c r="AF99" i="24" s="1"/>
  <c r="AB98" i="24"/>
  <c r="AN98" i="24"/>
  <c r="AM98" i="24"/>
  <c r="AL98" i="24"/>
  <c r="AK98" i="24"/>
  <c r="AJ98" i="24"/>
  <c r="P98" i="24"/>
  <c r="Q98" i="24"/>
  <c r="J99" i="24"/>
  <c r="R99" i="24"/>
  <c r="AP99" i="24"/>
  <c r="AQ99" i="24"/>
  <c r="AO99" i="24"/>
  <c r="AN99" i="24"/>
  <c r="AG99" i="24"/>
  <c r="AH99" i="24" s="1"/>
  <c r="AI99" i="24" s="1"/>
  <c r="P99" i="24"/>
  <c r="Q99" i="24"/>
  <c r="J100" i="24"/>
  <c r="R100" i="24"/>
  <c r="AQ100" i="24"/>
  <c r="AN100" i="24"/>
  <c r="AP100" i="24"/>
  <c r="AD100" i="24"/>
  <c r="AE100" i="24" s="1"/>
  <c r="AO100" i="24"/>
  <c r="AL100" i="24"/>
  <c r="AC100" i="24"/>
  <c r="AK100" i="24"/>
  <c r="AB100" i="24"/>
  <c r="AG100" i="24"/>
  <c r="AH100" i="24" s="1"/>
  <c r="AI100" i="24" s="1"/>
  <c r="Q100" i="24"/>
  <c r="J101" i="24"/>
  <c r="P100" i="24"/>
  <c r="AN101" i="24"/>
  <c r="AO101" i="24"/>
  <c r="AG101" i="24"/>
  <c r="AH101" i="24" s="1"/>
  <c r="AI101" i="24" s="1"/>
  <c r="R101" i="24"/>
  <c r="P101" i="24"/>
  <c r="Q101" i="24"/>
  <c r="J102" i="24"/>
  <c r="AO102" i="24"/>
  <c r="AN102" i="24"/>
  <c r="R102" i="24"/>
  <c r="AJ102" i="24"/>
  <c r="AQ102" i="24"/>
  <c r="AG102" i="24"/>
  <c r="AH102" i="24" s="1"/>
  <c r="AI102" i="24" s="1"/>
  <c r="AP102" i="24"/>
  <c r="Z102" i="24"/>
  <c r="AA102" i="24" s="1"/>
  <c r="P102" i="24"/>
  <c r="Q102" i="24"/>
  <c r="J103" i="24"/>
  <c r="P103" i="24"/>
  <c r="Q103" i="24"/>
  <c r="J104" i="24"/>
  <c r="AP104" i="24"/>
  <c r="AN104" i="24"/>
  <c r="Z104" i="24"/>
  <c r="AA104" i="24" s="1"/>
  <c r="Q104" i="24"/>
  <c r="P104" i="24"/>
  <c r="J105" i="24"/>
  <c r="AO105" i="24"/>
  <c r="AD105" i="24"/>
  <c r="AE105" i="24" s="1"/>
  <c r="AK105" i="24"/>
  <c r="AJ105" i="24"/>
  <c r="AB105" i="24"/>
  <c r="AG105" i="24"/>
  <c r="AH105" i="24" s="1"/>
  <c r="AI105" i="24" s="1"/>
  <c r="AP105" i="24"/>
  <c r="R105" i="24"/>
  <c r="Z105" i="24"/>
  <c r="AA105" i="24" s="1"/>
  <c r="AQ105" i="24"/>
  <c r="AM105" i="24"/>
  <c r="AN105" i="24"/>
  <c r="AL105" i="24"/>
  <c r="AC105" i="24"/>
  <c r="P105" i="24"/>
  <c r="Q105" i="24"/>
  <c r="J106" i="24"/>
  <c r="AJ106" i="24"/>
  <c r="AC106" i="24"/>
  <c r="AF107" i="24" s="1"/>
  <c r="AB106" i="24"/>
  <c r="AN106" i="24"/>
  <c r="AM106" i="24"/>
  <c r="AK106" i="24"/>
  <c r="AD106" i="24"/>
  <c r="AE106" i="24" s="1"/>
  <c r="AL106" i="24"/>
  <c r="P106" i="24"/>
  <c r="Q106" i="24"/>
  <c r="J107" i="24"/>
  <c r="AG107" i="24"/>
  <c r="AH107" i="24" s="1"/>
  <c r="AI107" i="24" s="1"/>
  <c r="R107" i="24"/>
  <c r="AP107" i="24"/>
  <c r="AQ107" i="24"/>
  <c r="AN107" i="24"/>
  <c r="AO107" i="24"/>
  <c r="P107" i="24"/>
  <c r="Q107" i="24"/>
  <c r="J108" i="24"/>
  <c r="AK108" i="24"/>
  <c r="AB108" i="24"/>
  <c r="R108" i="24"/>
  <c r="AQ108" i="24"/>
  <c r="AN108" i="24"/>
  <c r="AP108" i="24"/>
  <c r="AD108" i="24"/>
  <c r="AE108" i="24" s="1"/>
  <c r="AL108" i="24"/>
  <c r="AC108" i="24"/>
  <c r="AG108" i="24"/>
  <c r="AH108" i="24" s="1"/>
  <c r="AI108" i="24" s="1"/>
  <c r="Z108" i="24"/>
  <c r="AA108" i="24" s="1"/>
  <c r="AJ108" i="24"/>
  <c r="Q108" i="24"/>
  <c r="P108" i="24"/>
  <c r="J109" i="24"/>
  <c r="AN109" i="24"/>
  <c r="AG109" i="24"/>
  <c r="AH109" i="24" s="1"/>
  <c r="AI109" i="24" s="1"/>
  <c r="AO109" i="24"/>
  <c r="R109" i="24"/>
  <c r="P109" i="24"/>
  <c r="Q109" i="24"/>
  <c r="J110" i="24"/>
  <c r="AO110" i="24"/>
  <c r="AN110" i="24"/>
  <c r="R110" i="24"/>
  <c r="AJ110" i="24"/>
  <c r="AQ110" i="24"/>
  <c r="AG110" i="24"/>
  <c r="AH110" i="24" s="1"/>
  <c r="AI110" i="24" s="1"/>
  <c r="AB110" i="24"/>
  <c r="Z110" i="24"/>
  <c r="AA110" i="24" s="1"/>
  <c r="AP110" i="24"/>
  <c r="P110" i="24"/>
  <c r="Q110" i="24"/>
  <c r="J111" i="24"/>
  <c r="P111" i="24"/>
  <c r="Q111" i="24"/>
  <c r="J112" i="24"/>
  <c r="AG112" i="24"/>
  <c r="AH112" i="24" s="1"/>
  <c r="AI112" i="24" s="1"/>
  <c r="AP112" i="24"/>
  <c r="AD112" i="24"/>
  <c r="AE112" i="24" s="1"/>
  <c r="AO112" i="24"/>
  <c r="AM112" i="24"/>
  <c r="AC112" i="24"/>
  <c r="AK112" i="24"/>
  <c r="Z112" i="24"/>
  <c r="AA112" i="24" s="1"/>
  <c r="AL112" i="24"/>
  <c r="AB112" i="24"/>
  <c r="Q112" i="24"/>
  <c r="J113" i="24"/>
  <c r="P112" i="24"/>
  <c r="P113" i="24"/>
  <c r="Q113" i="24"/>
  <c r="J114" i="24"/>
  <c r="Z114" i="24"/>
  <c r="AA114" i="24" s="1"/>
  <c r="AJ114" i="24"/>
  <c r="AP114" i="24"/>
  <c r="AQ114" i="24"/>
  <c r="P114" i="24"/>
  <c r="Q114" i="24"/>
  <c r="J115" i="24"/>
  <c r="Z115" i="24"/>
  <c r="AA115" i="24" s="1"/>
  <c r="AQ115" i="24"/>
  <c r="Q115" i="24"/>
  <c r="J116" i="24"/>
  <c r="P115" i="24"/>
  <c r="AG116" i="24"/>
  <c r="AH116" i="24" s="1"/>
  <c r="AI116" i="24" s="1"/>
  <c r="R116" i="24"/>
  <c r="AP116" i="24"/>
  <c r="AD116" i="24"/>
  <c r="AE116" i="24" s="1"/>
  <c r="AO116" i="24"/>
  <c r="AN116" i="24"/>
  <c r="AC116" i="24"/>
  <c r="AK116" i="24"/>
  <c r="AQ116" i="24"/>
  <c r="AL116" i="24"/>
  <c r="Z116" i="24"/>
  <c r="AA116" i="24" s="1"/>
  <c r="AM116" i="24"/>
  <c r="Q116" i="24"/>
  <c r="P116" i="24"/>
  <c r="J117" i="24"/>
  <c r="AJ117" i="24"/>
  <c r="R117" i="24"/>
  <c r="AQ117" i="24"/>
  <c r="AO117" i="24"/>
  <c r="AD117" i="24"/>
  <c r="AE117" i="24" s="1"/>
  <c r="AN117" i="24"/>
  <c r="AK117" i="24"/>
  <c r="AB117" i="24"/>
  <c r="AL117" i="24"/>
  <c r="AG117" i="24"/>
  <c r="AH117" i="24" s="1"/>
  <c r="AI117" i="24" s="1"/>
  <c r="AP117" i="24"/>
  <c r="P117" i="24"/>
  <c r="Q117" i="24"/>
  <c r="J118" i="24"/>
  <c r="AJ118" i="24"/>
  <c r="R118" i="24"/>
  <c r="AQ118" i="24"/>
  <c r="P118" i="24"/>
  <c r="Q118" i="24"/>
  <c r="J119" i="24"/>
  <c r="AJ119" i="24"/>
  <c r="Z119" i="24"/>
  <c r="AA119" i="24" s="1"/>
  <c r="AQ119" i="24"/>
  <c r="P119" i="24"/>
  <c r="Q119" i="24"/>
  <c r="J120" i="24"/>
  <c r="Z120" i="24"/>
  <c r="AA120" i="24" s="1"/>
  <c r="AK120" i="24"/>
  <c r="Q120" i="24"/>
  <c r="P120" i="24"/>
  <c r="J121" i="24"/>
  <c r="AJ121" i="24"/>
  <c r="AG121" i="24"/>
  <c r="AH121" i="24" s="1"/>
  <c r="AI121" i="24" s="1"/>
  <c r="AM121" i="24"/>
  <c r="AB121" i="24"/>
  <c r="R121" i="24"/>
  <c r="Q172" i="24"/>
  <c r="P172" i="24"/>
  <c r="J173" i="24"/>
  <c r="AJ173" i="24"/>
  <c r="AC173" i="24"/>
  <c r="AB173" i="24"/>
  <c r="AO173" i="24"/>
  <c r="AQ173" i="24"/>
  <c r="AP173" i="24"/>
  <c r="AK173" i="24"/>
  <c r="AC28" i="24"/>
  <c r="R36" i="24"/>
  <c r="AO41" i="24"/>
  <c r="AJ49" i="24"/>
  <c r="AD57" i="24"/>
  <c r="AE57" i="24" s="1"/>
  <c r="R65" i="24"/>
  <c r="AM73" i="24"/>
  <c r="AK81" i="24"/>
  <c r="AD92" i="24"/>
  <c r="AE92" i="24" s="1"/>
  <c r="AO108" i="24"/>
  <c r="AN122" i="24"/>
  <c r="AN124" i="24"/>
  <c r="AQ135" i="24"/>
  <c r="AL137" i="24"/>
  <c r="AK141" i="24"/>
  <c r="AL144" i="24"/>
  <c r="AC148" i="24"/>
  <c r="AQ180" i="24"/>
  <c r="AM123" i="24"/>
  <c r="AC125" i="24"/>
  <c r="R129" i="24"/>
  <c r="AM135" i="24"/>
  <c r="AC136" i="24"/>
  <c r="AC142" i="24"/>
  <c r="AL143" i="24"/>
  <c r="AB145" i="24"/>
  <c r="AO148" i="24"/>
  <c r="AC129" i="24"/>
  <c r="R132" i="24"/>
  <c r="AQ143" i="24"/>
  <c r="AJ145" i="24"/>
  <c r="AP148" i="24"/>
  <c r="Z124" i="24"/>
  <c r="AA124" i="24" s="1"/>
  <c r="AG136" i="24"/>
  <c r="AH136" i="24" s="1"/>
  <c r="AI136" i="24" s="1"/>
  <c r="AL142" i="24"/>
  <c r="AP144" i="24"/>
  <c r="AO145" i="24"/>
  <c r="AM151" i="24"/>
  <c r="AD167" i="24"/>
  <c r="AE167" i="24" s="1"/>
  <c r="AQ122" i="24"/>
  <c r="AL125" i="24"/>
  <c r="AJ129" i="24"/>
  <c r="P121" i="24"/>
  <c r="Q121" i="24"/>
  <c r="J122" i="24"/>
  <c r="AK122" i="24"/>
  <c r="AB122" i="24"/>
  <c r="Z122" i="24"/>
  <c r="AA122" i="24" s="1"/>
  <c r="AM122" i="24"/>
  <c r="P122" i="24"/>
  <c r="Q122" i="24"/>
  <c r="J123" i="24"/>
  <c r="AN123" i="24"/>
  <c r="Z123" i="24"/>
  <c r="AA123" i="24" s="1"/>
  <c r="AP123" i="24"/>
  <c r="Q123" i="24"/>
  <c r="J124" i="24"/>
  <c r="P123" i="24"/>
  <c r="AO124" i="24"/>
  <c r="AK124" i="24"/>
  <c r="AG124" i="24"/>
  <c r="AH124" i="24" s="1"/>
  <c r="AI124" i="24" s="1"/>
  <c r="R124" i="24"/>
  <c r="AM124" i="24"/>
  <c r="AP124" i="24"/>
  <c r="AD124" i="24"/>
  <c r="AE124" i="24" s="1"/>
  <c r="Q124" i="24"/>
  <c r="P124" i="24"/>
  <c r="J125" i="24"/>
  <c r="AO125" i="24"/>
  <c r="AD125" i="24"/>
  <c r="AE125" i="24" s="1"/>
  <c r="AK125" i="24"/>
  <c r="AB125" i="24"/>
  <c r="AJ125" i="24"/>
  <c r="R125" i="24"/>
  <c r="AG125" i="24"/>
  <c r="AH125" i="24" s="1"/>
  <c r="AI125" i="24" s="1"/>
  <c r="AP125" i="24"/>
  <c r="AQ125" i="24"/>
  <c r="P125" i="24"/>
  <c r="Q125" i="24"/>
  <c r="J126" i="24"/>
  <c r="AN126" i="24"/>
  <c r="AG126" i="24"/>
  <c r="AH126" i="24" s="1"/>
  <c r="AI126" i="24" s="1"/>
  <c r="P126" i="24"/>
  <c r="Q126" i="24"/>
  <c r="J127" i="24"/>
  <c r="AP127" i="24"/>
  <c r="P127" i="24"/>
  <c r="Q127" i="24"/>
  <c r="J128" i="24"/>
  <c r="Q128" i="24"/>
  <c r="P128" i="24"/>
  <c r="J129" i="24"/>
  <c r="AO129" i="24"/>
  <c r="AB129" i="24"/>
  <c r="AN129" i="24"/>
  <c r="Z129" i="24"/>
  <c r="AA129" i="24" s="1"/>
  <c r="AK129" i="24"/>
  <c r="AG129" i="24"/>
  <c r="AH129" i="24" s="1"/>
  <c r="AI129" i="24" s="1"/>
  <c r="AM129" i="24"/>
  <c r="P129" i="24"/>
  <c r="Q129" i="24"/>
  <c r="J130" i="24"/>
  <c r="AD130" i="24"/>
  <c r="AE130" i="24" s="1"/>
  <c r="AM130" i="24"/>
  <c r="P130" i="24"/>
  <c r="Q130" i="24"/>
  <c r="J131" i="24"/>
  <c r="AM131" i="24"/>
  <c r="AC131" i="24"/>
  <c r="AO131" i="24"/>
  <c r="P131" i="24"/>
  <c r="Q131" i="24"/>
  <c r="J132" i="24"/>
  <c r="AG132" i="24"/>
  <c r="AH132" i="24" s="1"/>
  <c r="AI132" i="24" s="1"/>
  <c r="AP132" i="24"/>
  <c r="AC132" i="24"/>
  <c r="AO132" i="24"/>
  <c r="Z132" i="24"/>
  <c r="AA132" i="24" s="1"/>
  <c r="AN132" i="24"/>
  <c r="AJ132" i="24"/>
  <c r="Q132" i="24"/>
  <c r="P132" i="24"/>
  <c r="J133" i="24"/>
  <c r="AM133" i="24"/>
  <c r="AQ133" i="24"/>
  <c r="P133" i="24"/>
  <c r="Q133" i="24"/>
  <c r="J134" i="24"/>
  <c r="AM134" i="24"/>
  <c r="AC134" i="24"/>
  <c r="P134" i="24"/>
  <c r="Q134" i="24"/>
  <c r="J135" i="24"/>
  <c r="AG135" i="24"/>
  <c r="AH135" i="24" s="1"/>
  <c r="AI135" i="24" s="1"/>
  <c r="AP135" i="24"/>
  <c r="AD135" i="24"/>
  <c r="AE135" i="24" s="1"/>
  <c r="AO135" i="24"/>
  <c r="AN135" i="24"/>
  <c r="AC135" i="24"/>
  <c r="AK135" i="24"/>
  <c r="Z135" i="24"/>
  <c r="AA135" i="24" s="1"/>
  <c r="P135" i="24"/>
  <c r="Q135" i="24"/>
  <c r="J136" i="24"/>
  <c r="AJ136" i="24"/>
  <c r="R136" i="24"/>
  <c r="AQ136" i="24"/>
  <c r="AO136" i="24"/>
  <c r="AD136" i="24"/>
  <c r="AE136" i="24" s="1"/>
  <c r="AN136" i="24"/>
  <c r="AK136" i="24"/>
  <c r="AB136" i="24"/>
  <c r="Q136" i="24"/>
  <c r="P136" i="24"/>
  <c r="J137" i="24"/>
  <c r="AQ137" i="24"/>
  <c r="AM137" i="24"/>
  <c r="AG137" i="24"/>
  <c r="AH137" i="24" s="1"/>
  <c r="AI137" i="24" s="1"/>
  <c r="P137" i="24"/>
  <c r="Q137" i="24"/>
  <c r="J138" i="24"/>
  <c r="AG138" i="24"/>
  <c r="AH138" i="24" s="1"/>
  <c r="AI138" i="24" s="1"/>
  <c r="AB138" i="24"/>
  <c r="AQ138" i="24"/>
  <c r="AL138" i="24"/>
  <c r="P138" i="24"/>
  <c r="Q138" i="24"/>
  <c r="J139" i="24"/>
  <c r="AL139" i="24"/>
  <c r="AC139" i="24"/>
  <c r="AM139" i="24"/>
  <c r="P139" i="24"/>
  <c r="Q139" i="24"/>
  <c r="J140" i="24"/>
  <c r="Q140" i="24"/>
  <c r="P140" i="24"/>
  <c r="J141" i="24"/>
  <c r="AM141" i="24"/>
  <c r="AB141" i="24"/>
  <c r="Z141" i="24"/>
  <c r="AA141" i="24" s="1"/>
  <c r="AP141" i="24"/>
  <c r="P141" i="24"/>
  <c r="Q141" i="24"/>
  <c r="J142" i="24"/>
  <c r="AD142" i="24"/>
  <c r="AE142" i="24" s="1"/>
  <c r="AP142" i="24"/>
  <c r="AN142" i="24"/>
  <c r="Z142" i="24"/>
  <c r="AA142" i="24" s="1"/>
  <c r="AM142" i="24"/>
  <c r="AK142" i="24"/>
  <c r="P142" i="24"/>
  <c r="Q142" i="24"/>
  <c r="J143" i="24"/>
  <c r="AG143" i="24"/>
  <c r="AH143" i="24" s="1"/>
  <c r="AI143" i="24" s="1"/>
  <c r="R143" i="24"/>
  <c r="AP143" i="24"/>
  <c r="AD143" i="24"/>
  <c r="AE143" i="24" s="1"/>
  <c r="AO143" i="24"/>
  <c r="AN143" i="24"/>
  <c r="AC143" i="24"/>
  <c r="AF144" i="24" s="1"/>
  <c r="AK143" i="24"/>
  <c r="P143" i="24"/>
  <c r="J144" i="24"/>
  <c r="Q143" i="24"/>
  <c r="AJ144" i="24"/>
  <c r="R144" i="24"/>
  <c r="AQ144" i="24"/>
  <c r="AO144" i="24"/>
  <c r="AD144" i="24"/>
  <c r="AE144" i="24" s="1"/>
  <c r="AN144" i="24"/>
  <c r="AK144" i="24"/>
  <c r="AB144" i="24"/>
  <c r="Q144" i="24"/>
  <c r="J145" i="24"/>
  <c r="P144" i="24"/>
  <c r="AN145" i="24"/>
  <c r="AM145" i="24"/>
  <c r="AL145" i="24"/>
  <c r="AD145" i="24"/>
  <c r="AE145" i="24" s="1"/>
  <c r="P145" i="24"/>
  <c r="Q145" i="24"/>
  <c r="J146" i="24"/>
  <c r="P146" i="24"/>
  <c r="Q146" i="24"/>
  <c r="J147" i="24"/>
  <c r="R147" i="24"/>
  <c r="AP147" i="24"/>
  <c r="Q147" i="24"/>
  <c r="J148" i="24"/>
  <c r="P147" i="24"/>
  <c r="AN148" i="24"/>
  <c r="Z148" i="24"/>
  <c r="AA148" i="24" s="1"/>
  <c r="AK148" i="24"/>
  <c r="AJ148" i="24"/>
  <c r="R148" i="24"/>
  <c r="Q148" i="24"/>
  <c r="P148" i="24"/>
  <c r="J149" i="24"/>
  <c r="AJ149" i="24"/>
  <c r="P149" i="24"/>
  <c r="Q149" i="24"/>
  <c r="J150" i="24"/>
  <c r="AL150" i="24"/>
  <c r="P150" i="24"/>
  <c r="Q150" i="24"/>
  <c r="J151" i="24"/>
  <c r="AP151" i="24"/>
  <c r="AD151" i="24"/>
  <c r="AE151" i="24" s="1"/>
  <c r="AO151" i="24"/>
  <c r="AN151" i="24"/>
  <c r="AL151" i="24"/>
  <c r="Z151" i="24"/>
  <c r="AA151" i="24" s="1"/>
  <c r="AK151" i="24"/>
  <c r="AG151" i="24"/>
  <c r="AH151" i="24" s="1"/>
  <c r="AI151" i="24" s="1"/>
  <c r="R151" i="24"/>
  <c r="AQ151" i="24"/>
  <c r="P151" i="24"/>
  <c r="Q151" i="24"/>
  <c r="J152" i="24"/>
  <c r="AQ152" i="24"/>
  <c r="AD152" i="24"/>
  <c r="AE152" i="24" s="1"/>
  <c r="AO152" i="24"/>
  <c r="AL152" i="24"/>
  <c r="AC152" i="24"/>
  <c r="AK152" i="24"/>
  <c r="AB152" i="24"/>
  <c r="AG152" i="24"/>
  <c r="AH152" i="24" s="1"/>
  <c r="AI152" i="24" s="1"/>
  <c r="Q152" i="24"/>
  <c r="P152" i="24"/>
  <c r="J153" i="24"/>
  <c r="AD153" i="24"/>
  <c r="AE153" i="24" s="1"/>
  <c r="AN153" i="24"/>
  <c r="P153" i="24"/>
  <c r="Q153" i="24"/>
  <c r="J154" i="24"/>
  <c r="P154" i="24"/>
  <c r="Q154" i="24"/>
  <c r="J155" i="24"/>
  <c r="AP155" i="24"/>
  <c r="AM155" i="24"/>
  <c r="P155" i="24"/>
  <c r="J156" i="24"/>
  <c r="Q155" i="24"/>
  <c r="Z156" i="24"/>
  <c r="AA156" i="24" s="1"/>
  <c r="AP156" i="24"/>
  <c r="R156" i="24"/>
  <c r="AN156" i="24"/>
  <c r="AM156" i="24"/>
  <c r="Q156" i="24"/>
  <c r="P156" i="24"/>
  <c r="J157" i="24"/>
  <c r="Z157" i="24"/>
  <c r="AA157" i="24" s="1"/>
  <c r="AQ157" i="24"/>
  <c r="AP157" i="24"/>
  <c r="AO157" i="24"/>
  <c r="AN157" i="24"/>
  <c r="AK157" i="24"/>
  <c r="AJ157" i="24"/>
  <c r="AB157" i="24"/>
  <c r="P157" i="24"/>
  <c r="Q157" i="24"/>
  <c r="J158" i="24"/>
  <c r="P158" i="24"/>
  <c r="Q158" i="24"/>
  <c r="J159" i="24"/>
  <c r="AG159" i="24"/>
  <c r="AH159" i="24" s="1"/>
  <c r="AI159" i="24" s="1"/>
  <c r="AM159" i="24"/>
  <c r="AQ159" i="24"/>
  <c r="AD159" i="24"/>
  <c r="AE159" i="24" s="1"/>
  <c r="AP159" i="24"/>
  <c r="AO159" i="24"/>
  <c r="Z159" i="24"/>
  <c r="AA159" i="24" s="1"/>
  <c r="AL159" i="24"/>
  <c r="R159" i="24"/>
  <c r="P159" i="24"/>
  <c r="Q159" i="24"/>
  <c r="J160" i="24"/>
  <c r="AK160" i="24"/>
  <c r="AB160" i="24"/>
  <c r="AJ160" i="24"/>
  <c r="R160" i="24"/>
  <c r="AG160" i="24"/>
  <c r="AH160" i="24" s="1"/>
  <c r="AI160" i="24" s="1"/>
  <c r="AP160" i="24"/>
  <c r="AQ160" i="24"/>
  <c r="AD160" i="24"/>
  <c r="AE160" i="24" s="1"/>
  <c r="AL160" i="24"/>
  <c r="AC160" i="24"/>
  <c r="Q160" i="24"/>
  <c r="P160" i="24"/>
  <c r="J161" i="24"/>
  <c r="AJ161" i="24"/>
  <c r="P161" i="24"/>
  <c r="Q161" i="24"/>
  <c r="J162" i="24"/>
  <c r="P162" i="24"/>
  <c r="Q162" i="24"/>
  <c r="J163" i="24"/>
  <c r="AP163" i="24"/>
  <c r="Z163" i="24"/>
  <c r="AA163" i="24" s="1"/>
  <c r="P163" i="24"/>
  <c r="Q163" i="24"/>
  <c r="J164" i="24"/>
  <c r="AN164" i="24"/>
  <c r="Q164" i="24"/>
  <c r="P164" i="24"/>
  <c r="J165" i="24"/>
  <c r="AJ165" i="24"/>
  <c r="AC165" i="24"/>
  <c r="AB165" i="24"/>
  <c r="Z165" i="24"/>
  <c r="AA165" i="24" s="1"/>
  <c r="AQ165" i="24"/>
  <c r="AP165" i="24"/>
  <c r="AO165" i="24"/>
  <c r="AK165" i="24"/>
  <c r="P165" i="24"/>
  <c r="Q165" i="24"/>
  <c r="J166" i="24"/>
  <c r="AD166" i="24"/>
  <c r="AE166" i="24" s="1"/>
  <c r="AC166" i="24"/>
  <c r="AM166" i="24"/>
  <c r="AQ166" i="24"/>
  <c r="AN166" i="24"/>
  <c r="AK166" i="24"/>
  <c r="P166" i="24"/>
  <c r="Q166" i="24"/>
  <c r="J167" i="24"/>
  <c r="AO167" i="24"/>
  <c r="Z167" i="24"/>
  <c r="AA167" i="24" s="1"/>
  <c r="AN167" i="24"/>
  <c r="AL167" i="24"/>
  <c r="R167" i="24"/>
  <c r="AG167" i="24"/>
  <c r="AH167" i="24" s="1"/>
  <c r="AI167" i="24" s="1"/>
  <c r="AM167" i="24"/>
  <c r="AP167" i="24"/>
  <c r="P167" i="24"/>
  <c r="J168" i="24"/>
  <c r="Q167" i="24"/>
  <c r="AQ168" i="24"/>
  <c r="AD168" i="24"/>
  <c r="AE168" i="24" s="1"/>
  <c r="AO168" i="24"/>
  <c r="AL168" i="24"/>
  <c r="AC168" i="24"/>
  <c r="AK168" i="24"/>
  <c r="AB168" i="24"/>
  <c r="AJ168" i="24"/>
  <c r="R168" i="24"/>
  <c r="AG168" i="24"/>
  <c r="AH168" i="24" s="1"/>
  <c r="AI168" i="24" s="1"/>
  <c r="AP168" i="24"/>
  <c r="Q168" i="24"/>
  <c r="P168" i="24"/>
  <c r="J169" i="24"/>
  <c r="AL169" i="24"/>
  <c r="AG169" i="24"/>
  <c r="AH169" i="24" s="1"/>
  <c r="AI169" i="24" s="1"/>
  <c r="AD169" i="24"/>
  <c r="AE169" i="24" s="1"/>
  <c r="AO169" i="24"/>
  <c r="P169" i="24"/>
  <c r="Q169" i="24"/>
  <c r="J170" i="24"/>
  <c r="P170" i="24"/>
  <c r="Q170" i="24"/>
  <c r="J171" i="24"/>
  <c r="AC171" i="24"/>
  <c r="AF172" i="24" s="1"/>
  <c r="AJ171" i="24"/>
  <c r="P171" i="24"/>
  <c r="Q171" i="24"/>
  <c r="J172" i="24"/>
  <c r="AP172" i="24"/>
  <c r="AM172" i="24"/>
  <c r="P173" i="24"/>
  <c r="Q173" i="24"/>
  <c r="J174" i="24"/>
  <c r="AD174" i="24"/>
  <c r="AE174" i="24" s="1"/>
  <c r="AN174" i="24"/>
  <c r="AM174" i="24"/>
  <c r="AG174" i="24"/>
  <c r="AH174" i="24" s="1"/>
  <c r="AI174" i="24" s="1"/>
  <c r="P174" i="24"/>
  <c r="Q174" i="24"/>
  <c r="J175" i="24"/>
  <c r="AC175" i="24"/>
  <c r="AQ175" i="24"/>
  <c r="AB175" i="24"/>
  <c r="AM175" i="24"/>
  <c r="R175" i="24"/>
  <c r="AL175" i="24"/>
  <c r="AN175" i="24"/>
  <c r="AK175" i="24"/>
  <c r="AJ175" i="24"/>
  <c r="P175" i="24"/>
  <c r="J176" i="24"/>
  <c r="Q175" i="24"/>
  <c r="AJ176" i="24"/>
  <c r="AM176" i="24"/>
  <c r="AG176" i="24"/>
  <c r="AH176" i="24" s="1"/>
  <c r="AI176" i="24" s="1"/>
  <c r="AB176" i="24"/>
  <c r="AP176" i="24"/>
  <c r="Z176" i="24"/>
  <c r="AA176" i="24" s="1"/>
  <c r="AK176" i="24"/>
  <c r="R176" i="24"/>
  <c r="Q176" i="24"/>
  <c r="P176" i="24"/>
  <c r="J177" i="24"/>
  <c r="AO177" i="24"/>
  <c r="Z177" i="24"/>
  <c r="AA177" i="24" s="1"/>
  <c r="AN177" i="24"/>
  <c r="P177" i="24"/>
  <c r="Q177" i="24"/>
  <c r="J178" i="24"/>
  <c r="P178" i="24"/>
  <c r="Q178" i="24"/>
  <c r="J179" i="24"/>
  <c r="AM179" i="24"/>
  <c r="Q179" i="24"/>
  <c r="P179" i="24"/>
  <c r="J180" i="24"/>
  <c r="AO180" i="24"/>
  <c r="AD180" i="24"/>
  <c r="AE180" i="24" s="1"/>
  <c r="AN180" i="24"/>
  <c r="AL180" i="24"/>
  <c r="AC180" i="24"/>
  <c r="AK180" i="24"/>
  <c r="AB180" i="24"/>
  <c r="AJ180" i="24"/>
  <c r="Z180" i="24"/>
  <c r="AA180" i="24" s="1"/>
  <c r="AG180" i="24"/>
  <c r="AH180" i="24" s="1"/>
  <c r="AI180" i="24" s="1"/>
  <c r="AP180" i="24"/>
  <c r="AM180" i="24"/>
  <c r="Q180" i="24"/>
  <c r="P180" i="24"/>
  <c r="J181" i="24"/>
  <c r="AN181" i="24"/>
  <c r="AK181" i="24"/>
  <c r="AJ181" i="24"/>
  <c r="AG181" i="24"/>
  <c r="AH181" i="24" s="1"/>
  <c r="AI181" i="24" s="1"/>
  <c r="AQ181" i="24"/>
  <c r="AO181" i="24"/>
  <c r="AC181" i="24"/>
  <c r="AF182" i="24" s="1"/>
  <c r="AB181" i="24"/>
  <c r="R181" i="24"/>
  <c r="AM181" i="24"/>
  <c r="P181" i="24"/>
  <c r="Q181" i="24"/>
  <c r="J182" i="24"/>
  <c r="AL182" i="24"/>
  <c r="AJ182" i="24"/>
  <c r="AD182" i="24"/>
  <c r="AE182" i="24" s="1"/>
  <c r="AB182" i="24"/>
  <c r="AQ182" i="24"/>
  <c r="AN182" i="24"/>
  <c r="P182" i="24"/>
  <c r="Q182" i="24"/>
  <c r="J183" i="24"/>
  <c r="AM183" i="24"/>
  <c r="AG183" i="24"/>
  <c r="AH183" i="24" s="1"/>
  <c r="AI183" i="24" s="1"/>
  <c r="AQ183" i="24"/>
  <c r="P183" i="24"/>
  <c r="Q183" i="24"/>
  <c r="J184" i="24"/>
  <c r="R184" i="24"/>
  <c r="AG184" i="24"/>
  <c r="AH184" i="24" s="1"/>
  <c r="AI184" i="24" s="1"/>
  <c r="AN184" i="24"/>
  <c r="AP184" i="24"/>
  <c r="AD184" i="24"/>
  <c r="AE184" i="24" s="1"/>
  <c r="AO184" i="24"/>
  <c r="AL184" i="24"/>
  <c r="AC184" i="24"/>
  <c r="AK184" i="24"/>
  <c r="AB184" i="24"/>
  <c r="AJ184" i="24"/>
  <c r="Z184" i="24"/>
  <c r="AA184" i="24" s="1"/>
  <c r="Q184" i="24"/>
  <c r="P184" i="24"/>
  <c r="J185" i="24"/>
  <c r="R185" i="24"/>
  <c r="AK185" i="24"/>
  <c r="AO185" i="24"/>
  <c r="AM185" i="24"/>
  <c r="AG185" i="24"/>
  <c r="AH185" i="24" s="1"/>
  <c r="AI185" i="24" s="1"/>
  <c r="P185" i="24"/>
  <c r="Q185" i="24"/>
  <c r="J186" i="24"/>
  <c r="AB186" i="24"/>
  <c r="P186" i="24"/>
  <c r="Q186" i="24"/>
  <c r="J187" i="24"/>
  <c r="AM187" i="24"/>
  <c r="AK187" i="24"/>
  <c r="AQ187" i="24"/>
  <c r="Q187" i="24"/>
  <c r="J188" i="24"/>
  <c r="P187" i="24"/>
  <c r="AL188" i="24"/>
  <c r="AC188" i="24"/>
  <c r="AK188" i="24"/>
  <c r="AJ188" i="24"/>
  <c r="AB188" i="24"/>
  <c r="AG188" i="24"/>
  <c r="AH188" i="24" s="1"/>
  <c r="AI188" i="24" s="1"/>
  <c r="Z188" i="24"/>
  <c r="AA188" i="24" s="1"/>
  <c r="AQ188" i="24"/>
  <c r="AP188" i="24"/>
  <c r="R188" i="24"/>
  <c r="AO188" i="24"/>
  <c r="AD188" i="24"/>
  <c r="AE188" i="24" s="1"/>
  <c r="AM188" i="24"/>
  <c r="AN188" i="24"/>
  <c r="Q188" i="24"/>
  <c r="P188" i="24"/>
  <c r="J189" i="24"/>
  <c r="AQ189" i="24"/>
  <c r="AC189" i="24"/>
  <c r="AF190" i="24" s="1"/>
  <c r="AO189" i="24"/>
  <c r="AB189" i="24"/>
  <c r="AN189" i="24"/>
  <c r="R189" i="24"/>
  <c r="AK189" i="24"/>
  <c r="AM189" i="24"/>
  <c r="AJ189" i="24"/>
  <c r="AG189" i="24"/>
  <c r="AH189" i="24" s="1"/>
  <c r="AI189" i="24" s="1"/>
  <c r="P189" i="24"/>
  <c r="Q189" i="24"/>
  <c r="J190" i="24"/>
  <c r="AN190" i="24"/>
  <c r="AL190" i="24"/>
  <c r="AJ190" i="24"/>
  <c r="AD190" i="24"/>
  <c r="AE190" i="24" s="1"/>
  <c r="AB190" i="24"/>
  <c r="AQ190" i="24"/>
  <c r="P190" i="24"/>
  <c r="Q190" i="24"/>
  <c r="J191" i="24"/>
  <c r="P191" i="24"/>
  <c r="Q191" i="24"/>
  <c r="J192" i="24"/>
  <c r="AG192" i="24"/>
  <c r="AH192" i="24" s="1"/>
  <c r="AI192" i="24" s="1"/>
  <c r="AN192" i="24"/>
  <c r="AP192" i="24"/>
  <c r="AD192" i="24"/>
  <c r="AE192" i="24" s="1"/>
  <c r="AO192" i="24"/>
  <c r="AL192" i="24"/>
  <c r="AC192" i="24"/>
  <c r="AK192" i="24"/>
  <c r="AB192" i="24"/>
  <c r="AJ192" i="24"/>
  <c r="Z192" i="24"/>
  <c r="AA192" i="24" s="1"/>
  <c r="R192" i="24"/>
  <c r="Q192" i="24"/>
  <c r="P192" i="24"/>
  <c r="J193" i="24"/>
  <c r="R193" i="24"/>
  <c r="AO193" i="24"/>
  <c r="AM193" i="24"/>
  <c r="AK193" i="24"/>
  <c r="AG193" i="24"/>
  <c r="AH193" i="24" s="1"/>
  <c r="AI193" i="24" s="1"/>
  <c r="AC193" i="24"/>
  <c r="P193" i="24"/>
  <c r="Q193" i="24"/>
  <c r="J194" i="24"/>
  <c r="P194" i="24"/>
  <c r="Q194" i="24"/>
  <c r="J195" i="24"/>
  <c r="AQ195" i="24"/>
  <c r="AK195" i="24"/>
  <c r="AC195" i="24"/>
  <c r="P195" i="24"/>
  <c r="Q195" i="24"/>
  <c r="J196" i="24"/>
  <c r="AK196" i="24"/>
  <c r="AB196" i="24"/>
  <c r="AJ196" i="24"/>
  <c r="Z196" i="24"/>
  <c r="AA196" i="24" s="1"/>
  <c r="AG196" i="24"/>
  <c r="AH196" i="24" s="1"/>
  <c r="AI196" i="24" s="1"/>
  <c r="AQ196" i="24"/>
  <c r="R196" i="24"/>
  <c r="AP196" i="24"/>
  <c r="AM196" i="24"/>
  <c r="AO196" i="24"/>
  <c r="AD196" i="24"/>
  <c r="AE196" i="24" s="1"/>
  <c r="AN196" i="24"/>
  <c r="AL196" i="24"/>
  <c r="AC196" i="24"/>
  <c r="Q196" i="24"/>
  <c r="P196" i="24"/>
  <c r="J197" i="24"/>
  <c r="AO197" i="24"/>
  <c r="AB197" i="24"/>
  <c r="AN197" i="24"/>
  <c r="R197" i="24"/>
  <c r="AK197" i="24"/>
  <c r="AM197" i="24"/>
  <c r="AJ197" i="24"/>
  <c r="AG197" i="24"/>
  <c r="AH197" i="24" s="1"/>
  <c r="AI197" i="24" s="1"/>
  <c r="AQ197" i="24"/>
  <c r="AC197" i="24"/>
  <c r="Q197" i="24"/>
  <c r="J198" i="24"/>
  <c r="P197" i="24"/>
  <c r="AN198" i="24"/>
  <c r="AJ198" i="24"/>
  <c r="P198" i="24"/>
  <c r="Q198" i="24"/>
  <c r="J199" i="24"/>
  <c r="AP199" i="24"/>
  <c r="Q199" i="24"/>
  <c r="J200" i="24"/>
  <c r="P199" i="24"/>
  <c r="AO200" i="24"/>
  <c r="AD200" i="24"/>
  <c r="AE200" i="24" s="1"/>
  <c r="Q200" i="24"/>
  <c r="P200" i="24"/>
  <c r="J201" i="24"/>
  <c r="AQ201" i="24"/>
  <c r="AN201" i="24"/>
  <c r="AC201" i="24"/>
  <c r="AG201" i="24"/>
  <c r="AH201" i="24" s="1"/>
  <c r="AI201" i="24" s="1"/>
  <c r="Q201" i="24"/>
  <c r="P201" i="24"/>
  <c r="J202" i="24"/>
  <c r="AD202" i="24"/>
  <c r="AE202" i="24" s="1"/>
  <c r="P202" i="24"/>
  <c r="Q202" i="24"/>
  <c r="J203" i="24"/>
  <c r="AO203" i="24"/>
  <c r="AP203" i="24"/>
  <c r="AM203" i="24"/>
  <c r="P203" i="24"/>
  <c r="Q203" i="24"/>
  <c r="J204" i="24"/>
  <c r="AJ204" i="24"/>
  <c r="AB204" i="24"/>
  <c r="AG204" i="24"/>
  <c r="AH204" i="24" s="1"/>
  <c r="AI204" i="24" s="1"/>
  <c r="Z204" i="24"/>
  <c r="AA204" i="24" s="1"/>
  <c r="AP204" i="24"/>
  <c r="R204" i="24"/>
  <c r="AO204" i="24"/>
  <c r="AM204" i="24"/>
  <c r="AN204" i="24"/>
  <c r="AD204" i="24"/>
  <c r="AE204" i="24" s="1"/>
  <c r="AL204" i="24"/>
  <c r="AK204" i="24"/>
  <c r="AC204" i="24"/>
  <c r="Q204" i="24"/>
  <c r="J205" i="24"/>
  <c r="P204" i="24"/>
  <c r="R205" i="24"/>
  <c r="AQ205" i="24"/>
  <c r="AO205" i="24"/>
  <c r="AJ205" i="24"/>
  <c r="AG205" i="24"/>
  <c r="AH205" i="24" s="1"/>
  <c r="AI205" i="24" s="1"/>
  <c r="Q205" i="24"/>
  <c r="P205" i="24"/>
  <c r="J206" i="24"/>
  <c r="P206" i="24"/>
  <c r="Q206" i="24"/>
  <c r="J207" i="24"/>
  <c r="Q207" i="24"/>
  <c r="J208" i="24"/>
  <c r="P207" i="24"/>
  <c r="AC208" i="24"/>
  <c r="Z208" i="24"/>
  <c r="AA208" i="24" s="1"/>
  <c r="AO208" i="24"/>
  <c r="AL208" i="24"/>
  <c r="AG208" i="24"/>
  <c r="AH208" i="24" s="1"/>
  <c r="AI208" i="24" s="1"/>
  <c r="Q208" i="24"/>
  <c r="P208" i="24"/>
  <c r="J209" i="24"/>
  <c r="AO209" i="24"/>
  <c r="AC209" i="24"/>
  <c r="AN209" i="24"/>
  <c r="AB209" i="24"/>
  <c r="AM209" i="24"/>
  <c r="R209" i="24"/>
  <c r="AK209" i="24"/>
  <c r="AJ209" i="24"/>
  <c r="AG209" i="24"/>
  <c r="AH209" i="24" s="1"/>
  <c r="AI209" i="24" s="1"/>
  <c r="AQ209" i="24"/>
  <c r="Q209" i="24"/>
  <c r="P209" i="24"/>
  <c r="J210" i="24"/>
  <c r="P210" i="24"/>
  <c r="Q210" i="24"/>
  <c r="J211" i="24"/>
  <c r="AC211" i="24"/>
  <c r="AL211" i="24"/>
  <c r="P211" i="24"/>
  <c r="Q211" i="24"/>
  <c r="J212" i="24"/>
  <c r="AK212" i="24"/>
  <c r="AB212" i="24"/>
  <c r="AJ212" i="24"/>
  <c r="Z212" i="24"/>
  <c r="AA212" i="24" s="1"/>
  <c r="R212" i="24"/>
  <c r="AP212" i="24"/>
  <c r="AG212" i="24"/>
  <c r="AH212" i="24" s="1"/>
  <c r="AI212" i="24" s="1"/>
  <c r="AM212" i="24"/>
  <c r="AO212" i="24"/>
  <c r="AD212" i="24"/>
  <c r="AE212" i="24" s="1"/>
  <c r="AN212" i="24"/>
  <c r="AC212" i="24"/>
  <c r="Q212" i="24"/>
  <c r="P212" i="24"/>
  <c r="J213" i="24"/>
  <c r="AK213" i="24"/>
  <c r="AJ213" i="24"/>
  <c r="AC213" i="24"/>
  <c r="AF214" i="24" s="1"/>
  <c r="AB213" i="24"/>
  <c r="AM213" i="24"/>
  <c r="Q213" i="24"/>
  <c r="P213" i="24"/>
  <c r="J214" i="24"/>
  <c r="P214" i="24"/>
  <c r="Q214" i="24"/>
  <c r="J215" i="24"/>
  <c r="AC215" i="24"/>
  <c r="AQ215" i="24"/>
  <c r="AP215" i="24"/>
  <c r="Z215" i="24"/>
  <c r="AA215" i="24" s="1"/>
  <c r="AO215" i="24"/>
  <c r="R215" i="24"/>
  <c r="AK215" i="24"/>
  <c r="AN215" i="24"/>
  <c r="AG215" i="24"/>
  <c r="AH215" i="24" s="1"/>
  <c r="AI215" i="24" s="1"/>
  <c r="Q215" i="24"/>
  <c r="P215" i="24"/>
  <c r="J216" i="24"/>
  <c r="AB216" i="24"/>
  <c r="R216" i="24"/>
  <c r="AL216" i="24"/>
  <c r="AJ216" i="24"/>
  <c r="AG216" i="24"/>
  <c r="AH216" i="24" s="1"/>
  <c r="AI216" i="24" s="1"/>
  <c r="Q216" i="24"/>
  <c r="P216" i="24"/>
  <c r="AQ217" i="24"/>
  <c r="J217" i="24"/>
  <c r="AM217" i="24"/>
  <c r="Q217" i="24"/>
  <c r="P217" i="24"/>
  <c r="J218" i="24"/>
  <c r="AQ218" i="24"/>
  <c r="AO218" i="24"/>
  <c r="P218" i="24"/>
  <c r="Q218" i="24"/>
  <c r="AO219" i="24"/>
  <c r="AK219" i="24"/>
  <c r="AC219" i="24"/>
  <c r="R219" i="24"/>
  <c r="AD219" i="24"/>
  <c r="AE219" i="24" s="1"/>
  <c r="P219" i="24"/>
  <c r="Q219" i="24"/>
  <c r="AG220" i="24"/>
  <c r="AH220" i="24" s="1"/>
  <c r="AI220" i="24" s="1"/>
  <c r="R220" i="24"/>
  <c r="AM220" i="24"/>
  <c r="AP220" i="24"/>
  <c r="AD220" i="24"/>
  <c r="AE220" i="24" s="1"/>
  <c r="AN220" i="24"/>
  <c r="AL220" i="24"/>
  <c r="AB220" i="24"/>
  <c r="AK220" i="24"/>
  <c r="Z220" i="24"/>
  <c r="AA220" i="24" s="1"/>
  <c r="AJ220" i="24"/>
  <c r="Q220" i="24"/>
  <c r="P220" i="24"/>
  <c r="J221" i="24"/>
  <c r="AJ221" i="24"/>
  <c r="AB221" i="24"/>
  <c r="AM221" i="24"/>
  <c r="Q221" i="24"/>
  <c r="P221" i="24"/>
  <c r="AP222" i="24"/>
  <c r="AL222" i="24"/>
  <c r="P222" i="24"/>
  <c r="Q222" i="24"/>
  <c r="AG223" i="24"/>
  <c r="AH223" i="24" s="1"/>
  <c r="AI223" i="24" s="1"/>
  <c r="Z223" i="24"/>
  <c r="AA223" i="24" s="1"/>
  <c r="AQ223" i="24"/>
  <c r="AP223" i="24"/>
  <c r="R223" i="24"/>
  <c r="AO223" i="24"/>
  <c r="AN223" i="24"/>
  <c r="Q223" i="24"/>
  <c r="P223" i="24"/>
  <c r="AL224" i="24"/>
  <c r="AD224" i="24"/>
  <c r="AE224" i="24" s="1"/>
  <c r="AG224" i="24"/>
  <c r="AH224" i="24" s="1"/>
  <c r="AI224" i="24" s="1"/>
  <c r="Q224" i="24"/>
  <c r="P224" i="24"/>
  <c r="AM225" i="24"/>
  <c r="AQ225" i="24"/>
  <c r="Q225" i="24"/>
  <c r="P225" i="24"/>
  <c r="Z226" i="24"/>
  <c r="AA226" i="24" s="1"/>
  <c r="AQ226" i="24"/>
  <c r="P226" i="24"/>
  <c r="Q226" i="24"/>
  <c r="AO227" i="24"/>
  <c r="AG227" i="24"/>
  <c r="AH227" i="24" s="1"/>
  <c r="AI227" i="24" s="1"/>
  <c r="P227" i="24"/>
  <c r="Q227" i="24"/>
  <c r="AJ228" i="24"/>
  <c r="R228" i="24"/>
  <c r="AG228" i="24"/>
  <c r="AH228" i="24" s="1"/>
  <c r="AI228" i="24" s="1"/>
  <c r="AQ228" i="24"/>
  <c r="AD228" i="24"/>
  <c r="AE228" i="24" s="1"/>
  <c r="AO228" i="24"/>
  <c r="AN228" i="24"/>
  <c r="AC228" i="24"/>
  <c r="AL228" i="24"/>
  <c r="AB228" i="24"/>
  <c r="Q228" i="24"/>
  <c r="P228" i="24"/>
  <c r="AB229" i="24"/>
  <c r="R229" i="24"/>
  <c r="AO229" i="24"/>
  <c r="AQ229" i="24"/>
  <c r="J229" i="24"/>
  <c r="AN229" i="24"/>
  <c r="AM229" i="24"/>
  <c r="AG229" i="24"/>
  <c r="AH229" i="24" s="1"/>
  <c r="AI229" i="24" s="1"/>
  <c r="Q229" i="24"/>
  <c r="P229" i="24"/>
  <c r="J230" i="24"/>
  <c r="AD230" i="24"/>
  <c r="AE230" i="24" s="1"/>
  <c r="P230" i="24"/>
  <c r="Q230" i="24"/>
  <c r="J231" i="24"/>
  <c r="Q231" i="24"/>
  <c r="P231" i="24"/>
  <c r="AM232" i="24"/>
  <c r="AO232" i="24"/>
  <c r="AK232" i="24"/>
  <c r="AJ232" i="24"/>
  <c r="AG232" i="24"/>
  <c r="AH232" i="24" s="1"/>
  <c r="AI232" i="24" s="1"/>
  <c r="Q232" i="24"/>
  <c r="P232" i="24"/>
  <c r="J233" i="24"/>
  <c r="AN233" i="24"/>
  <c r="Q233" i="24"/>
  <c r="P233" i="24"/>
  <c r="J234" i="24"/>
  <c r="P234" i="24"/>
  <c r="Q234" i="24"/>
  <c r="AO235" i="24"/>
  <c r="Z235" i="24"/>
  <c r="AA235" i="24" s="1"/>
  <c r="AK235" i="24"/>
  <c r="AG235" i="24"/>
  <c r="AH235" i="24" s="1"/>
  <c r="AI235" i="24" s="1"/>
  <c r="AN235" i="24"/>
  <c r="AD235" i="24"/>
  <c r="AE235" i="24" s="1"/>
  <c r="AQ235" i="24"/>
  <c r="AC235" i="24"/>
  <c r="AP235" i="24"/>
  <c r="P235" i="24"/>
  <c r="Q235" i="24"/>
  <c r="AO236" i="24"/>
  <c r="AD236" i="24"/>
  <c r="AE236" i="24" s="1"/>
  <c r="AN236" i="24"/>
  <c r="AL236" i="24"/>
  <c r="AB236" i="24"/>
  <c r="AK236" i="24"/>
  <c r="R236" i="24"/>
  <c r="AJ236" i="24"/>
  <c r="AQ236" i="24"/>
  <c r="AG236" i="24"/>
  <c r="AH236" i="24" s="1"/>
  <c r="AI236" i="24" s="1"/>
  <c r="Q236" i="24"/>
  <c r="P236" i="24"/>
  <c r="R237" i="24"/>
  <c r="AQ237" i="24"/>
  <c r="AN237" i="24"/>
  <c r="AJ237" i="24"/>
  <c r="AG237" i="24"/>
  <c r="AH237" i="24" s="1"/>
  <c r="AI237" i="24" s="1"/>
  <c r="AB237" i="24"/>
  <c r="Q237" i="24"/>
  <c r="P237" i="24"/>
  <c r="J238" i="24"/>
  <c r="AQ238" i="24"/>
  <c r="AD238" i="24"/>
  <c r="AE238" i="24" s="1"/>
  <c r="P238" i="24"/>
  <c r="Q238" i="24"/>
  <c r="AG239" i="24"/>
  <c r="AH239" i="24" s="1"/>
  <c r="AI239" i="24" s="1"/>
  <c r="AD239" i="24"/>
  <c r="AE239" i="24" s="1"/>
  <c r="AM239" i="24"/>
  <c r="AO239" i="24"/>
  <c r="AL239" i="24"/>
  <c r="Q239" i="24"/>
  <c r="P239" i="24"/>
  <c r="AK240" i="24"/>
  <c r="AP240" i="24"/>
  <c r="AN240" i="24"/>
  <c r="AJ240" i="24"/>
  <c r="R240" i="24"/>
  <c r="Q240" i="24"/>
  <c r="P240" i="24"/>
  <c r="J241" i="24"/>
  <c r="Q241" i="24"/>
  <c r="P241" i="24"/>
  <c r="P242" i="24"/>
  <c r="Q242" i="24"/>
  <c r="AG243" i="24"/>
  <c r="AH243" i="24" s="1"/>
  <c r="AI243" i="24" s="1"/>
  <c r="R243" i="24"/>
  <c r="AN243" i="24"/>
  <c r="AD243" i="24"/>
  <c r="AE243" i="24" s="1"/>
  <c r="AQ243" i="24"/>
  <c r="AP243" i="24"/>
  <c r="AC243" i="24"/>
  <c r="AO243" i="24"/>
  <c r="Z243" i="24"/>
  <c r="AA243" i="24" s="1"/>
  <c r="AK243" i="24"/>
  <c r="P243" i="24"/>
  <c r="Q243" i="24"/>
  <c r="AN244" i="24"/>
  <c r="AL244" i="24"/>
  <c r="AB244" i="24"/>
  <c r="AK244" i="24"/>
  <c r="R244" i="24"/>
  <c r="AJ244" i="24"/>
  <c r="AQ244" i="24"/>
  <c r="AG244" i="24"/>
  <c r="AH244" i="24" s="1"/>
  <c r="AI244" i="24" s="1"/>
  <c r="AD244" i="24"/>
  <c r="AE244" i="24" s="1"/>
  <c r="Q244" i="24"/>
  <c r="P244" i="24"/>
  <c r="AO245" i="24"/>
  <c r="AJ245" i="24"/>
  <c r="AG245" i="24"/>
  <c r="AH245" i="24" s="1"/>
  <c r="AI245" i="24" s="1"/>
  <c r="AB245" i="24"/>
  <c r="R245" i="24"/>
  <c r="AM245" i="24"/>
  <c r="Q245" i="24"/>
  <c r="P245" i="24"/>
  <c r="AD246" i="24"/>
  <c r="AE246" i="24" s="1"/>
  <c r="J246" i="24"/>
  <c r="AJ246" i="24"/>
  <c r="P246" i="24"/>
  <c r="Q246" i="24"/>
  <c r="AD247" i="24"/>
  <c r="AE247" i="24" s="1"/>
  <c r="R247" i="24"/>
  <c r="AO247" i="24"/>
  <c r="AL247" i="24"/>
  <c r="AG247" i="24"/>
  <c r="AH247" i="24" s="1"/>
  <c r="AI247" i="24" s="1"/>
  <c r="Q247" i="24"/>
  <c r="P247" i="24"/>
  <c r="AG248" i="24"/>
  <c r="AH248" i="24" s="1"/>
  <c r="AI248" i="24" s="1"/>
  <c r="AN248" i="24"/>
  <c r="AJ248" i="24"/>
  <c r="AC248" i="24"/>
  <c r="Q248" i="24"/>
  <c r="P248" i="24"/>
  <c r="AM249" i="24"/>
  <c r="Q249" i="24"/>
  <c r="P249" i="24"/>
  <c r="Z250" i="24"/>
  <c r="AA250" i="24" s="1"/>
  <c r="P250" i="24"/>
  <c r="Q250" i="24"/>
  <c r="AQ251" i="24"/>
  <c r="AD251" i="24"/>
  <c r="AE251" i="24" s="1"/>
  <c r="AP251" i="24"/>
  <c r="J251" i="24"/>
  <c r="AO251" i="24"/>
  <c r="AC251" i="24"/>
  <c r="AL251" i="24"/>
  <c r="AK251" i="24"/>
  <c r="Z251" i="24"/>
  <c r="AA251" i="24" s="1"/>
  <c r="AG251" i="24"/>
  <c r="AH251" i="24" s="1"/>
  <c r="AI251" i="24" s="1"/>
  <c r="R251" i="24"/>
  <c r="AN251" i="24"/>
  <c r="P251" i="24"/>
  <c r="Q251" i="24"/>
  <c r="AG252" i="24"/>
  <c r="AH252" i="24" s="1"/>
  <c r="AI252" i="24" s="1"/>
  <c r="AD252" i="24"/>
  <c r="AE252" i="24" s="1"/>
  <c r="AO252" i="24"/>
  <c r="AL252" i="24"/>
  <c r="AC252" i="24"/>
  <c r="AK252" i="24"/>
  <c r="AB252" i="24"/>
  <c r="AJ252" i="24"/>
  <c r="AQ252" i="24"/>
  <c r="Q252" i="24"/>
  <c r="P252" i="24"/>
  <c r="AQ253" i="24"/>
  <c r="AN253" i="24"/>
  <c r="J253" i="24"/>
  <c r="AO253" i="24"/>
  <c r="Q253" i="24"/>
  <c r="P253" i="24"/>
  <c r="AD254" i="24"/>
  <c r="AE254" i="24" s="1"/>
  <c r="AQ254" i="24"/>
  <c r="P254" i="24"/>
  <c r="Q254" i="24"/>
  <c r="R255" i="24"/>
  <c r="AL255" i="24"/>
  <c r="AG255" i="24"/>
  <c r="AH255" i="24" s="1"/>
  <c r="AI255" i="24" s="1"/>
  <c r="AD255" i="24"/>
  <c r="AE255" i="24" s="1"/>
  <c r="AM255" i="24"/>
  <c r="Q255" i="24"/>
  <c r="P255" i="24"/>
  <c r="AB256" i="24"/>
  <c r="R256" i="24"/>
  <c r="Z256" i="24"/>
  <c r="AA256" i="24" s="1"/>
  <c r="AP256" i="24"/>
  <c r="AG256" i="24"/>
  <c r="AH256" i="24" s="1"/>
  <c r="AI256" i="24" s="1"/>
  <c r="Q256" i="24"/>
  <c r="P256" i="24"/>
  <c r="J257" i="24"/>
  <c r="AJ122" i="24"/>
  <c r="AL124" i="24"/>
  <c r="AB133" i="24"/>
  <c r="AL135" i="24"/>
  <c r="AJ141" i="24"/>
  <c r="Z143" i="24"/>
  <c r="AA143" i="24" s="1"/>
  <c r="AG144" i="24"/>
  <c r="AH144" i="24" s="1"/>
  <c r="AI144" i="24" s="1"/>
  <c r="AB148" i="24"/>
  <c r="AQ245" i="24"/>
  <c r="D104" i="3"/>
  <c r="E104" i="3"/>
  <c r="G74" i="3"/>
  <c r="Q73" i="3"/>
  <c r="R73" i="3" s="1"/>
  <c r="S73" i="3" s="1"/>
  <c r="J175" i="3"/>
  <c r="L175" i="3"/>
  <c r="M175" i="3" s="1"/>
  <c r="F10" i="3"/>
  <c r="G11" i="3" s="1"/>
  <c r="N10" i="3"/>
  <c r="O9" i="3" s="1"/>
  <c r="E57" i="3"/>
  <c r="N137" i="3"/>
  <c r="F137" i="3"/>
  <c r="F201" i="3"/>
  <c r="N201" i="3"/>
  <c r="O200" i="3" s="1"/>
  <c r="N168" i="3"/>
  <c r="O167" i="3" s="1"/>
  <c r="T167" i="3" s="1"/>
  <c r="U167" i="3" s="1"/>
  <c r="F168" i="3"/>
  <c r="Q167" i="3" s="1"/>
  <c r="R167" i="3" s="1"/>
  <c r="S167" i="3" s="1"/>
  <c r="N192" i="3"/>
  <c r="O191" i="3" s="1"/>
  <c r="T191" i="3" s="1"/>
  <c r="U191" i="3" s="1"/>
  <c r="F192" i="3"/>
  <c r="Q114" i="3"/>
  <c r="R114" i="3" s="1"/>
  <c r="S114" i="3" s="1"/>
  <c r="G115" i="3"/>
  <c r="Q115" i="3"/>
  <c r="R115" i="3" s="1"/>
  <c r="S115" i="3" s="1"/>
  <c r="G116" i="3"/>
  <c r="F87" i="3"/>
  <c r="G88" i="3" s="1"/>
  <c r="N87" i="3"/>
  <c r="D128" i="3"/>
  <c r="E129" i="3"/>
  <c r="F208" i="3"/>
  <c r="N208" i="3"/>
  <c r="T116" i="3"/>
  <c r="U116" i="3" s="1"/>
  <c r="P116" i="3"/>
  <c r="G196" i="3"/>
  <c r="Q195" i="3"/>
  <c r="R195" i="3" s="1"/>
  <c r="S195" i="3" s="1"/>
  <c r="D64" i="3"/>
  <c r="E64" i="3"/>
  <c r="E201" i="3"/>
  <c r="E200" i="3"/>
  <c r="D200" i="3"/>
  <c r="F200" i="3" s="1"/>
  <c r="O75" i="3"/>
  <c r="P76" i="3"/>
  <c r="T76" i="3"/>
  <c r="U76" i="3" s="1"/>
  <c r="D72" i="3"/>
  <c r="E72" i="3"/>
  <c r="F88" i="3"/>
  <c r="N88" i="3"/>
  <c r="O87" i="3" s="1"/>
  <c r="G100" i="3"/>
  <c r="Q99" i="3"/>
  <c r="R99" i="3" s="1"/>
  <c r="S99" i="3" s="1"/>
  <c r="J240" i="3"/>
  <c r="L239" i="3"/>
  <c r="M239" i="3" s="1"/>
  <c r="D112" i="3"/>
  <c r="E113" i="3"/>
  <c r="N232" i="3"/>
  <c r="P232" i="3" s="1"/>
  <c r="F232" i="3"/>
  <c r="T211" i="3"/>
  <c r="U211" i="3" s="1"/>
  <c r="P211" i="3"/>
  <c r="P242" i="3"/>
  <c r="T242" i="3"/>
  <c r="U242" i="3" s="1"/>
  <c r="K48" i="3"/>
  <c r="K136" i="3"/>
  <c r="K135" i="3"/>
  <c r="J195" i="3"/>
  <c r="K196" i="3" s="1"/>
  <c r="L194" i="3"/>
  <c r="M194" i="3" s="1"/>
  <c r="F113" i="3"/>
  <c r="L186" i="3"/>
  <c r="M186" i="3" s="1"/>
  <c r="L205" i="3"/>
  <c r="M205" i="3" s="1"/>
  <c r="L4" i="3"/>
  <c r="M4" i="3" s="1"/>
  <c r="L75" i="3"/>
  <c r="M75" i="3" s="1"/>
  <c r="E114" i="3"/>
  <c r="E26" i="3"/>
  <c r="E74" i="3"/>
  <c r="L61" i="3"/>
  <c r="M61" i="3" s="1"/>
  <c r="L54" i="3"/>
  <c r="M54" i="3" s="1"/>
  <c r="L88" i="3"/>
  <c r="M88" i="3" s="1"/>
  <c r="E234" i="3"/>
  <c r="P166" i="3"/>
  <c r="K210" i="3"/>
  <c r="F76" i="3"/>
  <c r="Q76" i="3" s="1"/>
  <c r="R76" i="3" s="1"/>
  <c r="S76" i="3" s="1"/>
  <c r="N100" i="3"/>
  <c r="O99" i="3" s="1"/>
  <c r="T99" i="3" s="1"/>
  <c r="U99" i="3" s="1"/>
  <c r="N115" i="3"/>
  <c r="E73" i="3"/>
  <c r="L228" i="3"/>
  <c r="M228" i="3" s="1"/>
  <c r="L235" i="3"/>
  <c r="M235" i="3" s="1"/>
  <c r="F32" i="3"/>
  <c r="K175" i="3"/>
  <c r="G205" i="3"/>
  <c r="L108" i="3"/>
  <c r="M108" i="3" s="1"/>
  <c r="Q204" i="3"/>
  <c r="R204" i="3" s="1"/>
  <c r="S204" i="3" s="1"/>
  <c r="T203" i="3"/>
  <c r="U203" i="3" s="1"/>
  <c r="N74" i="3"/>
  <c r="O73" i="3" s="1"/>
  <c r="L112" i="3"/>
  <c r="M112" i="3" s="1"/>
  <c r="L213" i="3"/>
  <c r="M213" i="3" s="1"/>
  <c r="E161" i="3"/>
  <c r="J103" i="3"/>
  <c r="T113" i="3"/>
  <c r="U113" i="3" s="1"/>
  <c r="L147" i="3"/>
  <c r="M147" i="3" s="1"/>
  <c r="L17" i="3"/>
  <c r="M17" i="3" s="1"/>
  <c r="L236" i="3"/>
  <c r="M236" i="3" s="1"/>
  <c r="N161" i="3"/>
  <c r="O160" i="3" s="1"/>
  <c r="F80" i="3"/>
  <c r="E192" i="3"/>
  <c r="F49" i="3"/>
  <c r="G49" i="3" s="1"/>
  <c r="D209" i="3"/>
  <c r="J235" i="3"/>
  <c r="K235" i="3" s="1"/>
  <c r="F233" i="3"/>
  <c r="G233" i="3" s="1"/>
  <c r="D57" i="3"/>
  <c r="E11" i="3"/>
  <c r="L133" i="3"/>
  <c r="M133" i="3" s="1"/>
  <c r="L107" i="3"/>
  <c r="M107" i="3" s="1"/>
  <c r="D216" i="3"/>
  <c r="N216" i="3" s="1"/>
  <c r="D185" i="3"/>
  <c r="F185" i="3" s="1"/>
  <c r="F97" i="3"/>
  <c r="N25" i="3"/>
  <c r="O24" i="3" s="1"/>
  <c r="Q166" i="3"/>
  <c r="R166" i="3" s="1"/>
  <c r="S166" i="3" s="1"/>
  <c r="J128" i="3"/>
  <c r="L80" i="3"/>
  <c r="M80" i="3" s="1"/>
  <c r="E160" i="3"/>
  <c r="P113" i="3"/>
  <c r="Q211" i="3"/>
  <c r="R211" i="3" s="1"/>
  <c r="S211" i="3" s="1"/>
  <c r="G110" i="3"/>
  <c r="F4" i="3"/>
  <c r="G4" i="3" s="1"/>
  <c r="P203" i="3"/>
  <c r="N125" i="3"/>
  <c r="O124" i="3" s="1"/>
  <c r="L170" i="3"/>
  <c r="M170" i="3" s="1"/>
  <c r="F149" i="3"/>
  <c r="E176" i="3"/>
  <c r="E202" i="3"/>
  <c r="E233" i="3"/>
  <c r="D228" i="3"/>
  <c r="L164" i="3"/>
  <c r="M164" i="3" s="1"/>
  <c r="E224" i="3"/>
  <c r="E71" i="3"/>
  <c r="P198" i="3"/>
  <c r="F241" i="3"/>
  <c r="G206" i="3"/>
  <c r="E65" i="3"/>
  <c r="E66" i="3"/>
  <c r="L221" i="3"/>
  <c r="M221" i="3" s="1"/>
  <c r="E169" i="3"/>
  <c r="D169" i="3"/>
  <c r="J122" i="3"/>
  <c r="K123" i="3" s="1"/>
  <c r="L122" i="3"/>
  <c r="M122" i="3" s="1"/>
  <c r="E36" i="3"/>
  <c r="D35" i="3"/>
  <c r="N35" i="3" s="1"/>
  <c r="D155" i="3"/>
  <c r="E155" i="3"/>
  <c r="E156" i="3"/>
  <c r="N13" i="3"/>
  <c r="O12" i="3" s="1"/>
  <c r="F13" i="3"/>
  <c r="J138" i="3"/>
  <c r="L137" i="3"/>
  <c r="M137" i="3" s="1"/>
  <c r="E14" i="3"/>
  <c r="E115" i="3"/>
  <c r="P179" i="3"/>
  <c r="L179" i="3"/>
  <c r="M179" i="3" s="1"/>
  <c r="E212" i="3"/>
  <c r="L167" i="3"/>
  <c r="M167" i="3" s="1"/>
  <c r="L12" i="3"/>
  <c r="M12" i="3" s="1"/>
  <c r="L154" i="3"/>
  <c r="M154" i="3" s="1"/>
  <c r="K202" i="3"/>
  <c r="E42" i="3"/>
  <c r="E144" i="3"/>
  <c r="F163" i="3"/>
  <c r="N163" i="3"/>
  <c r="O162" i="3" s="1"/>
  <c r="D6" i="3"/>
  <c r="E6" i="3"/>
  <c r="J198" i="3"/>
  <c r="K198" i="3" s="1"/>
  <c r="L198" i="3"/>
  <c r="M198" i="3" s="1"/>
  <c r="D67" i="3"/>
  <c r="E67" i="3"/>
  <c r="E68" i="3"/>
  <c r="E84" i="3"/>
  <c r="D83" i="3"/>
  <c r="E107" i="3"/>
  <c r="D107" i="3"/>
  <c r="E211" i="3"/>
  <c r="D210" i="3"/>
  <c r="E210" i="3"/>
  <c r="L52" i="3"/>
  <c r="M52" i="3" s="1"/>
  <c r="J52" i="3"/>
  <c r="L51" i="3"/>
  <c r="M51" i="3" s="1"/>
  <c r="J181" i="3"/>
  <c r="K182" i="3" s="1"/>
  <c r="L180" i="3"/>
  <c r="M180" i="3" s="1"/>
  <c r="L181" i="3"/>
  <c r="M181" i="3" s="1"/>
  <c r="J223" i="3"/>
  <c r="K224" i="3" s="1"/>
  <c r="L222" i="3"/>
  <c r="M222" i="3" s="1"/>
  <c r="L223" i="3"/>
  <c r="M223" i="3" s="1"/>
  <c r="E165" i="3"/>
  <c r="E166" i="3"/>
  <c r="D165" i="3"/>
  <c r="E120" i="3"/>
  <c r="D120" i="3"/>
  <c r="N120" i="3" s="1"/>
  <c r="D213" i="3"/>
  <c r="E214" i="3"/>
  <c r="E213" i="3"/>
  <c r="J14" i="3"/>
  <c r="L13" i="3"/>
  <c r="M13" i="3" s="1"/>
  <c r="N5" i="3"/>
  <c r="F5" i="3"/>
  <c r="E122" i="3"/>
  <c r="D121" i="3"/>
  <c r="E121" i="3"/>
  <c r="F226" i="3"/>
  <c r="K187" i="3"/>
  <c r="L35" i="3"/>
  <c r="M35" i="3" s="1"/>
  <c r="G237" i="3"/>
  <c r="K225" i="3"/>
  <c r="K153" i="3"/>
  <c r="L220" i="3"/>
  <c r="M220" i="3" s="1"/>
  <c r="E77" i="3"/>
  <c r="N42" i="3"/>
  <c r="E199" i="3"/>
  <c r="E208" i="3"/>
  <c r="E221" i="3"/>
  <c r="K223" i="3"/>
  <c r="E43" i="3"/>
  <c r="L85" i="3"/>
  <c r="M85" i="3" s="1"/>
  <c r="L106" i="3"/>
  <c r="M106" i="3" s="1"/>
  <c r="E124" i="3"/>
  <c r="E193" i="3"/>
  <c r="E222" i="3"/>
  <c r="K110" i="3"/>
  <c r="L130" i="3"/>
  <c r="M130" i="3" s="1"/>
  <c r="K138" i="3"/>
  <c r="P99" i="3"/>
  <c r="L138" i="3"/>
  <c r="M138" i="3" s="1"/>
  <c r="J139" i="3"/>
  <c r="K139" i="3" s="1"/>
  <c r="T195" i="3"/>
  <c r="U195" i="3" s="1"/>
  <c r="T36" i="3"/>
  <c r="U36" i="3" s="1"/>
  <c r="P205" i="3"/>
  <c r="F63" i="3"/>
  <c r="N63" i="3"/>
  <c r="O62" i="3" s="1"/>
  <c r="O30" i="3"/>
  <c r="T31" i="3"/>
  <c r="U31" i="3" s="1"/>
  <c r="K155" i="3"/>
  <c r="K154" i="3"/>
  <c r="J232" i="3"/>
  <c r="K232" i="3" s="1"/>
  <c r="D234" i="3"/>
  <c r="L178" i="3"/>
  <c r="M178" i="3" s="1"/>
  <c r="J179" i="3"/>
  <c r="K179" i="3" s="1"/>
  <c r="K238" i="3"/>
  <c r="K239" i="3"/>
  <c r="N24" i="3"/>
  <c r="O23" i="3" s="1"/>
  <c r="F24" i="3"/>
  <c r="D172" i="3"/>
  <c r="N172" i="3" s="1"/>
  <c r="O171" i="3" s="1"/>
  <c r="E172" i="3"/>
  <c r="E173" i="3"/>
  <c r="K180" i="3"/>
  <c r="F181" i="3"/>
  <c r="G181" i="3" s="1"/>
  <c r="N181" i="3"/>
  <c r="O180" i="3" s="1"/>
  <c r="P180" i="3" s="1"/>
  <c r="N159" i="3"/>
  <c r="O158" i="3" s="1"/>
  <c r="F159" i="3"/>
  <c r="J96" i="3"/>
  <c r="K97" i="3" s="1"/>
  <c r="L96" i="3"/>
  <c r="M96" i="3" s="1"/>
  <c r="F61" i="3"/>
  <c r="N61" i="3"/>
  <c r="Q243" i="3"/>
  <c r="R243" i="3" s="1"/>
  <c r="S243" i="3" s="1"/>
  <c r="Q236" i="3"/>
  <c r="R236" i="3" s="1"/>
  <c r="S236" i="3" s="1"/>
  <c r="N56" i="3"/>
  <c r="O55" i="3" s="1"/>
  <c r="F56" i="3"/>
  <c r="F119" i="3"/>
  <c r="N119" i="3"/>
  <c r="O118" i="3" s="1"/>
  <c r="F142" i="3"/>
  <c r="Q142" i="3" s="1"/>
  <c r="R142" i="3" s="1"/>
  <c r="S142" i="3" s="1"/>
  <c r="N142" i="3"/>
  <c r="T142" i="3" s="1"/>
  <c r="U142" i="3" s="1"/>
  <c r="E12" i="3"/>
  <c r="D12" i="3"/>
  <c r="E13" i="3"/>
  <c r="J31" i="3"/>
  <c r="K32" i="3" s="1"/>
  <c r="L31" i="3"/>
  <c r="M31" i="3" s="1"/>
  <c r="L30" i="3"/>
  <c r="M30" i="3" s="1"/>
  <c r="J121" i="3"/>
  <c r="L121" i="3"/>
  <c r="M121" i="3" s="1"/>
  <c r="D139" i="3"/>
  <c r="E139" i="3"/>
  <c r="J226" i="3"/>
  <c r="K226" i="3" s="1"/>
  <c r="L225" i="3"/>
  <c r="M225" i="3" s="1"/>
  <c r="D33" i="3"/>
  <c r="E33" i="3"/>
  <c r="F47" i="3"/>
  <c r="Q46" i="3" s="1"/>
  <c r="R46" i="3" s="1"/>
  <c r="S46" i="3" s="1"/>
  <c r="N47" i="3"/>
  <c r="E56" i="3"/>
  <c r="D55" i="3"/>
  <c r="E63" i="3"/>
  <c r="D62" i="3"/>
  <c r="E62" i="3"/>
  <c r="E69" i="3"/>
  <c r="D69" i="3"/>
  <c r="D129" i="3"/>
  <c r="E130" i="3"/>
  <c r="E138" i="3"/>
  <c r="E137" i="3"/>
  <c r="D145" i="3"/>
  <c r="E146" i="3"/>
  <c r="D153" i="3"/>
  <c r="E154" i="3"/>
  <c r="D227" i="3"/>
  <c r="E228" i="3"/>
  <c r="E227" i="3"/>
  <c r="L95" i="3"/>
  <c r="M95" i="3" s="1"/>
  <c r="E235" i="3"/>
  <c r="F219" i="3"/>
  <c r="N219" i="3"/>
  <c r="O218" i="3" s="1"/>
  <c r="F224" i="3"/>
  <c r="N224" i="3"/>
  <c r="O223" i="3" s="1"/>
  <c r="G43" i="3"/>
  <c r="Q42" i="3"/>
  <c r="R42" i="3" s="1"/>
  <c r="S42" i="3" s="1"/>
  <c r="L83" i="3"/>
  <c r="M83" i="3" s="1"/>
  <c r="J84" i="3"/>
  <c r="K84" i="3" s="1"/>
  <c r="L139" i="3"/>
  <c r="M139" i="3" s="1"/>
  <c r="J215" i="3"/>
  <c r="K215" i="3" s="1"/>
  <c r="L214" i="3"/>
  <c r="M214" i="3" s="1"/>
  <c r="L215" i="3"/>
  <c r="M215" i="3" s="1"/>
  <c r="K234" i="3"/>
  <c r="F26" i="3"/>
  <c r="Q25" i="3" s="1"/>
  <c r="R25" i="3" s="1"/>
  <c r="S25" i="3" s="1"/>
  <c r="N26" i="3"/>
  <c r="O25" i="3" s="1"/>
  <c r="D34" i="3"/>
  <c r="E35" i="3"/>
  <c r="E34" i="3"/>
  <c r="D92" i="3"/>
  <c r="N92" i="3" s="1"/>
  <c r="E92" i="3"/>
  <c r="D122" i="3"/>
  <c r="E123" i="3"/>
  <c r="G244" i="3"/>
  <c r="T179" i="3"/>
  <c r="U179" i="3" s="1"/>
  <c r="E145" i="3"/>
  <c r="L232" i="3"/>
  <c r="M232" i="3" s="1"/>
  <c r="F229" i="3"/>
  <c r="G230" i="3" s="1"/>
  <c r="N229" i="3"/>
  <c r="O228" i="3" s="1"/>
  <c r="J19" i="3"/>
  <c r="L18" i="3"/>
  <c r="M18" i="3" s="1"/>
  <c r="L19" i="3"/>
  <c r="M19" i="3" s="1"/>
  <c r="J111" i="3"/>
  <c r="K111" i="3" s="1"/>
  <c r="L110" i="3"/>
  <c r="M110" i="3" s="1"/>
  <c r="J169" i="3"/>
  <c r="K169" i="3" s="1"/>
  <c r="L168" i="3"/>
  <c r="M168" i="3" s="1"/>
  <c r="L169" i="3"/>
  <c r="M169" i="3" s="1"/>
  <c r="E20" i="3"/>
  <c r="D27" i="3"/>
  <c r="E27" i="3"/>
  <c r="D108" i="3"/>
  <c r="E108" i="3"/>
  <c r="P191" i="3"/>
  <c r="K181" i="3"/>
  <c r="L24" i="3"/>
  <c r="M24" i="3" s="1"/>
  <c r="L173" i="3"/>
  <c r="M173" i="3" s="1"/>
  <c r="D144" i="3"/>
  <c r="G175" i="3"/>
  <c r="K201" i="3"/>
  <c r="K200" i="3"/>
  <c r="N236" i="3"/>
  <c r="F35" i="3"/>
  <c r="G36" i="3" s="1"/>
  <c r="D111" i="3"/>
  <c r="N111" i="3" s="1"/>
  <c r="O110" i="3" s="1"/>
  <c r="E111" i="3"/>
  <c r="E112" i="3"/>
  <c r="F136" i="3"/>
  <c r="N136" i="3"/>
  <c r="O135" i="3" s="1"/>
  <c r="J149" i="3"/>
  <c r="K149" i="3" s="1"/>
  <c r="L149" i="3"/>
  <c r="M149" i="3" s="1"/>
  <c r="D102" i="3"/>
  <c r="N102" i="3" s="1"/>
  <c r="O101" i="3" s="1"/>
  <c r="E102" i="3"/>
  <c r="Q242" i="3"/>
  <c r="R242" i="3" s="1"/>
  <c r="S242" i="3" s="1"/>
  <c r="L23" i="3"/>
  <c r="M23" i="3" s="1"/>
  <c r="N20" i="3"/>
  <c r="O19" i="3" s="1"/>
  <c r="F20" i="3"/>
  <c r="K25" i="3"/>
  <c r="L174" i="3"/>
  <c r="M174" i="3" s="1"/>
  <c r="N48" i="3"/>
  <c r="F48" i="3"/>
  <c r="N193" i="3"/>
  <c r="F193" i="3"/>
  <c r="G193" i="3" s="1"/>
  <c r="J140" i="3"/>
  <c r="L8" i="3"/>
  <c r="M8" i="3" s="1"/>
  <c r="D28" i="3"/>
  <c r="E28" i="3"/>
  <c r="E49" i="3"/>
  <c r="E48" i="3"/>
  <c r="L196" i="3"/>
  <c r="M196" i="3" s="1"/>
  <c r="L195" i="3"/>
  <c r="M195" i="3" s="1"/>
  <c r="E81" i="3"/>
  <c r="D81" i="3"/>
  <c r="D141" i="3"/>
  <c r="E141" i="3"/>
  <c r="E157" i="3"/>
  <c r="D156" i="3"/>
  <c r="D164" i="3"/>
  <c r="E164" i="3"/>
  <c r="D194" i="3"/>
  <c r="E194" i="3"/>
  <c r="E195" i="3"/>
  <c r="P45" i="3"/>
  <c r="N73" i="3"/>
  <c r="T73" i="3" s="1"/>
  <c r="U73" i="3" s="1"/>
  <c r="F41" i="3"/>
  <c r="G42" i="3" s="1"/>
  <c r="N41" i="3"/>
  <c r="F103" i="3"/>
  <c r="N103" i="3"/>
  <c r="O102" i="3" s="1"/>
  <c r="J29" i="3"/>
  <c r="K29" i="3" s="1"/>
  <c r="L28" i="3"/>
  <c r="M28" i="3" s="1"/>
  <c r="J55" i="3"/>
  <c r="K55" i="3" s="1"/>
  <c r="L55" i="3"/>
  <c r="M55" i="3" s="1"/>
  <c r="J68" i="3"/>
  <c r="K68" i="3" s="1"/>
  <c r="L68" i="3"/>
  <c r="M68" i="3" s="1"/>
  <c r="L101" i="3"/>
  <c r="M101" i="3" s="1"/>
  <c r="J102" i="3"/>
  <c r="K102" i="3" s="1"/>
  <c r="J144" i="3"/>
  <c r="L144" i="3"/>
  <c r="M144" i="3" s="1"/>
  <c r="J185" i="3"/>
  <c r="K185" i="3" s="1"/>
  <c r="L184" i="3"/>
  <c r="M184" i="3" s="1"/>
  <c r="L185" i="3"/>
  <c r="M185" i="3" s="1"/>
  <c r="J190" i="3"/>
  <c r="K190" i="3" s="1"/>
  <c r="L189" i="3"/>
  <c r="M189" i="3" s="1"/>
  <c r="J217" i="3"/>
  <c r="K217" i="3" s="1"/>
  <c r="L216" i="3"/>
  <c r="M216" i="3" s="1"/>
  <c r="E8" i="3"/>
  <c r="D8" i="3"/>
  <c r="F8" i="3" s="1"/>
  <c r="D15" i="3"/>
  <c r="F15" i="3" s="1"/>
  <c r="E16" i="3"/>
  <c r="D44" i="3"/>
  <c r="E45" i="3"/>
  <c r="E82" i="3"/>
  <c r="E83" i="3"/>
  <c r="D82" i="3"/>
  <c r="E89" i="3"/>
  <c r="E90" i="3"/>
  <c r="D89" i="3"/>
  <c r="F89" i="3" s="1"/>
  <c r="G89" i="3" s="1"/>
  <c r="D150" i="3"/>
  <c r="E150" i="3"/>
  <c r="P167" i="3"/>
  <c r="L114" i="3"/>
  <c r="M114" i="3" s="1"/>
  <c r="K192" i="3"/>
  <c r="P137" i="3"/>
  <c r="K244" i="3"/>
  <c r="L230" i="3"/>
  <c r="M230" i="3" s="1"/>
  <c r="L224" i="3"/>
  <c r="M224" i="3" s="1"/>
  <c r="L233" i="3"/>
  <c r="M233" i="3" s="1"/>
  <c r="L43" i="3"/>
  <c r="M43" i="3" s="1"/>
  <c r="L91" i="3"/>
  <c r="M91" i="3" s="1"/>
  <c r="L119" i="3"/>
  <c r="M119" i="3" s="1"/>
  <c r="K240" i="3"/>
  <c r="K237" i="3"/>
  <c r="P79" i="3"/>
  <c r="K188" i="3"/>
  <c r="D14" i="3"/>
  <c r="K176" i="3"/>
  <c r="L188" i="3"/>
  <c r="M188" i="3" s="1"/>
  <c r="P24" i="3"/>
  <c r="K69" i="3"/>
  <c r="K108" i="3"/>
  <c r="L6" i="3"/>
  <c r="M6" i="3" s="1"/>
  <c r="N9" i="3"/>
  <c r="F9" i="3"/>
  <c r="K222" i="3"/>
  <c r="F54" i="3"/>
  <c r="N101" i="3"/>
  <c r="F101" i="3"/>
  <c r="Q100" i="3" s="1"/>
  <c r="R100" i="3" s="1"/>
  <c r="S100" i="3" s="1"/>
  <c r="O53" i="3"/>
  <c r="Q174" i="3"/>
  <c r="R174" i="3" s="1"/>
  <c r="S174" i="3" s="1"/>
  <c r="G192" i="3"/>
  <c r="F222" i="3"/>
  <c r="N222" i="3"/>
  <c r="O221" i="3" s="1"/>
  <c r="G188" i="3"/>
  <c r="Q187" i="3"/>
  <c r="R187" i="3" s="1"/>
  <c r="S187" i="3" s="1"/>
  <c r="N8" i="3"/>
  <c r="O7" i="3" s="1"/>
  <c r="G134" i="3"/>
  <c r="Q132" i="3"/>
  <c r="R132" i="3" s="1"/>
  <c r="S132" i="3" s="1"/>
  <c r="Q133" i="3"/>
  <c r="R133" i="3" s="1"/>
  <c r="S133" i="3" s="1"/>
  <c r="Q10" i="3"/>
  <c r="R10" i="3" s="1"/>
  <c r="S10" i="3" s="1"/>
  <c r="K91" i="3"/>
  <c r="K92" i="3"/>
  <c r="K219" i="3"/>
  <c r="Q191" i="3"/>
  <c r="R191" i="3" s="1"/>
  <c r="S191" i="3" s="1"/>
  <c r="E9" i="3"/>
  <c r="J89" i="3"/>
  <c r="K90" i="3" s="1"/>
  <c r="L89" i="3"/>
  <c r="M89" i="3" s="1"/>
  <c r="L115" i="3"/>
  <c r="M115" i="3" s="1"/>
  <c r="J116" i="3"/>
  <c r="K116" i="3" s="1"/>
  <c r="L219" i="3"/>
  <c r="M219" i="3" s="1"/>
  <c r="J220" i="3"/>
  <c r="K220" i="3" s="1"/>
  <c r="D21" i="3"/>
  <c r="E21" i="3"/>
  <c r="E170" i="3"/>
  <c r="D170" i="3"/>
  <c r="E171" i="3"/>
  <c r="D177" i="3"/>
  <c r="E177" i="3"/>
  <c r="E178" i="3"/>
  <c r="D207" i="3"/>
  <c r="E207" i="3"/>
  <c r="E240" i="3"/>
  <c r="D240" i="3"/>
  <c r="J60" i="3"/>
  <c r="K60" i="3" s="1"/>
  <c r="L60" i="3"/>
  <c r="M60" i="3" s="1"/>
  <c r="L78" i="3"/>
  <c r="M78" i="3" s="1"/>
  <c r="L79" i="3"/>
  <c r="M79" i="3" s="1"/>
  <c r="J163" i="3"/>
  <c r="K164" i="3" s="1"/>
  <c r="L162" i="3"/>
  <c r="M162" i="3" s="1"/>
  <c r="L163" i="3"/>
  <c r="M163" i="3" s="1"/>
  <c r="E70" i="3"/>
  <c r="D70" i="3"/>
  <c r="D78" i="3"/>
  <c r="E79" i="3"/>
  <c r="E78" i="3"/>
  <c r="D95" i="3"/>
  <c r="E95" i="3"/>
  <c r="D151" i="3"/>
  <c r="E151" i="3"/>
  <c r="E54" i="3"/>
  <c r="J79" i="3"/>
  <c r="E10" i="3"/>
  <c r="L25" i="3"/>
  <c r="M25" i="3" s="1"/>
  <c r="L26" i="3"/>
  <c r="M26" i="3" s="1"/>
  <c r="J35" i="3"/>
  <c r="K35" i="3" s="1"/>
  <c r="L34" i="3"/>
  <c r="M34" i="3" s="1"/>
  <c r="J127" i="3"/>
  <c r="K127" i="3" s="1"/>
  <c r="L126" i="3"/>
  <c r="M126" i="3" s="1"/>
  <c r="F17" i="3"/>
  <c r="N17" i="3"/>
  <c r="D29" i="3"/>
  <c r="E29" i="3"/>
  <c r="N71" i="3"/>
  <c r="O70" i="3" s="1"/>
  <c r="F71" i="3"/>
  <c r="E96" i="3"/>
  <c r="E97" i="3"/>
  <c r="D96" i="3"/>
  <c r="D124" i="3"/>
  <c r="E125" i="3"/>
  <c r="E131" i="3"/>
  <c r="E132" i="3"/>
  <c r="D131" i="3"/>
  <c r="D152" i="3"/>
  <c r="E153" i="3"/>
  <c r="E152" i="3"/>
  <c r="E159" i="3"/>
  <c r="D158" i="3"/>
  <c r="D235" i="3"/>
  <c r="E236" i="3"/>
  <c r="L190" i="3"/>
  <c r="M190" i="3" s="1"/>
  <c r="E55" i="3"/>
  <c r="K20" i="3"/>
  <c r="K21" i="3"/>
  <c r="D50" i="3"/>
  <c r="E50" i="3"/>
  <c r="E51" i="3"/>
  <c r="J132" i="3"/>
  <c r="K133" i="3" s="1"/>
  <c r="L131" i="3"/>
  <c r="M131" i="3" s="1"/>
  <c r="L132" i="3"/>
  <c r="M132" i="3" s="1"/>
  <c r="L202" i="3"/>
  <c r="M202" i="3" s="1"/>
  <c r="J203" i="3"/>
  <c r="D18" i="3"/>
  <c r="E19" i="3"/>
  <c r="E18" i="3"/>
  <c r="E31" i="3"/>
  <c r="D30" i="3"/>
  <c r="F65" i="3"/>
  <c r="N65" i="3"/>
  <c r="E118" i="3"/>
  <c r="D118" i="3"/>
  <c r="E119" i="3"/>
  <c r="D146" i="3"/>
  <c r="E147" i="3"/>
  <c r="J45" i="3"/>
  <c r="K46" i="3" s="1"/>
  <c r="L44" i="3"/>
  <c r="M44" i="3" s="1"/>
  <c r="L62" i="3"/>
  <c r="M62" i="3" s="1"/>
  <c r="J63" i="3"/>
  <c r="L150" i="3"/>
  <c r="M150" i="3" s="1"/>
  <c r="J151" i="3"/>
  <c r="N19" i="3"/>
  <c r="F19" i="3"/>
  <c r="D58" i="3"/>
  <c r="E59" i="3"/>
  <c r="E58" i="3"/>
  <c r="D85" i="3"/>
  <c r="E86" i="3"/>
  <c r="E85" i="3"/>
  <c r="D98" i="3"/>
  <c r="E98" i="3"/>
  <c r="E99" i="3"/>
  <c r="N173" i="3"/>
  <c r="P173" i="3" s="1"/>
  <c r="F173" i="3"/>
  <c r="J22" i="3"/>
  <c r="K22" i="3" s="1"/>
  <c r="L21" i="3"/>
  <c r="M21" i="3" s="1"/>
  <c r="J87" i="3"/>
  <c r="K87" i="3" s="1"/>
  <c r="L86" i="3"/>
  <c r="M86" i="3" s="1"/>
  <c r="J98" i="3"/>
  <c r="K98" i="3" s="1"/>
  <c r="L97" i="3"/>
  <c r="M97" i="3" s="1"/>
  <c r="J141" i="3"/>
  <c r="L140" i="3"/>
  <c r="M140" i="3" s="1"/>
  <c r="J177" i="3"/>
  <c r="K177" i="3" s="1"/>
  <c r="L176" i="3"/>
  <c r="M176" i="3" s="1"/>
  <c r="L177" i="3"/>
  <c r="M177" i="3" s="1"/>
  <c r="J205" i="3"/>
  <c r="K205" i="3" s="1"/>
  <c r="L204" i="3"/>
  <c r="M204" i="3" s="1"/>
  <c r="J241" i="3"/>
  <c r="K241" i="3" s="1"/>
  <c r="L240" i="3"/>
  <c r="M240" i="3" s="1"/>
  <c r="D38" i="3"/>
  <c r="E39" i="3"/>
  <c r="D52" i="3"/>
  <c r="E52" i="3"/>
  <c r="D126" i="3"/>
  <c r="E126" i="3"/>
  <c r="D148" i="3"/>
  <c r="E148" i="3"/>
  <c r="D182" i="3"/>
  <c r="E182" i="3"/>
  <c r="D190" i="3"/>
  <c r="E190" i="3"/>
  <c r="E191" i="3"/>
  <c r="F197" i="3"/>
  <c r="Q197" i="3" s="1"/>
  <c r="R197" i="3" s="1"/>
  <c r="S197" i="3" s="1"/>
  <c r="N197" i="3"/>
  <c r="O196" i="3" s="1"/>
  <c r="D217" i="3"/>
  <c r="E217" i="3"/>
  <c r="E232" i="3"/>
  <c r="D231" i="3"/>
  <c r="E231" i="3"/>
  <c r="E238" i="3"/>
  <c r="D238" i="3"/>
  <c r="E239" i="3"/>
  <c r="K228" i="3"/>
  <c r="L67" i="3"/>
  <c r="M67" i="3" s="1"/>
  <c r="J23" i="3"/>
  <c r="K24" i="3" s="1"/>
  <c r="L22" i="3"/>
  <c r="M22" i="3" s="1"/>
  <c r="J57" i="3"/>
  <c r="K57" i="3" s="1"/>
  <c r="L56" i="3"/>
  <c r="M56" i="3" s="1"/>
  <c r="J166" i="3"/>
  <c r="K166" i="3" s="1"/>
  <c r="L165" i="3"/>
  <c r="M165" i="3" s="1"/>
  <c r="J242" i="3"/>
  <c r="L241" i="3"/>
  <c r="M241" i="3" s="1"/>
  <c r="E60" i="3"/>
  <c r="D60" i="3"/>
  <c r="D127" i="3"/>
  <c r="F127" i="3" s="1"/>
  <c r="E127" i="3"/>
  <c r="D135" i="3"/>
  <c r="E135" i="3"/>
  <c r="E136" i="3"/>
  <c r="D162" i="3"/>
  <c r="E162" i="3"/>
  <c r="E163" i="3"/>
  <c r="E183" i="3"/>
  <c r="E184" i="3"/>
  <c r="D183" i="3"/>
  <c r="D225" i="3"/>
  <c r="E225" i="3"/>
  <c r="E226" i="3"/>
  <c r="G66" i="3"/>
  <c r="L59" i="3"/>
  <c r="M59" i="3" s="1"/>
  <c r="J77" i="3"/>
  <c r="K77" i="3" s="1"/>
  <c r="L76" i="3"/>
  <c r="M76" i="3" s="1"/>
  <c r="L77" i="3"/>
  <c r="M77" i="3" s="1"/>
  <c r="L87" i="3"/>
  <c r="M87" i="3" s="1"/>
  <c r="D105" i="3"/>
  <c r="E106" i="3"/>
  <c r="E105" i="3"/>
  <c r="L172" i="3"/>
  <c r="M172" i="3" s="1"/>
  <c r="J173" i="3"/>
  <c r="D40" i="3"/>
  <c r="E40" i="3"/>
  <c r="E41" i="3"/>
  <c r="N68" i="3"/>
  <c r="O67" i="3" s="1"/>
  <c r="F68" i="3"/>
  <c r="E101" i="3"/>
  <c r="F176" i="3"/>
  <c r="N176" i="3"/>
  <c r="L199" i="3"/>
  <c r="M199" i="3" s="1"/>
  <c r="E17" i="3"/>
  <c r="L57" i="3"/>
  <c r="M57" i="3" s="1"/>
  <c r="K93" i="3"/>
  <c r="L146" i="3"/>
  <c r="M146" i="3" s="1"/>
  <c r="N244" i="3"/>
  <c r="O243" i="3" s="1"/>
  <c r="L46" i="3"/>
  <c r="M46" i="3" s="1"/>
  <c r="E128" i="3"/>
  <c r="K231" i="3"/>
  <c r="L109" i="3"/>
  <c r="M109" i="3" s="1"/>
  <c r="L192" i="3"/>
  <c r="M192" i="3" s="1"/>
  <c r="L72" i="3"/>
  <c r="M72" i="3" s="1"/>
  <c r="L129" i="3"/>
  <c r="M129" i="3" s="1"/>
  <c r="L134" i="3"/>
  <c r="M134" i="3" s="1"/>
  <c r="K165" i="3"/>
  <c r="E61" i="3"/>
  <c r="P241" i="3"/>
  <c r="T241" i="3"/>
  <c r="U241" i="3" s="1"/>
  <c r="P36" i="3"/>
  <c r="P109" i="3"/>
  <c r="G37" i="3"/>
  <c r="G77" i="3"/>
  <c r="T198" i="3"/>
  <c r="U198" i="3" s="1"/>
  <c r="K47" i="3"/>
  <c r="F202" i="3"/>
  <c r="N202" i="3"/>
  <c r="N215" i="3"/>
  <c r="F215" i="3"/>
  <c r="K186" i="3"/>
  <c r="P174" i="3"/>
  <c r="G168" i="3"/>
  <c r="O204" i="3"/>
  <c r="T205" i="3"/>
  <c r="U205" i="3" s="1"/>
  <c r="O229" i="3"/>
  <c r="G87" i="3"/>
  <c r="O89" i="3"/>
  <c r="T90" i="3"/>
  <c r="U90" i="3" s="1"/>
  <c r="K19" i="3"/>
  <c r="K18" i="3"/>
  <c r="G117" i="3"/>
  <c r="Q116" i="3"/>
  <c r="R116" i="3" s="1"/>
  <c r="S116" i="3" s="1"/>
  <c r="G143" i="3"/>
  <c r="T197" i="3"/>
  <c r="U197" i="3" s="1"/>
  <c r="J49" i="3"/>
  <c r="L49" i="3"/>
  <c r="M49" i="3" s="1"/>
  <c r="L48" i="3"/>
  <c r="M48" i="3" s="1"/>
  <c r="N140" i="3"/>
  <c r="N147" i="3"/>
  <c r="L63" i="3"/>
  <c r="M63" i="3" s="1"/>
  <c r="L11" i="3"/>
  <c r="M11" i="3" s="1"/>
  <c r="J11" i="3"/>
  <c r="L14" i="3"/>
  <c r="M14" i="3" s="1"/>
  <c r="J15" i="3"/>
  <c r="J33" i="3"/>
  <c r="L33" i="3"/>
  <c r="M33" i="3" s="1"/>
  <c r="L32" i="3"/>
  <c r="M32" i="3" s="1"/>
  <c r="J53" i="3"/>
  <c r="L53" i="3"/>
  <c r="M53" i="3" s="1"/>
  <c r="K62" i="3"/>
  <c r="J66" i="3"/>
  <c r="K66" i="3" s="1"/>
  <c r="L65" i="3"/>
  <c r="M65" i="3" s="1"/>
  <c r="J74" i="3"/>
  <c r="K74" i="3" s="1"/>
  <c r="L73" i="3"/>
  <c r="M73" i="3" s="1"/>
  <c r="K115" i="3"/>
  <c r="J120" i="3"/>
  <c r="L120" i="3"/>
  <c r="M120" i="3" s="1"/>
  <c r="L161" i="3"/>
  <c r="M161" i="3" s="1"/>
  <c r="G32" i="3"/>
  <c r="F184" i="3"/>
  <c r="N184" i="3"/>
  <c r="L15" i="3"/>
  <c r="M15" i="3" s="1"/>
  <c r="J16" i="3"/>
  <c r="L16" i="3"/>
  <c r="M16" i="3" s="1"/>
  <c r="J40" i="3"/>
  <c r="K40" i="3" s="1"/>
  <c r="L39" i="3"/>
  <c r="M39" i="3" s="1"/>
  <c r="J70" i="3"/>
  <c r="K70" i="3" s="1"/>
  <c r="L69" i="3"/>
  <c r="M69" i="3" s="1"/>
  <c r="L7" i="3"/>
  <c r="M7" i="3" s="1"/>
  <c r="J8" i="3"/>
  <c r="J41" i="3"/>
  <c r="L41" i="3"/>
  <c r="M41" i="3" s="1"/>
  <c r="L40" i="3"/>
  <c r="M40" i="3" s="1"/>
  <c r="J71" i="3"/>
  <c r="K72" i="3" s="1"/>
  <c r="L70" i="3"/>
  <c r="M70" i="3" s="1"/>
  <c r="L71" i="3"/>
  <c r="M71" i="3" s="1"/>
  <c r="J104" i="3"/>
  <c r="L104" i="3"/>
  <c r="M104" i="3" s="1"/>
  <c r="L103" i="3"/>
  <c r="M103" i="3" s="1"/>
  <c r="J142" i="3"/>
  <c r="L142" i="3"/>
  <c r="M142" i="3" s="1"/>
  <c r="J156" i="3"/>
  <c r="K156" i="3" s="1"/>
  <c r="L155" i="3"/>
  <c r="M155" i="3" s="1"/>
  <c r="D22" i="3"/>
  <c r="E22" i="3"/>
  <c r="E23" i="3"/>
  <c r="T188" i="3"/>
  <c r="U188" i="3" s="1"/>
  <c r="T79" i="3"/>
  <c r="U79" i="3" s="1"/>
  <c r="Q180" i="3"/>
  <c r="R180" i="3" s="1"/>
  <c r="S180" i="3" s="1"/>
  <c r="J30" i="3"/>
  <c r="K30" i="3" s="1"/>
  <c r="L29" i="3"/>
  <c r="M29" i="3" s="1"/>
  <c r="J85" i="3"/>
  <c r="L84" i="3"/>
  <c r="M84" i="3" s="1"/>
  <c r="J94" i="3"/>
  <c r="K94" i="3" s="1"/>
  <c r="L93" i="3"/>
  <c r="M93" i="3" s="1"/>
  <c r="F104" i="3"/>
  <c r="N104" i="3"/>
  <c r="F123" i="3"/>
  <c r="N123" i="3"/>
  <c r="O187" i="3"/>
  <c r="Q31" i="3"/>
  <c r="R31" i="3" s="1"/>
  <c r="S31" i="3" s="1"/>
  <c r="P31" i="3"/>
  <c r="J43" i="3"/>
  <c r="K43" i="3" s="1"/>
  <c r="L42" i="3"/>
  <c r="M42" i="3" s="1"/>
  <c r="L94" i="3"/>
  <c r="M94" i="3" s="1"/>
  <c r="J95" i="3"/>
  <c r="L99" i="3"/>
  <c r="M99" i="3" s="1"/>
  <c r="J100" i="3"/>
  <c r="K100" i="3" s="1"/>
  <c r="L116" i="3"/>
  <c r="M116" i="3" s="1"/>
  <c r="J117" i="3"/>
  <c r="J158" i="3"/>
  <c r="L158" i="3"/>
  <c r="M158" i="3" s="1"/>
  <c r="L50" i="3"/>
  <c r="M50" i="3" s="1"/>
  <c r="J51" i="3"/>
  <c r="K51" i="3" s="1"/>
  <c r="N72" i="3"/>
  <c r="F72" i="3"/>
  <c r="J124" i="3"/>
  <c r="K124" i="3" s="1"/>
  <c r="L124" i="3"/>
  <c r="M124" i="3" s="1"/>
  <c r="J183" i="3"/>
  <c r="K183" i="3" s="1"/>
  <c r="L182" i="3"/>
  <c r="M182" i="3" s="1"/>
  <c r="L183" i="3"/>
  <c r="M183" i="3" s="1"/>
  <c r="L36" i="3"/>
  <c r="M36" i="3" s="1"/>
  <c r="J37" i="3"/>
  <c r="J82" i="3"/>
  <c r="L81" i="3"/>
  <c r="M81" i="3" s="1"/>
  <c r="J129" i="3"/>
  <c r="K129" i="3" s="1"/>
  <c r="L128" i="3"/>
  <c r="M128" i="3" s="1"/>
  <c r="P90" i="3"/>
  <c r="J106" i="3"/>
  <c r="L105" i="3"/>
  <c r="M105" i="3" s="1"/>
  <c r="J119" i="3"/>
  <c r="L118" i="3"/>
  <c r="M118" i="3" s="1"/>
  <c r="J161" i="3"/>
  <c r="K161" i="3" s="1"/>
  <c r="L160" i="3"/>
  <c r="M160" i="3" s="1"/>
  <c r="N127" i="3"/>
  <c r="J44" i="3"/>
  <c r="L113" i="3"/>
  <c r="M113" i="3" s="1"/>
  <c r="J130" i="3"/>
  <c r="D223" i="3"/>
  <c r="E223" i="3"/>
  <c r="E7" i="3"/>
  <c r="N160" i="3"/>
  <c r="F160" i="3"/>
  <c r="J26" i="3"/>
  <c r="K26" i="3" s="1"/>
  <c r="J58" i="3"/>
  <c r="J118" i="3"/>
  <c r="L117" i="3"/>
  <c r="M117" i="3" s="1"/>
  <c r="L153" i="3"/>
  <c r="M153" i="3" s="1"/>
  <c r="L100" i="3"/>
  <c r="M100" i="3" s="1"/>
  <c r="T24" i="3"/>
  <c r="U24" i="3" s="1"/>
  <c r="L226" i="3"/>
  <c r="M226" i="3" s="1"/>
  <c r="L227" i="3"/>
  <c r="M227" i="3" s="1"/>
  <c r="L58" i="3"/>
  <c r="M58" i="3" s="1"/>
  <c r="L66" i="3"/>
  <c r="M66" i="3" s="1"/>
  <c r="L197" i="3"/>
  <c r="M197" i="3" s="1"/>
  <c r="L38" i="3"/>
  <c r="M38" i="3" s="1"/>
  <c r="J213" i="3"/>
  <c r="L212" i="3"/>
  <c r="M212" i="3" s="1"/>
  <c r="J13" i="3"/>
  <c r="K13" i="3" s="1"/>
  <c r="E76" i="3"/>
  <c r="D75" i="3"/>
  <c r="J146" i="3"/>
  <c r="K146" i="3" s="1"/>
  <c r="L145" i="3"/>
  <c r="M145" i="3" s="1"/>
  <c r="L242" i="3"/>
  <c r="M242" i="3" s="1"/>
  <c r="E5" i="3"/>
  <c r="E185" i="3"/>
  <c r="E220" i="3"/>
  <c r="D220" i="3"/>
  <c r="E25" i="3"/>
  <c r="E175" i="3"/>
  <c r="E203" i="3"/>
  <c r="E140" i="3"/>
  <c r="L5" i="33"/>
  <c r="M5" i="33" s="1"/>
  <c r="J5" i="33"/>
  <c r="K5" i="33" s="1"/>
  <c r="L10" i="33"/>
  <c r="M10" i="33" s="1"/>
  <c r="D17" i="33"/>
  <c r="E17" i="33"/>
  <c r="D27" i="33"/>
  <c r="E27" i="33"/>
  <c r="D30" i="33"/>
  <c r="E30" i="33"/>
  <c r="D38" i="33"/>
  <c r="E38" i="33"/>
  <c r="E50" i="33"/>
  <c r="D50" i="33"/>
  <c r="K55" i="33"/>
  <c r="L59" i="33"/>
  <c r="M59" i="33" s="1"/>
  <c r="J60" i="33"/>
  <c r="K183" i="33"/>
  <c r="E6" i="33"/>
  <c r="D6" i="33"/>
  <c r="D9" i="33"/>
  <c r="E9" i="33"/>
  <c r="L17" i="33"/>
  <c r="M17" i="33" s="1"/>
  <c r="J17" i="33"/>
  <c r="L16" i="33"/>
  <c r="M16" i="33" s="1"/>
  <c r="E33" i="33"/>
  <c r="D33" i="33"/>
  <c r="E56" i="33"/>
  <c r="D56" i="33"/>
  <c r="E64" i="33"/>
  <c r="L65" i="33"/>
  <c r="M65" i="33" s="1"/>
  <c r="J12" i="33"/>
  <c r="K13" i="33" s="1"/>
  <c r="L11" i="33"/>
  <c r="M11" i="33" s="1"/>
  <c r="L12" i="33"/>
  <c r="M12" i="33" s="1"/>
  <c r="D15" i="33"/>
  <c r="E15" i="33"/>
  <c r="D25" i="33"/>
  <c r="E25" i="33"/>
  <c r="L26" i="33"/>
  <c r="M26" i="33" s="1"/>
  <c r="J33" i="33"/>
  <c r="L32" i="33"/>
  <c r="M32" i="33" s="1"/>
  <c r="E41" i="33"/>
  <c r="D41" i="33"/>
  <c r="J43" i="33"/>
  <c r="K43" i="33" s="1"/>
  <c r="L42" i="33"/>
  <c r="M42" i="33" s="1"/>
  <c r="E53" i="33"/>
  <c r="D53" i="33"/>
  <c r="N78" i="33"/>
  <c r="F78" i="33"/>
  <c r="J88" i="33"/>
  <c r="K89" i="33" s="1"/>
  <c r="L87" i="33"/>
  <c r="M87" i="33" s="1"/>
  <c r="D10" i="33"/>
  <c r="E10" i="33"/>
  <c r="E13" i="33"/>
  <c r="D13" i="33"/>
  <c r="E20" i="33"/>
  <c r="D20" i="33"/>
  <c r="E34" i="33"/>
  <c r="E44" i="33"/>
  <c r="D44" i="33"/>
  <c r="E47" i="33"/>
  <c r="D47" i="33"/>
  <c r="K53" i="33"/>
  <c r="E62" i="33"/>
  <c r="N70" i="33"/>
  <c r="F70" i="33"/>
  <c r="E16" i="33"/>
  <c r="D16" i="33"/>
  <c r="L27" i="33"/>
  <c r="M27" i="33" s="1"/>
  <c r="J28" i="33"/>
  <c r="E39" i="33"/>
  <c r="D39" i="33"/>
  <c r="E49" i="33"/>
  <c r="D49" i="33"/>
  <c r="D54" i="33"/>
  <c r="E54" i="33"/>
  <c r="E65" i="33"/>
  <c r="D65" i="33"/>
  <c r="F122" i="33"/>
  <c r="N122" i="33"/>
  <c r="L6" i="33"/>
  <c r="M6" i="33" s="1"/>
  <c r="J7" i="33"/>
  <c r="L9" i="33"/>
  <c r="M9" i="33" s="1"/>
  <c r="J10" i="33"/>
  <c r="K10" i="33" s="1"/>
  <c r="E29" i="33"/>
  <c r="D29" i="33"/>
  <c r="D35" i="33"/>
  <c r="E35" i="33"/>
  <c r="F201" i="33"/>
  <c r="N201" i="33"/>
  <c r="D21" i="33"/>
  <c r="E21" i="33"/>
  <c r="E40" i="33"/>
  <c r="E42" i="33"/>
  <c r="D42" i="33"/>
  <c r="J57" i="33"/>
  <c r="L56" i="33"/>
  <c r="M56" i="33" s="1"/>
  <c r="L64" i="33"/>
  <c r="M64" i="33" s="1"/>
  <c r="J65" i="33"/>
  <c r="K65" i="33" s="1"/>
  <c r="E19" i="33"/>
  <c r="D19" i="33"/>
  <c r="L20" i="33"/>
  <c r="M20" i="33" s="1"/>
  <c r="J21" i="33"/>
  <c r="J29" i="33"/>
  <c r="L28" i="33"/>
  <c r="M28" i="33" s="1"/>
  <c r="L34" i="33"/>
  <c r="M34" i="33" s="1"/>
  <c r="J35" i="33"/>
  <c r="L36" i="33"/>
  <c r="M36" i="33" s="1"/>
  <c r="L37" i="33"/>
  <c r="M37" i="33" s="1"/>
  <c r="J37" i="33"/>
  <c r="E58" i="33"/>
  <c r="D58" i="33"/>
  <c r="E69" i="33"/>
  <c r="D69" i="33"/>
  <c r="E75" i="33"/>
  <c r="J87" i="33"/>
  <c r="K87" i="33" s="1"/>
  <c r="L86" i="33"/>
  <c r="M86" i="33" s="1"/>
  <c r="E95" i="33"/>
  <c r="D95" i="33"/>
  <c r="J11" i="33"/>
  <c r="J27" i="33"/>
  <c r="J94" i="33"/>
  <c r="K94" i="33" s="1"/>
  <c r="E127" i="33"/>
  <c r="L177" i="33"/>
  <c r="M177" i="33" s="1"/>
  <c r="P177" i="33" s="1"/>
  <c r="Q177" i="33" s="1"/>
  <c r="E221" i="33"/>
  <c r="D233" i="33"/>
  <c r="E233" i="33"/>
  <c r="E238" i="33"/>
  <c r="L117" i="33"/>
  <c r="M117" i="33" s="1"/>
  <c r="J118" i="33"/>
  <c r="K118" i="33" s="1"/>
  <c r="F124" i="33"/>
  <c r="J127" i="33"/>
  <c r="L126" i="33"/>
  <c r="M126" i="33" s="1"/>
  <c r="K135" i="33"/>
  <c r="L157" i="33"/>
  <c r="M157" i="33" s="1"/>
  <c r="J158" i="33"/>
  <c r="J73" i="33"/>
  <c r="F147" i="33"/>
  <c r="N147" i="33"/>
  <c r="L149" i="33"/>
  <c r="M149" i="33" s="1"/>
  <c r="J150" i="33"/>
  <c r="L153" i="33"/>
  <c r="M153" i="33" s="1"/>
  <c r="J154" i="33"/>
  <c r="L179" i="33"/>
  <c r="M179" i="33" s="1"/>
  <c r="J103" i="33"/>
  <c r="K103" i="33" s="1"/>
  <c r="L102" i="33"/>
  <c r="M102" i="33" s="1"/>
  <c r="E109" i="33"/>
  <c r="E198" i="33"/>
  <c r="D198" i="33"/>
  <c r="F193" i="33"/>
  <c r="L213" i="33"/>
  <c r="M213" i="33" s="1"/>
  <c r="J213" i="33"/>
  <c r="F235" i="33"/>
  <c r="N235" i="33"/>
  <c r="L101" i="33"/>
  <c r="M101" i="33" s="1"/>
  <c r="E104" i="33"/>
  <c r="D109" i="33"/>
  <c r="J113" i="33"/>
  <c r="L112" i="33"/>
  <c r="M112" i="33" s="1"/>
  <c r="D163" i="33"/>
  <c r="E163" i="33"/>
  <c r="E182" i="33"/>
  <c r="K186" i="33"/>
  <c r="N241" i="33"/>
  <c r="F212" i="33"/>
  <c r="L215" i="33"/>
  <c r="M215" i="33" s="1"/>
  <c r="J215" i="33"/>
  <c r="K215" i="33" s="1"/>
  <c r="AF239" i="24" l="1"/>
  <c r="AF174" i="24"/>
  <c r="AF232" i="24"/>
  <c r="AF240" i="24"/>
  <c r="AF210" i="24"/>
  <c r="AF178" i="24"/>
  <c r="P102" i="33"/>
  <c r="K222" i="33"/>
  <c r="G140" i="33"/>
  <c r="K82" i="33"/>
  <c r="G104" i="33"/>
  <c r="G105" i="33"/>
  <c r="P103" i="33"/>
  <c r="P228" i="33"/>
  <c r="F228" i="33"/>
  <c r="AF253" i="24"/>
  <c r="AF127" i="24"/>
  <c r="AF245" i="24"/>
  <c r="AF244" i="24"/>
  <c r="AF202" i="24"/>
  <c r="AF247" i="24"/>
  <c r="AF246" i="24"/>
  <c r="AF250" i="24"/>
  <c r="AF242" i="24"/>
  <c r="AF238" i="24"/>
  <c r="AF237" i="24"/>
  <c r="AF222" i="24"/>
  <c r="AF218" i="24"/>
  <c r="AF224" i="24"/>
  <c r="AF194" i="24"/>
  <c r="AF203" i="24"/>
  <c r="AF236" i="24"/>
  <c r="AF205" i="24"/>
  <c r="AF221" i="24"/>
  <c r="AF217" i="24"/>
  <c r="G142" i="33"/>
  <c r="K162" i="33"/>
  <c r="K189" i="33"/>
  <c r="Q199" i="33"/>
  <c r="T199" i="33" s="1"/>
  <c r="U199" i="33" s="1"/>
  <c r="F154" i="33"/>
  <c r="G155" i="33" s="1"/>
  <c r="P154" i="33"/>
  <c r="G150" i="33"/>
  <c r="P153" i="33"/>
  <c r="P149" i="33"/>
  <c r="Q149" i="33" s="1"/>
  <c r="N176" i="33"/>
  <c r="O175" i="33" s="1"/>
  <c r="P175" i="33" s="1"/>
  <c r="Q175" i="33" s="1"/>
  <c r="R175" i="33" s="1"/>
  <c r="S175" i="33" s="1"/>
  <c r="G86" i="33"/>
  <c r="P139" i="33"/>
  <c r="Q139" i="33" s="1"/>
  <c r="R139" i="33" s="1"/>
  <c r="S139" i="33" s="1"/>
  <c r="K91" i="33"/>
  <c r="K205" i="33"/>
  <c r="P192" i="33"/>
  <c r="Q192" i="33" s="1"/>
  <c r="K110" i="33"/>
  <c r="K77" i="33"/>
  <c r="F36" i="33"/>
  <c r="Q166" i="33"/>
  <c r="R166" i="33" s="1"/>
  <c r="S166" i="33" s="1"/>
  <c r="N184" i="33"/>
  <c r="O183" i="33" s="1"/>
  <c r="P183" i="33" s="1"/>
  <c r="Q183" i="33" s="1"/>
  <c r="R183" i="33" s="1"/>
  <c r="S183" i="33" s="1"/>
  <c r="G111" i="33"/>
  <c r="K116" i="33"/>
  <c r="N209" i="33"/>
  <c r="P209" i="33" s="1"/>
  <c r="Q209" i="33" s="1"/>
  <c r="R209" i="33" s="1"/>
  <c r="S209" i="33" s="1"/>
  <c r="K67" i="33"/>
  <c r="K182" i="33"/>
  <c r="K166" i="33"/>
  <c r="Q178" i="33"/>
  <c r="R178" i="33" s="1"/>
  <c r="S178" i="33" s="1"/>
  <c r="N239" i="33"/>
  <c r="O238" i="33" s="1"/>
  <c r="P238" i="33" s="1"/>
  <c r="Q238" i="33" s="1"/>
  <c r="R238" i="33" s="1"/>
  <c r="S238" i="33" s="1"/>
  <c r="P86" i="33"/>
  <c r="Q86" i="33" s="1"/>
  <c r="R86" i="33" s="1"/>
  <c r="S86" i="33" s="1"/>
  <c r="G239" i="33"/>
  <c r="K229" i="33"/>
  <c r="K198" i="33"/>
  <c r="K16" i="33"/>
  <c r="F242" i="33"/>
  <c r="G242" i="33" s="1"/>
  <c r="N52" i="33"/>
  <c r="P152" i="33"/>
  <c r="Q152" i="33" s="1"/>
  <c r="R152" i="33" s="1"/>
  <c r="S152" i="33" s="1"/>
  <c r="K27" i="33"/>
  <c r="P242" i="33"/>
  <c r="P151" i="33"/>
  <c r="Q151" i="33" s="1"/>
  <c r="F204" i="33"/>
  <c r="G205" i="33" s="1"/>
  <c r="F7" i="33"/>
  <c r="G8" i="33" s="1"/>
  <c r="P150" i="33"/>
  <c r="Q150" i="33" s="1"/>
  <c r="K179" i="33"/>
  <c r="G152" i="33"/>
  <c r="P137" i="33"/>
  <c r="Q137" i="33" s="1"/>
  <c r="R137" i="33" s="1"/>
  <c r="S137" i="33" s="1"/>
  <c r="P164" i="33"/>
  <c r="Q164" i="33" s="1"/>
  <c r="R164" i="33" s="1"/>
  <c r="S164" i="33" s="1"/>
  <c r="N126" i="33"/>
  <c r="O125" i="33" s="1"/>
  <c r="P125" i="33" s="1"/>
  <c r="Q125" i="33" s="1"/>
  <c r="R125" i="33" s="1"/>
  <c r="S125" i="33" s="1"/>
  <c r="K143" i="33"/>
  <c r="K237" i="33"/>
  <c r="P141" i="33"/>
  <c r="Q141" i="33" s="1"/>
  <c r="R141" i="33" s="1"/>
  <c r="S141" i="33" s="1"/>
  <c r="Q93" i="33"/>
  <c r="F108" i="33"/>
  <c r="G108" i="33" s="1"/>
  <c r="K193" i="33"/>
  <c r="N43" i="33"/>
  <c r="O42" i="33" s="1"/>
  <c r="K201" i="33"/>
  <c r="K73" i="33"/>
  <c r="P107" i="33"/>
  <c r="K207" i="33"/>
  <c r="K169" i="33"/>
  <c r="K124" i="33"/>
  <c r="P7" i="33"/>
  <c r="K113" i="33"/>
  <c r="P145" i="33"/>
  <c r="Q145" i="33" s="1"/>
  <c r="T145" i="33" s="1"/>
  <c r="U145" i="33" s="1"/>
  <c r="P45" i="33"/>
  <c r="Q45" i="33" s="1"/>
  <c r="K31" i="33"/>
  <c r="AF176" i="24"/>
  <c r="AF185" i="24"/>
  <c r="AF91" i="24"/>
  <c r="AG11" i="24"/>
  <c r="AH11" i="24" s="1"/>
  <c r="AI11" i="24" s="1"/>
  <c r="AJ11" i="24"/>
  <c r="AF186" i="24"/>
  <c r="AF198" i="24"/>
  <c r="AF167" i="24"/>
  <c r="AF137" i="24"/>
  <c r="AF104" i="24"/>
  <c r="AF101" i="24"/>
  <c r="AF159" i="24"/>
  <c r="AF223" i="24"/>
  <c r="AF170" i="24"/>
  <c r="AF147" i="24"/>
  <c r="AF162" i="24"/>
  <c r="AF103" i="24"/>
  <c r="AF156" i="24"/>
  <c r="AF138" i="24"/>
  <c r="AG10" i="24"/>
  <c r="AH10" i="24" s="1"/>
  <c r="AI10" i="24" s="1"/>
  <c r="Q103" i="33"/>
  <c r="R103" i="33" s="1"/>
  <c r="S103" i="33" s="1"/>
  <c r="P229" i="33"/>
  <c r="Q229" i="33" s="1"/>
  <c r="R229" i="33" s="1"/>
  <c r="S229" i="33" s="1"/>
  <c r="K121" i="33"/>
  <c r="G23" i="33"/>
  <c r="P213" i="33"/>
  <c r="Q213" i="33" s="1"/>
  <c r="R213" i="33" s="1"/>
  <c r="S213" i="33" s="1"/>
  <c r="Q119" i="33"/>
  <c r="T119" i="33" s="1"/>
  <c r="U119" i="33" s="1"/>
  <c r="N219" i="33"/>
  <c r="O218" i="33" s="1"/>
  <c r="P218" i="33" s="1"/>
  <c r="Q218" i="33" s="1"/>
  <c r="R218" i="33" s="1"/>
  <c r="S218" i="33" s="1"/>
  <c r="P98" i="33"/>
  <c r="Q98" i="33" s="1"/>
  <c r="T98" i="33" s="1"/>
  <c r="U98" i="33" s="1"/>
  <c r="K37" i="33"/>
  <c r="G103" i="33"/>
  <c r="Q102" i="33"/>
  <c r="R102" i="33" s="1"/>
  <c r="S102" i="33" s="1"/>
  <c r="P204" i="33"/>
  <c r="F5" i="33"/>
  <c r="G5" i="33" s="1"/>
  <c r="P99" i="33"/>
  <c r="Q99" i="33" s="1"/>
  <c r="R99" i="33" s="1"/>
  <c r="S99" i="33" s="1"/>
  <c r="P189" i="33"/>
  <c r="Q189" i="33" s="1"/>
  <c r="R189" i="33" s="1"/>
  <c r="S189" i="33" s="1"/>
  <c r="K188" i="33"/>
  <c r="K204" i="33"/>
  <c r="N4" i="33"/>
  <c r="P4" i="33" s="1"/>
  <c r="K125" i="33"/>
  <c r="K51" i="33"/>
  <c r="K227" i="33"/>
  <c r="K147" i="33"/>
  <c r="P85" i="33"/>
  <c r="Q85" i="33" s="1"/>
  <c r="G132" i="33"/>
  <c r="K80" i="33"/>
  <c r="G64" i="33"/>
  <c r="P168" i="33"/>
  <c r="P194" i="33"/>
  <c r="Q194" i="33" s="1"/>
  <c r="P105" i="33"/>
  <c r="Q105" i="33" s="1"/>
  <c r="G141" i="33"/>
  <c r="F135" i="33"/>
  <c r="G135" i="33" s="1"/>
  <c r="N135" i="33"/>
  <c r="K63" i="33"/>
  <c r="K64" i="33"/>
  <c r="G139" i="33"/>
  <c r="K140" i="33"/>
  <c r="K232" i="33"/>
  <c r="K242" i="33"/>
  <c r="N12" i="33"/>
  <c r="O11" i="33" s="1"/>
  <c r="P11" i="33" s="1"/>
  <c r="F12" i="33"/>
  <c r="G12" i="33" s="1"/>
  <c r="G231" i="33"/>
  <c r="N23" i="33"/>
  <c r="O22" i="33" s="1"/>
  <c r="P22" i="33" s="1"/>
  <c r="Q22" i="33" s="1"/>
  <c r="F118" i="33"/>
  <c r="G119" i="33" s="1"/>
  <c r="N118" i="33"/>
  <c r="N226" i="33"/>
  <c r="P226" i="33" s="1"/>
  <c r="F226" i="33"/>
  <c r="G227" i="33" s="1"/>
  <c r="K99" i="33"/>
  <c r="N172" i="33"/>
  <c r="O171" i="33" s="1"/>
  <c r="P171" i="33" s="1"/>
  <c r="F172" i="33"/>
  <c r="G172" i="33" s="1"/>
  <c r="F196" i="33"/>
  <c r="G196" i="33" s="1"/>
  <c r="N196" i="33"/>
  <c r="O195" i="33" s="1"/>
  <c r="P195" i="33" s="1"/>
  <c r="K105" i="33"/>
  <c r="N31" i="33"/>
  <c r="O30" i="33" s="1"/>
  <c r="F215" i="33"/>
  <c r="G216" i="33" s="1"/>
  <c r="N215" i="33"/>
  <c r="O214" i="33" s="1"/>
  <c r="N156" i="33"/>
  <c r="O155" i="33" s="1"/>
  <c r="P155" i="33" s="1"/>
  <c r="F156" i="33"/>
  <c r="K158" i="33"/>
  <c r="K117" i="33"/>
  <c r="K190" i="33"/>
  <c r="F168" i="33"/>
  <c r="G168" i="33" s="1"/>
  <c r="Q136" i="33"/>
  <c r="F79" i="33"/>
  <c r="G79" i="33" s="1"/>
  <c r="N79" i="33"/>
  <c r="O78" i="33" s="1"/>
  <c r="P78" i="33" s="1"/>
  <c r="P237" i="33"/>
  <c r="Q237" i="33" s="1"/>
  <c r="R237" i="33" s="1"/>
  <c r="S237" i="33" s="1"/>
  <c r="K234" i="33"/>
  <c r="G230" i="33"/>
  <c r="P165" i="33"/>
  <c r="Q165" i="33" s="1"/>
  <c r="R165" i="33" s="1"/>
  <c r="S165" i="33" s="1"/>
  <c r="P106" i="33"/>
  <c r="Q106" i="33" s="1"/>
  <c r="Q63" i="33"/>
  <c r="R63" i="33" s="1"/>
  <c r="S63" i="33" s="1"/>
  <c r="K15" i="33"/>
  <c r="Q138" i="33"/>
  <c r="R138" i="33" s="1"/>
  <c r="S138" i="33" s="1"/>
  <c r="N129" i="33"/>
  <c r="O128" i="33" s="1"/>
  <c r="F129" i="33"/>
  <c r="G129" i="33" s="1"/>
  <c r="N116" i="33"/>
  <c r="O115" i="33" s="1"/>
  <c r="P115" i="33" s="1"/>
  <c r="F116" i="33"/>
  <c r="G116" i="33" s="1"/>
  <c r="N68" i="33"/>
  <c r="O67" i="33" s="1"/>
  <c r="P67" i="33" s="1"/>
  <c r="F68" i="33"/>
  <c r="G68" i="33" s="1"/>
  <c r="N82" i="33"/>
  <c r="F82" i="33"/>
  <c r="G82" i="33" s="1"/>
  <c r="N97" i="33"/>
  <c r="O96" i="33" s="1"/>
  <c r="P96" i="33" s="1"/>
  <c r="F97" i="33"/>
  <c r="F90" i="33"/>
  <c r="N90" i="33"/>
  <c r="T166" i="33"/>
  <c r="U166" i="33" s="1"/>
  <c r="N232" i="33"/>
  <c r="O231" i="33" s="1"/>
  <c r="P231" i="33" s="1"/>
  <c r="Q231" i="33" s="1"/>
  <c r="R231" i="33" s="1"/>
  <c r="S231" i="33" s="1"/>
  <c r="P227" i="33"/>
  <c r="K69" i="33"/>
  <c r="K70" i="33"/>
  <c r="F84" i="33"/>
  <c r="G84" i="33" s="1"/>
  <c r="N84" i="33"/>
  <c r="O83" i="33" s="1"/>
  <c r="P83" i="33" s="1"/>
  <c r="F76" i="33"/>
  <c r="G76" i="33" s="1"/>
  <c r="N76" i="33"/>
  <c r="O75" i="33" s="1"/>
  <c r="P75" i="33" s="1"/>
  <c r="P221" i="33"/>
  <c r="Q221" i="33" s="1"/>
  <c r="F48" i="33"/>
  <c r="N48" i="33"/>
  <c r="O47" i="33" s="1"/>
  <c r="N223" i="33"/>
  <c r="O222" i="33" s="1"/>
  <c r="K165" i="33"/>
  <c r="P140" i="33"/>
  <c r="Q140" i="33" s="1"/>
  <c r="R140" i="33" s="1"/>
  <c r="S140" i="33" s="1"/>
  <c r="N60" i="33"/>
  <c r="F60" i="33"/>
  <c r="G60" i="33" s="1"/>
  <c r="G162" i="33"/>
  <c r="G161" i="33"/>
  <c r="G100" i="33"/>
  <c r="G166" i="33"/>
  <c r="G165" i="33"/>
  <c r="O160" i="33"/>
  <c r="P161" i="33"/>
  <c r="Q161" i="33" s="1"/>
  <c r="G87" i="33"/>
  <c r="K176" i="33"/>
  <c r="P167" i="33"/>
  <c r="P110" i="33"/>
  <c r="Q110" i="33" s="1"/>
  <c r="K167" i="33"/>
  <c r="F158" i="33"/>
  <c r="G158" i="33" s="1"/>
  <c r="F217" i="33"/>
  <c r="N217" i="33"/>
  <c r="F66" i="33"/>
  <c r="G67" i="33" s="1"/>
  <c r="N66" i="33"/>
  <c r="N182" i="33"/>
  <c r="O181" i="33" s="1"/>
  <c r="F182" i="33"/>
  <c r="G183" i="33" s="1"/>
  <c r="F88" i="33"/>
  <c r="N88" i="33"/>
  <c r="K119" i="33"/>
  <c r="N37" i="33"/>
  <c r="O36" i="33" s="1"/>
  <c r="P36" i="33" s="1"/>
  <c r="F37" i="33"/>
  <c r="G37" i="33" s="1"/>
  <c r="F236" i="33"/>
  <c r="G237" i="33" s="1"/>
  <c r="N236" i="33"/>
  <c r="O235" i="33" s="1"/>
  <c r="P235" i="33" s="1"/>
  <c r="N144" i="33"/>
  <c r="F144" i="33"/>
  <c r="K47" i="33"/>
  <c r="F185" i="33"/>
  <c r="N185" i="33"/>
  <c r="F130" i="33"/>
  <c r="N130" i="33"/>
  <c r="F62" i="33"/>
  <c r="N62" i="33"/>
  <c r="N180" i="33"/>
  <c r="F180" i="33"/>
  <c r="N114" i="33"/>
  <c r="F114" i="33"/>
  <c r="N112" i="33"/>
  <c r="O111" i="33" s="1"/>
  <c r="F112" i="33"/>
  <c r="N18" i="33"/>
  <c r="O17" i="33" s="1"/>
  <c r="F18" i="33"/>
  <c r="F173" i="33"/>
  <c r="N173" i="33"/>
  <c r="O172" i="33" s="1"/>
  <c r="N143" i="33"/>
  <c r="O142" i="33" s="1"/>
  <c r="F143" i="33"/>
  <c r="N121" i="33"/>
  <c r="O120" i="33" s="1"/>
  <c r="P120" i="33" s="1"/>
  <c r="F121" i="33"/>
  <c r="G122" i="33" s="1"/>
  <c r="K75" i="33"/>
  <c r="K76" i="33"/>
  <c r="N197" i="33"/>
  <c r="O196" i="33" s="1"/>
  <c r="P196" i="33" s="1"/>
  <c r="F197" i="33"/>
  <c r="N240" i="33"/>
  <c r="O239" i="33" s="1"/>
  <c r="F240" i="33"/>
  <c r="F170" i="33"/>
  <c r="N170" i="33"/>
  <c r="P157" i="33"/>
  <c r="P158" i="33"/>
  <c r="K25" i="33"/>
  <c r="N206" i="33"/>
  <c r="F206" i="33"/>
  <c r="F117" i="33"/>
  <c r="N117" i="33"/>
  <c r="O116" i="33" s="1"/>
  <c r="F211" i="33"/>
  <c r="G212" i="33" s="1"/>
  <c r="N211" i="33"/>
  <c r="N127" i="33"/>
  <c r="F127" i="33"/>
  <c r="F71" i="33"/>
  <c r="N71" i="33"/>
  <c r="G232" i="33"/>
  <c r="N80" i="33"/>
  <c r="F80" i="33"/>
  <c r="N191" i="33"/>
  <c r="F191" i="33"/>
  <c r="F148" i="33"/>
  <c r="G148" i="33" s="1"/>
  <c r="N148" i="33"/>
  <c r="G214" i="33"/>
  <c r="N123" i="33"/>
  <c r="F123" i="33"/>
  <c r="G123" i="33" s="1"/>
  <c r="N101" i="33"/>
  <c r="O100" i="33" s="1"/>
  <c r="F101" i="33"/>
  <c r="N202" i="33"/>
  <c r="F202" i="33"/>
  <c r="G202" i="33" s="1"/>
  <c r="F220" i="33"/>
  <c r="N220" i="33"/>
  <c r="N203" i="33"/>
  <c r="F203" i="33"/>
  <c r="K216" i="33"/>
  <c r="K168" i="33"/>
  <c r="N133" i="33"/>
  <c r="F133" i="33"/>
  <c r="N224" i="33"/>
  <c r="F224" i="33"/>
  <c r="K74" i="33"/>
  <c r="K15" i="3"/>
  <c r="Q41" i="3"/>
  <c r="R41" i="3" s="1"/>
  <c r="S41" i="3" s="1"/>
  <c r="F92" i="3"/>
  <c r="G93" i="3" s="1"/>
  <c r="N200" i="3"/>
  <c r="G184" i="33"/>
  <c r="G209" i="33"/>
  <c r="Q207" i="33"/>
  <c r="G208" i="33"/>
  <c r="O174" i="33"/>
  <c r="G187" i="33"/>
  <c r="G188" i="33"/>
  <c r="G177" i="33"/>
  <c r="G178" i="33"/>
  <c r="O74" i="33"/>
  <c r="P186" i="33"/>
  <c r="Q186" i="33" s="1"/>
  <c r="R186" i="33" s="1"/>
  <c r="S186" i="33" s="1"/>
  <c r="G75" i="33"/>
  <c r="K107" i="33"/>
  <c r="K108" i="33"/>
  <c r="O72" i="33"/>
  <c r="G238" i="33"/>
  <c r="P73" i="33"/>
  <c r="Q73" i="33" s="1"/>
  <c r="R73" i="33" s="1"/>
  <c r="S73" i="33" s="1"/>
  <c r="K88" i="3"/>
  <c r="K227" i="3"/>
  <c r="N94" i="3"/>
  <c r="O93" i="3" s="1"/>
  <c r="AF158" i="24"/>
  <c r="G73" i="33"/>
  <c r="G176" i="33"/>
  <c r="P131" i="33"/>
  <c r="Q131" i="33" s="1"/>
  <c r="R131" i="33" s="1"/>
  <c r="S131" i="33" s="1"/>
  <c r="F216" i="3"/>
  <c r="K99" i="3"/>
  <c r="G101" i="3"/>
  <c r="K195" i="3"/>
  <c r="K233" i="3"/>
  <c r="F120" i="3"/>
  <c r="Q119" i="3" s="1"/>
  <c r="R119" i="3" s="1"/>
  <c r="S119" i="3" s="1"/>
  <c r="N92" i="33"/>
  <c r="F92" i="33"/>
  <c r="O230" i="33"/>
  <c r="G74" i="33"/>
  <c r="Q198" i="3"/>
  <c r="R198" i="3" s="1"/>
  <c r="S198" i="3" s="1"/>
  <c r="G199" i="3"/>
  <c r="O243" i="33"/>
  <c r="P244" i="33"/>
  <c r="Q244" i="33" s="1"/>
  <c r="R244" i="33" s="1"/>
  <c r="S244" i="33" s="1"/>
  <c r="P187" i="33"/>
  <c r="Q187" i="33" s="1"/>
  <c r="R187" i="33" s="1"/>
  <c r="S187" i="33" s="1"/>
  <c r="T103" i="33"/>
  <c r="U103" i="33" s="1"/>
  <c r="G4" i="33"/>
  <c r="F174" i="33"/>
  <c r="N174" i="33"/>
  <c r="G160" i="33"/>
  <c r="G223" i="33"/>
  <c r="K159" i="33"/>
  <c r="N89" i="3"/>
  <c r="P89" i="3" s="1"/>
  <c r="G26" i="3"/>
  <c r="K153" i="33"/>
  <c r="K152" i="33"/>
  <c r="O188" i="33"/>
  <c r="G204" i="3"/>
  <c r="Q203" i="3"/>
  <c r="R203" i="3" s="1"/>
  <c r="S203" i="3" s="1"/>
  <c r="N186" i="3"/>
  <c r="F186" i="3"/>
  <c r="O104" i="33"/>
  <c r="P104" i="33" s="1"/>
  <c r="Q104" i="33" s="1"/>
  <c r="P159" i="33"/>
  <c r="Q159" i="33" s="1"/>
  <c r="R159" i="33" s="1"/>
  <c r="S159" i="33" s="1"/>
  <c r="G180" i="3"/>
  <c r="Q179" i="3"/>
  <c r="R179" i="3" s="1"/>
  <c r="S179" i="3" s="1"/>
  <c r="G126" i="33"/>
  <c r="N178" i="3"/>
  <c r="F178" i="3"/>
  <c r="O182" i="33"/>
  <c r="K44" i="33"/>
  <c r="K104" i="3"/>
  <c r="K211" i="3"/>
  <c r="G106" i="33"/>
  <c r="AF38" i="24"/>
  <c r="AJ10" i="24"/>
  <c r="AF52" i="24"/>
  <c r="AF154" i="24"/>
  <c r="AF22" i="24"/>
  <c r="AF141" i="24"/>
  <c r="AF124" i="24"/>
  <c r="AF102" i="24"/>
  <c r="AF115" i="24"/>
  <c r="AF114" i="24"/>
  <c r="AF58" i="24"/>
  <c r="AF82" i="24"/>
  <c r="AF59" i="24"/>
  <c r="AF83" i="24"/>
  <c r="AF161" i="24"/>
  <c r="AF155" i="24"/>
  <c r="AF111" i="24"/>
  <c r="AF74" i="24"/>
  <c r="AF75" i="24"/>
  <c r="AF110" i="24"/>
  <c r="AF119" i="24"/>
  <c r="AF67" i="24"/>
  <c r="AF151" i="24"/>
  <c r="AF50" i="24"/>
  <c r="AF39" i="24"/>
  <c r="AF150" i="24"/>
  <c r="AF128" i="24"/>
  <c r="AF146" i="24"/>
  <c r="AF177" i="24"/>
  <c r="AF66" i="24"/>
  <c r="AF79" i="24"/>
  <c r="AF14" i="24"/>
  <c r="AF85" i="24"/>
  <c r="AF20" i="24"/>
  <c r="AF88" i="24"/>
  <c r="AF27" i="24"/>
  <c r="AF89" i="24"/>
  <c r="AF46" i="24"/>
  <c r="AF133" i="24"/>
  <c r="AF71" i="24"/>
  <c r="AC8" i="24"/>
  <c r="AF8" i="24" s="1"/>
  <c r="AF109" i="24"/>
  <c r="AF19" i="24"/>
  <c r="AF18" i="24"/>
  <c r="AF51" i="24"/>
  <c r="AF57" i="24"/>
  <c r="AF63" i="24"/>
  <c r="AF15" i="24"/>
  <c r="AF121" i="24"/>
  <c r="AF23" i="24"/>
  <c r="AF84" i="24"/>
  <c r="AF62" i="24"/>
  <c r="AF43" i="24"/>
  <c r="AF120" i="24"/>
  <c r="AF35" i="24"/>
  <c r="AK8" i="24"/>
  <c r="AF113" i="24"/>
  <c r="AF26" i="24"/>
  <c r="AF11" i="24"/>
  <c r="AF34" i="24"/>
  <c r="AF181" i="24"/>
  <c r="AF136" i="24"/>
  <c r="AJ9" i="24"/>
  <c r="AF70" i="24"/>
  <c r="AF213" i="24"/>
  <c r="AF209" i="24"/>
  <c r="AF29" i="24"/>
  <c r="AF45" i="24"/>
  <c r="AF65" i="24"/>
  <c r="AF37" i="24"/>
  <c r="AF33" i="24"/>
  <c r="AF25" i="24"/>
  <c r="AF10" i="24"/>
  <c r="AF243" i="24"/>
  <c r="AF42" i="24"/>
  <c r="AF47" i="24"/>
  <c r="AF149" i="24"/>
  <c r="AF148" i="24"/>
  <c r="AF41" i="24"/>
  <c r="AF40" i="24"/>
  <c r="AF196" i="24"/>
  <c r="AF195" i="24"/>
  <c r="AF140" i="24"/>
  <c r="AF139" i="24"/>
  <c r="AF135" i="24"/>
  <c r="AF106" i="24"/>
  <c r="AF97" i="24"/>
  <c r="AF98" i="24"/>
  <c r="AF81" i="24"/>
  <c r="AF80" i="24"/>
  <c r="AF160" i="24"/>
  <c r="AF175" i="24"/>
  <c r="AF184" i="24"/>
  <c r="AF64" i="24"/>
  <c r="AF215" i="24"/>
  <c r="AF216" i="24"/>
  <c r="AF153" i="24"/>
  <c r="AF152" i="24"/>
  <c r="AF143" i="24"/>
  <c r="AF142" i="24"/>
  <c r="AF204" i="24"/>
  <c r="AF77" i="24"/>
  <c r="AF76" i="24"/>
  <c r="AF13" i="24"/>
  <c r="AF12" i="24"/>
  <c r="AG9" i="24"/>
  <c r="AH9" i="24" s="1"/>
  <c r="AI9" i="24" s="1"/>
  <c r="AF78" i="24"/>
  <c r="AF208" i="24"/>
  <c r="AF211" i="24"/>
  <c r="AF212" i="24"/>
  <c r="AF24" i="24"/>
  <c r="AF219" i="24"/>
  <c r="AF220" i="24"/>
  <c r="AF92" i="24"/>
  <c r="AF93" i="24"/>
  <c r="AF90" i="24"/>
  <c r="AF60" i="24"/>
  <c r="AF61" i="24"/>
  <c r="AF28" i="24"/>
  <c r="AF56" i="24"/>
  <c r="AF134" i="24"/>
  <c r="AF169" i="24"/>
  <c r="AF168" i="24"/>
  <c r="AF17" i="24"/>
  <c r="AF16" i="24"/>
  <c r="AF36" i="24"/>
  <c r="AF100" i="24"/>
  <c r="AF173" i="24"/>
  <c r="AF249" i="24"/>
  <c r="AF248" i="24"/>
  <c r="AF132" i="24"/>
  <c r="AF131" i="24"/>
  <c r="AF87" i="24"/>
  <c r="AF86" i="24"/>
  <c r="AF73" i="24"/>
  <c r="AF72" i="24"/>
  <c r="AF53" i="24"/>
  <c r="AF21" i="24"/>
  <c r="AF180" i="24"/>
  <c r="AF112" i="24"/>
  <c r="AF171" i="24"/>
  <c r="AF116" i="24"/>
  <c r="AF117" i="24"/>
  <c r="AF229" i="24"/>
  <c r="AF228" i="24"/>
  <c r="AF189" i="24"/>
  <c r="AF188" i="24"/>
  <c r="AF165" i="24"/>
  <c r="AF166" i="24"/>
  <c r="AF130" i="24"/>
  <c r="AF129" i="24"/>
  <c r="AF126" i="24"/>
  <c r="AF125" i="24"/>
  <c r="AF49" i="24"/>
  <c r="AF48" i="24"/>
  <c r="AF201" i="24"/>
  <c r="AF105" i="24"/>
  <c r="AF235" i="24"/>
  <c r="AF252" i="24"/>
  <c r="AF251" i="24"/>
  <c r="AF197" i="24"/>
  <c r="AF193" i="24"/>
  <c r="AF96" i="24"/>
  <c r="AF95" i="24"/>
  <c r="AF69" i="24"/>
  <c r="AF68" i="24"/>
  <c r="AF192" i="24"/>
  <c r="AF108" i="24"/>
  <c r="AF44" i="24"/>
  <c r="AF32" i="24"/>
  <c r="Q86" i="3"/>
  <c r="R86" i="3" s="1"/>
  <c r="S86" i="3" s="1"/>
  <c r="Q87" i="3"/>
  <c r="R87" i="3" s="1"/>
  <c r="S87" i="3" s="1"/>
  <c r="K103" i="3"/>
  <c r="N185" i="3"/>
  <c r="O184" i="3" s="1"/>
  <c r="G242" i="3"/>
  <c r="Q241" i="3"/>
  <c r="R241" i="3" s="1"/>
  <c r="S241" i="3" s="1"/>
  <c r="O86" i="3"/>
  <c r="T87" i="3"/>
  <c r="U87" i="3" s="1"/>
  <c r="P10" i="3"/>
  <c r="T10" i="3"/>
  <c r="U10" i="3" s="1"/>
  <c r="K218" i="3"/>
  <c r="Q232" i="3"/>
  <c r="R232" i="3" s="1"/>
  <c r="S232" i="3" s="1"/>
  <c r="P87" i="3"/>
  <c r="O207" i="3"/>
  <c r="P115" i="3"/>
  <c r="T115" i="3"/>
  <c r="U115" i="3" s="1"/>
  <c r="K122" i="3"/>
  <c r="O114" i="3"/>
  <c r="G80" i="3"/>
  <c r="Q79" i="3"/>
  <c r="R79" i="3" s="1"/>
  <c r="S79" i="3" s="1"/>
  <c r="T232" i="3"/>
  <c r="U232" i="3" s="1"/>
  <c r="O231" i="3"/>
  <c r="N228" i="3"/>
  <c r="O227" i="3" s="1"/>
  <c r="F228" i="3"/>
  <c r="Q137" i="3"/>
  <c r="R137" i="3" s="1"/>
  <c r="S137" i="3" s="1"/>
  <c r="G138" i="3"/>
  <c r="F209" i="3"/>
  <c r="N209" i="3"/>
  <c r="O208" i="3" s="1"/>
  <c r="P208" i="3" s="1"/>
  <c r="Q113" i="3"/>
  <c r="R113" i="3" s="1"/>
  <c r="S113" i="3" s="1"/>
  <c r="G114" i="3"/>
  <c r="F57" i="3"/>
  <c r="N57" i="3"/>
  <c r="O56" i="3" s="1"/>
  <c r="F112" i="3"/>
  <c r="G113" i="3" s="1"/>
  <c r="N112" i="3"/>
  <c r="N64" i="3"/>
  <c r="O63" i="3" s="1"/>
  <c r="T63" i="3" s="1"/>
  <c r="U63" i="3" s="1"/>
  <c r="F64" i="3"/>
  <c r="Q64" i="3" s="1"/>
  <c r="R64" i="3" s="1"/>
  <c r="S64" i="3" s="1"/>
  <c r="F128" i="3"/>
  <c r="Q127" i="3" s="1"/>
  <c r="R127" i="3" s="1"/>
  <c r="S127" i="3" s="1"/>
  <c r="N128" i="3"/>
  <c r="O127" i="3" s="1"/>
  <c r="T137" i="3"/>
  <c r="U137" i="3" s="1"/>
  <c r="O136" i="3"/>
  <c r="P136" i="3" s="1"/>
  <c r="K236" i="3"/>
  <c r="K199" i="3"/>
  <c r="F155" i="3"/>
  <c r="N155" i="3"/>
  <c r="O154" i="3" s="1"/>
  <c r="K36" i="3"/>
  <c r="N15" i="3"/>
  <c r="K89" i="3"/>
  <c r="N169" i="3"/>
  <c r="O168" i="3" s="1"/>
  <c r="F169" i="3"/>
  <c r="K31" i="3"/>
  <c r="K78" i="3"/>
  <c r="F111" i="3"/>
  <c r="G111" i="3" s="1"/>
  <c r="K178" i="3"/>
  <c r="K61" i="3"/>
  <c r="K140" i="3"/>
  <c r="N121" i="3"/>
  <c r="O120" i="3" s="1"/>
  <c r="F121" i="3"/>
  <c r="N213" i="3"/>
  <c r="F213" i="3"/>
  <c r="F210" i="3"/>
  <c r="N210" i="3"/>
  <c r="F67" i="3"/>
  <c r="Q67" i="3" s="1"/>
  <c r="R67" i="3" s="1"/>
  <c r="S67" i="3" s="1"/>
  <c r="N67" i="3"/>
  <c r="O66" i="3" s="1"/>
  <c r="K67" i="3"/>
  <c r="K132" i="3"/>
  <c r="K206" i="3"/>
  <c r="K150" i="3"/>
  <c r="O41" i="3"/>
  <c r="T41" i="3" s="1"/>
  <c r="U41" i="3" s="1"/>
  <c r="T42" i="3"/>
  <c r="U42" i="3" s="1"/>
  <c r="P42" i="3"/>
  <c r="Q4" i="3"/>
  <c r="R4" i="3" s="1"/>
  <c r="S4" i="3" s="1"/>
  <c r="G5" i="3"/>
  <c r="N107" i="3"/>
  <c r="O106" i="3" s="1"/>
  <c r="F107" i="3"/>
  <c r="O4" i="3"/>
  <c r="F165" i="3"/>
  <c r="N165" i="3"/>
  <c r="P67" i="3"/>
  <c r="N83" i="3"/>
  <c r="F83" i="3"/>
  <c r="F6" i="3"/>
  <c r="N6" i="3"/>
  <c r="T136" i="3"/>
  <c r="U136" i="3" s="1"/>
  <c r="P41" i="3"/>
  <c r="O40" i="3"/>
  <c r="O46" i="3"/>
  <c r="F172" i="3"/>
  <c r="G172" i="3" s="1"/>
  <c r="K23" i="3"/>
  <c r="K221" i="3"/>
  <c r="P73" i="3"/>
  <c r="O72" i="3"/>
  <c r="P72" i="3" s="1"/>
  <c r="F156" i="3"/>
  <c r="N156" i="3"/>
  <c r="O192" i="3"/>
  <c r="Q93" i="3"/>
  <c r="R93" i="3" s="1"/>
  <c r="S93" i="3" s="1"/>
  <c r="G94" i="3"/>
  <c r="F144" i="3"/>
  <c r="N144" i="3"/>
  <c r="P25" i="3"/>
  <c r="T25" i="3"/>
  <c r="U25" i="3" s="1"/>
  <c r="T218" i="3"/>
  <c r="U218" i="3" s="1"/>
  <c r="P218" i="3"/>
  <c r="N153" i="3"/>
  <c r="F153" i="3"/>
  <c r="O60" i="3"/>
  <c r="G200" i="3"/>
  <c r="G201" i="3"/>
  <c r="T23" i="3"/>
  <c r="U23" i="3" s="1"/>
  <c r="P23" i="3"/>
  <c r="Q199" i="3"/>
  <c r="R199" i="3" s="1"/>
  <c r="S199" i="3" s="1"/>
  <c r="N150" i="3"/>
  <c r="O149" i="3" s="1"/>
  <c r="F150" i="3"/>
  <c r="T93" i="3"/>
  <c r="U93" i="3" s="1"/>
  <c r="P93" i="3"/>
  <c r="G128" i="3"/>
  <c r="Q88" i="3"/>
  <c r="R88" i="3" s="1"/>
  <c r="S88" i="3" s="1"/>
  <c r="Q48" i="3"/>
  <c r="R48" i="3" s="1"/>
  <c r="S48" i="3" s="1"/>
  <c r="G48" i="3"/>
  <c r="O34" i="3"/>
  <c r="T35" i="3"/>
  <c r="U35" i="3" s="1"/>
  <c r="N108" i="3"/>
  <c r="F108" i="3"/>
  <c r="G47" i="3"/>
  <c r="G219" i="3"/>
  <c r="Q218" i="3"/>
  <c r="R218" i="3" s="1"/>
  <c r="S218" i="3" s="1"/>
  <c r="N33" i="3"/>
  <c r="O32" i="3" s="1"/>
  <c r="F33" i="3"/>
  <c r="O199" i="3"/>
  <c r="P200" i="3"/>
  <c r="T200" i="3"/>
  <c r="U200" i="3" s="1"/>
  <c r="P228" i="3"/>
  <c r="T180" i="3"/>
  <c r="U180" i="3" s="1"/>
  <c r="K170" i="3"/>
  <c r="F82" i="3"/>
  <c r="N82" i="3"/>
  <c r="P48" i="3"/>
  <c r="T48" i="3"/>
  <c r="U48" i="3" s="1"/>
  <c r="O47" i="3"/>
  <c r="P47" i="3" s="1"/>
  <c r="Q35" i="3"/>
  <c r="R35" i="3" s="1"/>
  <c r="S35" i="3" s="1"/>
  <c r="F122" i="3"/>
  <c r="N122" i="3"/>
  <c r="O121" i="3" s="1"/>
  <c r="G186" i="3"/>
  <c r="F145" i="3"/>
  <c r="N145" i="3"/>
  <c r="O144" i="3" s="1"/>
  <c r="F62" i="3"/>
  <c r="G63" i="3" s="1"/>
  <c r="N62" i="3"/>
  <c r="P62" i="3" s="1"/>
  <c r="G57" i="3"/>
  <c r="Q56" i="3"/>
  <c r="R56" i="3" s="1"/>
  <c r="S56" i="3" s="1"/>
  <c r="Q200" i="3"/>
  <c r="R200" i="3" s="1"/>
  <c r="S200" i="3" s="1"/>
  <c r="F44" i="3"/>
  <c r="N44" i="3"/>
  <c r="N129" i="3"/>
  <c r="F129" i="3"/>
  <c r="G90" i="3"/>
  <c r="Q89" i="3"/>
  <c r="R89" i="3" s="1"/>
  <c r="S89" i="3" s="1"/>
  <c r="F69" i="3"/>
  <c r="G69" i="3" s="1"/>
  <c r="N69" i="3"/>
  <c r="O68" i="3" s="1"/>
  <c r="T68" i="3" s="1"/>
  <c r="U68" i="3" s="1"/>
  <c r="O119" i="3"/>
  <c r="T120" i="3"/>
  <c r="U120" i="3" s="1"/>
  <c r="P120" i="3"/>
  <c r="Q47" i="3"/>
  <c r="R47" i="3" s="1"/>
  <c r="S47" i="3" s="1"/>
  <c r="Q192" i="3"/>
  <c r="R192" i="3" s="1"/>
  <c r="S192" i="3" s="1"/>
  <c r="K56" i="3"/>
  <c r="K144" i="3"/>
  <c r="K145" i="3"/>
  <c r="F141" i="3"/>
  <c r="N141" i="3"/>
  <c r="O140" i="3" s="1"/>
  <c r="P140" i="3" s="1"/>
  <c r="O235" i="3"/>
  <c r="P236" i="3"/>
  <c r="K112" i="3"/>
  <c r="F27" i="3"/>
  <c r="N27" i="3"/>
  <c r="P35" i="3"/>
  <c r="N14" i="3"/>
  <c r="O13" i="3" s="1"/>
  <c r="P13" i="3" s="1"/>
  <c r="F14" i="3"/>
  <c r="G15" i="3" s="1"/>
  <c r="K101" i="3"/>
  <c r="G198" i="3"/>
  <c r="Q65" i="3"/>
  <c r="R65" i="3" s="1"/>
  <c r="S65" i="3" s="1"/>
  <c r="O141" i="3"/>
  <c r="N81" i="3"/>
  <c r="F81" i="3"/>
  <c r="F28" i="3"/>
  <c r="N28" i="3"/>
  <c r="O27" i="3" s="1"/>
  <c r="G137" i="3"/>
  <c r="Q136" i="3"/>
  <c r="R136" i="3" s="1"/>
  <c r="S136" i="3" s="1"/>
  <c r="T236" i="3"/>
  <c r="U236" i="3" s="1"/>
  <c r="F55" i="3"/>
  <c r="G56" i="3" s="1"/>
  <c r="N55" i="3"/>
  <c r="N12" i="3"/>
  <c r="F12" i="3"/>
  <c r="N227" i="3"/>
  <c r="F227" i="3"/>
  <c r="Q63" i="3"/>
  <c r="R63" i="3" s="1"/>
  <c r="S63" i="3" s="1"/>
  <c r="F164" i="3"/>
  <c r="N164" i="3"/>
  <c r="Q228" i="3"/>
  <c r="R228" i="3" s="1"/>
  <c r="S228" i="3" s="1"/>
  <c r="G229" i="3"/>
  <c r="F34" i="3"/>
  <c r="N34" i="3"/>
  <c r="Q24" i="3"/>
  <c r="R24" i="3" s="1"/>
  <c r="S24" i="3" s="1"/>
  <c r="G24" i="3"/>
  <c r="G25" i="3"/>
  <c r="Q23" i="3"/>
  <c r="R23" i="3" s="1"/>
  <c r="S23" i="3" s="1"/>
  <c r="K141" i="3"/>
  <c r="F102" i="3"/>
  <c r="Q102" i="3" s="1"/>
  <c r="R102" i="3" s="1"/>
  <c r="S102" i="3" s="1"/>
  <c r="Q229" i="3"/>
  <c r="R229" i="3" s="1"/>
  <c r="S229" i="3" s="1"/>
  <c r="K191" i="3"/>
  <c r="K216" i="3"/>
  <c r="F194" i="3"/>
  <c r="N194" i="3"/>
  <c r="F139" i="3"/>
  <c r="N139" i="3"/>
  <c r="O138" i="3" s="1"/>
  <c r="N234" i="3"/>
  <c r="O233" i="3" s="1"/>
  <c r="P233" i="3" s="1"/>
  <c r="F234" i="3"/>
  <c r="P142" i="3"/>
  <c r="N38" i="3"/>
  <c r="F38" i="3"/>
  <c r="K203" i="3"/>
  <c r="K204" i="3"/>
  <c r="N170" i="3"/>
  <c r="F170" i="3"/>
  <c r="T171" i="3"/>
  <c r="U171" i="3" s="1"/>
  <c r="P171" i="3"/>
  <c r="K157" i="3"/>
  <c r="T67" i="3"/>
  <c r="U67" i="3" s="1"/>
  <c r="P244" i="3"/>
  <c r="T244" i="3"/>
  <c r="U244" i="3" s="1"/>
  <c r="G68" i="3"/>
  <c r="N225" i="3"/>
  <c r="F225" i="3"/>
  <c r="F98" i="3"/>
  <c r="N98" i="3"/>
  <c r="O18" i="3"/>
  <c r="T19" i="3"/>
  <c r="U19" i="3" s="1"/>
  <c r="F118" i="3"/>
  <c r="N118" i="3"/>
  <c r="N18" i="3"/>
  <c r="F18" i="3"/>
  <c r="G19" i="3" s="1"/>
  <c r="F50" i="3"/>
  <c r="N50" i="3"/>
  <c r="F158" i="3"/>
  <c r="N158" i="3"/>
  <c r="F29" i="3"/>
  <c r="N29" i="3"/>
  <c r="F151" i="3"/>
  <c r="N151" i="3"/>
  <c r="K128" i="3"/>
  <c r="T221" i="3"/>
  <c r="U221" i="3" s="1"/>
  <c r="P221" i="3"/>
  <c r="F105" i="3"/>
  <c r="N105" i="3"/>
  <c r="K152" i="3"/>
  <c r="K151" i="3"/>
  <c r="N96" i="3"/>
  <c r="F96" i="3"/>
  <c r="N95" i="3"/>
  <c r="O94" i="3" s="1"/>
  <c r="F95" i="3"/>
  <c r="K119" i="3"/>
  <c r="K117" i="3"/>
  <c r="P196" i="3"/>
  <c r="T196" i="3"/>
  <c r="U196" i="3" s="1"/>
  <c r="F148" i="3"/>
  <c r="N148" i="3"/>
  <c r="F85" i="3"/>
  <c r="N85" i="3"/>
  <c r="K63" i="3"/>
  <c r="K64" i="3"/>
  <c r="G173" i="3"/>
  <c r="Q171" i="3"/>
  <c r="R171" i="3" s="1"/>
  <c r="S171" i="3" s="1"/>
  <c r="Q8" i="3"/>
  <c r="R8" i="3" s="1"/>
  <c r="S8" i="3" s="1"/>
  <c r="Q9" i="3"/>
  <c r="R9" i="3" s="1"/>
  <c r="S9" i="3" s="1"/>
  <c r="G10" i="3"/>
  <c r="G9" i="3"/>
  <c r="Q221" i="3"/>
  <c r="R221" i="3" s="1"/>
  <c r="S221" i="3" s="1"/>
  <c r="G222" i="3"/>
  <c r="K163" i="3"/>
  <c r="K162" i="3"/>
  <c r="K167" i="3"/>
  <c r="F40" i="3"/>
  <c r="N40" i="3"/>
  <c r="N60" i="3"/>
  <c r="F60" i="3"/>
  <c r="F238" i="3"/>
  <c r="N238" i="3"/>
  <c r="Q196" i="3"/>
  <c r="R196" i="3" s="1"/>
  <c r="S196" i="3" s="1"/>
  <c r="G197" i="3"/>
  <c r="Q173" i="3"/>
  <c r="R173" i="3" s="1"/>
  <c r="S173" i="3" s="1"/>
  <c r="G174" i="3"/>
  <c r="F30" i="3"/>
  <c r="N30" i="3"/>
  <c r="N152" i="3"/>
  <c r="F152" i="3"/>
  <c r="K79" i="3"/>
  <c r="K80" i="3"/>
  <c r="P110" i="3"/>
  <c r="T110" i="3"/>
  <c r="U110" i="3" s="1"/>
  <c r="F207" i="3"/>
  <c r="N207" i="3"/>
  <c r="N21" i="3"/>
  <c r="O20" i="3" s="1"/>
  <c r="F21" i="3"/>
  <c r="Q7" i="3"/>
  <c r="R7" i="3" s="1"/>
  <c r="S7" i="3" s="1"/>
  <c r="G8" i="3"/>
  <c r="O100" i="3"/>
  <c r="T101" i="3"/>
  <c r="U101" i="3" s="1"/>
  <c r="P101" i="3"/>
  <c r="O8" i="3"/>
  <c r="P9" i="3"/>
  <c r="T9" i="3"/>
  <c r="U9" i="3" s="1"/>
  <c r="F183" i="3"/>
  <c r="Q183" i="3" s="1"/>
  <c r="R183" i="3" s="1"/>
  <c r="S183" i="3" s="1"/>
  <c r="N183" i="3"/>
  <c r="O182" i="3" s="1"/>
  <c r="N182" i="3"/>
  <c r="F182" i="3"/>
  <c r="N124" i="3"/>
  <c r="F124" i="3"/>
  <c r="G124" i="3" s="1"/>
  <c r="N240" i="3"/>
  <c r="F240" i="3"/>
  <c r="P197" i="3"/>
  <c r="O175" i="3"/>
  <c r="K173" i="3"/>
  <c r="K174" i="3"/>
  <c r="F126" i="3"/>
  <c r="N126" i="3"/>
  <c r="O125" i="3" s="1"/>
  <c r="O172" i="3"/>
  <c r="T173" i="3"/>
  <c r="U173" i="3" s="1"/>
  <c r="F131" i="3"/>
  <c r="N131" i="3"/>
  <c r="N78" i="3"/>
  <c r="F78" i="3"/>
  <c r="O14" i="3"/>
  <c r="T15" i="3"/>
  <c r="U15" i="3" s="1"/>
  <c r="P15" i="3"/>
  <c r="T7" i="3"/>
  <c r="U7" i="3" s="1"/>
  <c r="P7" i="3"/>
  <c r="F135" i="3"/>
  <c r="N135" i="3"/>
  <c r="O16" i="3"/>
  <c r="N217" i="3"/>
  <c r="F217" i="3"/>
  <c r="Q216" i="3" s="1"/>
  <c r="R216" i="3" s="1"/>
  <c r="S216" i="3" s="1"/>
  <c r="O64" i="3"/>
  <c r="T65" i="3"/>
  <c r="U65" i="3" s="1"/>
  <c r="P65" i="3"/>
  <c r="G17" i="3"/>
  <c r="Q16" i="3"/>
  <c r="R16" i="3" s="1"/>
  <c r="S16" i="3" s="1"/>
  <c r="T53" i="3"/>
  <c r="U53" i="3" s="1"/>
  <c r="P53" i="3"/>
  <c r="K52" i="3"/>
  <c r="G176" i="3"/>
  <c r="Q175" i="3"/>
  <c r="R175" i="3" s="1"/>
  <c r="S175" i="3" s="1"/>
  <c r="N162" i="3"/>
  <c r="F162" i="3"/>
  <c r="F58" i="3"/>
  <c r="N58" i="3"/>
  <c r="F146" i="3"/>
  <c r="N146" i="3"/>
  <c r="O145" i="3" s="1"/>
  <c r="F70" i="3"/>
  <c r="N70" i="3"/>
  <c r="Q15" i="3"/>
  <c r="R15" i="3" s="1"/>
  <c r="S15" i="3" s="1"/>
  <c r="G16" i="3"/>
  <c r="O91" i="3"/>
  <c r="T92" i="3"/>
  <c r="U92" i="3" s="1"/>
  <c r="P92" i="3"/>
  <c r="P19" i="3"/>
  <c r="G54" i="3"/>
  <c r="Q53" i="3"/>
  <c r="R53" i="3" s="1"/>
  <c r="S53" i="3" s="1"/>
  <c r="K184" i="3"/>
  <c r="K243" i="3"/>
  <c r="K242" i="3"/>
  <c r="N231" i="3"/>
  <c r="F231" i="3"/>
  <c r="F190" i="3"/>
  <c r="N190" i="3"/>
  <c r="N52" i="3"/>
  <c r="F52" i="3"/>
  <c r="Q19" i="3"/>
  <c r="R19" i="3" s="1"/>
  <c r="S19" i="3" s="1"/>
  <c r="G20" i="3"/>
  <c r="N235" i="3"/>
  <c r="F235" i="3"/>
  <c r="N177" i="3"/>
  <c r="F177" i="3"/>
  <c r="P56" i="3"/>
  <c r="T56" i="3"/>
  <c r="U56" i="3" s="1"/>
  <c r="O183" i="3"/>
  <c r="T184" i="3"/>
  <c r="U184" i="3" s="1"/>
  <c r="P184" i="3"/>
  <c r="G161" i="3"/>
  <c r="Q160" i="3"/>
  <c r="R160" i="3" s="1"/>
  <c r="S160" i="3" s="1"/>
  <c r="Q159" i="3"/>
  <c r="R159" i="3" s="1"/>
  <c r="S159" i="3" s="1"/>
  <c r="G160" i="3"/>
  <c r="T243" i="3"/>
  <c r="U243" i="3" s="1"/>
  <c r="P243" i="3"/>
  <c r="K83" i="3"/>
  <c r="K82" i="3"/>
  <c r="Q71" i="3"/>
  <c r="R71" i="3" s="1"/>
  <c r="S71" i="3" s="1"/>
  <c r="Q72" i="3"/>
  <c r="R72" i="3" s="1"/>
  <c r="S72" i="3" s="1"/>
  <c r="G73" i="3"/>
  <c r="G72" i="3"/>
  <c r="K158" i="3"/>
  <c r="K159" i="3"/>
  <c r="P102" i="3"/>
  <c r="T102" i="3"/>
  <c r="U102" i="3" s="1"/>
  <c r="K33" i="3"/>
  <c r="K34" i="3"/>
  <c r="O159" i="3"/>
  <c r="T160" i="3"/>
  <c r="U160" i="3" s="1"/>
  <c r="P160" i="3"/>
  <c r="K106" i="3"/>
  <c r="K107" i="3"/>
  <c r="O71" i="3"/>
  <c r="T72" i="3"/>
  <c r="U72" i="3" s="1"/>
  <c r="K71" i="3"/>
  <c r="K75" i="3"/>
  <c r="K147" i="3"/>
  <c r="K14" i="3"/>
  <c r="K213" i="3"/>
  <c r="K214" i="3"/>
  <c r="O126" i="3"/>
  <c r="P127" i="3"/>
  <c r="T127" i="3"/>
  <c r="U127" i="3" s="1"/>
  <c r="P63" i="3"/>
  <c r="K27" i="3"/>
  <c r="P187" i="3"/>
  <c r="T187" i="3"/>
  <c r="U187" i="3" s="1"/>
  <c r="K85" i="3"/>
  <c r="K86" i="3"/>
  <c r="O139" i="3"/>
  <c r="Q184" i="3"/>
  <c r="R184" i="3" s="1"/>
  <c r="S184" i="3" s="1"/>
  <c r="T233" i="3"/>
  <c r="U233" i="3" s="1"/>
  <c r="O122" i="3"/>
  <c r="K142" i="3"/>
  <c r="K143" i="3"/>
  <c r="K11" i="3"/>
  <c r="K12" i="3"/>
  <c r="K50" i="3"/>
  <c r="K49" i="3"/>
  <c r="P229" i="3"/>
  <c r="T229" i="3"/>
  <c r="U229" i="3" s="1"/>
  <c r="F223" i="3"/>
  <c r="N223" i="3"/>
  <c r="N220" i="3"/>
  <c r="F220" i="3"/>
  <c r="K45" i="3"/>
  <c r="K44" i="3"/>
  <c r="F22" i="3"/>
  <c r="N22" i="3"/>
  <c r="K38" i="3"/>
  <c r="K37" i="3"/>
  <c r="K105" i="3"/>
  <c r="Q215" i="3"/>
  <c r="R215" i="3" s="1"/>
  <c r="S215" i="3" s="1"/>
  <c r="G216" i="3"/>
  <c r="G123" i="3"/>
  <c r="Q122" i="3"/>
  <c r="R122" i="3" s="1"/>
  <c r="S122" i="3" s="1"/>
  <c r="K41" i="3"/>
  <c r="K42" i="3"/>
  <c r="N75" i="3"/>
  <c r="F75" i="3"/>
  <c r="O215" i="3"/>
  <c r="P215" i="3" s="1"/>
  <c r="K118" i="3"/>
  <c r="K130" i="3"/>
  <c r="K131" i="3"/>
  <c r="O103" i="3"/>
  <c r="K8" i="3"/>
  <c r="K9" i="3"/>
  <c r="K121" i="3"/>
  <c r="K120" i="3"/>
  <c r="K53" i="3"/>
  <c r="K54" i="3"/>
  <c r="K125" i="3"/>
  <c r="G185" i="3"/>
  <c r="K59" i="3"/>
  <c r="K58" i="3"/>
  <c r="K95" i="3"/>
  <c r="K96" i="3"/>
  <c r="G104" i="3"/>
  <c r="Q103" i="3"/>
  <c r="R103" i="3" s="1"/>
  <c r="S103" i="3" s="1"/>
  <c r="G215" i="3"/>
  <c r="Q214" i="3"/>
  <c r="R214" i="3" s="1"/>
  <c r="S214" i="3" s="1"/>
  <c r="O201" i="3"/>
  <c r="T202" i="3"/>
  <c r="U202" i="3" s="1"/>
  <c r="O214" i="3"/>
  <c r="Q202" i="3"/>
  <c r="R202" i="3" s="1"/>
  <c r="S202" i="3" s="1"/>
  <c r="G203" i="3"/>
  <c r="G202" i="3"/>
  <c r="Q201" i="3"/>
  <c r="R201" i="3" s="1"/>
  <c r="S201" i="3" s="1"/>
  <c r="P202" i="3"/>
  <c r="K17" i="3"/>
  <c r="K16" i="3"/>
  <c r="O146" i="3"/>
  <c r="P204" i="3"/>
  <c r="T204" i="3"/>
  <c r="U204" i="3" s="1"/>
  <c r="T177" i="33"/>
  <c r="U177" i="33" s="1"/>
  <c r="R177" i="33"/>
  <c r="S177" i="33" s="1"/>
  <c r="F198" i="33"/>
  <c r="N198" i="33"/>
  <c r="N10" i="33"/>
  <c r="F10" i="33"/>
  <c r="O234" i="33"/>
  <c r="O200" i="33"/>
  <c r="F25" i="33"/>
  <c r="N25" i="33"/>
  <c r="G201" i="33"/>
  <c r="N56" i="33"/>
  <c r="F56" i="33"/>
  <c r="N27" i="33"/>
  <c r="F27" i="33"/>
  <c r="K213" i="33"/>
  <c r="K214" i="33"/>
  <c r="N19" i="33"/>
  <c r="F19" i="33"/>
  <c r="K57" i="33"/>
  <c r="K58" i="33"/>
  <c r="O121" i="33"/>
  <c r="N39" i="33"/>
  <c r="F39" i="33"/>
  <c r="O69" i="33"/>
  <c r="N20" i="33"/>
  <c r="F20" i="33"/>
  <c r="N41" i="33"/>
  <c r="F41" i="33"/>
  <c r="N15" i="33"/>
  <c r="F15" i="33"/>
  <c r="F6" i="33"/>
  <c r="N6" i="33"/>
  <c r="F50" i="33"/>
  <c r="N50" i="33"/>
  <c r="K114" i="33"/>
  <c r="K104" i="33"/>
  <c r="N16" i="33"/>
  <c r="F16" i="33"/>
  <c r="K17" i="33"/>
  <c r="K18" i="33"/>
  <c r="N21" i="33"/>
  <c r="F21" i="33"/>
  <c r="F69" i="33"/>
  <c r="N69" i="33"/>
  <c r="N17" i="33"/>
  <c r="F17" i="33"/>
  <c r="N53" i="33"/>
  <c r="F53" i="33"/>
  <c r="N44" i="33"/>
  <c r="F44" i="33"/>
  <c r="K61" i="33"/>
  <c r="K60" i="33"/>
  <c r="K127" i="33"/>
  <c r="K128" i="33"/>
  <c r="K21" i="33"/>
  <c r="K22" i="33"/>
  <c r="N49" i="33"/>
  <c r="F49" i="33"/>
  <c r="N163" i="33"/>
  <c r="F163" i="33"/>
  <c r="G213" i="33"/>
  <c r="Q212" i="33"/>
  <c r="N42" i="33"/>
  <c r="F42" i="33"/>
  <c r="N35" i="33"/>
  <c r="F35" i="33"/>
  <c r="K88" i="33"/>
  <c r="N33" i="33"/>
  <c r="F33" i="33"/>
  <c r="K95" i="33"/>
  <c r="O240" i="33"/>
  <c r="P241" i="33"/>
  <c r="G194" i="33"/>
  <c r="Q193" i="33"/>
  <c r="G193" i="33"/>
  <c r="K154" i="33"/>
  <c r="K155" i="33"/>
  <c r="K36" i="33"/>
  <c r="K35" i="33"/>
  <c r="K38" i="33"/>
  <c r="F29" i="33"/>
  <c r="N29" i="33"/>
  <c r="F65" i="33"/>
  <c r="N65" i="33"/>
  <c r="K28" i="33"/>
  <c r="N13" i="33"/>
  <c r="F13" i="33"/>
  <c r="G78" i="33"/>
  <c r="K6" i="33"/>
  <c r="K11" i="33"/>
  <c r="N58" i="33"/>
  <c r="F58" i="33"/>
  <c r="N47" i="33"/>
  <c r="F47" i="33"/>
  <c r="O77" i="33"/>
  <c r="K33" i="33"/>
  <c r="K34" i="33"/>
  <c r="K12" i="33"/>
  <c r="F38" i="33"/>
  <c r="N38" i="33"/>
  <c r="N95" i="33"/>
  <c r="F95" i="33"/>
  <c r="N109" i="33"/>
  <c r="F109" i="33"/>
  <c r="O51" i="33"/>
  <c r="N30" i="33"/>
  <c r="F30" i="33"/>
  <c r="K150" i="33"/>
  <c r="K151" i="33"/>
  <c r="N54" i="33"/>
  <c r="F54" i="33"/>
  <c r="N233" i="33"/>
  <c r="F233" i="33"/>
  <c r="K29" i="33"/>
  <c r="K30" i="33"/>
  <c r="O146" i="33"/>
  <c r="G52" i="33"/>
  <c r="K7" i="33"/>
  <c r="K8" i="33"/>
  <c r="G235" i="33"/>
  <c r="G147" i="33"/>
  <c r="G125" i="33"/>
  <c r="Q124" i="33"/>
  <c r="N9" i="33"/>
  <c r="F9" i="33"/>
  <c r="K66" i="33"/>
  <c r="T237" i="33" l="1"/>
  <c r="U237" i="33" s="1"/>
  <c r="Q228" i="33"/>
  <c r="T228" i="33" s="1"/>
  <c r="U228" i="33" s="1"/>
  <c r="G229" i="33"/>
  <c r="G228" i="33"/>
  <c r="Q153" i="33"/>
  <c r="R153" i="33" s="1"/>
  <c r="S153" i="33" s="1"/>
  <c r="G154" i="33"/>
  <c r="Q227" i="33"/>
  <c r="R149" i="33"/>
  <c r="S149" i="33" s="1"/>
  <c r="T149" i="33"/>
  <c r="U149" i="33" s="1"/>
  <c r="P176" i="33"/>
  <c r="Q176" i="33" s="1"/>
  <c r="T176" i="33" s="1"/>
  <c r="U176" i="33" s="1"/>
  <c r="R145" i="33"/>
  <c r="S145" i="33" s="1"/>
  <c r="G204" i="33"/>
  <c r="Q204" i="33"/>
  <c r="R204" i="33" s="1"/>
  <c r="S204" i="33" s="1"/>
  <c r="T178" i="33"/>
  <c r="U178" i="33" s="1"/>
  <c r="Q7" i="33"/>
  <c r="R7" i="33" s="1"/>
  <c r="S7" i="33" s="1"/>
  <c r="Q242" i="33"/>
  <c r="T242" i="33" s="1"/>
  <c r="U242" i="33" s="1"/>
  <c r="R199" i="33"/>
  <c r="S199" i="33" s="1"/>
  <c r="T189" i="33"/>
  <c r="U189" i="33" s="1"/>
  <c r="Q241" i="33"/>
  <c r="R241" i="33" s="1"/>
  <c r="S241" i="33" s="1"/>
  <c r="Q154" i="33"/>
  <c r="R154" i="33" s="1"/>
  <c r="S154" i="33" s="1"/>
  <c r="T141" i="33"/>
  <c r="U141" i="33" s="1"/>
  <c r="T153" i="33"/>
  <c r="U153" i="33" s="1"/>
  <c r="G243" i="33"/>
  <c r="P23" i="33"/>
  <c r="Q23" i="33" s="1"/>
  <c r="R23" i="33" s="1"/>
  <c r="S23" i="33" s="1"/>
  <c r="Q78" i="33"/>
  <c r="R78" i="33" s="1"/>
  <c r="S78" i="33" s="1"/>
  <c r="G124" i="33"/>
  <c r="P239" i="33"/>
  <c r="Q239" i="33" s="1"/>
  <c r="T139" i="33"/>
  <c r="U139" i="33" s="1"/>
  <c r="T213" i="33"/>
  <c r="U213" i="33" s="1"/>
  <c r="P31" i="33"/>
  <c r="Q31" i="33" s="1"/>
  <c r="R31" i="33" s="1"/>
  <c r="S31" i="33" s="1"/>
  <c r="T238" i="33"/>
  <c r="U238" i="33" s="1"/>
  <c r="T99" i="33"/>
  <c r="U99" i="33" s="1"/>
  <c r="R119" i="33"/>
  <c r="S119" i="33" s="1"/>
  <c r="G226" i="33"/>
  <c r="T151" i="33"/>
  <c r="U151" i="33" s="1"/>
  <c r="R151" i="33"/>
  <c r="S151" i="33" s="1"/>
  <c r="T102" i="33"/>
  <c r="U102" i="33" s="1"/>
  <c r="O208" i="33"/>
  <c r="P208" i="33" s="1"/>
  <c r="Q208" i="33" s="1"/>
  <c r="R208" i="33" s="1"/>
  <c r="S208" i="33" s="1"/>
  <c r="T152" i="33"/>
  <c r="U152" i="33" s="1"/>
  <c r="P101" i="33"/>
  <c r="Q101" i="33" s="1"/>
  <c r="R228" i="33"/>
  <c r="S228" i="33" s="1"/>
  <c r="T86" i="33"/>
  <c r="U86" i="33" s="1"/>
  <c r="P156" i="33"/>
  <c r="Q156" i="33" s="1"/>
  <c r="Q107" i="33"/>
  <c r="R107" i="33" s="1"/>
  <c r="S107" i="33" s="1"/>
  <c r="Q4" i="33"/>
  <c r="R4" i="33" s="1"/>
  <c r="S4" i="33" s="1"/>
  <c r="R150" i="33"/>
  <c r="S150" i="33" s="1"/>
  <c r="T150" i="33"/>
  <c r="U150" i="33" s="1"/>
  <c r="T159" i="33"/>
  <c r="U159" i="33" s="1"/>
  <c r="R98" i="33"/>
  <c r="S98" i="33" s="1"/>
  <c r="R105" i="33"/>
  <c r="S105" i="33" s="1"/>
  <c r="T105" i="33"/>
  <c r="U105" i="33" s="1"/>
  <c r="Q167" i="33"/>
  <c r="R167" i="33" s="1"/>
  <c r="S167" i="33" s="1"/>
  <c r="G77" i="33"/>
  <c r="T229" i="33"/>
  <c r="U229" i="33" s="1"/>
  <c r="Q67" i="33"/>
  <c r="T137" i="33"/>
  <c r="U137" i="33" s="1"/>
  <c r="R93" i="33"/>
  <c r="S93" i="33" s="1"/>
  <c r="T93" i="33"/>
  <c r="U93" i="33" s="1"/>
  <c r="G83" i="33"/>
  <c r="AK11" i="24"/>
  <c r="AL11" i="24" s="1"/>
  <c r="AK10" i="24"/>
  <c r="AM10" i="24" s="1"/>
  <c r="Q75" i="33"/>
  <c r="R75" i="33" s="1"/>
  <c r="S75" i="33" s="1"/>
  <c r="Q171" i="33"/>
  <c r="R171" i="33" s="1"/>
  <c r="S171" i="33" s="1"/>
  <c r="T63" i="33"/>
  <c r="U63" i="33" s="1"/>
  <c r="T218" i="33"/>
  <c r="U218" i="33" s="1"/>
  <c r="G197" i="33"/>
  <c r="Q195" i="33"/>
  <c r="R195" i="33" s="1"/>
  <c r="S195" i="33" s="1"/>
  <c r="Q226" i="33"/>
  <c r="R226" i="33" s="1"/>
  <c r="S226" i="33" s="1"/>
  <c r="Q11" i="33"/>
  <c r="R11" i="33" s="1"/>
  <c r="S11" i="33" s="1"/>
  <c r="T165" i="33"/>
  <c r="U165" i="33" s="1"/>
  <c r="T131" i="33"/>
  <c r="U131" i="33" s="1"/>
  <c r="Q115" i="33"/>
  <c r="R115" i="33" s="1"/>
  <c r="S115" i="33" s="1"/>
  <c r="P128" i="33"/>
  <c r="Q128" i="33" s="1"/>
  <c r="R128" i="33" s="1"/>
  <c r="S128" i="33" s="1"/>
  <c r="Q168" i="33"/>
  <c r="T140" i="33"/>
  <c r="U140" i="33" s="1"/>
  <c r="T164" i="33"/>
  <c r="U164" i="33" s="1"/>
  <c r="T138" i="33"/>
  <c r="U138" i="33" s="1"/>
  <c r="P215" i="33"/>
  <c r="Q215" i="33" s="1"/>
  <c r="R215" i="33" s="1"/>
  <c r="S215" i="33" s="1"/>
  <c r="G169" i="33"/>
  <c r="P97" i="33"/>
  <c r="Q97" i="33" s="1"/>
  <c r="R106" i="33"/>
  <c r="S106" i="33" s="1"/>
  <c r="T106" i="33"/>
  <c r="U106" i="33" s="1"/>
  <c r="O225" i="33"/>
  <c r="P225" i="33" s="1"/>
  <c r="Q225" i="33" s="1"/>
  <c r="R225" i="33" s="1"/>
  <c r="S225" i="33" s="1"/>
  <c r="R136" i="33"/>
  <c r="S136" i="33" s="1"/>
  <c r="T136" i="33"/>
  <c r="U136" i="33" s="1"/>
  <c r="P214" i="33"/>
  <c r="Q214" i="33" s="1"/>
  <c r="R214" i="33" s="1"/>
  <c r="S214" i="33" s="1"/>
  <c r="G159" i="33"/>
  <c r="Q158" i="33"/>
  <c r="R158" i="33" s="1"/>
  <c r="S158" i="33" s="1"/>
  <c r="G156" i="33"/>
  <c r="Q155" i="33"/>
  <c r="G157" i="33"/>
  <c r="G136" i="33"/>
  <c r="G215" i="33"/>
  <c r="Q157" i="33"/>
  <c r="O117" i="33"/>
  <c r="P117" i="33" s="1"/>
  <c r="Q117" i="33" s="1"/>
  <c r="P118" i="33"/>
  <c r="Q118" i="33" s="1"/>
  <c r="R118" i="33" s="1"/>
  <c r="S118" i="33" s="1"/>
  <c r="O134" i="33"/>
  <c r="P135" i="33"/>
  <c r="Q135" i="33" s="1"/>
  <c r="G174" i="33"/>
  <c r="G90" i="33"/>
  <c r="G91" i="33"/>
  <c r="G97" i="33"/>
  <c r="G98" i="33"/>
  <c r="Q96" i="33"/>
  <c r="G85" i="33"/>
  <c r="P116" i="33"/>
  <c r="Q116" i="33" s="1"/>
  <c r="Q83" i="33"/>
  <c r="T83" i="33" s="1"/>
  <c r="U83" i="33" s="1"/>
  <c r="O81" i="33"/>
  <c r="P82" i="33"/>
  <c r="Q82" i="33" s="1"/>
  <c r="T204" i="33"/>
  <c r="U204" i="33" s="1"/>
  <c r="O89" i="33"/>
  <c r="P90" i="33"/>
  <c r="Q90" i="33" s="1"/>
  <c r="R90" i="33" s="1"/>
  <c r="S90" i="33" s="1"/>
  <c r="R221" i="33"/>
  <c r="S221" i="33" s="1"/>
  <c r="T221" i="33"/>
  <c r="U221" i="33" s="1"/>
  <c r="T125" i="33"/>
  <c r="U125" i="33" s="1"/>
  <c r="P84" i="33"/>
  <c r="Q84" i="33" s="1"/>
  <c r="G61" i="33"/>
  <c r="T209" i="33"/>
  <c r="U209" i="33" s="1"/>
  <c r="G175" i="33"/>
  <c r="R110" i="33"/>
  <c r="S110" i="33" s="1"/>
  <c r="T110" i="33"/>
  <c r="U110" i="33" s="1"/>
  <c r="R161" i="33"/>
  <c r="S161" i="33" s="1"/>
  <c r="T161" i="33"/>
  <c r="U161" i="33" s="1"/>
  <c r="P76" i="33"/>
  <c r="Q76" i="33" s="1"/>
  <c r="R194" i="33"/>
  <c r="S194" i="33" s="1"/>
  <c r="T194" i="33"/>
  <c r="U194" i="33" s="1"/>
  <c r="P160" i="33"/>
  <c r="Q160" i="33" s="1"/>
  <c r="R160" i="33" s="1"/>
  <c r="S160" i="33" s="1"/>
  <c r="O59" i="33"/>
  <c r="P60" i="33"/>
  <c r="Q60" i="33" s="1"/>
  <c r="R60" i="33" s="1"/>
  <c r="S60" i="33" s="1"/>
  <c r="R227" i="33"/>
  <c r="S227" i="33" s="1"/>
  <c r="T227" i="33"/>
  <c r="U227" i="33" s="1"/>
  <c r="P236" i="33"/>
  <c r="Q236" i="33" s="1"/>
  <c r="R236" i="33" s="1"/>
  <c r="S236" i="33" s="1"/>
  <c r="O202" i="33"/>
  <c r="P202" i="33" s="1"/>
  <c r="Q202" i="33" s="1"/>
  <c r="R202" i="33" s="1"/>
  <c r="S202" i="33" s="1"/>
  <c r="P203" i="33"/>
  <c r="Q203" i="33" s="1"/>
  <c r="R203" i="33" s="1"/>
  <c r="S203" i="33" s="1"/>
  <c r="G72" i="33"/>
  <c r="G236" i="33"/>
  <c r="O201" i="33"/>
  <c r="P201" i="33" s="1"/>
  <c r="Q201" i="33" s="1"/>
  <c r="R201" i="33" s="1"/>
  <c r="S201" i="33" s="1"/>
  <c r="G211" i="33"/>
  <c r="G173" i="33"/>
  <c r="O113" i="33"/>
  <c r="P114" i="33"/>
  <c r="Q114" i="33" s="1"/>
  <c r="R114" i="33" s="1"/>
  <c r="S114" i="33" s="1"/>
  <c r="G186" i="33"/>
  <c r="G185" i="33"/>
  <c r="P112" i="33"/>
  <c r="Q112" i="33" s="1"/>
  <c r="R112" i="33" s="1"/>
  <c r="S112" i="33" s="1"/>
  <c r="P88" i="33"/>
  <c r="Q88" i="33" s="1"/>
  <c r="R88" i="33" s="1"/>
  <c r="S88" i="33" s="1"/>
  <c r="O87" i="33"/>
  <c r="G71" i="33"/>
  <c r="O190" i="33"/>
  <c r="P190" i="33" s="1"/>
  <c r="Q190" i="33" s="1"/>
  <c r="P191" i="33"/>
  <c r="Q191" i="33" s="1"/>
  <c r="R191" i="33" s="1"/>
  <c r="S191" i="33" s="1"/>
  <c r="G128" i="33"/>
  <c r="G143" i="33"/>
  <c r="P130" i="33"/>
  <c r="Q130" i="33" s="1"/>
  <c r="R130" i="33" s="1"/>
  <c r="S130" i="33" s="1"/>
  <c r="O129" i="33"/>
  <c r="G101" i="33"/>
  <c r="G102" i="33"/>
  <c r="G180" i="33"/>
  <c r="G181" i="33"/>
  <c r="G144" i="33"/>
  <c r="G145" i="33"/>
  <c r="G88" i="33"/>
  <c r="G89" i="33"/>
  <c r="G134" i="33"/>
  <c r="G133" i="33"/>
  <c r="P100" i="33"/>
  <c r="Q100" i="33" s="1"/>
  <c r="R100" i="33" s="1"/>
  <c r="S100" i="33" s="1"/>
  <c r="P148" i="33"/>
  <c r="Q148" i="33" s="1"/>
  <c r="O147" i="33"/>
  <c r="P147" i="33" s="1"/>
  <c r="Q147" i="33" s="1"/>
  <c r="R147" i="33" s="1"/>
  <c r="S147" i="33" s="1"/>
  <c r="G118" i="33"/>
  <c r="G117" i="33"/>
  <c r="O169" i="33"/>
  <c r="P170" i="33"/>
  <c r="Q170" i="33" s="1"/>
  <c r="G121" i="33"/>
  <c r="Q120" i="33"/>
  <c r="O179" i="33"/>
  <c r="P180" i="33"/>
  <c r="Q180" i="33" s="1"/>
  <c r="R180" i="33" s="1"/>
  <c r="S180" i="33" s="1"/>
  <c r="O143" i="33"/>
  <c r="P144" i="33"/>
  <c r="Q144" i="33" s="1"/>
  <c r="G182" i="33"/>
  <c r="T183" i="33"/>
  <c r="U183" i="33" s="1"/>
  <c r="G127" i="33"/>
  <c r="T231" i="33"/>
  <c r="U231" i="33" s="1"/>
  <c r="P133" i="33"/>
  <c r="Q133" i="33" s="1"/>
  <c r="R133" i="33" s="1"/>
  <c r="S133" i="33" s="1"/>
  <c r="O132" i="33"/>
  <c r="G203" i="33"/>
  <c r="G149" i="33"/>
  <c r="O70" i="33"/>
  <c r="P70" i="33" s="1"/>
  <c r="Q70" i="33" s="1"/>
  <c r="R70" i="33" s="1"/>
  <c r="S70" i="33" s="1"/>
  <c r="P71" i="33"/>
  <c r="Q71" i="33" s="1"/>
  <c r="G207" i="33"/>
  <c r="G206" i="33"/>
  <c r="G170" i="33"/>
  <c r="G171" i="33"/>
  <c r="G112" i="33"/>
  <c r="G113" i="33"/>
  <c r="O61" i="33"/>
  <c r="P62" i="33"/>
  <c r="Q62" i="33" s="1"/>
  <c r="R62" i="33" s="1"/>
  <c r="S62" i="33" s="1"/>
  <c r="P181" i="33"/>
  <c r="Q181" i="33" s="1"/>
  <c r="O205" i="33"/>
  <c r="P206" i="33"/>
  <c r="Q206" i="33" s="1"/>
  <c r="R206" i="33" s="1"/>
  <c r="S206" i="33" s="1"/>
  <c r="G240" i="33"/>
  <c r="G241" i="33"/>
  <c r="T85" i="33"/>
  <c r="U85" i="33" s="1"/>
  <c r="R85" i="33"/>
  <c r="S85" i="33" s="1"/>
  <c r="P111" i="33"/>
  <c r="Q111" i="33" s="1"/>
  <c r="R111" i="33" s="1"/>
  <c r="S111" i="33" s="1"/>
  <c r="G62" i="33"/>
  <c r="G63" i="33"/>
  <c r="O65" i="33"/>
  <c r="P65" i="33" s="1"/>
  <c r="Q65" i="33" s="1"/>
  <c r="R65" i="33" s="1"/>
  <c r="S65" i="33" s="1"/>
  <c r="P66" i="33"/>
  <c r="Q66" i="33" s="1"/>
  <c r="R66" i="33" s="1"/>
  <c r="S66" i="33" s="1"/>
  <c r="O219" i="33"/>
  <c r="P220" i="33"/>
  <c r="Q220" i="33" s="1"/>
  <c r="R220" i="33" s="1"/>
  <c r="S220" i="33" s="1"/>
  <c r="G192" i="33"/>
  <c r="G191" i="33"/>
  <c r="Q36" i="33"/>
  <c r="Q235" i="33"/>
  <c r="R235" i="33" s="1"/>
  <c r="S235" i="33" s="1"/>
  <c r="G221" i="33"/>
  <c r="G220" i="33"/>
  <c r="G80" i="33"/>
  <c r="G81" i="33"/>
  <c r="P127" i="33"/>
  <c r="Q127" i="33" s="1"/>
  <c r="O126" i="33"/>
  <c r="P142" i="33"/>
  <c r="Q142" i="33" s="1"/>
  <c r="G130" i="33"/>
  <c r="G131" i="33"/>
  <c r="P217" i="33"/>
  <c r="Q217" i="33" s="1"/>
  <c r="O216" i="33"/>
  <c r="O122" i="33"/>
  <c r="P122" i="33" s="1"/>
  <c r="Q122" i="33" s="1"/>
  <c r="R122" i="33" s="1"/>
  <c r="S122" i="33" s="1"/>
  <c r="P123" i="33"/>
  <c r="Q123" i="33" s="1"/>
  <c r="R123" i="33" s="1"/>
  <c r="S123" i="33" s="1"/>
  <c r="O79" i="33"/>
  <c r="P80" i="33"/>
  <c r="Q80" i="33" s="1"/>
  <c r="O210" i="33"/>
  <c r="P211" i="33"/>
  <c r="Q211" i="33" s="1"/>
  <c r="T211" i="33" s="1"/>
  <c r="U211" i="33" s="1"/>
  <c r="Q196" i="33"/>
  <c r="P172" i="33"/>
  <c r="Q172" i="33" s="1"/>
  <c r="G115" i="33"/>
  <c r="G114" i="33"/>
  <c r="O184" i="33"/>
  <c r="P185" i="33"/>
  <c r="Q185" i="33" s="1"/>
  <c r="G218" i="33"/>
  <c r="G217" i="33"/>
  <c r="T104" i="33"/>
  <c r="U104" i="33" s="1"/>
  <c r="R104" i="33"/>
  <c r="S104" i="33" s="1"/>
  <c r="P74" i="33"/>
  <c r="Q74" i="33" s="1"/>
  <c r="R74" i="33" s="1"/>
  <c r="S74" i="33" s="1"/>
  <c r="R207" i="33"/>
  <c r="S207" i="33" s="1"/>
  <c r="T207" i="33"/>
  <c r="U207" i="33" s="1"/>
  <c r="T186" i="3"/>
  <c r="U186" i="3" s="1"/>
  <c r="P186" i="3"/>
  <c r="O185" i="3"/>
  <c r="P243" i="33"/>
  <c r="Q243" i="33" s="1"/>
  <c r="R243" i="33" s="1"/>
  <c r="S243" i="33" s="1"/>
  <c r="Q186" i="3"/>
  <c r="R186" i="3" s="1"/>
  <c r="S186" i="3" s="1"/>
  <c r="G187" i="3"/>
  <c r="G92" i="3"/>
  <c r="G120" i="3"/>
  <c r="O177" i="3"/>
  <c r="P178" i="3"/>
  <c r="T178" i="3"/>
  <c r="U178" i="3" s="1"/>
  <c r="T187" i="33"/>
  <c r="U187" i="33" s="1"/>
  <c r="T244" i="33"/>
  <c r="U244" i="33" s="1"/>
  <c r="Q91" i="3"/>
  <c r="R91" i="3" s="1"/>
  <c r="S91" i="3" s="1"/>
  <c r="Q120" i="3"/>
  <c r="R120" i="3" s="1"/>
  <c r="S120" i="3" s="1"/>
  <c r="P141" i="3"/>
  <c r="Q92" i="3"/>
  <c r="R92" i="3" s="1"/>
  <c r="S92" i="3" s="1"/>
  <c r="Q172" i="3"/>
  <c r="R172" i="3" s="1"/>
  <c r="S172" i="3" s="1"/>
  <c r="O173" i="33"/>
  <c r="P230" i="33"/>
  <c r="Q230" i="33" s="1"/>
  <c r="R230" i="33" s="1"/>
  <c r="S230" i="33" s="1"/>
  <c r="T45" i="33"/>
  <c r="U45" i="33" s="1"/>
  <c r="R45" i="33"/>
  <c r="S45" i="33" s="1"/>
  <c r="G225" i="33"/>
  <c r="G224" i="33"/>
  <c r="P182" i="33"/>
  <c r="Q182" i="33" s="1"/>
  <c r="R182" i="33" s="1"/>
  <c r="S182" i="33" s="1"/>
  <c r="T89" i="3"/>
  <c r="U89" i="3" s="1"/>
  <c r="P222" i="33"/>
  <c r="Q222" i="33" s="1"/>
  <c r="R222" i="33" s="1"/>
  <c r="S222" i="33" s="1"/>
  <c r="P72" i="33"/>
  <c r="Q72" i="33" s="1"/>
  <c r="R72" i="33" s="1"/>
  <c r="S72" i="33" s="1"/>
  <c r="T175" i="33"/>
  <c r="U175" i="33" s="1"/>
  <c r="O223" i="33"/>
  <c r="P224" i="33"/>
  <c r="Q224" i="33" s="1"/>
  <c r="R224" i="33" s="1"/>
  <c r="S224" i="33" s="1"/>
  <c r="O88" i="3"/>
  <c r="T88" i="3" s="1"/>
  <c r="U88" i="3" s="1"/>
  <c r="P188" i="33"/>
  <c r="Q188" i="33" s="1"/>
  <c r="R188" i="33" s="1"/>
  <c r="S188" i="33" s="1"/>
  <c r="T22" i="33"/>
  <c r="U22" i="33" s="1"/>
  <c r="R22" i="33"/>
  <c r="S22" i="33" s="1"/>
  <c r="G92" i="33"/>
  <c r="G93" i="33"/>
  <c r="T73" i="33"/>
  <c r="U73" i="33" s="1"/>
  <c r="P174" i="33"/>
  <c r="Q174" i="33" s="1"/>
  <c r="R174" i="33" s="1"/>
  <c r="S174" i="33" s="1"/>
  <c r="Q185" i="3"/>
  <c r="R185" i="3" s="1"/>
  <c r="S185" i="3" s="1"/>
  <c r="Q178" i="3"/>
  <c r="R178" i="3" s="1"/>
  <c r="S178" i="3" s="1"/>
  <c r="G179" i="3"/>
  <c r="O91" i="33"/>
  <c r="P92" i="33"/>
  <c r="Q92" i="33" s="1"/>
  <c r="R92" i="33" s="1"/>
  <c r="S92" i="33" s="1"/>
  <c r="T186" i="33"/>
  <c r="U186" i="33" s="1"/>
  <c r="AF9" i="24"/>
  <c r="AK9" i="24"/>
  <c r="AL8" i="24"/>
  <c r="Z8" i="24"/>
  <c r="AA8" i="24" s="1"/>
  <c r="AM8" i="24"/>
  <c r="P112" i="3"/>
  <c r="T112" i="3"/>
  <c r="U112" i="3" s="1"/>
  <c r="O111" i="3"/>
  <c r="Q208" i="3"/>
  <c r="R208" i="3" s="1"/>
  <c r="S208" i="3" s="1"/>
  <c r="G209" i="3"/>
  <c r="G102" i="3"/>
  <c r="Q111" i="3"/>
  <c r="R111" i="3" s="1"/>
  <c r="S111" i="3" s="1"/>
  <c r="T228" i="3"/>
  <c r="U228" i="3" s="1"/>
  <c r="G103" i="3"/>
  <c r="Q112" i="3"/>
  <c r="R112" i="3" s="1"/>
  <c r="S112" i="3" s="1"/>
  <c r="P114" i="3"/>
  <c r="T114" i="3"/>
  <c r="U114" i="3" s="1"/>
  <c r="G65" i="3"/>
  <c r="G64" i="3"/>
  <c r="T208" i="3"/>
  <c r="U208" i="3" s="1"/>
  <c r="T86" i="3"/>
  <c r="U86" i="3" s="1"/>
  <c r="P86" i="3"/>
  <c r="G169" i="3"/>
  <c r="Q168" i="3"/>
  <c r="R168" i="3" s="1"/>
  <c r="S168" i="3" s="1"/>
  <c r="T168" i="3"/>
  <c r="U168" i="3" s="1"/>
  <c r="P168" i="3"/>
  <c r="Q68" i="3"/>
  <c r="R68" i="3" s="1"/>
  <c r="S68" i="3" s="1"/>
  <c r="P27" i="3"/>
  <c r="T154" i="3"/>
  <c r="U154" i="3" s="1"/>
  <c r="P154" i="3"/>
  <c r="Q123" i="3"/>
  <c r="R123" i="3" s="1"/>
  <c r="S123" i="3" s="1"/>
  <c r="G155" i="3"/>
  <c r="Q154" i="3"/>
  <c r="R154" i="3" s="1"/>
  <c r="S154" i="3" s="1"/>
  <c r="G121" i="3"/>
  <c r="G217" i="3"/>
  <c r="T140" i="3"/>
  <c r="U140" i="3" s="1"/>
  <c r="Q14" i="3"/>
  <c r="R14" i="3" s="1"/>
  <c r="S14" i="3" s="1"/>
  <c r="G112" i="3"/>
  <c r="T141" i="3"/>
  <c r="U141" i="3" s="1"/>
  <c r="Q5" i="3"/>
  <c r="R5" i="3" s="1"/>
  <c r="S5" i="3" s="1"/>
  <c r="G6" i="3"/>
  <c r="Q6" i="3"/>
  <c r="R6" i="3" s="1"/>
  <c r="S6" i="3" s="1"/>
  <c r="G7" i="3"/>
  <c r="Q106" i="3"/>
  <c r="R106" i="3" s="1"/>
  <c r="S106" i="3" s="1"/>
  <c r="G107" i="3"/>
  <c r="O212" i="3"/>
  <c r="T213" i="3"/>
  <c r="U213" i="3" s="1"/>
  <c r="P213" i="3"/>
  <c r="G84" i="3"/>
  <c r="Q83" i="3"/>
  <c r="R83" i="3" s="1"/>
  <c r="S83" i="3" s="1"/>
  <c r="T106" i="3"/>
  <c r="U106" i="3" s="1"/>
  <c r="P106" i="3"/>
  <c r="Q101" i="3"/>
  <c r="R101" i="3" s="1"/>
  <c r="S101" i="3" s="1"/>
  <c r="G184" i="3"/>
  <c r="Q110" i="3"/>
  <c r="R110" i="3" s="1"/>
  <c r="S110" i="3" s="1"/>
  <c r="O82" i="3"/>
  <c r="P82" i="3" s="1"/>
  <c r="P83" i="3"/>
  <c r="T83" i="3"/>
  <c r="U83" i="3" s="1"/>
  <c r="T66" i="3"/>
  <c r="U66" i="3" s="1"/>
  <c r="P66" i="3"/>
  <c r="O164" i="3"/>
  <c r="T164" i="3" s="1"/>
  <c r="U164" i="3" s="1"/>
  <c r="P165" i="3"/>
  <c r="T165" i="3"/>
  <c r="U165" i="3" s="1"/>
  <c r="G67" i="3"/>
  <c r="Q66" i="3"/>
  <c r="R66" i="3" s="1"/>
  <c r="S66" i="3" s="1"/>
  <c r="P18" i="3"/>
  <c r="P34" i="3"/>
  <c r="G166" i="3"/>
  <c r="Q165" i="3"/>
  <c r="R165" i="3" s="1"/>
  <c r="S165" i="3" s="1"/>
  <c r="T210" i="3"/>
  <c r="U210" i="3" s="1"/>
  <c r="O209" i="3"/>
  <c r="P210" i="3"/>
  <c r="G210" i="3"/>
  <c r="Q209" i="3"/>
  <c r="R209" i="3" s="1"/>
  <c r="S209" i="3" s="1"/>
  <c r="G211" i="3"/>
  <c r="Q210" i="3"/>
  <c r="R210" i="3" s="1"/>
  <c r="S210" i="3" s="1"/>
  <c r="P68" i="3"/>
  <c r="O5" i="3"/>
  <c r="P6" i="3"/>
  <c r="T6" i="3"/>
  <c r="U6" i="3" s="1"/>
  <c r="T4" i="3"/>
  <c r="U4" i="3" s="1"/>
  <c r="P4" i="3"/>
  <c r="G213" i="3"/>
  <c r="Q213" i="3"/>
  <c r="R213" i="3" s="1"/>
  <c r="S213" i="3" s="1"/>
  <c r="Q212" i="3"/>
  <c r="R212" i="3" s="1"/>
  <c r="S212" i="3" s="1"/>
  <c r="G214" i="3"/>
  <c r="Q138" i="3"/>
  <c r="R138" i="3" s="1"/>
  <c r="S138" i="3" s="1"/>
  <c r="G140" i="3"/>
  <c r="Q139" i="3"/>
  <c r="R139" i="3" s="1"/>
  <c r="S139" i="3" s="1"/>
  <c r="G139" i="3"/>
  <c r="G12" i="3"/>
  <c r="Q12" i="3"/>
  <c r="R12" i="3" s="1"/>
  <c r="S12" i="3" s="1"/>
  <c r="G13" i="3"/>
  <c r="Q11" i="3"/>
  <c r="R11" i="3" s="1"/>
  <c r="S11" i="3" s="1"/>
  <c r="G141" i="3"/>
  <c r="Q140" i="3"/>
  <c r="R140" i="3" s="1"/>
  <c r="S140" i="3" s="1"/>
  <c r="G142" i="3"/>
  <c r="G145" i="3"/>
  <c r="Q144" i="3"/>
  <c r="R144" i="3" s="1"/>
  <c r="S144" i="3" s="1"/>
  <c r="O193" i="3"/>
  <c r="T194" i="3"/>
  <c r="U194" i="3" s="1"/>
  <c r="P194" i="3"/>
  <c r="O163" i="3"/>
  <c r="O107" i="3"/>
  <c r="T108" i="3"/>
  <c r="U108" i="3" s="1"/>
  <c r="P108" i="3"/>
  <c r="T144" i="3"/>
  <c r="U144" i="3" s="1"/>
  <c r="O143" i="3"/>
  <c r="Q18" i="3"/>
  <c r="R18" i="3" s="1"/>
  <c r="S18" i="3" s="1"/>
  <c r="G194" i="3"/>
  <c r="Q193" i="3"/>
  <c r="R193" i="3" s="1"/>
  <c r="S193" i="3" s="1"/>
  <c r="Q194" i="3"/>
  <c r="R194" i="3" s="1"/>
  <c r="S194" i="3" s="1"/>
  <c r="G195" i="3"/>
  <c r="Q163" i="3"/>
  <c r="R163" i="3" s="1"/>
  <c r="S163" i="3" s="1"/>
  <c r="G164" i="3"/>
  <c r="G165" i="3"/>
  <c r="Q164" i="3"/>
  <c r="R164" i="3" s="1"/>
  <c r="S164" i="3" s="1"/>
  <c r="T55" i="3"/>
  <c r="U55" i="3" s="1"/>
  <c r="P55" i="3"/>
  <c r="O54" i="3"/>
  <c r="O80" i="3"/>
  <c r="O26" i="3"/>
  <c r="T27" i="3"/>
  <c r="U27" i="3" s="1"/>
  <c r="T199" i="3"/>
  <c r="U199" i="3" s="1"/>
  <c r="P199" i="3"/>
  <c r="Q149" i="3"/>
  <c r="R149" i="3" s="1"/>
  <c r="S149" i="3" s="1"/>
  <c r="G150" i="3"/>
  <c r="Q143" i="3"/>
  <c r="R143" i="3" s="1"/>
  <c r="S143" i="3" s="1"/>
  <c r="G144" i="3"/>
  <c r="Q27" i="3"/>
  <c r="R27" i="3" s="1"/>
  <c r="S27" i="3" s="1"/>
  <c r="G28" i="3"/>
  <c r="T119" i="3"/>
  <c r="U119" i="3" s="1"/>
  <c r="P119" i="3"/>
  <c r="Q156" i="3"/>
  <c r="R156" i="3" s="1"/>
  <c r="S156" i="3" s="1"/>
  <c r="Q155" i="3"/>
  <c r="R155" i="3" s="1"/>
  <c r="S155" i="3" s="1"/>
  <c r="G157" i="3"/>
  <c r="G156" i="3"/>
  <c r="Q62" i="3"/>
  <c r="R62" i="3" s="1"/>
  <c r="S62" i="3" s="1"/>
  <c r="Q55" i="3"/>
  <c r="R55" i="3" s="1"/>
  <c r="S55" i="3" s="1"/>
  <c r="Q54" i="3"/>
  <c r="R54" i="3" s="1"/>
  <c r="S54" i="3" s="1"/>
  <c r="Q26" i="3"/>
  <c r="R26" i="3" s="1"/>
  <c r="S26" i="3" s="1"/>
  <c r="G27" i="3"/>
  <c r="T121" i="3"/>
  <c r="U121" i="3" s="1"/>
  <c r="P121" i="3"/>
  <c r="O81" i="3"/>
  <c r="P81" i="3" s="1"/>
  <c r="Q32" i="3"/>
  <c r="R32" i="3" s="1"/>
  <c r="S32" i="3" s="1"/>
  <c r="G33" i="3"/>
  <c r="T149" i="3"/>
  <c r="U149" i="3" s="1"/>
  <c r="P149" i="3"/>
  <c r="Q153" i="3"/>
  <c r="R153" i="3" s="1"/>
  <c r="S153" i="3" s="1"/>
  <c r="G154" i="3"/>
  <c r="T47" i="3"/>
  <c r="U47" i="3" s="1"/>
  <c r="G82" i="3"/>
  <c r="Q80" i="3"/>
  <c r="R80" i="3" s="1"/>
  <c r="S80" i="3" s="1"/>
  <c r="G81" i="3"/>
  <c r="Q121" i="3"/>
  <c r="R121" i="3" s="1"/>
  <c r="S121" i="3" s="1"/>
  <c r="G122" i="3"/>
  <c r="Q81" i="3"/>
  <c r="R81" i="3" s="1"/>
  <c r="S81" i="3" s="1"/>
  <c r="Q82" i="3"/>
  <c r="R82" i="3" s="1"/>
  <c r="S82" i="3" s="1"/>
  <c r="G83" i="3"/>
  <c r="T32" i="3"/>
  <c r="U32" i="3" s="1"/>
  <c r="P32" i="3"/>
  <c r="P153" i="3"/>
  <c r="T153" i="3"/>
  <c r="U153" i="3" s="1"/>
  <c r="O152" i="3"/>
  <c r="T46" i="3"/>
  <c r="U46" i="3" s="1"/>
  <c r="P46" i="3"/>
  <c r="G44" i="3"/>
  <c r="G45" i="3"/>
  <c r="Q43" i="3"/>
  <c r="R43" i="3" s="1"/>
  <c r="S43" i="3" s="1"/>
  <c r="Q44" i="3"/>
  <c r="R44" i="3" s="1"/>
  <c r="S44" i="3" s="1"/>
  <c r="G108" i="3"/>
  <c r="G109" i="3"/>
  <c r="Q107" i="3"/>
  <c r="R107" i="3" s="1"/>
  <c r="S107" i="3" s="1"/>
  <c r="Q108" i="3"/>
  <c r="R108" i="3" s="1"/>
  <c r="S108" i="3" s="1"/>
  <c r="P12" i="3"/>
  <c r="T12" i="3"/>
  <c r="U12" i="3" s="1"/>
  <c r="O11" i="3"/>
  <c r="G55" i="3"/>
  <c r="G234" i="3"/>
  <c r="Q233" i="3"/>
  <c r="R233" i="3" s="1"/>
  <c r="S233" i="3" s="1"/>
  <c r="O33" i="3"/>
  <c r="T34" i="3"/>
  <c r="U34" i="3" s="1"/>
  <c r="G129" i="3"/>
  <c r="Q129" i="3"/>
  <c r="R129" i="3" s="1"/>
  <c r="S129" i="3" s="1"/>
  <c r="G130" i="3"/>
  <c r="Q128" i="3"/>
  <c r="R128" i="3" s="1"/>
  <c r="S128" i="3" s="1"/>
  <c r="O61" i="3"/>
  <c r="T62" i="3"/>
  <c r="U62" i="3" s="1"/>
  <c r="T192" i="3"/>
  <c r="U192" i="3" s="1"/>
  <c r="P192" i="3"/>
  <c r="Q141" i="3"/>
  <c r="R141" i="3" s="1"/>
  <c r="S141" i="3" s="1"/>
  <c r="G34" i="3"/>
  <c r="Q33" i="3"/>
  <c r="R33" i="3" s="1"/>
  <c r="S33" i="3" s="1"/>
  <c r="O128" i="3"/>
  <c r="T129" i="3"/>
  <c r="U129" i="3" s="1"/>
  <c r="P129" i="3"/>
  <c r="G62" i="3"/>
  <c r="Q61" i="3"/>
  <c r="R61" i="3" s="1"/>
  <c r="S61" i="3" s="1"/>
  <c r="Q34" i="3"/>
  <c r="R34" i="3" s="1"/>
  <c r="S34" i="3" s="1"/>
  <c r="T13" i="3"/>
  <c r="U13" i="3" s="1"/>
  <c r="Q226" i="3"/>
  <c r="R226" i="3" s="1"/>
  <c r="S226" i="3" s="1"/>
  <c r="G227" i="3"/>
  <c r="G228" i="3"/>
  <c r="Q227" i="3"/>
  <c r="R227" i="3" s="1"/>
  <c r="S227" i="3" s="1"/>
  <c r="T138" i="3"/>
  <c r="U138" i="3" s="1"/>
  <c r="P138" i="3"/>
  <c r="O226" i="3"/>
  <c r="P227" i="3"/>
  <c r="T227" i="3"/>
  <c r="U227" i="3" s="1"/>
  <c r="Q13" i="3"/>
  <c r="R13" i="3" s="1"/>
  <c r="S13" i="3" s="1"/>
  <c r="G14" i="3"/>
  <c r="T44" i="3"/>
  <c r="U44" i="3" s="1"/>
  <c r="O43" i="3"/>
  <c r="P44" i="3"/>
  <c r="P144" i="3"/>
  <c r="G35" i="3"/>
  <c r="O155" i="3"/>
  <c r="T156" i="3"/>
  <c r="U156" i="3" s="1"/>
  <c r="P156" i="3"/>
  <c r="P70" i="3"/>
  <c r="O69" i="3"/>
  <c r="T70" i="3"/>
  <c r="U70" i="3" s="1"/>
  <c r="G162" i="3"/>
  <c r="Q161" i="3"/>
  <c r="R161" i="3" s="1"/>
  <c r="S161" i="3" s="1"/>
  <c r="G163" i="3"/>
  <c r="Q162" i="3"/>
  <c r="R162" i="3" s="1"/>
  <c r="S162" i="3" s="1"/>
  <c r="P175" i="3"/>
  <c r="T175" i="3"/>
  <c r="U175" i="3" s="1"/>
  <c r="P60" i="3"/>
  <c r="T60" i="3"/>
  <c r="U60" i="3" s="1"/>
  <c r="O59" i="3"/>
  <c r="O147" i="3"/>
  <c r="T148" i="3"/>
  <c r="U148" i="3" s="1"/>
  <c r="P148" i="3"/>
  <c r="Q105" i="3"/>
  <c r="R105" i="3" s="1"/>
  <c r="S105" i="3" s="1"/>
  <c r="G106" i="3"/>
  <c r="G29" i="3"/>
  <c r="Q28" i="3"/>
  <c r="R28" i="3" s="1"/>
  <c r="S28" i="3" s="1"/>
  <c r="G119" i="3"/>
  <c r="G118" i="3"/>
  <c r="Q117" i="3"/>
  <c r="R117" i="3" s="1"/>
  <c r="S117" i="3" s="1"/>
  <c r="Q118" i="3"/>
  <c r="R118" i="3" s="1"/>
  <c r="S118" i="3" s="1"/>
  <c r="Q69" i="3"/>
  <c r="R69" i="3" s="1"/>
  <c r="S69" i="3" s="1"/>
  <c r="G70" i="3"/>
  <c r="O181" i="3"/>
  <c r="T182" i="3"/>
  <c r="U182" i="3" s="1"/>
  <c r="O39" i="3"/>
  <c r="P40" i="3"/>
  <c r="T40" i="3"/>
  <c r="U40" i="3" s="1"/>
  <c r="Q134" i="3"/>
  <c r="R134" i="3" s="1"/>
  <c r="S134" i="3" s="1"/>
  <c r="G136" i="3"/>
  <c r="Q135" i="3"/>
  <c r="R135" i="3" s="1"/>
  <c r="S135" i="3" s="1"/>
  <c r="G135" i="3"/>
  <c r="P14" i="3"/>
  <c r="T14" i="3"/>
  <c r="U14" i="3" s="1"/>
  <c r="P172" i="3"/>
  <c r="T172" i="3"/>
  <c r="U172" i="3" s="1"/>
  <c r="P182" i="3"/>
  <c r="Q39" i="3"/>
  <c r="R39" i="3" s="1"/>
  <c r="S39" i="3" s="1"/>
  <c r="G40" i="3"/>
  <c r="Q40" i="3"/>
  <c r="R40" i="3" s="1"/>
  <c r="S40" i="3" s="1"/>
  <c r="G41" i="3"/>
  <c r="T94" i="3"/>
  <c r="U94" i="3" s="1"/>
  <c r="P94" i="3"/>
  <c r="Q158" i="3"/>
  <c r="R158" i="3" s="1"/>
  <c r="S158" i="3" s="1"/>
  <c r="G158" i="3"/>
  <c r="Q157" i="3"/>
  <c r="R157" i="3" s="1"/>
  <c r="S157" i="3" s="1"/>
  <c r="G159" i="3"/>
  <c r="O169" i="3"/>
  <c r="P170" i="3"/>
  <c r="T170" i="3"/>
  <c r="U170" i="3" s="1"/>
  <c r="Q130" i="3"/>
  <c r="R130" i="3" s="1"/>
  <c r="S130" i="3" s="1"/>
  <c r="G132" i="3"/>
  <c r="G131" i="3"/>
  <c r="Q131" i="3"/>
  <c r="R131" i="3" s="1"/>
  <c r="S131" i="3" s="1"/>
  <c r="P100" i="3"/>
  <c r="T100" i="3"/>
  <c r="U100" i="3" s="1"/>
  <c r="G148" i="3"/>
  <c r="G149" i="3"/>
  <c r="Q148" i="3"/>
  <c r="R148" i="3" s="1"/>
  <c r="S148" i="3" s="1"/>
  <c r="Q147" i="3"/>
  <c r="R147" i="3" s="1"/>
  <c r="S147" i="3" s="1"/>
  <c r="Q94" i="3"/>
  <c r="R94" i="3" s="1"/>
  <c r="S94" i="3" s="1"/>
  <c r="G95" i="3"/>
  <c r="G171" i="3"/>
  <c r="G170" i="3"/>
  <c r="Q169" i="3"/>
  <c r="R169" i="3" s="1"/>
  <c r="S169" i="3" s="1"/>
  <c r="Q170" i="3"/>
  <c r="R170" i="3" s="1"/>
  <c r="S170" i="3" s="1"/>
  <c r="P91" i="3"/>
  <c r="T91" i="3"/>
  <c r="U91" i="3" s="1"/>
  <c r="P64" i="3"/>
  <c r="T64" i="3"/>
  <c r="U64" i="3" s="1"/>
  <c r="G79" i="3"/>
  <c r="Q78" i="3"/>
  <c r="R78" i="3" s="1"/>
  <c r="S78" i="3" s="1"/>
  <c r="Q77" i="3"/>
  <c r="R77" i="3" s="1"/>
  <c r="S77" i="3" s="1"/>
  <c r="G78" i="3"/>
  <c r="P125" i="3"/>
  <c r="T125" i="3"/>
  <c r="U125" i="3" s="1"/>
  <c r="G183" i="3"/>
  <c r="Q182" i="3"/>
  <c r="R182" i="3" s="1"/>
  <c r="S182" i="3" s="1"/>
  <c r="G97" i="3"/>
  <c r="Q95" i="3"/>
  <c r="R95" i="3" s="1"/>
  <c r="S95" i="3" s="1"/>
  <c r="G96" i="3"/>
  <c r="Q96" i="3"/>
  <c r="R96" i="3" s="1"/>
  <c r="S96" i="3" s="1"/>
  <c r="O49" i="3"/>
  <c r="T50" i="3"/>
  <c r="U50" i="3" s="1"/>
  <c r="P50" i="3"/>
  <c r="T98" i="3"/>
  <c r="U98" i="3" s="1"/>
  <c r="O97" i="3"/>
  <c r="P98" i="3"/>
  <c r="G52" i="3"/>
  <c r="Q51" i="3"/>
  <c r="R51" i="3" s="1"/>
  <c r="S51" i="3" s="1"/>
  <c r="Q52" i="3"/>
  <c r="R52" i="3" s="1"/>
  <c r="S52" i="3" s="1"/>
  <c r="G53" i="3"/>
  <c r="P145" i="3"/>
  <c r="T145" i="3"/>
  <c r="U145" i="3" s="1"/>
  <c r="G218" i="3"/>
  <c r="Q217" i="3"/>
  <c r="R217" i="3" s="1"/>
  <c r="S217" i="3" s="1"/>
  <c r="O77" i="3"/>
  <c r="T78" i="3"/>
  <c r="U78" i="3" s="1"/>
  <c r="P78" i="3"/>
  <c r="G126" i="3"/>
  <c r="G127" i="3"/>
  <c r="Q125" i="3"/>
  <c r="R125" i="3" s="1"/>
  <c r="S125" i="3" s="1"/>
  <c r="Q240" i="3"/>
  <c r="R240" i="3" s="1"/>
  <c r="S240" i="3" s="1"/>
  <c r="G241" i="3"/>
  <c r="Q239" i="3"/>
  <c r="R239" i="3" s="1"/>
  <c r="S239" i="3" s="1"/>
  <c r="G240" i="3"/>
  <c r="G21" i="3"/>
  <c r="Q20" i="3"/>
  <c r="R20" i="3" s="1"/>
  <c r="S20" i="3" s="1"/>
  <c r="G152" i="3"/>
  <c r="Q151" i="3"/>
  <c r="R151" i="3" s="1"/>
  <c r="S151" i="3" s="1"/>
  <c r="G153" i="3"/>
  <c r="Q152" i="3"/>
  <c r="R152" i="3" s="1"/>
  <c r="S152" i="3" s="1"/>
  <c r="O95" i="3"/>
  <c r="T96" i="3"/>
  <c r="U96" i="3" s="1"/>
  <c r="P96" i="3"/>
  <c r="Q50" i="3"/>
  <c r="R50" i="3" s="1"/>
  <c r="S50" i="3" s="1"/>
  <c r="Q49" i="3"/>
  <c r="R49" i="3" s="1"/>
  <c r="S49" i="3" s="1"/>
  <c r="G51" i="3"/>
  <c r="G50" i="3"/>
  <c r="G99" i="3"/>
  <c r="G98" i="3"/>
  <c r="Q97" i="3"/>
  <c r="R97" i="3" s="1"/>
  <c r="S97" i="3" s="1"/>
  <c r="Q98" i="3"/>
  <c r="R98" i="3" s="1"/>
  <c r="S98" i="3" s="1"/>
  <c r="G182" i="3"/>
  <c r="Q181" i="3"/>
  <c r="R181" i="3" s="1"/>
  <c r="S181" i="3" s="1"/>
  <c r="O230" i="3"/>
  <c r="P231" i="3"/>
  <c r="T231" i="3"/>
  <c r="U231" i="3" s="1"/>
  <c r="O134" i="3"/>
  <c r="T135" i="3"/>
  <c r="U135" i="3" s="1"/>
  <c r="P135" i="3"/>
  <c r="O157" i="3"/>
  <c r="P158" i="3"/>
  <c r="T158" i="3"/>
  <c r="U158" i="3" s="1"/>
  <c r="Q177" i="3"/>
  <c r="R177" i="3" s="1"/>
  <c r="S177" i="3" s="1"/>
  <c r="G178" i="3"/>
  <c r="G177" i="3"/>
  <c r="Q176" i="3"/>
  <c r="R176" i="3" s="1"/>
  <c r="S176" i="3" s="1"/>
  <c r="T215" i="3"/>
  <c r="U215" i="3" s="1"/>
  <c r="Q104" i="3"/>
  <c r="R104" i="3" s="1"/>
  <c r="S104" i="3" s="1"/>
  <c r="O176" i="3"/>
  <c r="T177" i="3"/>
  <c r="U177" i="3" s="1"/>
  <c r="P177" i="3"/>
  <c r="O51" i="3"/>
  <c r="T52" i="3"/>
  <c r="U52" i="3" s="1"/>
  <c r="P52" i="3"/>
  <c r="Q145" i="3"/>
  <c r="R145" i="3" s="1"/>
  <c r="S145" i="3" s="1"/>
  <c r="G147" i="3"/>
  <c r="G146" i="3"/>
  <c r="Q146" i="3"/>
  <c r="R146" i="3" s="1"/>
  <c r="S146" i="3" s="1"/>
  <c r="T217" i="3"/>
  <c r="U217" i="3" s="1"/>
  <c r="O216" i="3"/>
  <c r="P217" i="3"/>
  <c r="G71" i="3"/>
  <c r="O239" i="3"/>
  <c r="T240" i="3"/>
  <c r="U240" i="3" s="1"/>
  <c r="P240" i="3"/>
  <c r="T20" i="3"/>
  <c r="U20" i="3" s="1"/>
  <c r="P20" i="3"/>
  <c r="O151" i="3"/>
  <c r="P151" i="3" s="1"/>
  <c r="P152" i="3"/>
  <c r="T152" i="3"/>
  <c r="U152" i="3" s="1"/>
  <c r="T238" i="3"/>
  <c r="U238" i="3" s="1"/>
  <c r="P238" i="3"/>
  <c r="O237" i="3"/>
  <c r="O150" i="3"/>
  <c r="G18" i="3"/>
  <c r="Q17" i="3"/>
  <c r="R17" i="3" s="1"/>
  <c r="S17" i="3" s="1"/>
  <c r="Q224" i="3"/>
  <c r="R224" i="3" s="1"/>
  <c r="S224" i="3" s="1"/>
  <c r="Q225" i="3"/>
  <c r="R225" i="3" s="1"/>
  <c r="S225" i="3" s="1"/>
  <c r="G225" i="3"/>
  <c r="G226" i="3"/>
  <c r="G39" i="3"/>
  <c r="Q38" i="3"/>
  <c r="R38" i="3" s="1"/>
  <c r="S38" i="3" s="1"/>
  <c r="G38" i="3"/>
  <c r="Q37" i="3"/>
  <c r="R37" i="3" s="1"/>
  <c r="S37" i="3" s="1"/>
  <c r="G231" i="3"/>
  <c r="Q230" i="3"/>
  <c r="R230" i="3" s="1"/>
  <c r="S230" i="3" s="1"/>
  <c r="G232" i="3"/>
  <c r="Q231" i="3"/>
  <c r="R231" i="3" s="1"/>
  <c r="S231" i="3" s="1"/>
  <c r="O161" i="3"/>
  <c r="P162" i="3"/>
  <c r="T162" i="3"/>
  <c r="U162" i="3" s="1"/>
  <c r="G105" i="3"/>
  <c r="G236" i="3"/>
  <c r="Q234" i="3"/>
  <c r="R234" i="3" s="1"/>
  <c r="S234" i="3" s="1"/>
  <c r="G235" i="3"/>
  <c r="Q235" i="3"/>
  <c r="R235" i="3" s="1"/>
  <c r="S235" i="3" s="1"/>
  <c r="O189" i="3"/>
  <c r="T190" i="3"/>
  <c r="U190" i="3" s="1"/>
  <c r="P190" i="3"/>
  <c r="O57" i="3"/>
  <c r="T58" i="3"/>
  <c r="U58" i="3" s="1"/>
  <c r="P58" i="3"/>
  <c r="Q70" i="3"/>
  <c r="R70" i="3" s="1"/>
  <c r="S70" i="3" s="1"/>
  <c r="Q124" i="3"/>
  <c r="R124" i="3" s="1"/>
  <c r="S124" i="3" s="1"/>
  <c r="G125" i="3"/>
  <c r="P8" i="3"/>
  <c r="T8" i="3"/>
  <c r="U8" i="3" s="1"/>
  <c r="O206" i="3"/>
  <c r="T207" i="3"/>
  <c r="U207" i="3" s="1"/>
  <c r="P207" i="3"/>
  <c r="O29" i="3"/>
  <c r="P29" i="3" s="1"/>
  <c r="T30" i="3"/>
  <c r="U30" i="3" s="1"/>
  <c r="P30" i="3"/>
  <c r="G239" i="3"/>
  <c r="G238" i="3"/>
  <c r="Q237" i="3"/>
  <c r="R237" i="3" s="1"/>
  <c r="S237" i="3" s="1"/>
  <c r="Q238" i="3"/>
  <c r="R238" i="3" s="1"/>
  <c r="S238" i="3" s="1"/>
  <c r="O84" i="3"/>
  <c r="T85" i="3"/>
  <c r="U85" i="3" s="1"/>
  <c r="P85" i="3"/>
  <c r="Q150" i="3"/>
  <c r="R150" i="3" s="1"/>
  <c r="S150" i="3" s="1"/>
  <c r="G151" i="3"/>
  <c r="O17" i="3"/>
  <c r="T18" i="3"/>
  <c r="U18" i="3" s="1"/>
  <c r="O224" i="3"/>
  <c r="P225" i="3"/>
  <c r="T225" i="3"/>
  <c r="U225" i="3" s="1"/>
  <c r="O37" i="3"/>
  <c r="P38" i="3"/>
  <c r="T38" i="3"/>
  <c r="U38" i="3" s="1"/>
  <c r="O234" i="3"/>
  <c r="T235" i="3"/>
  <c r="U235" i="3" s="1"/>
  <c r="P235" i="3"/>
  <c r="G190" i="3"/>
  <c r="Q189" i="3"/>
  <c r="R189" i="3" s="1"/>
  <c r="S189" i="3" s="1"/>
  <c r="G191" i="3"/>
  <c r="Q190" i="3"/>
  <c r="R190" i="3" s="1"/>
  <c r="S190" i="3" s="1"/>
  <c r="Q57" i="3"/>
  <c r="R57" i="3" s="1"/>
  <c r="S57" i="3" s="1"/>
  <c r="G59" i="3"/>
  <c r="Q58" i="3"/>
  <c r="R58" i="3" s="1"/>
  <c r="S58" i="3" s="1"/>
  <c r="G58" i="3"/>
  <c r="P16" i="3"/>
  <c r="T16" i="3"/>
  <c r="U16" i="3" s="1"/>
  <c r="O130" i="3"/>
  <c r="P131" i="3"/>
  <c r="T131" i="3"/>
  <c r="U131" i="3" s="1"/>
  <c r="O123" i="3"/>
  <c r="P124" i="3"/>
  <c r="T124" i="3"/>
  <c r="U124" i="3" s="1"/>
  <c r="G207" i="3"/>
  <c r="G208" i="3"/>
  <c r="Q206" i="3"/>
  <c r="R206" i="3" s="1"/>
  <c r="S206" i="3" s="1"/>
  <c r="Q207" i="3"/>
  <c r="R207" i="3" s="1"/>
  <c r="S207" i="3" s="1"/>
  <c r="Q29" i="3"/>
  <c r="R29" i="3" s="1"/>
  <c r="S29" i="3" s="1"/>
  <c r="G30" i="3"/>
  <c r="G31" i="3"/>
  <c r="Q30" i="3"/>
  <c r="R30" i="3" s="1"/>
  <c r="S30" i="3" s="1"/>
  <c r="G60" i="3"/>
  <c r="Q60" i="3"/>
  <c r="R60" i="3" s="1"/>
  <c r="S60" i="3" s="1"/>
  <c r="G61" i="3"/>
  <c r="Q59" i="3"/>
  <c r="R59" i="3" s="1"/>
  <c r="S59" i="3" s="1"/>
  <c r="Q85" i="3"/>
  <c r="R85" i="3" s="1"/>
  <c r="S85" i="3" s="1"/>
  <c r="Q84" i="3"/>
  <c r="R84" i="3" s="1"/>
  <c r="S84" i="3" s="1"/>
  <c r="G85" i="3"/>
  <c r="G86" i="3"/>
  <c r="P105" i="3"/>
  <c r="O104" i="3"/>
  <c r="T105" i="3"/>
  <c r="U105" i="3" s="1"/>
  <c r="O28" i="3"/>
  <c r="O117" i="3"/>
  <c r="P118" i="3"/>
  <c r="T118" i="3"/>
  <c r="U118" i="3" s="1"/>
  <c r="Q126" i="3"/>
  <c r="R126" i="3" s="1"/>
  <c r="S126" i="3" s="1"/>
  <c r="P214" i="3"/>
  <c r="T214" i="3"/>
  <c r="U214" i="3" s="1"/>
  <c r="O21" i="3"/>
  <c r="P22" i="3"/>
  <c r="T22" i="3"/>
  <c r="U22" i="3" s="1"/>
  <c r="O74" i="3"/>
  <c r="T75" i="3"/>
  <c r="U75" i="3" s="1"/>
  <c r="P75" i="3"/>
  <c r="Q219" i="3"/>
  <c r="R219" i="3" s="1"/>
  <c r="S219" i="3" s="1"/>
  <c r="G221" i="3"/>
  <c r="G220" i="3"/>
  <c r="Q220" i="3"/>
  <c r="R220" i="3" s="1"/>
  <c r="S220" i="3" s="1"/>
  <c r="G76" i="3"/>
  <c r="Q74" i="3"/>
  <c r="R74" i="3" s="1"/>
  <c r="S74" i="3" s="1"/>
  <c r="Q75" i="3"/>
  <c r="R75" i="3" s="1"/>
  <c r="S75" i="3" s="1"/>
  <c r="G75" i="3"/>
  <c r="P201" i="3"/>
  <c r="T201" i="3"/>
  <c r="U201" i="3" s="1"/>
  <c r="O219" i="3"/>
  <c r="T220" i="3"/>
  <c r="U220" i="3" s="1"/>
  <c r="P220" i="3"/>
  <c r="T71" i="3"/>
  <c r="U71" i="3" s="1"/>
  <c r="P71" i="3"/>
  <c r="P183" i="3"/>
  <c r="T183" i="3"/>
  <c r="U183" i="3" s="1"/>
  <c r="Q22" i="3"/>
  <c r="R22" i="3" s="1"/>
  <c r="S22" i="3" s="1"/>
  <c r="G23" i="3"/>
  <c r="Q21" i="3"/>
  <c r="R21" i="3" s="1"/>
  <c r="S21" i="3" s="1"/>
  <c r="G22" i="3"/>
  <c r="T122" i="3"/>
  <c r="U122" i="3" s="1"/>
  <c r="P122" i="3"/>
  <c r="T126" i="3"/>
  <c r="U126" i="3" s="1"/>
  <c r="P126" i="3"/>
  <c r="O222" i="3"/>
  <c r="P223" i="3"/>
  <c r="T223" i="3"/>
  <c r="U223" i="3" s="1"/>
  <c r="P159" i="3"/>
  <c r="T159" i="3"/>
  <c r="U159" i="3" s="1"/>
  <c r="P103" i="3"/>
  <c r="T103" i="3"/>
  <c r="U103" i="3" s="1"/>
  <c r="P146" i="3"/>
  <c r="T146" i="3"/>
  <c r="U146" i="3" s="1"/>
  <c r="G224" i="3"/>
  <c r="Q222" i="3"/>
  <c r="R222" i="3" s="1"/>
  <c r="S222" i="3" s="1"/>
  <c r="Q223" i="3"/>
  <c r="R223" i="3" s="1"/>
  <c r="S223" i="3" s="1"/>
  <c r="G223" i="3"/>
  <c r="T139" i="3"/>
  <c r="U139" i="3" s="1"/>
  <c r="P139" i="3"/>
  <c r="G95" i="33"/>
  <c r="G96" i="33"/>
  <c r="G49" i="33"/>
  <c r="G44" i="33"/>
  <c r="G45" i="33"/>
  <c r="O16" i="33"/>
  <c r="P16" i="33" s="1"/>
  <c r="Q16" i="33" s="1"/>
  <c r="R16" i="33" s="1"/>
  <c r="S16" i="33" s="1"/>
  <c r="P17" i="33"/>
  <c r="Q17" i="33" s="1"/>
  <c r="R17" i="33" s="1"/>
  <c r="S17" i="33" s="1"/>
  <c r="G50" i="33"/>
  <c r="G51" i="33"/>
  <c r="G14" i="33"/>
  <c r="G13" i="33"/>
  <c r="T241" i="33"/>
  <c r="U241" i="33" s="1"/>
  <c r="O48" i="33"/>
  <c r="O43" i="33"/>
  <c r="P44" i="33"/>
  <c r="Q44" i="33" s="1"/>
  <c r="O68" i="33"/>
  <c r="G16" i="33"/>
  <c r="O5" i="33"/>
  <c r="P6" i="33"/>
  <c r="Q6" i="33" s="1"/>
  <c r="R6" i="33" s="1"/>
  <c r="S6" i="33" s="1"/>
  <c r="G20" i="33"/>
  <c r="P234" i="33"/>
  <c r="Q234" i="33" s="1"/>
  <c r="R234" i="33" s="1"/>
  <c r="S234" i="33" s="1"/>
  <c r="P58" i="33"/>
  <c r="Q58" i="33" s="1"/>
  <c r="O57" i="33"/>
  <c r="R192" i="33"/>
  <c r="S192" i="33" s="1"/>
  <c r="T192" i="33"/>
  <c r="U192" i="33" s="1"/>
  <c r="G17" i="33"/>
  <c r="G18" i="33"/>
  <c r="O38" i="33"/>
  <c r="P38" i="33" s="1"/>
  <c r="Q38" i="33" s="1"/>
  <c r="R38" i="33" s="1"/>
  <c r="S38" i="33" s="1"/>
  <c r="P39" i="33"/>
  <c r="Q39" i="33" s="1"/>
  <c r="R39" i="33" s="1"/>
  <c r="S39" i="33" s="1"/>
  <c r="G198" i="33"/>
  <c r="G199" i="33"/>
  <c r="R124" i="33"/>
  <c r="S124" i="33" s="1"/>
  <c r="T124" i="33"/>
  <c r="U124" i="33" s="1"/>
  <c r="O29" i="33"/>
  <c r="P29" i="33" s="1"/>
  <c r="Q29" i="33" s="1"/>
  <c r="R29" i="33" s="1"/>
  <c r="S29" i="33" s="1"/>
  <c r="P30" i="33"/>
  <c r="Q30" i="33" s="1"/>
  <c r="P13" i="33"/>
  <c r="Q13" i="33" s="1"/>
  <c r="O12" i="33"/>
  <c r="O15" i="33"/>
  <c r="P15" i="33" s="1"/>
  <c r="Q15" i="33" s="1"/>
  <c r="R15" i="33" s="1"/>
  <c r="S15" i="33" s="1"/>
  <c r="G7" i="33"/>
  <c r="G6" i="33"/>
  <c r="O19" i="33"/>
  <c r="P19" i="33" s="1"/>
  <c r="Q19" i="33" s="1"/>
  <c r="R19" i="33" s="1"/>
  <c r="S19" i="33" s="1"/>
  <c r="P121" i="33"/>
  <c r="Q121" i="33" s="1"/>
  <c r="R121" i="33" s="1"/>
  <c r="S121" i="33" s="1"/>
  <c r="G70" i="33"/>
  <c r="O24" i="33"/>
  <c r="P25" i="33"/>
  <c r="Q25" i="33" s="1"/>
  <c r="G10" i="33"/>
  <c r="G11" i="33"/>
  <c r="G55" i="33"/>
  <c r="G54" i="33"/>
  <c r="G110" i="33"/>
  <c r="G109" i="33"/>
  <c r="P77" i="33"/>
  <c r="Q77" i="33" s="1"/>
  <c r="R77" i="33" s="1"/>
  <c r="S77" i="33" s="1"/>
  <c r="P240" i="33"/>
  <c r="Q240" i="33" s="1"/>
  <c r="R240" i="33" s="1"/>
  <c r="S240" i="33" s="1"/>
  <c r="O52" i="33"/>
  <c r="G15" i="33"/>
  <c r="G26" i="33"/>
  <c r="G25" i="33"/>
  <c r="O9" i="33"/>
  <c r="P9" i="33" s="1"/>
  <c r="Q9" i="33" s="1"/>
  <c r="P10" i="33"/>
  <c r="Q10" i="33" s="1"/>
  <c r="O41" i="33"/>
  <c r="P41" i="33" s="1"/>
  <c r="Q41" i="33" s="1"/>
  <c r="R41" i="33" s="1"/>
  <c r="S41" i="33" s="1"/>
  <c r="P42" i="33"/>
  <c r="Q42" i="33" s="1"/>
  <c r="R42" i="33" s="1"/>
  <c r="S42" i="33" s="1"/>
  <c r="O94" i="33"/>
  <c r="P95" i="33"/>
  <c r="Q95" i="33" s="1"/>
  <c r="T212" i="33"/>
  <c r="U212" i="33" s="1"/>
  <c r="R212" i="33"/>
  <c r="S212" i="33" s="1"/>
  <c r="O53" i="33"/>
  <c r="P53" i="33" s="1"/>
  <c r="Q53" i="33" s="1"/>
  <c r="R53" i="33" s="1"/>
  <c r="S53" i="33" s="1"/>
  <c r="P54" i="33"/>
  <c r="Q54" i="33" s="1"/>
  <c r="R54" i="33" s="1"/>
  <c r="S54" i="33" s="1"/>
  <c r="G28" i="33"/>
  <c r="G27" i="33"/>
  <c r="O162" i="33"/>
  <c r="P163" i="33"/>
  <c r="Q163" i="33" s="1"/>
  <c r="O49" i="33"/>
  <c r="P49" i="33" s="1"/>
  <c r="Q49" i="33" s="1"/>
  <c r="P50" i="33"/>
  <c r="Q50" i="33" s="1"/>
  <c r="O55" i="33"/>
  <c r="P56" i="33"/>
  <c r="Q56" i="33" s="1"/>
  <c r="P146" i="33"/>
  <c r="Q146" i="33" s="1"/>
  <c r="R146" i="33" s="1"/>
  <c r="S146" i="33" s="1"/>
  <c r="P51" i="33"/>
  <c r="Q51" i="33" s="1"/>
  <c r="R51" i="33" s="1"/>
  <c r="S51" i="33" s="1"/>
  <c r="G69" i="33"/>
  <c r="O37" i="33"/>
  <c r="O8" i="33"/>
  <c r="G38" i="33"/>
  <c r="O46" i="33"/>
  <c r="P47" i="33"/>
  <c r="Q47" i="33" s="1"/>
  <c r="G65" i="33"/>
  <c r="G66" i="33"/>
  <c r="G33" i="33"/>
  <c r="G34" i="33"/>
  <c r="O34" i="33"/>
  <c r="P35" i="33"/>
  <c r="Q35" i="33" s="1"/>
  <c r="G21" i="33"/>
  <c r="G22" i="33"/>
  <c r="G41" i="33"/>
  <c r="P69" i="33"/>
  <c r="Q69" i="33" s="1"/>
  <c r="G19" i="33"/>
  <c r="P27" i="33"/>
  <c r="Q27" i="33" s="1"/>
  <c r="O26" i="33"/>
  <c r="G30" i="33"/>
  <c r="G31" i="33"/>
  <c r="G29" i="33"/>
  <c r="O232" i="33"/>
  <c r="P233" i="33"/>
  <c r="Q233" i="33" s="1"/>
  <c r="R233" i="33" s="1"/>
  <c r="S233" i="33" s="1"/>
  <c r="G53" i="33"/>
  <c r="G9" i="33"/>
  <c r="O108" i="33"/>
  <c r="P109" i="33"/>
  <c r="Q109" i="33" s="1"/>
  <c r="G47" i="33"/>
  <c r="G48" i="33"/>
  <c r="O64" i="33"/>
  <c r="G35" i="33"/>
  <c r="G36" i="33"/>
  <c r="O14" i="33"/>
  <c r="G59" i="33"/>
  <c r="G58" i="33"/>
  <c r="O28" i="33"/>
  <c r="R193" i="33"/>
  <c r="S193" i="33" s="1"/>
  <c r="T193" i="33"/>
  <c r="U193" i="33" s="1"/>
  <c r="O32" i="33"/>
  <c r="P33" i="33"/>
  <c r="Q33" i="33" s="1"/>
  <c r="G42" i="33"/>
  <c r="G43" i="33"/>
  <c r="G163" i="33"/>
  <c r="G164" i="33"/>
  <c r="O20" i="33"/>
  <c r="P20" i="33" s="1"/>
  <c r="Q20" i="33" s="1"/>
  <c r="R20" i="33" s="1"/>
  <c r="S20" i="33" s="1"/>
  <c r="P21" i="33"/>
  <c r="Q21" i="33" s="1"/>
  <c r="R21" i="33" s="1"/>
  <c r="S21" i="33" s="1"/>
  <c r="O40" i="33"/>
  <c r="G40" i="33"/>
  <c r="G39" i="33"/>
  <c r="O18" i="33"/>
  <c r="G56" i="33"/>
  <c r="G57" i="33"/>
  <c r="P200" i="33"/>
  <c r="Q200" i="33" s="1"/>
  <c r="R200" i="33" s="1"/>
  <c r="S200" i="33" s="1"/>
  <c r="O197" i="33"/>
  <c r="P198" i="33"/>
  <c r="Q198" i="33" s="1"/>
  <c r="G234" i="33"/>
  <c r="G233" i="33"/>
  <c r="T23" i="33" l="1"/>
  <c r="U23" i="33" s="1"/>
  <c r="R242" i="33"/>
  <c r="S242" i="33" s="1"/>
  <c r="R176" i="33"/>
  <c r="S176" i="33" s="1"/>
  <c r="T78" i="33"/>
  <c r="U78" i="33" s="1"/>
  <c r="T7" i="33"/>
  <c r="U7" i="33" s="1"/>
  <c r="T154" i="33"/>
  <c r="U154" i="33" s="1"/>
  <c r="T31" i="33"/>
  <c r="U31" i="33" s="1"/>
  <c r="T107" i="33"/>
  <c r="U107" i="33" s="1"/>
  <c r="T4" i="33"/>
  <c r="U4" i="33" s="1"/>
  <c r="T167" i="33"/>
  <c r="U167" i="33" s="1"/>
  <c r="T158" i="33"/>
  <c r="U158" i="33" s="1"/>
  <c r="T195" i="33"/>
  <c r="U195" i="33" s="1"/>
  <c r="T115" i="33"/>
  <c r="U115" i="33" s="1"/>
  <c r="T171" i="33"/>
  <c r="U171" i="33" s="1"/>
  <c r="R67" i="33"/>
  <c r="S67" i="33" s="1"/>
  <c r="T67" i="33"/>
  <c r="U67" i="33" s="1"/>
  <c r="AM11" i="24"/>
  <c r="AQ11" i="24" s="1"/>
  <c r="AL10" i="24"/>
  <c r="T75" i="33"/>
  <c r="U75" i="33" s="1"/>
  <c r="R83" i="33"/>
  <c r="S83" i="33" s="1"/>
  <c r="T11" i="33"/>
  <c r="U11" i="33" s="1"/>
  <c r="T123" i="33"/>
  <c r="U123" i="33" s="1"/>
  <c r="T226" i="33"/>
  <c r="U226" i="33" s="1"/>
  <c r="R156" i="33"/>
  <c r="S156" i="33" s="1"/>
  <c r="T156" i="33"/>
  <c r="U156" i="33" s="1"/>
  <c r="T225" i="33"/>
  <c r="U225" i="33" s="1"/>
  <c r="T128" i="33"/>
  <c r="U128" i="33" s="1"/>
  <c r="T116" i="33"/>
  <c r="U116" i="33" s="1"/>
  <c r="R116" i="33"/>
  <c r="S116" i="33" s="1"/>
  <c r="R168" i="33"/>
  <c r="S168" i="33" s="1"/>
  <c r="T168" i="33"/>
  <c r="U168" i="33" s="1"/>
  <c r="T66" i="33"/>
  <c r="U66" i="33" s="1"/>
  <c r="T112" i="33"/>
  <c r="U112" i="33" s="1"/>
  <c r="R135" i="33"/>
  <c r="S135" i="33" s="1"/>
  <c r="T135" i="33"/>
  <c r="U135" i="33" s="1"/>
  <c r="R157" i="33"/>
  <c r="S157" i="33" s="1"/>
  <c r="T157" i="33"/>
  <c r="U157" i="33" s="1"/>
  <c r="T203" i="33"/>
  <c r="U203" i="33" s="1"/>
  <c r="P134" i="33"/>
  <c r="Q134" i="33" s="1"/>
  <c r="R134" i="33" s="1"/>
  <c r="S134" i="33" s="1"/>
  <c r="R155" i="33"/>
  <c r="S155" i="33" s="1"/>
  <c r="T155" i="33"/>
  <c r="U155" i="33" s="1"/>
  <c r="T214" i="33"/>
  <c r="U214" i="33" s="1"/>
  <c r="T201" i="33"/>
  <c r="U201" i="33" s="1"/>
  <c r="T133" i="33"/>
  <c r="U133" i="33" s="1"/>
  <c r="R211" i="33"/>
  <c r="S211" i="33" s="1"/>
  <c r="T100" i="33"/>
  <c r="U100" i="33" s="1"/>
  <c r="T118" i="33"/>
  <c r="U118" i="33" s="1"/>
  <c r="T215" i="33"/>
  <c r="U215" i="33" s="1"/>
  <c r="P89" i="33"/>
  <c r="Q89" i="33" s="1"/>
  <c r="R89" i="33" s="1"/>
  <c r="S89" i="33" s="1"/>
  <c r="T77" i="33"/>
  <c r="U77" i="33" s="1"/>
  <c r="T234" i="33"/>
  <c r="U234" i="33" s="1"/>
  <c r="T82" i="33"/>
  <c r="U82" i="33" s="1"/>
  <c r="R82" i="33"/>
  <c r="S82" i="33" s="1"/>
  <c r="P81" i="33"/>
  <c r="Q81" i="33" s="1"/>
  <c r="R81" i="33" s="1"/>
  <c r="S81" i="33" s="1"/>
  <c r="R96" i="33"/>
  <c r="S96" i="33" s="1"/>
  <c r="T96" i="33"/>
  <c r="U96" i="33" s="1"/>
  <c r="T182" i="33"/>
  <c r="U182" i="33" s="1"/>
  <c r="R97" i="33"/>
  <c r="S97" i="33" s="1"/>
  <c r="T97" i="33"/>
  <c r="U97" i="33" s="1"/>
  <c r="T90" i="33"/>
  <c r="U90" i="33" s="1"/>
  <c r="R172" i="33"/>
  <c r="S172" i="33" s="1"/>
  <c r="T172" i="33"/>
  <c r="U172" i="33" s="1"/>
  <c r="T174" i="33"/>
  <c r="U174" i="33" s="1"/>
  <c r="R76" i="33"/>
  <c r="S76" i="33" s="1"/>
  <c r="T76" i="33"/>
  <c r="U76" i="33" s="1"/>
  <c r="R84" i="33"/>
  <c r="S84" i="33" s="1"/>
  <c r="T84" i="33"/>
  <c r="U84" i="33" s="1"/>
  <c r="T206" i="33"/>
  <c r="U206" i="33" s="1"/>
  <c r="T130" i="33"/>
  <c r="U130" i="33" s="1"/>
  <c r="T74" i="33"/>
  <c r="U74" i="33" s="1"/>
  <c r="P59" i="33"/>
  <c r="Q59" i="33" s="1"/>
  <c r="R59" i="33" s="1"/>
  <c r="S59" i="33" s="1"/>
  <c r="T160" i="33"/>
  <c r="U160" i="33" s="1"/>
  <c r="T220" i="33"/>
  <c r="U220" i="33" s="1"/>
  <c r="T147" i="33"/>
  <c r="U147" i="33" s="1"/>
  <c r="T62" i="33"/>
  <c r="U62" i="33" s="1"/>
  <c r="T60" i="33"/>
  <c r="U60" i="33" s="1"/>
  <c r="R80" i="33"/>
  <c r="S80" i="33" s="1"/>
  <c r="T80" i="33"/>
  <c r="U80" i="33" s="1"/>
  <c r="R181" i="33"/>
  <c r="S181" i="33" s="1"/>
  <c r="T181" i="33"/>
  <c r="U181" i="33" s="1"/>
  <c r="R148" i="33"/>
  <c r="S148" i="33" s="1"/>
  <c r="T148" i="33"/>
  <c r="U148" i="33" s="1"/>
  <c r="R142" i="33"/>
  <c r="S142" i="33" s="1"/>
  <c r="T142" i="33"/>
  <c r="U142" i="33" s="1"/>
  <c r="R71" i="33"/>
  <c r="S71" i="33" s="1"/>
  <c r="T71" i="33"/>
  <c r="U71" i="33" s="1"/>
  <c r="R127" i="33"/>
  <c r="S127" i="33" s="1"/>
  <c r="T127" i="33"/>
  <c r="U127" i="33" s="1"/>
  <c r="T70" i="33"/>
  <c r="U70" i="33" s="1"/>
  <c r="T188" i="33"/>
  <c r="U188" i="33" s="1"/>
  <c r="R196" i="33"/>
  <c r="S196" i="33" s="1"/>
  <c r="T196" i="33"/>
  <c r="U196" i="33" s="1"/>
  <c r="R217" i="33"/>
  <c r="S217" i="33" s="1"/>
  <c r="T217" i="33"/>
  <c r="U217" i="33" s="1"/>
  <c r="P126" i="33"/>
  <c r="Q126" i="33" s="1"/>
  <c r="R126" i="33" s="1"/>
  <c r="S126" i="33" s="1"/>
  <c r="T191" i="33"/>
  <c r="U191" i="33" s="1"/>
  <c r="T111" i="33"/>
  <c r="U111" i="33" s="1"/>
  <c r="P205" i="33"/>
  <c r="Q205" i="33" s="1"/>
  <c r="R205" i="33" s="1"/>
  <c r="S205" i="33" s="1"/>
  <c r="R117" i="33"/>
  <c r="S117" i="33" s="1"/>
  <c r="T117" i="33"/>
  <c r="U117" i="33" s="1"/>
  <c r="R170" i="33"/>
  <c r="S170" i="33" s="1"/>
  <c r="T170" i="33"/>
  <c r="U170" i="33" s="1"/>
  <c r="R101" i="33"/>
  <c r="S101" i="33" s="1"/>
  <c r="T101" i="33"/>
  <c r="U101" i="33" s="1"/>
  <c r="R185" i="33"/>
  <c r="S185" i="33" s="1"/>
  <c r="T185" i="33"/>
  <c r="U185" i="33" s="1"/>
  <c r="T235" i="33"/>
  <c r="U235" i="33" s="1"/>
  <c r="T236" i="33"/>
  <c r="U236" i="33" s="1"/>
  <c r="P184" i="33"/>
  <c r="Q184" i="33" s="1"/>
  <c r="R184" i="33" s="1"/>
  <c r="S184" i="33" s="1"/>
  <c r="P210" i="33"/>
  <c r="Q210" i="33" s="1"/>
  <c r="R210" i="33" s="1"/>
  <c r="S210" i="33" s="1"/>
  <c r="P219" i="33"/>
  <c r="Q219" i="33" s="1"/>
  <c r="R219" i="33" s="1"/>
  <c r="S219" i="33" s="1"/>
  <c r="P132" i="33"/>
  <c r="Q132" i="33" s="1"/>
  <c r="R132" i="33" s="1"/>
  <c r="S132" i="33" s="1"/>
  <c r="R144" i="33"/>
  <c r="S144" i="33" s="1"/>
  <c r="T144" i="33"/>
  <c r="U144" i="33" s="1"/>
  <c r="P169" i="33"/>
  <c r="Q169" i="33" s="1"/>
  <c r="R169" i="33" s="1"/>
  <c r="S169" i="33" s="1"/>
  <c r="P129" i="33"/>
  <c r="Q129" i="33" s="1"/>
  <c r="R129" i="33" s="1"/>
  <c r="S129" i="33" s="1"/>
  <c r="T202" i="33"/>
  <c r="U202" i="33" s="1"/>
  <c r="T122" i="33"/>
  <c r="U122" i="33" s="1"/>
  <c r="R36" i="33"/>
  <c r="S36" i="33" s="1"/>
  <c r="T36" i="33"/>
  <c r="U36" i="33" s="1"/>
  <c r="P143" i="33"/>
  <c r="Q143" i="33" s="1"/>
  <c r="R143" i="33" s="1"/>
  <c r="S143" i="33" s="1"/>
  <c r="T114" i="33"/>
  <c r="U114" i="33" s="1"/>
  <c r="P79" i="33"/>
  <c r="Q79" i="33" s="1"/>
  <c r="R79" i="33" s="1"/>
  <c r="S79" i="33" s="1"/>
  <c r="T239" i="33"/>
  <c r="U239" i="33" s="1"/>
  <c r="R239" i="33"/>
  <c r="S239" i="33" s="1"/>
  <c r="T88" i="33"/>
  <c r="U88" i="33" s="1"/>
  <c r="P113" i="33"/>
  <c r="Q113" i="33" s="1"/>
  <c r="R113" i="33" s="1"/>
  <c r="S113" i="33" s="1"/>
  <c r="T190" i="33"/>
  <c r="U190" i="33" s="1"/>
  <c r="R190" i="33"/>
  <c r="S190" i="33" s="1"/>
  <c r="P61" i="33"/>
  <c r="Q61" i="33" s="1"/>
  <c r="R61" i="33" s="1"/>
  <c r="S61" i="33" s="1"/>
  <c r="T180" i="33"/>
  <c r="U180" i="33" s="1"/>
  <c r="P87" i="33"/>
  <c r="Q87" i="33" s="1"/>
  <c r="R87" i="33" s="1"/>
  <c r="S87" i="33" s="1"/>
  <c r="P179" i="33"/>
  <c r="Q179" i="33" s="1"/>
  <c r="R179" i="33" s="1"/>
  <c r="S179" i="33" s="1"/>
  <c r="T230" i="33"/>
  <c r="U230" i="33" s="1"/>
  <c r="P216" i="33"/>
  <c r="Q216" i="33" s="1"/>
  <c r="R216" i="33" s="1"/>
  <c r="S216" i="33" s="1"/>
  <c r="R120" i="33"/>
  <c r="S120" i="33" s="1"/>
  <c r="T120" i="33"/>
  <c r="U120" i="33" s="1"/>
  <c r="T146" i="33"/>
  <c r="U146" i="33" s="1"/>
  <c r="T224" i="33"/>
  <c r="U224" i="33" s="1"/>
  <c r="T121" i="33"/>
  <c r="U121" i="33" s="1"/>
  <c r="P223" i="33"/>
  <c r="Q223" i="33" s="1"/>
  <c r="R223" i="33" s="1"/>
  <c r="S223" i="33" s="1"/>
  <c r="P173" i="33"/>
  <c r="Q173" i="33" s="1"/>
  <c r="R173" i="33" s="1"/>
  <c r="S173" i="33" s="1"/>
  <c r="T29" i="33"/>
  <c r="U29" i="33" s="1"/>
  <c r="T54" i="33"/>
  <c r="U54" i="33" s="1"/>
  <c r="P88" i="3"/>
  <c r="T243" i="33"/>
  <c r="U243" i="33" s="1"/>
  <c r="T72" i="33"/>
  <c r="U72" i="33" s="1"/>
  <c r="P185" i="3"/>
  <c r="T185" i="3"/>
  <c r="U185" i="3" s="1"/>
  <c r="T51" i="33"/>
  <c r="U51" i="33" s="1"/>
  <c r="T92" i="33"/>
  <c r="U92" i="33" s="1"/>
  <c r="T222" i="33"/>
  <c r="U222" i="33" s="1"/>
  <c r="T82" i="3"/>
  <c r="U82" i="3" s="1"/>
  <c r="P91" i="33"/>
  <c r="Q91" i="33" s="1"/>
  <c r="R91" i="33" s="1"/>
  <c r="S91" i="33" s="1"/>
  <c r="AN10" i="24"/>
  <c r="AQ10" i="24"/>
  <c r="AO10" i="24"/>
  <c r="AP10" i="24"/>
  <c r="AM9" i="24"/>
  <c r="AP9" i="24" s="1"/>
  <c r="AL9" i="24"/>
  <c r="AP8" i="24"/>
  <c r="AQ8" i="24"/>
  <c r="AO8" i="24"/>
  <c r="AN8" i="24"/>
  <c r="T111" i="3"/>
  <c r="U111" i="3" s="1"/>
  <c r="P111" i="3"/>
  <c r="P164" i="3"/>
  <c r="T151" i="3"/>
  <c r="U151" i="3" s="1"/>
  <c r="T209" i="3"/>
  <c r="U209" i="3" s="1"/>
  <c r="P209" i="3"/>
  <c r="P5" i="3"/>
  <c r="T5" i="3"/>
  <c r="U5" i="3" s="1"/>
  <c r="T212" i="3"/>
  <c r="U212" i="3" s="1"/>
  <c r="P212" i="3"/>
  <c r="P143" i="3"/>
  <c r="T143" i="3"/>
  <c r="U143" i="3" s="1"/>
  <c r="T226" i="3"/>
  <c r="U226" i="3" s="1"/>
  <c r="P226" i="3"/>
  <c r="P43" i="3"/>
  <c r="T43" i="3"/>
  <c r="U43" i="3" s="1"/>
  <c r="P33" i="3"/>
  <c r="T33" i="3"/>
  <c r="U33" i="3" s="1"/>
  <c r="T80" i="3"/>
  <c r="U80" i="3" s="1"/>
  <c r="P80" i="3"/>
  <c r="T26" i="3"/>
  <c r="U26" i="3" s="1"/>
  <c r="P26" i="3"/>
  <c r="P54" i="3"/>
  <c r="T54" i="3"/>
  <c r="U54" i="3" s="1"/>
  <c r="P107" i="3"/>
  <c r="T107" i="3"/>
  <c r="U107" i="3" s="1"/>
  <c r="P193" i="3"/>
  <c r="T193" i="3"/>
  <c r="U193" i="3" s="1"/>
  <c r="P61" i="3"/>
  <c r="T61" i="3"/>
  <c r="U61" i="3" s="1"/>
  <c r="P128" i="3"/>
  <c r="T128" i="3"/>
  <c r="U128" i="3" s="1"/>
  <c r="T81" i="3"/>
  <c r="U81" i="3" s="1"/>
  <c r="P155" i="3"/>
  <c r="T155" i="3"/>
  <c r="U155" i="3" s="1"/>
  <c r="P11" i="3"/>
  <c r="T11" i="3"/>
  <c r="U11" i="3" s="1"/>
  <c r="T163" i="3"/>
  <c r="U163" i="3" s="1"/>
  <c r="P163" i="3"/>
  <c r="T28" i="3"/>
  <c r="U28" i="3" s="1"/>
  <c r="P28" i="3"/>
  <c r="P189" i="3"/>
  <c r="T189" i="3"/>
  <c r="U189" i="3" s="1"/>
  <c r="T161" i="3"/>
  <c r="U161" i="3" s="1"/>
  <c r="P161" i="3"/>
  <c r="P150" i="3"/>
  <c r="T150" i="3"/>
  <c r="U150" i="3" s="1"/>
  <c r="T230" i="3"/>
  <c r="U230" i="3" s="1"/>
  <c r="P230" i="3"/>
  <c r="T157" i="3"/>
  <c r="U157" i="3" s="1"/>
  <c r="P157" i="3"/>
  <c r="P237" i="3"/>
  <c r="T237" i="3"/>
  <c r="U237" i="3" s="1"/>
  <c r="P104" i="3"/>
  <c r="T104" i="3"/>
  <c r="U104" i="3" s="1"/>
  <c r="P84" i="3"/>
  <c r="T84" i="3"/>
  <c r="U84" i="3" s="1"/>
  <c r="P239" i="3"/>
  <c r="T239" i="3"/>
  <c r="U239" i="3" s="1"/>
  <c r="T49" i="3"/>
  <c r="U49" i="3" s="1"/>
  <c r="P49" i="3"/>
  <c r="P147" i="3"/>
  <c r="T147" i="3"/>
  <c r="U147" i="3" s="1"/>
  <c r="P59" i="3"/>
  <c r="T59" i="3"/>
  <c r="U59" i="3" s="1"/>
  <c r="T130" i="3"/>
  <c r="U130" i="3" s="1"/>
  <c r="P130" i="3"/>
  <c r="P37" i="3"/>
  <c r="T37" i="3"/>
  <c r="U37" i="3" s="1"/>
  <c r="T206" i="3"/>
  <c r="U206" i="3" s="1"/>
  <c r="P206" i="3"/>
  <c r="T57" i="3"/>
  <c r="U57" i="3" s="1"/>
  <c r="P57" i="3"/>
  <c r="P134" i="3"/>
  <c r="T134" i="3"/>
  <c r="U134" i="3" s="1"/>
  <c r="T95" i="3"/>
  <c r="U95" i="3" s="1"/>
  <c r="P95" i="3"/>
  <c r="P77" i="3"/>
  <c r="T77" i="3"/>
  <c r="U77" i="3" s="1"/>
  <c r="P176" i="3"/>
  <c r="T176" i="3"/>
  <c r="U176" i="3" s="1"/>
  <c r="T224" i="3"/>
  <c r="U224" i="3" s="1"/>
  <c r="P224" i="3"/>
  <c r="T39" i="3"/>
  <c r="U39" i="3" s="1"/>
  <c r="P39" i="3"/>
  <c r="T117" i="3"/>
  <c r="U117" i="3" s="1"/>
  <c r="P117" i="3"/>
  <c r="P123" i="3"/>
  <c r="T123" i="3"/>
  <c r="U123" i="3" s="1"/>
  <c r="P234" i="3"/>
  <c r="T234" i="3"/>
  <c r="U234" i="3" s="1"/>
  <c r="P17" i="3"/>
  <c r="T17" i="3"/>
  <c r="U17" i="3" s="1"/>
  <c r="P216" i="3"/>
  <c r="T216" i="3"/>
  <c r="U216" i="3" s="1"/>
  <c r="T51" i="3"/>
  <c r="U51" i="3" s="1"/>
  <c r="P51" i="3"/>
  <c r="P169" i="3"/>
  <c r="T169" i="3"/>
  <c r="U169" i="3" s="1"/>
  <c r="P181" i="3"/>
  <c r="T181" i="3"/>
  <c r="U181" i="3" s="1"/>
  <c r="P69" i="3"/>
  <c r="T69" i="3"/>
  <c r="U69" i="3" s="1"/>
  <c r="T29" i="3"/>
  <c r="U29" i="3" s="1"/>
  <c r="T97" i="3"/>
  <c r="U97" i="3" s="1"/>
  <c r="P97" i="3"/>
  <c r="P74" i="3"/>
  <c r="T74" i="3"/>
  <c r="U74" i="3" s="1"/>
  <c r="P222" i="3"/>
  <c r="T222" i="3"/>
  <c r="U222" i="3" s="1"/>
  <c r="T219" i="3"/>
  <c r="U219" i="3" s="1"/>
  <c r="P219" i="3"/>
  <c r="P21" i="3"/>
  <c r="T21" i="3"/>
  <c r="U21" i="3" s="1"/>
  <c r="R35" i="33"/>
  <c r="S35" i="33" s="1"/>
  <c r="T35" i="33"/>
  <c r="U35" i="33" s="1"/>
  <c r="R27" i="33"/>
  <c r="S27" i="33" s="1"/>
  <c r="T27" i="33"/>
  <c r="U27" i="33" s="1"/>
  <c r="R56" i="33"/>
  <c r="S56" i="33" s="1"/>
  <c r="T56" i="33"/>
  <c r="U56" i="33" s="1"/>
  <c r="R69" i="33"/>
  <c r="S69" i="33" s="1"/>
  <c r="T69" i="33"/>
  <c r="U69" i="33" s="1"/>
  <c r="R50" i="33"/>
  <c r="S50" i="33" s="1"/>
  <c r="T50" i="33"/>
  <c r="U50" i="33" s="1"/>
  <c r="R9" i="33"/>
  <c r="S9" i="33" s="1"/>
  <c r="T9" i="33"/>
  <c r="U9" i="33" s="1"/>
  <c r="R109" i="33"/>
  <c r="S109" i="33" s="1"/>
  <c r="T109" i="33"/>
  <c r="U109" i="33" s="1"/>
  <c r="R25" i="33"/>
  <c r="S25" i="33" s="1"/>
  <c r="T25" i="33"/>
  <c r="U25" i="33" s="1"/>
  <c r="R33" i="33"/>
  <c r="S33" i="33" s="1"/>
  <c r="T33" i="33"/>
  <c r="U33" i="33" s="1"/>
  <c r="R95" i="33"/>
  <c r="S95" i="33" s="1"/>
  <c r="T95" i="33"/>
  <c r="U95" i="33" s="1"/>
  <c r="R13" i="33"/>
  <c r="S13" i="33" s="1"/>
  <c r="T13" i="33"/>
  <c r="U13" i="33" s="1"/>
  <c r="R30" i="33"/>
  <c r="S30" i="33" s="1"/>
  <c r="T30" i="33"/>
  <c r="U30" i="33" s="1"/>
  <c r="R44" i="33"/>
  <c r="S44" i="33" s="1"/>
  <c r="T44" i="33"/>
  <c r="U44" i="33" s="1"/>
  <c r="R10" i="33"/>
  <c r="S10" i="33" s="1"/>
  <c r="T10" i="33"/>
  <c r="U10" i="33" s="1"/>
  <c r="R198" i="33"/>
  <c r="S198" i="33" s="1"/>
  <c r="T198" i="33"/>
  <c r="U198" i="33" s="1"/>
  <c r="R49" i="33"/>
  <c r="S49" i="33" s="1"/>
  <c r="T49" i="33"/>
  <c r="U49" i="33" s="1"/>
  <c r="R163" i="33"/>
  <c r="S163" i="33" s="1"/>
  <c r="T163" i="33"/>
  <c r="U163" i="33" s="1"/>
  <c r="R47" i="33"/>
  <c r="S47" i="33" s="1"/>
  <c r="T47" i="33"/>
  <c r="U47" i="33" s="1"/>
  <c r="R58" i="33"/>
  <c r="S58" i="33" s="1"/>
  <c r="T58" i="33"/>
  <c r="U58" i="33" s="1"/>
  <c r="T200" i="33"/>
  <c r="U200" i="33" s="1"/>
  <c r="P37" i="33"/>
  <c r="Q37" i="33" s="1"/>
  <c r="R37" i="33" s="1"/>
  <c r="S37" i="33" s="1"/>
  <c r="P162" i="33"/>
  <c r="Q162" i="33" s="1"/>
  <c r="R162" i="33" s="1"/>
  <c r="S162" i="33" s="1"/>
  <c r="T38" i="33"/>
  <c r="U38" i="33" s="1"/>
  <c r="P57" i="33"/>
  <c r="Q57" i="33" s="1"/>
  <c r="R57" i="33" s="1"/>
  <c r="S57" i="33" s="1"/>
  <c r="T41" i="33"/>
  <c r="U41" i="33" s="1"/>
  <c r="P232" i="33"/>
  <c r="Q232" i="33" s="1"/>
  <c r="R232" i="33" s="1"/>
  <c r="S232" i="33" s="1"/>
  <c r="P26" i="33"/>
  <c r="Q26" i="33" s="1"/>
  <c r="R26" i="33" s="1"/>
  <c r="S26" i="33" s="1"/>
  <c r="P55" i="33"/>
  <c r="Q55" i="33" s="1"/>
  <c r="R55" i="33" s="1"/>
  <c r="S55" i="33" s="1"/>
  <c r="T53" i="33"/>
  <c r="U53" i="33" s="1"/>
  <c r="T16" i="33"/>
  <c r="U16" i="33" s="1"/>
  <c r="T6" i="33"/>
  <c r="U6" i="33" s="1"/>
  <c r="P43" i="33"/>
  <c r="Q43" i="33" s="1"/>
  <c r="R43" i="33" s="1"/>
  <c r="S43" i="33" s="1"/>
  <c r="P8" i="33"/>
  <c r="Q8" i="33" s="1"/>
  <c r="R8" i="33" s="1"/>
  <c r="S8" i="33" s="1"/>
  <c r="P32" i="33"/>
  <c r="Q32" i="33" s="1"/>
  <c r="R32" i="33" s="1"/>
  <c r="S32" i="33" s="1"/>
  <c r="P46" i="33"/>
  <c r="Q46" i="33" s="1"/>
  <c r="R46" i="33" s="1"/>
  <c r="S46" i="33" s="1"/>
  <c r="T19" i="33"/>
  <c r="U19" i="33" s="1"/>
  <c r="T15" i="33"/>
  <c r="U15" i="33" s="1"/>
  <c r="P48" i="33"/>
  <c r="Q48" i="33" s="1"/>
  <c r="R48" i="33" s="1"/>
  <c r="S48" i="33" s="1"/>
  <c r="P40" i="33"/>
  <c r="Q40" i="33" s="1"/>
  <c r="R40" i="33" s="1"/>
  <c r="S40" i="33" s="1"/>
  <c r="T65" i="33"/>
  <c r="U65" i="33" s="1"/>
  <c r="P108" i="33"/>
  <c r="Q108" i="33" s="1"/>
  <c r="R108" i="33" s="1"/>
  <c r="S108" i="33" s="1"/>
  <c r="P52" i="33"/>
  <c r="Q52" i="33" s="1"/>
  <c r="R52" i="33" s="1"/>
  <c r="S52" i="33" s="1"/>
  <c r="P5" i="33"/>
  <c r="Q5" i="33" s="1"/>
  <c r="R5" i="33" s="1"/>
  <c r="S5" i="33" s="1"/>
  <c r="T21" i="33"/>
  <c r="U21" i="33" s="1"/>
  <c r="P64" i="33"/>
  <c r="Q64" i="33" s="1"/>
  <c r="R64" i="33" s="1"/>
  <c r="S64" i="33" s="1"/>
  <c r="P94" i="33"/>
  <c r="Q94" i="33" s="1"/>
  <c r="R94" i="33" s="1"/>
  <c r="S94" i="33" s="1"/>
  <c r="T20" i="33"/>
  <c r="U20" i="33" s="1"/>
  <c r="P197" i="33"/>
  <c r="Q197" i="33" s="1"/>
  <c r="R197" i="33" s="1"/>
  <c r="S197" i="33" s="1"/>
  <c r="P18" i="33"/>
  <c r="Q18" i="33" s="1"/>
  <c r="R18" i="33" s="1"/>
  <c r="S18" i="33" s="1"/>
  <c r="P14" i="33"/>
  <c r="Q14" i="33" s="1"/>
  <c r="R14" i="33" s="1"/>
  <c r="S14" i="33" s="1"/>
  <c r="P12" i="33"/>
  <c r="Q12" i="33" s="1"/>
  <c r="R12" i="33" s="1"/>
  <c r="S12" i="33" s="1"/>
  <c r="T42" i="33"/>
  <c r="U42" i="33" s="1"/>
  <c r="T240" i="33"/>
  <c r="U240" i="33" s="1"/>
  <c r="T17" i="33"/>
  <c r="U17" i="33" s="1"/>
  <c r="P68" i="33"/>
  <c r="Q68" i="33" s="1"/>
  <c r="R68" i="33" s="1"/>
  <c r="S68" i="33" s="1"/>
  <c r="T208" i="33"/>
  <c r="U208" i="33" s="1"/>
  <c r="P34" i="33"/>
  <c r="Q34" i="33" s="1"/>
  <c r="R34" i="33" s="1"/>
  <c r="S34" i="33" s="1"/>
  <c r="P24" i="33"/>
  <c r="Q24" i="33" s="1"/>
  <c r="R24" i="33" s="1"/>
  <c r="S24" i="33" s="1"/>
  <c r="P28" i="33"/>
  <c r="Q28" i="33" s="1"/>
  <c r="R28" i="33" s="1"/>
  <c r="S28" i="33" s="1"/>
  <c r="T233" i="33"/>
  <c r="U233" i="33" s="1"/>
  <c r="T39" i="33"/>
  <c r="U39" i="33" s="1"/>
  <c r="AN11" i="24" l="1"/>
  <c r="AP11" i="24"/>
  <c r="Z10" i="24"/>
  <c r="AA10" i="24" s="1"/>
  <c r="Q9" i="24" s="1"/>
  <c r="T94" i="33"/>
  <c r="U94" i="33" s="1"/>
  <c r="AO11" i="24"/>
  <c r="T134" i="33"/>
  <c r="U134" i="33" s="1"/>
  <c r="T81" i="33"/>
  <c r="U81" i="33" s="1"/>
  <c r="T61" i="33"/>
  <c r="U61" i="33" s="1"/>
  <c r="T184" i="33"/>
  <c r="U184" i="33" s="1"/>
  <c r="T143" i="33"/>
  <c r="U143" i="33" s="1"/>
  <c r="T179" i="33"/>
  <c r="U179" i="33" s="1"/>
  <c r="T113" i="33"/>
  <c r="U113" i="33" s="1"/>
  <c r="T89" i="33"/>
  <c r="U89" i="33" s="1"/>
  <c r="T34" i="33"/>
  <c r="U34" i="33" s="1"/>
  <c r="T132" i="33"/>
  <c r="U132" i="33" s="1"/>
  <c r="T46" i="33"/>
  <c r="U46" i="33" s="1"/>
  <c r="T216" i="33"/>
  <c r="U216" i="33" s="1"/>
  <c r="T79" i="33"/>
  <c r="U79" i="33" s="1"/>
  <c r="T108" i="33"/>
  <c r="U108" i="33" s="1"/>
  <c r="T26" i="33"/>
  <c r="U26" i="33" s="1"/>
  <c r="T223" i="33"/>
  <c r="U223" i="33" s="1"/>
  <c r="T210" i="33"/>
  <c r="U210" i="33" s="1"/>
  <c r="T169" i="33"/>
  <c r="U169" i="33" s="1"/>
  <c r="T59" i="33"/>
  <c r="U59" i="33" s="1"/>
  <c r="T24" i="33"/>
  <c r="U24" i="33" s="1"/>
  <c r="T12" i="33"/>
  <c r="U12" i="33" s="1"/>
  <c r="T40" i="33"/>
  <c r="U40" i="33" s="1"/>
  <c r="T232" i="33"/>
  <c r="U232" i="33" s="1"/>
  <c r="T129" i="33"/>
  <c r="U129" i="33" s="1"/>
  <c r="T219" i="33"/>
  <c r="U219" i="33" s="1"/>
  <c r="T205" i="33"/>
  <c r="U205" i="33" s="1"/>
  <c r="T87" i="33"/>
  <c r="U87" i="33" s="1"/>
  <c r="T126" i="33"/>
  <c r="U126" i="33" s="1"/>
  <c r="T197" i="33"/>
  <c r="U197" i="33" s="1"/>
  <c r="T52" i="33"/>
  <c r="U52" i="33" s="1"/>
  <c r="T173" i="33"/>
  <c r="U173" i="33" s="1"/>
  <c r="T64" i="33"/>
  <c r="U64" i="33" s="1"/>
  <c r="T32" i="33"/>
  <c r="U32" i="33" s="1"/>
  <c r="T162" i="33"/>
  <c r="U162" i="33" s="1"/>
  <c r="T91" i="33"/>
  <c r="U91" i="33" s="1"/>
  <c r="T68" i="33"/>
  <c r="U68" i="33" s="1"/>
  <c r="T8" i="33"/>
  <c r="U8" i="33" s="1"/>
  <c r="T37" i="33"/>
  <c r="U37" i="33" s="1"/>
  <c r="P9" i="24"/>
  <c r="AQ9" i="24"/>
  <c r="Z9" i="24" s="1"/>
  <c r="AN9" i="24"/>
  <c r="AO9" i="24"/>
  <c r="T48" i="33"/>
  <c r="U48" i="33" s="1"/>
  <c r="T14" i="33"/>
  <c r="U14" i="33" s="1"/>
  <c r="T28" i="33"/>
  <c r="U28" i="33" s="1"/>
  <c r="T18" i="33"/>
  <c r="U18" i="33" s="1"/>
  <c r="T5" i="33"/>
  <c r="U5" i="33" s="1"/>
  <c r="T55" i="33"/>
  <c r="U55" i="33" s="1"/>
  <c r="T57" i="33"/>
  <c r="U57" i="33" s="1"/>
  <c r="T43" i="33"/>
  <c r="U43" i="33" s="1"/>
  <c r="Z11" i="24" l="1"/>
  <c r="AA9" i="24"/>
  <c r="Q8" i="24" s="1"/>
  <c r="P8" i="24"/>
  <c r="E9" i="35"/>
  <c r="D9" i="35"/>
  <c r="AA11" i="24" l="1"/>
  <c r="Q10" i="24" s="1"/>
  <c r="R8" i="24" s="1"/>
  <c r="R9" i="24" s="1"/>
  <c r="R10" i="24" s="1"/>
  <c r="R11" i="24" s="1"/>
  <c r="P10"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Capt. Kedar Joglekar</author>
  </authors>
  <commentList>
    <comment ref="R4" authorId="0" shapeId="0" xr:uid="{B9AFA160-E8AF-432B-9444-31123B1ED1A0}">
      <text>
        <r>
          <rPr>
            <b/>
            <sz val="9"/>
            <color indexed="81"/>
            <rFont val="Tahoma"/>
            <family val="2"/>
          </rPr>
          <t>Enter minimum UKC required by charterers or port if more stringent than owner's UKC Policy</t>
        </r>
        <r>
          <rPr>
            <sz val="9"/>
            <color indexed="81"/>
            <rFont val="Tahoma"/>
            <family val="2"/>
          </rPr>
          <t xml:space="preserve">
</t>
        </r>
      </text>
    </comment>
  </commentList>
</comments>
</file>

<file path=xl/sharedStrings.xml><?xml version="1.0" encoding="utf-8"?>
<sst xmlns="http://schemas.openxmlformats.org/spreadsheetml/2006/main" count="1400" uniqueCount="450">
  <si>
    <t>Publications</t>
  </si>
  <si>
    <t xml:space="preserve"> </t>
  </si>
  <si>
    <t>Position fixing intervals</t>
  </si>
  <si>
    <t>Max draft</t>
  </si>
  <si>
    <t>Min Fairway Depth</t>
  </si>
  <si>
    <t>Est Squat</t>
  </si>
  <si>
    <t>Min UKC</t>
  </si>
  <si>
    <t>Actual Air Draft</t>
  </si>
  <si>
    <t>Pilot Drop Area</t>
  </si>
  <si>
    <t>Initial Course from Pilot station</t>
  </si>
  <si>
    <t>From Seabuoy</t>
  </si>
  <si>
    <t>To Berth</t>
  </si>
  <si>
    <t>Pilot Pick-up Area</t>
  </si>
  <si>
    <t>First Pilot Notification</t>
  </si>
  <si>
    <t>CONFINED/NARROW AREA VOYAGE PLAN</t>
  </si>
  <si>
    <t>Method</t>
  </si>
  <si>
    <t>Decimal</t>
  </si>
  <si>
    <t>Decimal N/S</t>
  </si>
  <si>
    <t>LATITUDE</t>
  </si>
  <si>
    <t>Bf</t>
  </si>
  <si>
    <t>Bu (rad)</t>
  </si>
  <si>
    <t>Buf (rad)</t>
  </si>
  <si>
    <t>LONGITUDE</t>
  </si>
  <si>
    <t>Decimal E/W</t>
  </si>
  <si>
    <t>Lf (rad)</t>
  </si>
  <si>
    <t>COURSE</t>
  </si>
  <si>
    <t>DISTANCE</t>
  </si>
  <si>
    <t>N.miles</t>
  </si>
  <si>
    <t>Charts</t>
  </si>
  <si>
    <t>Density</t>
  </si>
  <si>
    <t>Port</t>
  </si>
  <si>
    <t>Master</t>
  </si>
  <si>
    <t>Hrs</t>
  </si>
  <si>
    <t>PASSAGE PLAN ARRIVAL</t>
  </si>
  <si>
    <t>Bridge Manning/ ER Status</t>
  </si>
  <si>
    <t>HRS</t>
  </si>
  <si>
    <t>MIN</t>
  </si>
  <si>
    <t>Tidal Restrictions</t>
  </si>
  <si>
    <t>Pilot Stn Info</t>
  </si>
  <si>
    <t>Anchorage areas</t>
  </si>
  <si>
    <t>Port Specifics/ Restrictions</t>
  </si>
  <si>
    <t>Port Steaming Dist</t>
  </si>
  <si>
    <t>Steaming time</t>
  </si>
  <si>
    <t>VTS Info</t>
  </si>
  <si>
    <t>Pilot Station Info</t>
  </si>
  <si>
    <t>ETA Pilot Stn</t>
  </si>
  <si>
    <t>PASSAGE PLAN SEA PASSAGE</t>
  </si>
  <si>
    <t>Publications Regarding Weather And Traffic</t>
  </si>
  <si>
    <t>Sea Voyage Info</t>
  </si>
  <si>
    <t>Tides</t>
  </si>
  <si>
    <t>MIN.</t>
  </si>
  <si>
    <t>Date:</t>
  </si>
  <si>
    <t>Vessel:</t>
  </si>
  <si>
    <t>Voyage no.:</t>
  </si>
  <si>
    <t>Departure port:</t>
  </si>
  <si>
    <t xml:space="preserve">Departure time zone: </t>
  </si>
  <si>
    <t>Arrival port:</t>
  </si>
  <si>
    <t>Arrival time zone:</t>
  </si>
  <si>
    <t>Time Change</t>
  </si>
  <si>
    <t>PASSAGE PLAN FORM</t>
  </si>
  <si>
    <t>Departure Draft</t>
  </si>
  <si>
    <t>FWD</t>
  </si>
  <si>
    <t>AFT</t>
  </si>
  <si>
    <t>MID</t>
  </si>
  <si>
    <t>Arrival Draft</t>
  </si>
  <si>
    <t>Total Distance Pilot-Pilot</t>
  </si>
  <si>
    <t>Charter Speed</t>
  </si>
  <si>
    <t>Steaming Times</t>
  </si>
  <si>
    <t>KTS</t>
  </si>
  <si>
    <t>Days</t>
  </si>
  <si>
    <t>Bunkers Required for voyage</t>
  </si>
  <si>
    <t>MT F.O</t>
  </si>
  <si>
    <t>MT D.O.</t>
  </si>
  <si>
    <t>Bunkers ROB on Departure</t>
  </si>
  <si>
    <t>Bunkers to be lifted enroute</t>
  </si>
  <si>
    <t>Weather Routing Comp.</t>
  </si>
  <si>
    <t>Comments</t>
  </si>
  <si>
    <t>Notices Corrected up to</t>
  </si>
  <si>
    <t>Watchkeeping Officers</t>
  </si>
  <si>
    <t>PASSAGE PLAN DEPARTURE</t>
  </si>
  <si>
    <t>From Berth</t>
  </si>
  <si>
    <t>To Seabuoy</t>
  </si>
  <si>
    <t>Port Specifics</t>
  </si>
  <si>
    <t>Port steaming distance</t>
  </si>
  <si>
    <t>Steaming Time</t>
  </si>
  <si>
    <t>Grade</t>
  </si>
  <si>
    <t>Quantity</t>
  </si>
  <si>
    <t>Voyage No:</t>
  </si>
  <si>
    <t>Berth</t>
  </si>
  <si>
    <t>ETD</t>
  </si>
  <si>
    <t>Coastguard</t>
  </si>
  <si>
    <t>Sunrise</t>
  </si>
  <si>
    <t>Sunset</t>
  </si>
  <si>
    <t>Time</t>
  </si>
  <si>
    <t>Height</t>
  </si>
  <si>
    <t>H</t>
  </si>
  <si>
    <t>L</t>
  </si>
  <si>
    <t>VTS</t>
  </si>
  <si>
    <t>BA:</t>
  </si>
  <si>
    <t>DMA:</t>
  </si>
  <si>
    <t>Navigating Officer:</t>
  </si>
  <si>
    <t>Master:</t>
  </si>
  <si>
    <t>Berth:</t>
  </si>
  <si>
    <t>High</t>
  </si>
  <si>
    <t>Low</t>
  </si>
  <si>
    <t>Chief Off:</t>
  </si>
  <si>
    <t>Draft Restriction:</t>
  </si>
  <si>
    <t>VHF working channels : Pilot</t>
  </si>
  <si>
    <t>Terminal:</t>
  </si>
  <si>
    <t>Reporting Areas, VTS, VTIS</t>
  </si>
  <si>
    <t>Emergency Anchorage Area</t>
  </si>
  <si>
    <t>Position Fixing Requirements:Sea</t>
  </si>
  <si>
    <t>TIDES</t>
  </si>
  <si>
    <t>TIME</t>
  </si>
  <si>
    <t>HEIGHT</t>
  </si>
  <si>
    <t>WP</t>
  </si>
  <si>
    <t>Signature:</t>
  </si>
  <si>
    <t>Transits through restricted waters/channels/straits/canals or other areas of special concern:</t>
  </si>
  <si>
    <t>Location (Description of area)</t>
  </si>
  <si>
    <t>Waypoints From/To</t>
  </si>
  <si>
    <t xml:space="preserve"> Sunrise:</t>
  </si>
  <si>
    <t xml:space="preserve"> Zone Time:</t>
  </si>
  <si>
    <t xml:space="preserve"> Sunset:</t>
  </si>
  <si>
    <t xml:space="preserve"> ETA:</t>
  </si>
  <si>
    <t xml:space="preserve"> Bridge Watch Standard:</t>
  </si>
  <si>
    <t xml:space="preserve"> Engine Room Status</t>
  </si>
  <si>
    <t xml:space="preserve"> Security Level:</t>
  </si>
  <si>
    <t>Contigency plans (Abort Point, Emergency Anchorage, etc):</t>
  </si>
  <si>
    <t>Master's instructions: (when to call / risks / caution / special instructions)</t>
  </si>
  <si>
    <t>Cargo or Ballast:</t>
  </si>
  <si>
    <t>PORT/MARINE OPS:</t>
  </si>
  <si>
    <t>Reporting points outbound:</t>
  </si>
  <si>
    <t>Reporting points inbound</t>
  </si>
  <si>
    <t>Approach notes:</t>
  </si>
  <si>
    <t>Port from:</t>
  </si>
  <si>
    <t>Port  to:</t>
  </si>
  <si>
    <t>Fill in Page 1 of the Restricted Waters Summary sheet directly, and always print separately. Remember to number the sheets for the entire waypoint Summary passage plan.</t>
  </si>
  <si>
    <t>departure load line zone</t>
  </si>
  <si>
    <t>Arrival load line zone</t>
  </si>
  <si>
    <t>SiteID</t>
  </si>
  <si>
    <t>VHF working channels:           Pilot</t>
  </si>
  <si>
    <t>VTIS</t>
  </si>
  <si>
    <t>Final Course from Pilot station</t>
  </si>
  <si>
    <t>NM</t>
  </si>
  <si>
    <t>Nm</t>
  </si>
  <si>
    <t>Cargo / Ballast</t>
  </si>
  <si>
    <t>(Fill in Cargo or Ballast)</t>
  </si>
  <si>
    <t>Distance to go</t>
  </si>
  <si>
    <t>NOTE: FILL OUT INFORMATION RELATING TO TRANSITS THROUGH RESTRICTED WATERS OR AREAS OF CONCERN ON THIS SHEET. IF TRANSITING MORE THAN ONE SUCH AREA, USE AS MANY SHEETS AS NEEDED TO ENTER ADDITIONAL RESTRICTED WATERS/AREAS NUMBERING THEM CONSECUTIVELY</t>
  </si>
  <si>
    <t>Remarks and restrictions (Limiting Air Draft, No Go Areas, Security concerns, etc</t>
  </si>
  <si>
    <t>ADDITIONAL INFORMATION</t>
  </si>
  <si>
    <t>Adj Same L</t>
  </si>
  <si>
    <t>Radians</t>
  </si>
  <si>
    <t>Courses</t>
  </si>
  <si>
    <t>Calc.1</t>
  </si>
  <si>
    <t>Calc.2</t>
  </si>
  <si>
    <t>COG Rad.</t>
  </si>
  <si>
    <t>COG sign</t>
  </si>
  <si>
    <t>Deg(360)</t>
  </si>
  <si>
    <t>Rnd Deg</t>
  </si>
  <si>
    <t>Rnd Miles</t>
  </si>
  <si>
    <t>Made by AA</t>
  </si>
  <si>
    <r>
      <t xml:space="preserve">Draft Restriction:   </t>
    </r>
    <r>
      <rPr>
        <b/>
        <sz val="9"/>
        <rFont val="Arial"/>
        <family val="2"/>
      </rPr>
      <t>(M)</t>
    </r>
  </si>
  <si>
    <t>Port/Marine Operation:</t>
  </si>
  <si>
    <t>Routing, climatic, pilots and load line zone charts</t>
  </si>
  <si>
    <t>Have Publications been selected including:</t>
  </si>
  <si>
    <t>Guides to port entry</t>
  </si>
  <si>
    <t>Have the following been considered?</t>
  </si>
  <si>
    <t>Ships departure and arrival drafts together with any restriction on underkeel clearance due to squat</t>
  </si>
  <si>
    <t>If there are any special ship operational requirements for the passage</t>
  </si>
  <si>
    <t>Have the following been checked?</t>
  </si>
  <si>
    <t>Has weather routing been considered for passage?</t>
  </si>
  <si>
    <t>Have the following preparations been made for port arrival?</t>
  </si>
  <si>
    <t>Ship to shore master/ pilot exchange form prepared</t>
  </si>
  <si>
    <t>Pilot card updated</t>
  </si>
  <si>
    <t>Does the passage plan cover berth to berth? Anchorage to berth?</t>
  </si>
  <si>
    <t>Other Checks:</t>
  </si>
  <si>
    <t>Parallel indexing (not from floating objects)</t>
  </si>
  <si>
    <t>Methods and frequency of position fixing</t>
  </si>
  <si>
    <t>Prominent navigation and radar marks</t>
  </si>
  <si>
    <t>Landfall targets and lights</t>
  </si>
  <si>
    <t>Clearing lines and bearings</t>
  </si>
  <si>
    <t>Transits, heading marks and leading lines</t>
  </si>
  <si>
    <t>Significant tides or current</t>
  </si>
  <si>
    <t>Safe speed and necessary speed alterations</t>
  </si>
  <si>
    <t>Changes in machinery status</t>
  </si>
  <si>
    <t>Minimum under keel clearance</t>
  </si>
  <si>
    <t>Positions where the echo sounder should be activated</t>
  </si>
  <si>
    <t>Crossing and high density traffic areas</t>
  </si>
  <si>
    <t>PASSAGE PLAN CHECKLIST</t>
  </si>
  <si>
    <t>Ship cargo and any special cargo stowage/ carriage restrictions</t>
  </si>
  <si>
    <t>Environmental Protection for the passage route</t>
  </si>
  <si>
    <t>Contingency Anchorage</t>
  </si>
  <si>
    <t>Calling of Master</t>
  </si>
  <si>
    <t>ITEMS</t>
  </si>
  <si>
    <t>CHECKS</t>
  </si>
  <si>
    <t>Ship reporting system and vessel traffic services (VTS)</t>
  </si>
  <si>
    <t>Abort position</t>
  </si>
  <si>
    <t>Cargo UN No.</t>
  </si>
  <si>
    <t>Agenda</t>
  </si>
  <si>
    <t>No.</t>
  </si>
  <si>
    <t>Tick (√ )</t>
  </si>
  <si>
    <t>Have the applicable watch conditions been identified for the different sections of the passage</t>
  </si>
  <si>
    <t>Have the position fixing interval for different sections and stages of the passage been discussed</t>
  </si>
  <si>
    <t>Have the primary and secondary means of of position fixing for the different sections of the passage plan been discussed</t>
  </si>
  <si>
    <t>Have the team members been made aware of any defective navigational equipment</t>
  </si>
  <si>
    <t>Have above comments been incorporated in the plan</t>
  </si>
  <si>
    <t>Other matters discussed:</t>
  </si>
  <si>
    <t xml:space="preserve">Voyage No: </t>
  </si>
  <si>
    <t>Date/Time:</t>
  </si>
  <si>
    <t>Name</t>
  </si>
  <si>
    <t>Rank</t>
  </si>
  <si>
    <t>Signature</t>
  </si>
  <si>
    <t>Name and Signature of Deck Officers including Chief Engineer attended the Meeting</t>
  </si>
  <si>
    <t>Course</t>
  </si>
  <si>
    <t>Distance</t>
  </si>
  <si>
    <t>Security level Departure Port, Notes:</t>
  </si>
  <si>
    <t>Security level Arrival Port, Notes:</t>
  </si>
  <si>
    <t>Complied</t>
  </si>
  <si>
    <t>Not Complied</t>
  </si>
  <si>
    <t>NA</t>
  </si>
  <si>
    <t xml:space="preserve">-  UKC policy  </t>
  </si>
  <si>
    <t>- Routing guidance</t>
  </si>
  <si>
    <t>- Remarks:</t>
  </si>
  <si>
    <t>- Instructions/ Restrictions to navigation</t>
  </si>
  <si>
    <t xml:space="preserve">Charterers recommendations pertaining to voyage         </t>
  </si>
  <si>
    <t>Have the marine environmental protection measures as per SOLAS requirement been discussed and disseminated to the Engineers</t>
  </si>
  <si>
    <t>DEBRIEFING</t>
  </si>
  <si>
    <t>A debrief should be conducted after each completed voyage to analyse performance and promulgate learning points. 
The ECDIS and VDR playback shall be used to review the navigational practices and analyse performance, especially when the voyage involves passing special areas. 
Any best practices identified is to include into the monthly safety meeting minutes which could be shared amongst fleet vessels.</t>
  </si>
  <si>
    <t>Any problem which deter the OOW to perform a proper navigational watches</t>
  </si>
  <si>
    <t xml:space="preserve">Is the process flow for the performing the navigational watch not disrupted </t>
  </si>
  <si>
    <t>Any positive intervention and feedback which can further enhance the passage plan</t>
  </si>
  <si>
    <t>Discuss all reported navigational near miss incident (For significant near miss, it should be reported and action and not to wait till end of the passage)</t>
  </si>
  <si>
    <t>Discuss any mis-operation of the navigational equipment which can jeopardize vessel navigational readiness</t>
  </si>
  <si>
    <t>Name and Signature of Deck Officers attended the Meeting</t>
  </si>
  <si>
    <t>Any navigation equipment breakdown during the voyage which can be prevented</t>
  </si>
  <si>
    <r>
      <t xml:space="preserve">Choose Saved WP ID No. in order of requirement to create the waypoint list for this voyage. Upto 250 Way Points may be entered. </t>
    </r>
    <r>
      <rPr>
        <sz val="12"/>
        <color indexed="53"/>
        <rFont val="Arial"/>
        <family val="2"/>
      </rPr>
      <t xml:space="preserve">
</t>
    </r>
    <r>
      <rPr>
        <b/>
        <sz val="12"/>
        <color indexed="10"/>
        <rFont val="Arial"/>
        <family val="2"/>
      </rPr>
      <t>(Note: Courses and Distances are calculated using the Mid-Lat practical navigation solution and are good for rhumb line courses upto 450 nm.)</t>
    </r>
  </si>
  <si>
    <t>Only complete this if you do not wish to accept calculated values on the Waypoint Form</t>
  </si>
  <si>
    <t>Saved WP ID No.:</t>
  </si>
  <si>
    <t>N/S</t>
  </si>
  <si>
    <t>Deg.</t>
  </si>
  <si>
    <t>Min.</t>
  </si>
  <si>
    <t>E/W</t>
  </si>
  <si>
    <t>Deg</t>
  </si>
  <si>
    <t>Min</t>
  </si>
  <si>
    <t>Ref Pt./ Description</t>
  </si>
  <si>
    <t>Charts/ENC Cells</t>
  </si>
  <si>
    <t>BA 3972</t>
  </si>
  <si>
    <t>Position Fix by</t>
  </si>
  <si>
    <t>Column1</t>
  </si>
  <si>
    <t>Visual</t>
  </si>
  <si>
    <t>Departure</t>
  </si>
  <si>
    <t>Prepare this form berth-to-berth. Attach to Passage Plan Form</t>
  </si>
  <si>
    <t>Radar</t>
  </si>
  <si>
    <t>Restricted Transit</t>
  </si>
  <si>
    <t>GPS</t>
  </si>
  <si>
    <t>At Sea</t>
  </si>
  <si>
    <t>Lat</t>
  </si>
  <si>
    <t>Long</t>
  </si>
  <si>
    <t>Location Reference</t>
  </si>
  <si>
    <t>ENC Cells / Charts</t>
  </si>
  <si>
    <t>Voyage Status</t>
  </si>
  <si>
    <t>Min.UKC (mtrs) (if depth &lt; 50 mtrs)</t>
  </si>
  <si>
    <t>Methods of Position Verification</t>
  </si>
  <si>
    <t>Position Verification Interval (Min)</t>
  </si>
  <si>
    <t>Is Parallel Index on User Chart? (Y/NA)</t>
  </si>
  <si>
    <t>Security Level</t>
  </si>
  <si>
    <t>Remarks ( e.g Additional Look out and other  leg specific information including testing of Machinery prior transiting of Critical stage)</t>
  </si>
  <si>
    <t>Lat. By decimal</t>
  </si>
  <si>
    <t>Lat. By 180 deg</t>
  </si>
  <si>
    <t>Long by decimal</t>
  </si>
  <si>
    <t>D'Lat (')</t>
  </si>
  <si>
    <t>D'Long (')</t>
  </si>
  <si>
    <t>Mid Lat</t>
  </si>
  <si>
    <t>Calculation</t>
  </si>
  <si>
    <t>Tan K</t>
  </si>
  <si>
    <t>K</t>
  </si>
  <si>
    <t>I</t>
  </si>
  <si>
    <t>II</t>
  </si>
  <si>
    <t>III</t>
  </si>
  <si>
    <t>IV</t>
  </si>
  <si>
    <t>Astro</t>
  </si>
  <si>
    <t>Is Parallel Index on Chart? (Y/NA)</t>
  </si>
  <si>
    <t>Arrival</t>
  </si>
  <si>
    <t>Watch Condition</t>
  </si>
  <si>
    <t>Long by 360 deg</t>
  </si>
  <si>
    <t>Yes</t>
  </si>
  <si>
    <t>N/A</t>
  </si>
  <si>
    <t>P</t>
  </si>
  <si>
    <t>Note: a) Closely monitor execution of the passage plan and amend the route if there is change in waypoints and make appropriate deck logbook entries. b) Change in bridge manning level as per Marsec level &amp; TCC Bridge Watchkeeping Matrix</t>
  </si>
  <si>
    <t>Complete this Form for each Transit through restricted waters/channels/straits/canals or other areas of special concern and include in Passage Plan. Prepare separate UKC calculation form if deemed necessary by Master.</t>
  </si>
  <si>
    <t>VTS / Communications</t>
  </si>
  <si>
    <t>Min planned UKC for passage</t>
  </si>
  <si>
    <t>mtrs</t>
  </si>
  <si>
    <t>Min UKC during this transit</t>
  </si>
  <si>
    <t xml:space="preserve">Plan for the passage: Commentary on conditions, restrictions and preparation (Parallel Index information, Speed, UKC, etc). </t>
  </si>
  <si>
    <t>Optimum Time for Transit:</t>
  </si>
  <si>
    <t>To be used if Safety Parameters are not provided in "Waypoint Form"</t>
  </si>
  <si>
    <t>0.6m</t>
  </si>
  <si>
    <t>A1</t>
  </si>
  <si>
    <t>Vessel Name:</t>
  </si>
  <si>
    <t>10%of Static draft</t>
  </si>
  <si>
    <t>A2</t>
  </si>
  <si>
    <t>20% of Static draft</t>
  </si>
  <si>
    <t>B</t>
  </si>
  <si>
    <t xml:space="preserve"> ECDIS Route Name / Number :</t>
  </si>
  <si>
    <t xml:space="preserve"> * For Negative Tide correction is "-" (Negative) and vice versa. 
   For salinity greater than 1.025 the correction should be -ve and vice versa. </t>
  </si>
  <si>
    <t>3.5m</t>
  </si>
  <si>
    <t>C</t>
  </si>
  <si>
    <t>50 m</t>
  </si>
  <si>
    <t>D</t>
  </si>
  <si>
    <t xml:space="preserve"> From Waypoint </t>
  </si>
  <si>
    <t>To Waypoint</t>
  </si>
  <si>
    <t>Static Draught</t>
  </si>
  <si>
    <t>Squat</t>
  </si>
  <si>
    <t>UKC Requirement</t>
  </si>
  <si>
    <t>*Dynamic Components + or - (Tide/Salinity)</t>
  </si>
  <si>
    <t>Minimum Charted Depth</t>
  </si>
  <si>
    <t>CATZOC</t>
  </si>
  <si>
    <t>Safety Depth</t>
  </si>
  <si>
    <t>Safety Contour</t>
  </si>
  <si>
    <t>Shallow Countour</t>
  </si>
  <si>
    <t>Deep Countour</t>
  </si>
  <si>
    <t>Cross Track</t>
  </si>
  <si>
    <t>Safety Cone</t>
  </si>
  <si>
    <t>Remarks</t>
  </si>
  <si>
    <t>U</t>
  </si>
  <si>
    <t>UKC calculation</t>
  </si>
  <si>
    <t>Catzoc Calculation</t>
  </si>
  <si>
    <t>Port Side</t>
  </si>
  <si>
    <t>STBD Side</t>
  </si>
  <si>
    <t>Dredged</t>
  </si>
  <si>
    <t>UKC , m</t>
  </si>
  <si>
    <t>50m</t>
  </si>
  <si>
    <t>3.5min</t>
  </si>
  <si>
    <t>Correction</t>
  </si>
  <si>
    <t>Name of User Charts for the voyage (if applicable) :</t>
  </si>
  <si>
    <t>Shallow Contour</t>
  </si>
  <si>
    <t>Deep Contour</t>
  </si>
  <si>
    <t>Security Measures for Voyage</t>
  </si>
  <si>
    <t>Please Tick Appropriate Fields</t>
  </si>
  <si>
    <t>Additional Comments</t>
  </si>
  <si>
    <t>Security Level at Terminal / Port of departure</t>
  </si>
  <si>
    <t>Level 1</t>
  </si>
  <si>
    <t>Level 2</t>
  </si>
  <si>
    <t>Level 3</t>
  </si>
  <si>
    <t>Security Level onboard at Port of departure</t>
  </si>
  <si>
    <t>Security Level onboard at Port of arrival</t>
  </si>
  <si>
    <t>Security Charts onboard and reviewed</t>
  </si>
  <si>
    <t>No</t>
  </si>
  <si>
    <t>Flag State to be notified</t>
  </si>
  <si>
    <t>HRA Routing reviewed and updated prior entering HRA</t>
  </si>
  <si>
    <t>HRA Reporting planned (MSCHOA / MDAT / IFC / COVAM / CSO / Charterers / Insurance / Security Company)</t>
  </si>
  <si>
    <t>-</t>
  </si>
  <si>
    <t>Location/WP for HRA Initial Report</t>
  </si>
  <si>
    <t>WP No :</t>
  </si>
  <si>
    <t>Location/WP for HRA Final Report</t>
  </si>
  <si>
    <t>SSAS Test planned prior entering HRA</t>
  </si>
  <si>
    <t>Security Drill planned prior entering HRA</t>
  </si>
  <si>
    <t>HRA - Generic Risk Assessment Reviewed as per procedure</t>
  </si>
  <si>
    <t>Waypoint(s) where the Security level &amp; Bridge Manning level to be changed</t>
  </si>
  <si>
    <t xml:space="preserve">WP From: </t>
  </si>
  <si>
    <t>WP To:</t>
  </si>
  <si>
    <t>Waypoint where the vessel should be hardened</t>
  </si>
  <si>
    <t>List of onboard hardening measures checked</t>
  </si>
  <si>
    <t>Min Safe Distance required from nearest land</t>
  </si>
  <si>
    <t>Min Safe Speed during transit</t>
  </si>
  <si>
    <t>Armed Guards/Security Escort</t>
  </si>
  <si>
    <t xml:space="preserve">Location/WP of rendevouz of Armed Guards/Escorts </t>
  </si>
  <si>
    <t xml:space="preserve">Location/WP of disembarking of Armed Guards/Escorts </t>
  </si>
  <si>
    <r>
      <t xml:space="preserve">Security Level at </t>
    </r>
    <r>
      <rPr>
        <b/>
        <sz val="10"/>
        <color indexed="10"/>
        <rFont val="Arial"/>
        <family val="2"/>
      </rPr>
      <t xml:space="preserve">Terminal </t>
    </r>
    <r>
      <rPr>
        <b/>
        <sz val="10"/>
        <rFont val="Arial"/>
        <family val="2"/>
      </rPr>
      <t>/ Port of arrival</t>
    </r>
  </si>
  <si>
    <r>
      <rPr>
        <b/>
        <sz val="10"/>
        <color indexed="10"/>
        <rFont val="Arial"/>
        <family val="2"/>
      </rPr>
      <t>If Transiting HRA</t>
    </r>
    <r>
      <rPr>
        <b/>
        <sz val="10"/>
        <rFont val="Arial"/>
        <family val="2"/>
      </rPr>
      <t xml:space="preserve"> - measures and Citadel checked</t>
    </r>
  </si>
  <si>
    <t>Risk Assessment carried out</t>
  </si>
  <si>
    <t>Charterers requirements for security team addressed ( E.g. BP / IMT / Shell / Chevron). Contact CSO.</t>
  </si>
  <si>
    <t>Port Specific Risk Assessment (if applicable) Reviewed</t>
  </si>
  <si>
    <t>N</t>
  </si>
  <si>
    <t>E</t>
  </si>
  <si>
    <t>Singapore</t>
  </si>
  <si>
    <t>Have ENC's been selected from chart broswer, including:</t>
  </si>
  <si>
    <t>Appropriate Navigation purose as, Berthing (6), Harbour (5), Approach(4), Coastal (3) for berthing, anchorages, coastal passages etc.</t>
  </si>
  <si>
    <t>Appropriate Navigation purpose as General (2) for Ocean Passages</t>
  </si>
  <si>
    <t>Appropriate Naivgation pupose as Overview (1) for planning purposes etc.</t>
  </si>
  <si>
    <t>Sailing directions and pilot books including ENPs</t>
  </si>
  <si>
    <t>Digital Admiralty List of Lights</t>
  </si>
  <si>
    <t>Digital Admiralty List of Radio Signals</t>
  </si>
  <si>
    <t>Total Tide / Tide Tables / Tidal stream atlases</t>
  </si>
  <si>
    <t>Have all ENCs, paper charts in take home folio, ENS, Digital and Paper pbulications been corrected up to date including:</t>
  </si>
  <si>
    <t>The ordering of new ENCs / charts / Digital and Paper publications, if necessary</t>
  </si>
  <si>
    <t>Notices to mariners Permanent Correction via updates in chart browser for ENCs &amp; voyage for paper charts</t>
  </si>
  <si>
    <t>Local area warnings as received on Sat-C, Voyager, Navtex etc.</t>
  </si>
  <si>
    <t>T&amp;P corrections received via CIO+ in chart browswer are correctly plotted on ENCs on both ECDIS and ENS, for paper charts in take home folio when used same to be checked and corrected/removed from the charts</t>
  </si>
  <si>
    <t>Navarea navigational warnings received on Sat C and in voyage, directly plotted on ECDIS via Navtex layer</t>
  </si>
  <si>
    <t>Routing charts and publications for advice and recommendations on route to be taken</t>
  </si>
  <si>
    <t>Climatologically information for weather characteristics of the area from SPOS, Fascimile Weather Reports etc.</t>
  </si>
  <si>
    <t>ENCs, Paper charts (when used) and publications for landfall features</t>
  </si>
  <si>
    <t>ENCs, Paper charts (when used) and publications for ship’s routing schemes</t>
  </si>
  <si>
    <t>ENCs, Paper charts (when used), digital and hard copy publications studied for pilotage requirements</t>
  </si>
  <si>
    <t>Port guides, Find a Port studied for port information including arrival/ berthing restrictions</t>
  </si>
  <si>
    <t>The following should be marked on the ENCs or Paper charts (when used) where it enhances safe navigation -</t>
  </si>
  <si>
    <t>Chart changes (only when using Paper Charts)</t>
  </si>
  <si>
    <t>Limiting Danger Lines (LDLs)  &amp; No go areas when using paper charts. (excessive marking should be avoided)</t>
  </si>
  <si>
    <t>Wheel over position / Wheel Over Line</t>
  </si>
  <si>
    <t>Has the route as plotted on the ECDIS or paper chart (when used) discussed</t>
  </si>
  <si>
    <t>Have the increased watch condition been discussed as per TCC bridge watch condition matrix and MARSEC level</t>
  </si>
  <si>
    <t>Have the Dynamic UKC calculation form been completed and complied</t>
  </si>
  <si>
    <t>Have the Category of Zone of confidence been discussed at various stages of the voyage.</t>
  </si>
  <si>
    <t>Any problem experienced in execution and monitoring of passage plan.</t>
  </si>
  <si>
    <t>Was the passage plan made was clear and concise</t>
  </si>
  <si>
    <t>Any pro-active use of VDR carried out for discussing with the bridge team for future improvement.</t>
  </si>
  <si>
    <t>Details of matters discussed for future improvement to be listed here.</t>
  </si>
  <si>
    <t>Vessel is to assign for responsibility, set targets and timelines for completion of any action items identified</t>
  </si>
  <si>
    <t>ENC Cells / Charts (If applicable) Used</t>
  </si>
  <si>
    <t>ENC Cells / Paper Charts (if applicable) to be Used</t>
  </si>
  <si>
    <t>ENC Cells / Paper Charts (if applicable) Used</t>
  </si>
  <si>
    <t>Look Ahead Time in Minutes</t>
  </si>
  <si>
    <t xml:space="preserve"> Width Degrees on each side</t>
  </si>
  <si>
    <t xml:space="preserve">Look Ahead Time in Minutes </t>
  </si>
  <si>
    <t xml:space="preserve"> Width in Degrees on each side</t>
  </si>
  <si>
    <t>Dredged Channel</t>
  </si>
  <si>
    <t>Port Limits</t>
  </si>
  <si>
    <t>Anchorage or SBM or CBM</t>
  </si>
  <si>
    <t>Approaches to Port</t>
  </si>
  <si>
    <t>Open Coastal</t>
  </si>
  <si>
    <t>Ocean</t>
  </si>
  <si>
    <t>Singapore Strait</t>
  </si>
  <si>
    <t>Charterer's or Port requirement (if more stringent than owner's)</t>
  </si>
  <si>
    <t>20% of static draft</t>
  </si>
  <si>
    <t>Charterer's or Port UKC requirement if more stringent than owners</t>
  </si>
  <si>
    <t>10%of static draft</t>
  </si>
  <si>
    <t>RESTRICTED WATERS SUMMARY FORM</t>
  </si>
  <si>
    <t>Chart/ENC WP No.</t>
  </si>
  <si>
    <r>
      <t>Create a SHIP-SPECIFIC list of passage waypoints here.
Data to be entered only in columns/rows/cells highlighted in "YELLOW". Cells which are not highlighted in either yellow or grey are protected and no data can be entered there.</t>
    </r>
    <r>
      <rPr>
        <sz val="11"/>
        <color indexed="23"/>
        <rFont val="Arial"/>
        <family val="2"/>
      </rPr>
      <t xml:space="preserve">
</t>
    </r>
  </si>
  <si>
    <t>4.0m Eastern Banks</t>
  </si>
  <si>
    <t>3.5m Singapore Strait</t>
  </si>
  <si>
    <t>Draft</t>
  </si>
  <si>
    <t>UKC</t>
  </si>
  <si>
    <t>Tide</t>
  </si>
  <si>
    <t>Catzoc</t>
  </si>
  <si>
    <t>UKC Condition</t>
  </si>
  <si>
    <t>Dynamic Draft</t>
  </si>
  <si>
    <t>S</t>
  </si>
  <si>
    <t>PRE-PASSAGE MEETING / BRIEFING</t>
  </si>
  <si>
    <t>SECURITY</t>
  </si>
  <si>
    <t>Has the route validation been carried out by navigating officer</t>
  </si>
  <si>
    <t>Has the route validation been carried out by the master prior approving the passage plan.</t>
  </si>
  <si>
    <t>Have the route validation checks been carried out as per company procedures</t>
  </si>
  <si>
    <t>Has route validation carried out by navigating officer has been cross-checked by another member of the bridge team</t>
  </si>
  <si>
    <t>Weekly Piracy Reports, Alerts and Local and National Advisory Notices checked</t>
  </si>
  <si>
    <t>Notes: 1) This form is to be used only for input values like "Saved Waypoint Input Sheet". Data can only be entered in cells highlighted in yellow. 
2) Only speed to be entered in remarks column here, Depth and Catzoc will be reflected automatically in "ECDIS Setting" form.  3) This form is to be completed only for the voyage legs having depth less than 50 meters.</t>
  </si>
  <si>
    <t>To be used if Safety Parameters are not provided in "Waypoint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</si>
</sst>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
    <numFmt numFmtId="165" formatCode="0.0"/>
    <numFmt numFmtId="166" formatCode="000&quot;°&quot;"/>
    <numFmt numFmtId="167" formatCode="000"/>
    <numFmt numFmtId="168" formatCode="00&quot;°&quot;"/>
    <numFmt numFmtId="169" formatCode="00.0\'"/>
    <numFmt numFmtId="170" formatCode="00.00"/>
    <numFmt numFmtId="171" formatCode="000.0&quot;°T&quot;"/>
    <numFmt numFmtId="172" formatCode="0.00000"/>
    <numFmt numFmtId="173" formatCode="0.0000000"/>
    <numFmt numFmtId="174" formatCode="0&quot;°&quot;"/>
    <numFmt numFmtId="175" formatCode="00.0&quot;'&quot;"/>
    <numFmt numFmtId="176" formatCode="000.0\°"/>
    <numFmt numFmtId="177" formatCode="0.0&quot; nm&quot;"/>
    <numFmt numFmtId="178" formatCode="00\°"/>
    <numFmt numFmtId="179" formatCode="00.00\'"/>
    <numFmt numFmtId="180" formatCode="000\°"/>
    <numFmt numFmtId="181" formatCode="000.0"/>
    <numFmt numFmtId="182" formatCode="0.0000"/>
    <numFmt numFmtId="183" formatCode="0.0\ &quot;m&quot;"/>
    <numFmt numFmtId="184" formatCode="@* \:"/>
  </numFmts>
  <fonts count="47" x14ac:knownFonts="1">
    <font>
      <sz val="12"/>
      <name val="Arial"/>
      <family val="2"/>
    </font>
    <font>
      <b/>
      <sz val="10"/>
      <name val="Arial"/>
      <family val="2"/>
    </font>
    <font>
      <sz val="12"/>
      <name val="Arial"/>
      <family val="2"/>
    </font>
    <font>
      <sz val="12"/>
      <name val="Arial"/>
      <family val="2"/>
    </font>
    <font>
      <b/>
      <sz val="12"/>
      <name val="Arial"/>
      <family val="2"/>
    </font>
    <font>
      <sz val="10"/>
      <name val="Arial"/>
      <family val="2"/>
    </font>
    <font>
      <b/>
      <sz val="9"/>
      <name val="Arial"/>
      <family val="2"/>
    </font>
    <font>
      <sz val="11"/>
      <name val="Arial"/>
      <family val="2"/>
    </font>
    <font>
      <sz val="9"/>
      <name val="Arial"/>
      <family val="2"/>
    </font>
    <font>
      <sz val="10"/>
      <color indexed="12"/>
      <name val="Arial"/>
      <family val="2"/>
    </font>
    <font>
      <sz val="8"/>
      <color indexed="12"/>
      <name val="Arial"/>
      <family val="2"/>
    </font>
    <font>
      <sz val="9"/>
      <color indexed="12"/>
      <name val="Arial"/>
      <family val="2"/>
    </font>
    <font>
      <sz val="12"/>
      <color indexed="12"/>
      <name val="Arial"/>
      <family val="2"/>
    </font>
    <font>
      <sz val="11"/>
      <color indexed="12"/>
      <name val="Arial"/>
      <family val="2"/>
    </font>
    <font>
      <b/>
      <sz val="11"/>
      <name val="Arial"/>
      <family val="2"/>
    </font>
    <font>
      <sz val="11"/>
      <name val="Verdana"/>
      <family val="2"/>
    </font>
    <font>
      <b/>
      <sz val="11"/>
      <color indexed="12"/>
      <name val="Arial"/>
      <family val="2"/>
    </font>
    <font>
      <b/>
      <sz val="10"/>
      <name val="Verdana"/>
      <family val="2"/>
    </font>
    <font>
      <b/>
      <sz val="12"/>
      <color indexed="9"/>
      <name val="Arial"/>
      <family val="2"/>
    </font>
    <font>
      <sz val="9"/>
      <color indexed="8"/>
      <name val="Arial"/>
      <family val="2"/>
    </font>
    <font>
      <i/>
      <sz val="9"/>
      <name val="Arial"/>
      <family val="2"/>
    </font>
    <font>
      <b/>
      <u/>
      <sz val="10"/>
      <name val="Arial"/>
      <family val="2"/>
    </font>
    <font>
      <u/>
      <sz val="10"/>
      <name val="Arial"/>
      <family val="2"/>
    </font>
    <font>
      <strike/>
      <sz val="9"/>
      <name val="Arial"/>
      <family val="2"/>
    </font>
    <font>
      <sz val="10"/>
      <color indexed="10"/>
      <name val="Arial"/>
      <family val="2"/>
    </font>
    <font>
      <sz val="11"/>
      <color indexed="63"/>
      <name val="Arial"/>
      <family val="2"/>
    </font>
    <font>
      <sz val="11"/>
      <color indexed="23"/>
      <name val="Arial"/>
      <family val="2"/>
    </font>
    <font>
      <sz val="12"/>
      <color indexed="23"/>
      <name val="Arial"/>
      <family val="2"/>
    </font>
    <font>
      <sz val="12"/>
      <color indexed="53"/>
      <name val="Arial"/>
      <family val="2"/>
    </font>
    <font>
      <b/>
      <sz val="12"/>
      <color indexed="10"/>
      <name val="Arial"/>
      <family val="2"/>
    </font>
    <font>
      <sz val="11"/>
      <color indexed="10"/>
      <name val="Arial"/>
      <family val="2"/>
    </font>
    <font>
      <sz val="14"/>
      <color indexed="23"/>
      <name val="Arial"/>
      <family val="2"/>
    </font>
    <font>
      <sz val="11"/>
      <name val="Times New Roman"/>
      <family val="1"/>
    </font>
    <font>
      <b/>
      <sz val="11"/>
      <color indexed="53"/>
      <name val="Arial"/>
      <family val="2"/>
    </font>
    <font>
      <b/>
      <sz val="11"/>
      <color indexed="10"/>
      <name val="Arial"/>
      <family val="2"/>
    </font>
    <font>
      <sz val="8"/>
      <name val="Arial"/>
      <family val="2"/>
    </font>
    <font>
      <sz val="14"/>
      <name val="Times New Roman"/>
      <family val="1"/>
    </font>
    <font>
      <sz val="14"/>
      <color indexed="10"/>
      <name val="Times New Roman"/>
      <family val="1"/>
    </font>
    <font>
      <sz val="12"/>
      <color indexed="10"/>
      <name val="Arial"/>
      <family val="2"/>
    </font>
    <font>
      <sz val="12"/>
      <name val="Arial"/>
    </font>
    <font>
      <b/>
      <sz val="11"/>
      <color indexed="10"/>
      <name val="Arial"/>
      <family val="2"/>
      <charset val="238"/>
    </font>
    <font>
      <b/>
      <sz val="12"/>
      <color rgb="FFFF0000"/>
      <name val="Arial"/>
      <family val="2"/>
    </font>
    <font>
      <b/>
      <sz val="10"/>
      <color indexed="10"/>
      <name val="Arial"/>
      <family val="2"/>
    </font>
    <font>
      <b/>
      <sz val="10"/>
      <color rgb="FFFF0000"/>
      <name val="Arial"/>
      <family val="2"/>
    </font>
    <font>
      <sz val="9"/>
      <color indexed="81"/>
      <name val="Tahoma"/>
      <family val="2"/>
    </font>
    <font>
      <b/>
      <sz val="9"/>
      <color indexed="81"/>
      <name val="Tahoma"/>
      <family val="2"/>
    </font>
    <font>
      <b/>
      <u/>
      <sz val="12"/>
      <name val="Arial"/>
      <family val="2"/>
    </font>
  </fonts>
  <fills count="16">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27"/>
        <bgColor indexed="64"/>
      </patternFill>
    </fill>
    <fill>
      <patternFill patternType="solid">
        <fgColor indexed="29"/>
        <bgColor indexed="64"/>
      </patternFill>
    </fill>
    <fill>
      <patternFill patternType="solid">
        <fgColor indexed="42"/>
        <bgColor indexed="64"/>
      </patternFill>
    </fill>
    <fill>
      <patternFill patternType="solid">
        <fgColor indexed="22"/>
        <bgColor indexed="64"/>
      </patternFill>
    </fill>
    <fill>
      <patternFill patternType="solid">
        <fgColor indexed="51"/>
        <bgColor indexed="64"/>
      </patternFill>
    </fill>
    <fill>
      <patternFill patternType="solid">
        <fgColor indexed="40"/>
        <bgColor indexed="64"/>
      </patternFill>
    </fill>
    <fill>
      <patternFill patternType="solid">
        <fgColor indexed="10"/>
        <bgColor indexed="64"/>
      </patternFill>
    </fill>
    <fill>
      <patternFill patternType="solid">
        <fgColor indexed="43"/>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97">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double">
        <color indexed="64"/>
      </left>
      <right/>
      <top style="double">
        <color indexed="64"/>
      </top>
      <bottom style="thin">
        <color indexed="64"/>
      </bottom>
      <diagonal/>
    </border>
    <border>
      <left style="thin">
        <color indexed="64"/>
      </left>
      <right/>
      <top/>
      <bottom/>
      <diagonal/>
    </border>
    <border>
      <left style="double">
        <color indexed="64"/>
      </left>
      <right/>
      <top style="thin">
        <color indexed="64"/>
      </top>
      <bottom style="thin">
        <color indexed="64"/>
      </bottom>
      <diagonal/>
    </border>
    <border>
      <left style="thin">
        <color indexed="64"/>
      </left>
      <right/>
      <top/>
      <bottom style="thin">
        <color indexed="64"/>
      </bottom>
      <diagonal/>
    </border>
    <border>
      <left style="double">
        <color indexed="64"/>
      </left>
      <right/>
      <top style="thin">
        <color indexed="64"/>
      </top>
      <bottom style="double">
        <color indexed="64"/>
      </bottom>
      <diagonal/>
    </border>
    <border>
      <left/>
      <right style="thin">
        <color indexed="64"/>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style="double">
        <color indexed="64"/>
      </bottom>
      <diagonal/>
    </border>
    <border>
      <left style="double">
        <color indexed="64"/>
      </left>
      <right/>
      <top/>
      <bottom/>
      <diagonal/>
    </border>
    <border>
      <left style="thin">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double">
        <color indexed="64"/>
      </top>
      <bottom/>
      <diagonal/>
    </border>
    <border>
      <left/>
      <right style="double">
        <color indexed="64"/>
      </right>
      <top/>
      <bottom/>
      <diagonal/>
    </border>
    <border>
      <left/>
      <right style="double">
        <color indexed="64"/>
      </right>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double">
        <color indexed="64"/>
      </top>
      <bottom/>
      <diagonal/>
    </border>
    <border>
      <left/>
      <right style="medium">
        <color indexed="64"/>
      </right>
      <top style="double">
        <color indexed="64"/>
      </top>
      <bottom style="thin">
        <color indexed="64"/>
      </bottom>
      <diagonal/>
    </border>
    <border>
      <left style="medium">
        <color indexed="64"/>
      </left>
      <right/>
      <top style="double">
        <color indexed="64"/>
      </top>
      <bottom/>
      <diagonal/>
    </border>
    <border>
      <left style="thin">
        <color indexed="64"/>
      </left>
      <right style="medium">
        <color indexed="64"/>
      </right>
      <top style="thin">
        <color indexed="64"/>
      </top>
      <bottom style="double">
        <color indexed="64"/>
      </bottom>
      <diagonal/>
    </border>
    <border>
      <left style="medium">
        <color indexed="64"/>
      </left>
      <right/>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double">
        <color indexed="64"/>
      </left>
      <right/>
      <top style="double">
        <color indexed="64"/>
      </top>
      <bottom/>
      <diagonal/>
    </border>
    <border>
      <left style="double">
        <color indexed="64"/>
      </left>
      <right/>
      <top/>
      <bottom style="double">
        <color indexed="64"/>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style="double">
        <color indexed="64"/>
      </top>
      <bottom style="thin">
        <color indexed="64"/>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style="medium">
        <color indexed="64"/>
      </left>
      <right style="medium">
        <color indexed="64"/>
      </right>
      <top style="double">
        <color indexed="64"/>
      </top>
      <bottom style="medium">
        <color indexed="64"/>
      </bottom>
      <diagonal/>
    </border>
    <border>
      <left style="double">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right style="double">
        <color indexed="64"/>
      </right>
      <top style="hair">
        <color indexed="64"/>
      </top>
      <bottom style="hair">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hair">
        <color indexed="64"/>
      </top>
      <bottom/>
      <diagonal/>
    </border>
    <border>
      <left/>
      <right/>
      <top style="hair">
        <color indexed="64"/>
      </top>
      <bottom/>
      <diagonal/>
    </border>
    <border>
      <left/>
      <right style="double">
        <color indexed="64"/>
      </right>
      <top style="hair">
        <color indexed="64"/>
      </top>
      <bottom/>
      <diagonal/>
    </border>
    <border>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top/>
      <bottom style="hair">
        <color indexed="64"/>
      </bottom>
      <diagonal/>
    </border>
    <border>
      <left/>
      <right style="double">
        <color indexed="64"/>
      </right>
      <top/>
      <bottom style="hair">
        <color indexed="64"/>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style="hair">
        <color indexed="64"/>
      </left>
      <right/>
      <top style="hair">
        <color indexed="64"/>
      </top>
      <bottom style="double">
        <color indexed="64"/>
      </bottom>
      <diagonal/>
    </border>
    <border>
      <left/>
      <right style="double">
        <color indexed="64"/>
      </right>
      <top style="hair">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double">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double">
        <color indexed="64"/>
      </right>
      <top style="thin">
        <color indexed="64"/>
      </top>
      <bottom/>
      <diagonal/>
    </border>
    <border>
      <left style="thin">
        <color indexed="64"/>
      </left>
      <right/>
      <top/>
      <bottom style="double">
        <color indexed="64"/>
      </bottom>
      <diagonal/>
    </border>
    <border>
      <left/>
      <right style="thin">
        <color indexed="64"/>
      </right>
      <top/>
      <bottom style="double">
        <color indexed="64"/>
      </bottom>
      <diagonal/>
    </border>
    <border>
      <left/>
      <right style="hair">
        <color indexed="64"/>
      </right>
      <top style="hair">
        <color indexed="64"/>
      </top>
      <bottom style="double">
        <color indexed="64"/>
      </bottom>
      <diagonal/>
    </border>
    <border>
      <left/>
      <right style="double">
        <color indexed="64"/>
      </right>
      <top style="double">
        <color indexed="64"/>
      </top>
      <bottom style="medium">
        <color indexed="64"/>
      </bottom>
      <diagonal/>
    </border>
    <border>
      <left/>
      <right/>
      <top style="double">
        <color indexed="64"/>
      </top>
      <bottom style="medium">
        <color indexed="64"/>
      </bottom>
      <diagonal/>
    </border>
    <border>
      <left style="double">
        <color indexed="64"/>
      </left>
      <right/>
      <top style="double">
        <color indexed="64"/>
      </top>
      <bottom style="medium">
        <color indexed="64"/>
      </bottom>
      <diagonal/>
    </border>
  </borders>
  <cellStyleXfs count="2">
    <xf numFmtId="0" fontId="0" fillId="0" borderId="0"/>
    <xf numFmtId="0" fontId="39" fillId="0" borderId="0"/>
  </cellStyleXfs>
  <cellXfs count="1098">
    <xf numFmtId="0" fontId="0" fillId="0" borderId="0" xfId="0"/>
    <xf numFmtId="0" fontId="2" fillId="2" borderId="0" xfId="0" applyNumberFormat="1" applyFont="1" applyFill="1" applyAlignment="1"/>
    <xf numFmtId="0" fontId="3" fillId="0" borderId="0" xfId="0" applyNumberFormat="1" applyFont="1" applyAlignment="1"/>
    <xf numFmtId="0" fontId="2" fillId="3" borderId="0" xfId="0" applyNumberFormat="1" applyFont="1" applyFill="1" applyAlignment="1"/>
    <xf numFmtId="0" fontId="2" fillId="3" borderId="0" xfId="0" applyNumberFormat="1" applyFont="1" applyFill="1" applyAlignment="1">
      <alignment horizontal="center"/>
    </xf>
    <xf numFmtId="0" fontId="2" fillId="4" borderId="0" xfId="0" applyNumberFormat="1" applyFont="1" applyFill="1" applyAlignment="1">
      <alignment horizontal="center"/>
    </xf>
    <xf numFmtId="0" fontId="2" fillId="5" borderId="0" xfId="0" applyNumberFormat="1" applyFont="1" applyFill="1" applyAlignment="1">
      <alignment horizontal="center"/>
    </xf>
    <xf numFmtId="0" fontId="2" fillId="6" borderId="0" xfId="0" applyNumberFormat="1" applyFont="1" applyFill="1" applyAlignment="1">
      <alignment horizontal="center"/>
    </xf>
    <xf numFmtId="0" fontId="2" fillId="4" borderId="0" xfId="0" applyNumberFormat="1" applyFont="1" applyFill="1" applyAlignment="1"/>
    <xf numFmtId="0" fontId="2" fillId="5" borderId="0" xfId="0" applyNumberFormat="1" applyFont="1" applyFill="1" applyAlignment="1"/>
    <xf numFmtId="0" fontId="2" fillId="6" borderId="0" xfId="0" applyNumberFormat="1" applyFont="1" applyFill="1" applyAlignment="1"/>
    <xf numFmtId="172" fontId="2" fillId="3" borderId="0" xfId="0" applyNumberFormat="1" applyFont="1" applyFill="1" applyAlignment="1"/>
    <xf numFmtId="173" fontId="2" fillId="3" borderId="0" xfId="0" applyNumberFormat="1" applyFont="1" applyFill="1" applyAlignment="1"/>
    <xf numFmtId="0" fontId="3" fillId="6" borderId="0" xfId="0" applyNumberFormat="1" applyFont="1" applyFill="1" applyAlignment="1"/>
    <xf numFmtId="0" fontId="18" fillId="0" borderId="0" xfId="0" applyNumberFormat="1" applyFont="1" applyAlignment="1" applyProtection="1">
      <alignment shrinkToFit="1"/>
    </xf>
    <xf numFmtId="171" fontId="2" fillId="3" borderId="0" xfId="0" applyNumberFormat="1" applyFont="1" applyFill="1" applyAlignment="1"/>
    <xf numFmtId="165" fontId="2" fillId="6" borderId="0" xfId="0" applyNumberFormat="1" applyFont="1" applyFill="1" applyAlignment="1"/>
    <xf numFmtId="0" fontId="19" fillId="0" borderId="0" xfId="0" applyNumberFormat="1" applyFont="1" applyFill="1" applyAlignment="1" applyProtection="1"/>
    <xf numFmtId="49" fontId="20" fillId="0" borderId="0" xfId="0" applyNumberFormat="1" applyFont="1" applyFill="1" applyAlignment="1" applyProtection="1">
      <alignment horizontal="center" vertical="center"/>
    </xf>
    <xf numFmtId="0" fontId="8" fillId="0" borderId="0" xfId="0" applyNumberFormat="1" applyFont="1" applyFill="1" applyAlignment="1" applyProtection="1">
      <alignment vertical="center"/>
    </xf>
    <xf numFmtId="49" fontId="8" fillId="0" borderId="0" xfId="0" applyNumberFormat="1" applyFont="1" applyFill="1" applyAlignment="1" applyProtection="1">
      <alignment vertical="center"/>
    </xf>
    <xf numFmtId="49" fontId="8" fillId="0" borderId="8" xfId="0" applyNumberFormat="1" applyFont="1" applyFill="1" applyBorder="1" applyAlignment="1" applyProtection="1">
      <alignment vertical="center"/>
    </xf>
    <xf numFmtId="49" fontId="8" fillId="0" borderId="9" xfId="0" applyNumberFormat="1" applyFont="1" applyFill="1" applyBorder="1" applyAlignment="1" applyProtection="1">
      <alignment vertical="center"/>
    </xf>
    <xf numFmtId="15" fontId="8" fillId="0" borderId="11" xfId="0" applyNumberFormat="1" applyFont="1" applyFill="1" applyBorder="1" applyAlignment="1" applyProtection="1">
      <alignment horizontal="center" vertical="center"/>
      <protection locked="0"/>
    </xf>
    <xf numFmtId="49" fontId="8" fillId="0" borderId="10" xfId="0" applyNumberFormat="1" applyFont="1" applyFill="1" applyBorder="1" applyAlignment="1" applyProtection="1">
      <alignment vertical="center"/>
    </xf>
    <xf numFmtId="0" fontId="8" fillId="0" borderId="0" xfId="0" applyNumberFormat="1" applyFont="1" applyFill="1" applyProtection="1"/>
    <xf numFmtId="49" fontId="8" fillId="0" borderId="11" xfId="0" applyNumberFormat="1" applyFont="1" applyFill="1" applyBorder="1" applyAlignment="1" applyProtection="1">
      <alignment horizontal="center" vertical="center"/>
      <protection locked="0"/>
    </xf>
    <xf numFmtId="49" fontId="8" fillId="0" borderId="11" xfId="0" applyNumberFormat="1" applyFont="1" applyFill="1" applyBorder="1" applyAlignment="1" applyProtection="1">
      <alignment vertical="center"/>
    </xf>
    <xf numFmtId="49" fontId="8" fillId="0" borderId="9" xfId="0" applyNumberFormat="1" applyFont="1" applyFill="1" applyBorder="1" applyProtection="1"/>
    <xf numFmtId="49" fontId="8" fillId="0" borderId="1" xfId="0" applyNumberFormat="1" applyFont="1" applyFill="1" applyBorder="1" applyProtection="1"/>
    <xf numFmtId="49" fontId="8" fillId="0" borderId="3" xfId="0" applyNumberFormat="1" applyFont="1" applyFill="1" applyBorder="1" applyProtection="1"/>
    <xf numFmtId="49" fontId="8" fillId="0" borderId="3" xfId="0" applyNumberFormat="1" applyFont="1" applyFill="1" applyBorder="1" applyAlignment="1" applyProtection="1">
      <alignment vertical="center"/>
    </xf>
    <xf numFmtId="49" fontId="8" fillId="0" borderId="4" xfId="0" applyNumberFormat="1" applyFont="1" applyFill="1" applyBorder="1" applyAlignment="1" applyProtection="1">
      <alignment vertical="center"/>
    </xf>
    <xf numFmtId="49" fontId="8" fillId="0" borderId="1" xfId="0" applyNumberFormat="1" applyFont="1" applyFill="1" applyBorder="1" applyAlignment="1" applyProtection="1">
      <alignment vertical="center"/>
    </xf>
    <xf numFmtId="49" fontId="8" fillId="0" borderId="12" xfId="0" applyNumberFormat="1" applyFont="1" applyFill="1" applyBorder="1" applyAlignment="1" applyProtection="1">
      <alignment vertical="center"/>
    </xf>
    <xf numFmtId="165" fontId="8" fillId="0" borderId="11" xfId="0" applyNumberFormat="1" applyFont="1" applyFill="1" applyBorder="1" applyAlignment="1" applyProtection="1">
      <alignment horizontal="center" vertical="center"/>
      <protection locked="0"/>
    </xf>
    <xf numFmtId="49" fontId="8" fillId="0" borderId="2" xfId="0" applyNumberFormat="1" applyFont="1" applyFill="1" applyBorder="1" applyAlignment="1" applyProtection="1">
      <alignment horizontal="left"/>
    </xf>
    <xf numFmtId="49" fontId="8" fillId="0" borderId="3" xfId="0" applyNumberFormat="1" applyFont="1" applyFill="1" applyBorder="1" applyAlignment="1" applyProtection="1">
      <alignment horizontal="left"/>
    </xf>
    <xf numFmtId="49" fontId="8" fillId="0" borderId="4" xfId="0" applyNumberFormat="1" applyFont="1" applyFill="1" applyBorder="1" applyAlignment="1" applyProtection="1">
      <alignment horizontal="left"/>
    </xf>
    <xf numFmtId="49" fontId="8" fillId="0" borderId="2" xfId="0" applyNumberFormat="1" applyFont="1" applyFill="1" applyBorder="1" applyAlignment="1" applyProtection="1">
      <alignment vertical="center"/>
    </xf>
    <xf numFmtId="2" fontId="8" fillId="0" borderId="11" xfId="0" applyNumberFormat="1" applyFont="1" applyFill="1" applyBorder="1" applyAlignment="1" applyProtection="1">
      <alignment horizontal="center" vertical="center"/>
      <protection locked="0"/>
    </xf>
    <xf numFmtId="49" fontId="8" fillId="0" borderId="13" xfId="0" applyNumberFormat="1" applyFont="1" applyFill="1" applyBorder="1" applyAlignment="1" applyProtection="1">
      <alignment vertical="center"/>
    </xf>
    <xf numFmtId="49" fontId="8" fillId="0" borderId="14" xfId="0" applyNumberFormat="1" applyFont="1" applyFill="1" applyBorder="1" applyAlignment="1" applyProtection="1">
      <alignment vertical="center"/>
    </xf>
    <xf numFmtId="49" fontId="8" fillId="0" borderId="0" xfId="0" applyNumberFormat="1" applyFont="1" applyFill="1" applyBorder="1" applyAlignment="1" applyProtection="1">
      <alignment vertical="center"/>
    </xf>
    <xf numFmtId="49" fontId="8" fillId="0" borderId="15" xfId="0" applyNumberFormat="1" applyFont="1" applyFill="1" applyBorder="1" applyAlignment="1" applyProtection="1">
      <alignment vertical="center"/>
    </xf>
    <xf numFmtId="49" fontId="8" fillId="0" borderId="16" xfId="0" applyNumberFormat="1" applyFont="1" applyFill="1" applyBorder="1" applyAlignment="1" applyProtection="1">
      <alignment vertical="center"/>
    </xf>
    <xf numFmtId="49" fontId="8" fillId="0" borderId="17" xfId="0" applyNumberFormat="1" applyFont="1" applyFill="1" applyBorder="1" applyAlignment="1" applyProtection="1">
      <alignment vertical="center"/>
    </xf>
    <xf numFmtId="164" fontId="8" fillId="0" borderId="0" xfId="0" applyNumberFormat="1" applyFont="1" applyFill="1" applyAlignment="1" applyProtection="1">
      <alignment vertical="center"/>
      <protection hidden="1"/>
    </xf>
    <xf numFmtId="165" fontId="8" fillId="0" borderId="0" xfId="0" applyNumberFormat="1" applyFont="1" applyFill="1" applyAlignment="1" applyProtection="1">
      <alignment vertical="center"/>
    </xf>
    <xf numFmtId="49" fontId="8" fillId="0" borderId="9" xfId="0" applyNumberFormat="1" applyFont="1" applyFill="1" applyBorder="1" applyAlignment="1" applyProtection="1">
      <alignment horizontal="left" vertical="center"/>
    </xf>
    <xf numFmtId="1" fontId="8" fillId="0" borderId="9" xfId="0" applyNumberFormat="1" applyFont="1" applyFill="1" applyBorder="1" applyAlignment="1" applyProtection="1">
      <alignment horizontal="center" vertical="center"/>
    </xf>
    <xf numFmtId="165" fontId="8" fillId="0" borderId="9" xfId="0" applyNumberFormat="1" applyFont="1" applyFill="1" applyBorder="1" applyAlignment="1" applyProtection="1">
      <alignment horizontal="center" vertical="center"/>
    </xf>
    <xf numFmtId="49" fontId="8" fillId="0" borderId="10" xfId="0" applyNumberFormat="1" applyFont="1" applyFill="1" applyBorder="1" applyAlignment="1" applyProtection="1"/>
    <xf numFmtId="2" fontId="8" fillId="0" borderId="0" xfId="0" applyNumberFormat="1" applyFont="1" applyFill="1" applyAlignment="1" applyProtection="1">
      <alignment vertical="center"/>
    </xf>
    <xf numFmtId="49" fontId="8" fillId="0" borderId="3" xfId="0" applyNumberFormat="1" applyFont="1" applyFill="1" applyBorder="1" applyAlignment="1" applyProtection="1">
      <alignment horizontal="left" vertical="center"/>
    </xf>
    <xf numFmtId="49" fontId="8" fillId="0" borderId="0" xfId="0" applyNumberFormat="1" applyFont="1" applyFill="1" applyBorder="1" applyAlignment="1" applyProtection="1">
      <alignment horizontal="left" vertical="center"/>
    </xf>
    <xf numFmtId="49" fontId="8" fillId="0" borderId="0" xfId="0" applyNumberFormat="1" applyFont="1" applyFill="1" applyBorder="1" applyProtection="1"/>
    <xf numFmtId="49" fontId="8" fillId="0" borderId="3" xfId="0" applyNumberFormat="1" applyFont="1" applyFill="1" applyBorder="1" applyAlignment="1" applyProtection="1">
      <alignment horizontal="right" vertical="center"/>
    </xf>
    <xf numFmtId="0" fontId="8" fillId="0" borderId="3" xfId="0" applyFont="1" applyFill="1" applyBorder="1" applyAlignment="1" applyProtection="1">
      <alignment vertical="center"/>
    </xf>
    <xf numFmtId="0" fontId="8" fillId="0" borderId="16" xfId="0" applyFont="1" applyFill="1" applyBorder="1" applyAlignment="1" applyProtection="1">
      <alignment vertical="center"/>
    </xf>
    <xf numFmtId="0" fontId="8" fillId="0" borderId="1" xfId="0" applyFont="1" applyFill="1" applyBorder="1" applyAlignment="1" applyProtection="1">
      <alignment vertical="center"/>
    </xf>
    <xf numFmtId="49" fontId="19" fillId="0" borderId="9" xfId="0" applyNumberFormat="1" applyFont="1" applyFill="1" applyBorder="1" applyAlignment="1" applyProtection="1"/>
    <xf numFmtId="49" fontId="8" fillId="0" borderId="9" xfId="0" applyNumberFormat="1" applyFont="1" applyFill="1" applyBorder="1" applyAlignment="1" applyProtection="1"/>
    <xf numFmtId="49" fontId="8" fillId="0" borderId="1" xfId="0" applyNumberFormat="1" applyFont="1" applyFill="1" applyBorder="1" applyAlignment="1" applyProtection="1"/>
    <xf numFmtId="49" fontId="8" fillId="0" borderId="12" xfId="0" applyNumberFormat="1" applyFont="1" applyFill="1" applyBorder="1" applyAlignment="1" applyProtection="1"/>
    <xf numFmtId="49" fontId="8" fillId="0" borderId="14"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0" fontId="8" fillId="0" borderId="2" xfId="0" applyFont="1" applyFill="1" applyBorder="1" applyAlignment="1" applyProtection="1">
      <alignment vertical="center"/>
    </xf>
    <xf numFmtId="49" fontId="8" fillId="0" borderId="14" xfId="0" applyNumberFormat="1" applyFont="1" applyFill="1" applyBorder="1" applyAlignment="1" applyProtection="1"/>
    <xf numFmtId="49" fontId="8" fillId="0" borderId="0" xfId="0" applyNumberFormat="1" applyFont="1" applyFill="1" applyBorder="1" applyAlignment="1" applyProtection="1"/>
    <xf numFmtId="49" fontId="8" fillId="0" borderId="18" xfId="0" applyNumberFormat="1" applyFont="1" applyFill="1" applyBorder="1" applyAlignment="1" applyProtection="1"/>
    <xf numFmtId="49" fontId="8" fillId="0" borderId="3" xfId="0" applyNumberFormat="1" applyFont="1" applyFill="1" applyBorder="1" applyAlignment="1" applyProtection="1">
      <alignment horizontal="center" vertical="center"/>
    </xf>
    <xf numFmtId="0" fontId="8" fillId="0" borderId="0" xfId="0" applyNumberFormat="1" applyFont="1" applyFill="1" applyAlignment="1" applyProtection="1"/>
    <xf numFmtId="0" fontId="8" fillId="0" borderId="8" xfId="0" applyFont="1" applyFill="1" applyBorder="1" applyAlignment="1" applyProtection="1">
      <alignment vertical="center"/>
    </xf>
    <xf numFmtId="0" fontId="8" fillId="0" borderId="9" xfId="0" applyFont="1" applyFill="1" applyBorder="1" applyAlignment="1" applyProtection="1">
      <alignment vertical="center"/>
    </xf>
    <xf numFmtId="49" fontId="8" fillId="0" borderId="11" xfId="0" applyNumberFormat="1" applyFont="1" applyFill="1" applyBorder="1" applyAlignment="1" applyProtection="1">
      <alignment horizontal="center" vertical="center"/>
    </xf>
    <xf numFmtId="0" fontId="1" fillId="7" borderId="11" xfId="0" applyFont="1" applyFill="1" applyBorder="1" applyAlignment="1" applyProtection="1">
      <alignment horizontal="center" vertical="center"/>
      <protection locked="0"/>
    </xf>
    <xf numFmtId="0" fontId="1" fillId="7" borderId="11" xfId="0" applyFont="1" applyFill="1" applyBorder="1" applyAlignment="1">
      <alignment horizontal="center" vertical="center"/>
    </xf>
    <xf numFmtId="0" fontId="8" fillId="0" borderId="11" xfId="0" applyNumberFormat="1" applyFont="1" applyFill="1" applyBorder="1" applyAlignment="1" applyProtection="1">
      <alignment horizontal="left" vertical="center"/>
    </xf>
    <xf numFmtId="0" fontId="8" fillId="0" borderId="0" xfId="0" applyNumberFormat="1" applyFont="1" applyFill="1" applyAlignment="1" applyProtection="1">
      <alignment horizontal="center" vertical="center"/>
    </xf>
    <xf numFmtId="0" fontId="19" fillId="0" borderId="0" xfId="0" applyNumberFormat="1" applyFont="1" applyFill="1" applyAlignment="1" applyProtection="1">
      <alignment horizontal="center" vertical="center"/>
    </xf>
    <xf numFmtId="0" fontId="31" fillId="7" borderId="0" xfId="0" applyFont="1" applyFill="1" applyAlignment="1">
      <alignment vertical="center"/>
    </xf>
    <xf numFmtId="0" fontId="32" fillId="7" borderId="0" xfId="0" applyFont="1" applyFill="1" applyAlignment="1">
      <alignment horizontal="center" vertical="center" wrapText="1"/>
    </xf>
    <xf numFmtId="0" fontId="14" fillId="7" borderId="11" xfId="0" applyFont="1" applyFill="1" applyBorder="1" applyAlignment="1">
      <alignment horizontal="center" vertical="center" wrapText="1"/>
    </xf>
    <xf numFmtId="176" fontId="34" fillId="7" borderId="11" xfId="0" applyNumberFormat="1" applyFont="1" applyFill="1" applyBorder="1" applyAlignment="1">
      <alignment horizontal="center" vertical="center" wrapText="1"/>
    </xf>
    <xf numFmtId="177" fontId="34" fillId="7" borderId="11" xfId="0" applyNumberFormat="1" applyFont="1" applyFill="1" applyBorder="1" applyAlignment="1">
      <alignment horizontal="center" vertical="center" wrapText="1"/>
    </xf>
    <xf numFmtId="0" fontId="14" fillId="7" borderId="8" xfId="0" applyFont="1" applyFill="1" applyBorder="1" applyAlignment="1">
      <alignment horizontal="center" vertical="center" wrapText="1"/>
    </xf>
    <xf numFmtId="0" fontId="32" fillId="0" borderId="0" xfId="0" applyFont="1" applyAlignment="1">
      <alignment horizontal="center" vertical="center" wrapText="1"/>
    </xf>
    <xf numFmtId="0" fontId="5" fillId="7" borderId="0" xfId="0" applyFont="1" applyFill="1"/>
    <xf numFmtId="0" fontId="1" fillId="7" borderId="11" xfId="0" applyFont="1" applyFill="1" applyBorder="1" applyAlignment="1">
      <alignment horizontal="center"/>
    </xf>
    <xf numFmtId="0" fontId="35" fillId="0" borderId="11" xfId="0" applyFont="1" applyBorder="1" applyAlignment="1" applyProtection="1">
      <alignment horizontal="left" vertical="center"/>
      <protection locked="0"/>
    </xf>
    <xf numFmtId="178" fontId="35" fillId="0" borderId="11" xfId="0" applyNumberFormat="1" applyFont="1" applyBorder="1" applyAlignment="1" applyProtection="1">
      <alignment horizontal="right" vertical="center"/>
      <protection locked="0"/>
    </xf>
    <xf numFmtId="179" fontId="35" fillId="0" borderId="11" xfId="0" applyNumberFormat="1" applyFont="1" applyBorder="1" applyAlignment="1" applyProtection="1">
      <alignment horizontal="center" vertical="center"/>
      <protection locked="0"/>
    </xf>
    <xf numFmtId="180" fontId="35" fillId="0" borderId="11" xfId="0" applyNumberFormat="1" applyFont="1" applyBorder="1" applyAlignment="1" applyProtection="1">
      <alignment horizontal="right" vertical="center"/>
      <protection locked="0"/>
    </xf>
    <xf numFmtId="0" fontId="35" fillId="0" borderId="11" xfId="0" applyFont="1" applyBorder="1" applyAlignment="1" applyProtection="1">
      <alignment wrapText="1"/>
      <protection locked="0"/>
    </xf>
    <xf numFmtId="176" fontId="24" fillId="10" borderId="11" xfId="0" applyNumberFormat="1" applyFont="1" applyFill="1" applyBorder="1"/>
    <xf numFmtId="177" fontId="24" fillId="10" borderId="11" xfId="0" applyNumberFormat="1" applyFont="1" applyFill="1" applyBorder="1"/>
    <xf numFmtId="0" fontId="5" fillId="0" borderId="0" xfId="0" applyFont="1"/>
    <xf numFmtId="176" fontId="24" fillId="7" borderId="11" xfId="0" applyNumberFormat="1" applyFont="1" applyFill="1" applyBorder="1" applyProtection="1">
      <protection locked="0"/>
    </xf>
    <xf numFmtId="177" fontId="24" fillId="7" borderId="11" xfId="0" applyNumberFormat="1" applyFont="1" applyFill="1" applyBorder="1" applyProtection="1">
      <protection locked="0"/>
    </xf>
    <xf numFmtId="0" fontId="5" fillId="0" borderId="11" xfId="0" applyFont="1" applyBorder="1" applyAlignment="1" applyProtection="1">
      <alignment horizontal="right"/>
      <protection locked="0"/>
    </xf>
    <xf numFmtId="0" fontId="5" fillId="7" borderId="0" xfId="0" applyFont="1" applyFill="1" applyAlignment="1">
      <alignment horizontal="center"/>
    </xf>
    <xf numFmtId="174" fontId="5" fillId="7" borderId="0" xfId="0" applyNumberFormat="1" applyFont="1" applyFill="1" applyAlignment="1">
      <alignment horizontal="center"/>
    </xf>
    <xf numFmtId="175" fontId="5" fillId="7" borderId="0" xfId="0" applyNumberFormat="1" applyFont="1" applyFill="1" applyAlignment="1">
      <alignment horizontal="center"/>
    </xf>
    <xf numFmtId="166" fontId="5" fillId="7" borderId="0" xfId="0" applyNumberFormat="1" applyFont="1" applyFill="1" applyAlignment="1">
      <alignment horizontal="center"/>
    </xf>
    <xf numFmtId="176" fontId="24" fillId="7" borderId="0" xfId="0" applyNumberFormat="1" applyFont="1" applyFill="1"/>
    <xf numFmtId="177" fontId="24" fillId="7" borderId="0" xfId="0" applyNumberFormat="1" applyFont="1" applyFill="1"/>
    <xf numFmtId="49" fontId="5" fillId="7" borderId="0" xfId="0" applyNumberFormat="1" applyFont="1" applyFill="1" applyAlignment="1">
      <alignment horizontal="left"/>
    </xf>
    <xf numFmtId="0" fontId="35" fillId="0" borderId="11" xfId="0" applyFont="1" applyBorder="1" applyProtection="1">
      <protection locked="0"/>
    </xf>
    <xf numFmtId="179" fontId="35" fillId="0" borderId="11" xfId="0" applyNumberFormat="1" applyFont="1" applyBorder="1" applyProtection="1">
      <protection locked="0"/>
    </xf>
    <xf numFmtId="0" fontId="35" fillId="0" borderId="11" xfId="0" applyFont="1" applyBorder="1" applyAlignment="1" applyProtection="1">
      <alignment horizontal="center"/>
      <protection locked="0"/>
    </xf>
    <xf numFmtId="166" fontId="35" fillId="0" borderId="11" xfId="0" applyNumberFormat="1" applyFont="1" applyBorder="1" applyAlignment="1" applyProtection="1">
      <alignment horizontal="center"/>
      <protection locked="0"/>
    </xf>
    <xf numFmtId="175" fontId="35" fillId="0" borderId="11" xfId="0" applyNumberFormat="1" applyFont="1" applyBorder="1" applyAlignment="1" applyProtection="1">
      <alignment horizontal="center"/>
      <protection locked="0"/>
    </xf>
    <xf numFmtId="174" fontId="35" fillId="0" borderId="11" xfId="0" applyNumberFormat="1" applyFont="1" applyBorder="1" applyAlignment="1" applyProtection="1">
      <alignment horizontal="center"/>
      <protection locked="0"/>
    </xf>
    <xf numFmtId="0" fontId="1" fillId="7" borderId="10" xfId="0" applyFont="1" applyFill="1" applyBorder="1" applyAlignment="1">
      <alignment horizontal="center"/>
    </xf>
    <xf numFmtId="0" fontId="5" fillId="0" borderId="8" xfId="0" applyFont="1" applyBorder="1" applyAlignment="1" applyProtection="1">
      <alignment horizontal="right"/>
      <protection locked="0"/>
    </xf>
    <xf numFmtId="0" fontId="5" fillId="7" borderId="0" xfId="0" applyFont="1" applyFill="1" applyAlignment="1">
      <alignment wrapText="1"/>
    </xf>
    <xf numFmtId="0" fontId="5" fillId="7" borderId="0" xfId="0" applyFont="1" applyFill="1" applyAlignment="1">
      <alignment horizontal="center" wrapText="1"/>
    </xf>
    <xf numFmtId="176" fontId="24" fillId="7" borderId="0" xfId="0" applyNumberFormat="1" applyFont="1" applyFill="1" applyAlignment="1">
      <alignment wrapText="1"/>
    </xf>
    <xf numFmtId="177" fontId="24" fillId="7" borderId="0" xfId="0" applyNumberFormat="1" applyFont="1" applyFill="1" applyAlignment="1">
      <alignment wrapText="1"/>
    </xf>
    <xf numFmtId="170" fontId="35" fillId="0" borderId="11" xfId="0" applyNumberFormat="1" applyFont="1" applyBorder="1" applyProtection="1">
      <protection locked="0"/>
    </xf>
    <xf numFmtId="167" fontId="35" fillId="0" borderId="11" xfId="0" applyNumberFormat="1" applyFont="1" applyBorder="1" applyAlignment="1" applyProtection="1">
      <alignment horizontal="center"/>
      <protection locked="0"/>
    </xf>
    <xf numFmtId="170" fontId="35" fillId="0" borderId="11" xfId="0" applyNumberFormat="1" applyFont="1" applyBorder="1" applyAlignment="1" applyProtection="1">
      <alignment horizontal="center"/>
      <protection locked="0"/>
    </xf>
    <xf numFmtId="2" fontId="35" fillId="0" borderId="8" xfId="0" applyNumberFormat="1" applyFont="1" applyBorder="1" applyAlignment="1" applyProtection="1">
      <alignment horizontal="left" wrapText="1"/>
      <protection locked="0"/>
    </xf>
    <xf numFmtId="0" fontId="5" fillId="0" borderId="8" xfId="0" applyFont="1" applyBorder="1" applyAlignment="1" applyProtection="1">
      <alignment horizontal="left"/>
      <protection locked="0"/>
    </xf>
    <xf numFmtId="0" fontId="1" fillId="7" borderId="4" xfId="0" applyFont="1" applyFill="1" applyBorder="1" applyAlignment="1">
      <alignment horizontal="center"/>
    </xf>
    <xf numFmtId="0" fontId="35" fillId="0" borderId="5" xfId="0" applyFont="1" applyBorder="1" applyAlignment="1" applyProtection="1">
      <alignment horizontal="center"/>
      <protection locked="0"/>
    </xf>
    <xf numFmtId="0" fontId="35" fillId="0" borderId="5" xfId="0" applyFont="1" applyBorder="1" applyProtection="1">
      <protection locked="0"/>
    </xf>
    <xf numFmtId="170" fontId="35" fillId="0" borderId="5" xfId="0" applyNumberFormat="1" applyFont="1" applyBorder="1" applyProtection="1">
      <protection locked="0"/>
    </xf>
    <xf numFmtId="167" fontId="35" fillId="0" borderId="5" xfId="0" applyNumberFormat="1" applyFont="1" applyBorder="1" applyAlignment="1" applyProtection="1">
      <alignment horizontal="center"/>
      <protection locked="0"/>
    </xf>
    <xf numFmtId="170" fontId="35" fillId="0" borderId="5" xfId="0" applyNumberFormat="1" applyFont="1" applyBorder="1" applyAlignment="1" applyProtection="1">
      <alignment horizontal="center"/>
      <protection locked="0"/>
    </xf>
    <xf numFmtId="2" fontId="35" fillId="0" borderId="2" xfId="0" applyNumberFormat="1" applyFont="1" applyBorder="1" applyAlignment="1" applyProtection="1">
      <alignment horizontal="left" wrapText="1"/>
      <protection locked="0"/>
    </xf>
    <xf numFmtId="0" fontId="5" fillId="0" borderId="2" xfId="0" applyFont="1" applyBorder="1" applyAlignment="1" applyProtection="1">
      <alignment horizontal="left"/>
      <protection locked="0"/>
    </xf>
    <xf numFmtId="0" fontId="36" fillId="7" borderId="0" xfId="0" applyFont="1" applyFill="1"/>
    <xf numFmtId="0" fontId="35" fillId="7" borderId="0" xfId="0" applyFont="1" applyFill="1"/>
    <xf numFmtId="0" fontId="35" fillId="7" borderId="0" xfId="0" applyFont="1" applyFill="1" applyAlignment="1">
      <alignment horizontal="center" wrapText="1"/>
    </xf>
    <xf numFmtId="0" fontId="36" fillId="7" borderId="0" xfId="0" applyFont="1" applyFill="1" applyAlignment="1">
      <alignment horizontal="left"/>
    </xf>
    <xf numFmtId="0" fontId="36" fillId="0" borderId="0" xfId="0" applyFont="1"/>
    <xf numFmtId="0" fontId="35" fillId="0" borderId="0" xfId="0" applyFont="1"/>
    <xf numFmtId="0" fontId="35" fillId="0" borderId="0" xfId="0" applyFont="1" applyAlignment="1">
      <alignment horizontal="center" wrapText="1"/>
    </xf>
    <xf numFmtId="0" fontId="36" fillId="0" borderId="0" xfId="0" applyFont="1" applyAlignment="1">
      <alignment horizontal="left"/>
    </xf>
    <xf numFmtId="0" fontId="7" fillId="7" borderId="14" xfId="0" applyFont="1" applyFill="1" applyBorder="1" applyAlignment="1">
      <alignment horizontal="center"/>
    </xf>
    <xf numFmtId="0" fontId="7" fillId="7" borderId="0" xfId="0" applyFont="1" applyFill="1" applyAlignment="1">
      <alignment horizontal="center"/>
    </xf>
    <xf numFmtId="174" fontId="7" fillId="7" borderId="0" xfId="0" applyNumberFormat="1" applyFont="1" applyFill="1" applyAlignment="1">
      <alignment horizontal="center"/>
    </xf>
    <xf numFmtId="175" fontId="7" fillId="7" borderId="0" xfId="0" applyNumberFormat="1" applyFont="1" applyFill="1" applyAlignment="1">
      <alignment horizontal="center"/>
    </xf>
    <xf numFmtId="166" fontId="7" fillId="7" borderId="0" xfId="0" applyNumberFormat="1" applyFont="1" applyFill="1" applyAlignment="1">
      <alignment horizontal="center"/>
    </xf>
    <xf numFmtId="176" fontId="37" fillId="7" borderId="0" xfId="0" applyNumberFormat="1" applyFont="1" applyFill="1"/>
    <xf numFmtId="177" fontId="37" fillId="7" borderId="0" xfId="0" applyNumberFormat="1" applyFont="1" applyFill="1"/>
    <xf numFmtId="49" fontId="36" fillId="7" borderId="0" xfId="0" applyNumberFormat="1" applyFont="1" applyFill="1" applyAlignment="1">
      <alignment horizontal="left"/>
    </xf>
    <xf numFmtId="176" fontId="38" fillId="7" borderId="0" xfId="0" applyNumberFormat="1" applyFont="1" applyFill="1"/>
    <xf numFmtId="0" fontId="0" fillId="7" borderId="0" xfId="0" applyFill="1"/>
    <xf numFmtId="0" fontId="2" fillId="0" borderId="0" xfId="1" applyFont="1"/>
    <xf numFmtId="0" fontId="2" fillId="4" borderId="0" xfId="1" applyFont="1" applyFill="1" applyAlignment="1">
      <alignment horizontal="center"/>
    </xf>
    <xf numFmtId="0" fontId="2" fillId="5" borderId="0" xfId="1" applyFont="1" applyFill="1" applyAlignment="1">
      <alignment horizontal="center"/>
    </xf>
    <xf numFmtId="0" fontId="2" fillId="3" borderId="0" xfId="1" applyFont="1" applyFill="1" applyAlignment="1">
      <alignment horizontal="center"/>
    </xf>
    <xf numFmtId="0" fontId="2" fillId="6" borderId="0" xfId="1" applyFont="1" applyFill="1" applyAlignment="1">
      <alignment horizontal="center"/>
    </xf>
    <xf numFmtId="0" fontId="2" fillId="4" borderId="0" xfId="1" applyFont="1" applyFill="1"/>
    <xf numFmtId="0" fontId="2" fillId="5" borderId="0" xfId="1" applyFont="1" applyFill="1"/>
    <xf numFmtId="0" fontId="2" fillId="3" borderId="0" xfId="1" applyFont="1" applyFill="1"/>
    <xf numFmtId="0" fontId="2" fillId="6" borderId="0" xfId="1" applyFont="1" applyFill="1"/>
    <xf numFmtId="172" fontId="2" fillId="3" borderId="0" xfId="1" applyNumberFormat="1" applyFont="1" applyFill="1"/>
    <xf numFmtId="173" fontId="2" fillId="3" borderId="0" xfId="1" applyNumberFormat="1" applyFont="1" applyFill="1"/>
    <xf numFmtId="171" fontId="2" fillId="3" borderId="0" xfId="1" applyNumberFormat="1" applyFont="1" applyFill="1"/>
    <xf numFmtId="165" fontId="2" fillId="6" borderId="0" xfId="1" applyNumberFormat="1" applyFont="1" applyFill="1"/>
    <xf numFmtId="0" fontId="2" fillId="2" borderId="0" xfId="1" applyFont="1" applyFill="1"/>
    <xf numFmtId="0" fontId="18" fillId="0" borderId="0" xfId="1" applyFont="1" applyAlignment="1">
      <alignment shrinkToFit="1"/>
    </xf>
    <xf numFmtId="0" fontId="4" fillId="7" borderId="0" xfId="0" applyFont="1" applyFill="1" applyAlignment="1">
      <alignment vertical="center" wrapText="1"/>
    </xf>
    <xf numFmtId="0" fontId="4" fillId="7" borderId="0" xfId="0" applyFont="1" applyFill="1" applyAlignment="1">
      <alignment horizontal="right" vertical="center" wrapText="1"/>
    </xf>
    <xf numFmtId="0" fontId="4" fillId="7" borderId="0" xfId="0" applyFont="1" applyFill="1" applyAlignment="1">
      <alignment horizontal="center" vertical="center" wrapText="1"/>
    </xf>
    <xf numFmtId="165" fontId="4" fillId="7" borderId="0" xfId="0" applyNumberFormat="1" applyFont="1" applyFill="1" applyAlignment="1">
      <alignment horizontal="left" vertical="center" wrapText="1" indent="1"/>
    </xf>
    <xf numFmtId="165" fontId="4" fillId="0" borderId="0" xfId="0" applyNumberFormat="1" applyFont="1" applyAlignment="1">
      <alignment vertical="center" wrapText="1"/>
    </xf>
    <xf numFmtId="0" fontId="4" fillId="0" borderId="0" xfId="0" applyFont="1" applyAlignment="1">
      <alignment horizontal="right" vertical="center" wrapText="1"/>
    </xf>
    <xf numFmtId="0" fontId="4" fillId="0" borderId="0" xfId="0" applyFont="1" applyAlignment="1">
      <alignment vertical="center" wrapText="1"/>
    </xf>
    <xf numFmtId="49" fontId="4" fillId="7" borderId="0" xfId="0" applyNumberFormat="1" applyFont="1" applyFill="1" applyAlignment="1">
      <alignment horizontal="left" vertical="center" wrapText="1" indent="1"/>
    </xf>
    <xf numFmtId="0" fontId="0" fillId="0" borderId="0" xfId="0" applyAlignment="1">
      <alignment vertical="center" wrapText="1"/>
    </xf>
    <xf numFmtId="0" fontId="0" fillId="7" borderId="0" xfId="0" applyFill="1" applyAlignment="1">
      <alignment vertical="center" wrapText="1"/>
    </xf>
    <xf numFmtId="0" fontId="12" fillId="7" borderId="0" xfId="0" applyFont="1" applyFill="1" applyAlignment="1">
      <alignment horizontal="left" vertical="center" wrapText="1"/>
    </xf>
    <xf numFmtId="165" fontId="0" fillId="0" borderId="0" xfId="0" applyNumberFormat="1" applyAlignment="1">
      <alignment vertical="center" wrapText="1"/>
    </xf>
    <xf numFmtId="0" fontId="0" fillId="0" borderId="0" xfId="0" applyAlignment="1">
      <alignment horizontal="right" vertical="center" wrapText="1"/>
    </xf>
    <xf numFmtId="0" fontId="7" fillId="0" borderId="0" xfId="0" applyFont="1" applyAlignment="1">
      <alignment vertical="center" wrapText="1"/>
    </xf>
    <xf numFmtId="0" fontId="7" fillId="7" borderId="0" xfId="0" applyFont="1" applyFill="1" applyAlignment="1">
      <alignment vertical="center" wrapText="1"/>
    </xf>
    <xf numFmtId="181" fontId="6" fillId="0" borderId="0" xfId="0" applyNumberFormat="1" applyFont="1" applyAlignment="1" applyProtection="1">
      <alignment horizontal="center" vertical="center" wrapText="1"/>
      <protection locked="0"/>
    </xf>
    <xf numFmtId="182" fontId="8" fillId="0" borderId="0" xfId="0" applyNumberFormat="1" applyFont="1" applyAlignment="1">
      <alignment horizontal="center" vertical="center" wrapText="1" shrinkToFit="1"/>
    </xf>
    <xf numFmtId="165" fontId="8" fillId="0" borderId="0" xfId="0" applyNumberFormat="1" applyFont="1" applyAlignment="1">
      <alignment horizontal="center" vertical="center" wrapText="1"/>
    </xf>
    <xf numFmtId="0" fontId="6" fillId="7" borderId="0" xfId="0" applyFont="1" applyFill="1" applyAlignment="1">
      <alignment vertical="center" wrapText="1"/>
    </xf>
    <xf numFmtId="0" fontId="6" fillId="0" borderId="0" xfId="0" applyFont="1" applyAlignment="1" applyProtection="1">
      <alignment horizontal="center" vertical="center" wrapText="1"/>
      <protection locked="0"/>
    </xf>
    <xf numFmtId="0" fontId="2" fillId="0" borderId="0" xfId="0" applyFont="1"/>
    <xf numFmtId="0" fontId="2" fillId="0" borderId="0" xfId="0" applyFont="1" applyAlignment="1">
      <alignment horizontal="centerContinuous"/>
    </xf>
    <xf numFmtId="0" fontId="2" fillId="0" borderId="0" xfId="0" applyFont="1" applyAlignment="1">
      <alignment horizontal="center"/>
    </xf>
    <xf numFmtId="0" fontId="7" fillId="7" borderId="7" xfId="0" applyFont="1" applyFill="1" applyBorder="1" applyAlignment="1">
      <alignment horizontal="center" vertical="center" wrapText="1"/>
    </xf>
    <xf numFmtId="176" fontId="7" fillId="11" borderId="11" xfId="0" applyNumberFormat="1" applyFont="1" applyFill="1" applyBorder="1" applyAlignment="1">
      <alignment horizontal="right" vertical="center" wrapText="1"/>
    </xf>
    <xf numFmtId="177" fontId="7" fillId="11" borderId="11" xfId="0" applyNumberFormat="1" applyFont="1" applyFill="1" applyBorder="1" applyAlignment="1">
      <alignment horizontal="right" vertical="center" wrapText="1"/>
    </xf>
    <xf numFmtId="0" fontId="40" fillId="0" borderId="0" xfId="0" applyFont="1" applyAlignment="1" applyProtection="1">
      <alignment horizontal="left" vertical="center" wrapText="1"/>
      <protection locked="0"/>
    </xf>
    <xf numFmtId="165" fontId="7" fillId="0" borderId="0" xfId="0" applyNumberFormat="1" applyFont="1" applyAlignment="1">
      <alignment vertical="center" wrapText="1"/>
    </xf>
    <xf numFmtId="182" fontId="7" fillId="0" borderId="0" xfId="0" applyNumberFormat="1" applyFont="1" applyAlignment="1">
      <alignment vertical="center" wrapText="1"/>
    </xf>
    <xf numFmtId="182" fontId="2" fillId="0" borderId="0" xfId="0" applyNumberFormat="1" applyFont="1"/>
    <xf numFmtId="0" fontId="7" fillId="0" borderId="0" xfId="0" applyFont="1" applyAlignment="1">
      <alignment horizontal="center" vertical="center" wrapText="1"/>
    </xf>
    <xf numFmtId="0" fontId="7" fillId="0" borderId="0" xfId="0" applyFont="1" applyAlignment="1" applyProtection="1">
      <alignment vertical="center" wrapText="1"/>
      <protection locked="0"/>
    </xf>
    <xf numFmtId="0" fontId="40" fillId="0" borderId="0" xfId="0" applyFont="1" applyAlignment="1" applyProtection="1">
      <alignment horizontal="center" vertical="center" wrapText="1"/>
      <protection locked="0"/>
    </xf>
    <xf numFmtId="0" fontId="40" fillId="0" borderId="0" xfId="0" applyFont="1" applyAlignment="1" applyProtection="1">
      <alignment vertical="center" wrapText="1"/>
      <protection locked="0"/>
    </xf>
    <xf numFmtId="174" fontId="7" fillId="7" borderId="0" xfId="0" applyNumberFormat="1" applyFont="1" applyFill="1" applyAlignment="1">
      <alignment vertical="center" wrapText="1"/>
    </xf>
    <xf numFmtId="175" fontId="7" fillId="7" borderId="0" xfId="0" applyNumberFormat="1" applyFont="1" applyFill="1" applyAlignment="1">
      <alignment vertical="center" wrapText="1"/>
    </xf>
    <xf numFmtId="166" fontId="7" fillId="7" borderId="0" xfId="0" applyNumberFormat="1" applyFont="1" applyFill="1" applyAlignment="1">
      <alignment vertical="center" wrapText="1"/>
    </xf>
    <xf numFmtId="0" fontId="7" fillId="7" borderId="0" xfId="0" applyFont="1" applyFill="1" applyAlignment="1">
      <alignment horizontal="left" vertical="center" wrapText="1"/>
    </xf>
    <xf numFmtId="0" fontId="7" fillId="7" borderId="0" xfId="0" applyFont="1" applyFill="1" applyAlignment="1">
      <alignment horizontal="right" vertical="center" wrapText="1"/>
    </xf>
    <xf numFmtId="0" fontId="7" fillId="7" borderId="0" xfId="0" applyFont="1" applyFill="1" applyAlignment="1">
      <alignment horizontal="center" vertical="center" wrapText="1"/>
    </xf>
    <xf numFmtId="176" fontId="7" fillId="7" borderId="0" xfId="0" applyNumberFormat="1" applyFont="1" applyFill="1" applyAlignment="1">
      <alignment horizontal="right" vertical="center" wrapText="1"/>
    </xf>
    <xf numFmtId="177" fontId="7" fillId="7" borderId="0" xfId="0" applyNumberFormat="1" applyFont="1" applyFill="1" applyAlignment="1">
      <alignment horizontal="right" vertical="center" wrapText="1"/>
    </xf>
    <xf numFmtId="0" fontId="13" fillId="0" borderId="0" xfId="0" applyFont="1" applyAlignment="1">
      <alignment horizontal="right" vertical="center"/>
    </xf>
    <xf numFmtId="0" fontId="7" fillId="0" borderId="0" xfId="0" applyFont="1" applyAlignment="1">
      <alignment horizontal="right" vertical="center" wrapText="1"/>
    </xf>
    <xf numFmtId="49" fontId="7" fillId="0" borderId="0" xfId="0" applyNumberFormat="1" applyFont="1" applyAlignment="1">
      <alignment vertical="center" wrapText="1"/>
    </xf>
    <xf numFmtId="174" fontId="7" fillId="0" borderId="0" xfId="0" applyNumberFormat="1" applyFont="1" applyAlignment="1">
      <alignment vertical="center" wrapText="1"/>
    </xf>
    <xf numFmtId="175" fontId="7" fillId="0" borderId="0" xfId="0" applyNumberFormat="1" applyFont="1" applyAlignment="1">
      <alignment vertical="center" wrapText="1"/>
    </xf>
    <xf numFmtId="166" fontId="7" fillId="0" borderId="0" xfId="0" applyNumberFormat="1" applyFont="1" applyAlignment="1">
      <alignment vertical="center" wrapText="1"/>
    </xf>
    <xf numFmtId="0" fontId="7" fillId="0" borderId="0" xfId="0" applyFont="1" applyAlignment="1">
      <alignment horizontal="left" vertical="center" wrapText="1"/>
    </xf>
    <xf numFmtId="176" fontId="7" fillId="0" borderId="0" xfId="0" applyNumberFormat="1" applyFont="1" applyAlignment="1">
      <alignment horizontal="right" vertical="center" wrapText="1"/>
    </xf>
    <xf numFmtId="177" fontId="7" fillId="0" borderId="0" xfId="0" applyNumberFormat="1" applyFont="1" applyAlignment="1">
      <alignment horizontal="right" vertical="center" wrapText="1"/>
    </xf>
    <xf numFmtId="0" fontId="5" fillId="2" borderId="11" xfId="0" applyFont="1" applyFill="1" applyBorder="1" applyAlignment="1" applyProtection="1">
      <alignment horizontal="left" vertical="center" wrapText="1" indent="1"/>
      <protection locked="0"/>
    </xf>
    <xf numFmtId="2" fontId="5" fillId="2" borderId="11" xfId="0" applyNumberFormat="1" applyFont="1" applyFill="1" applyBorder="1" applyAlignment="1" applyProtection="1">
      <alignment horizontal="left" vertical="center" wrapText="1" indent="1"/>
      <protection locked="0"/>
    </xf>
    <xf numFmtId="49" fontId="5" fillId="2" borderId="11" xfId="0" applyNumberFormat="1" applyFont="1" applyFill="1" applyBorder="1" applyAlignment="1" applyProtection="1">
      <alignment horizontal="left" vertical="center" wrapText="1" indent="1"/>
      <protection locked="0"/>
    </xf>
    <xf numFmtId="0" fontId="0" fillId="7" borderId="23" xfId="0" applyFill="1" applyBorder="1"/>
    <xf numFmtId="0" fontId="0" fillId="7" borderId="0" xfId="0" applyFill="1" applyAlignment="1">
      <alignment horizontal="left"/>
    </xf>
    <xf numFmtId="49" fontId="2" fillId="7" borderId="0" xfId="0" applyNumberFormat="1" applyFont="1" applyFill="1" applyAlignment="1">
      <alignment horizontal="left"/>
    </xf>
    <xf numFmtId="0" fontId="2" fillId="7" borderId="0" xfId="0" applyFont="1" applyFill="1"/>
    <xf numFmtId="0" fontId="0" fillId="7" borderId="30" xfId="0" applyFill="1" applyBorder="1"/>
    <xf numFmtId="0" fontId="2" fillId="7" borderId="11" xfId="0" applyFont="1" applyFill="1" applyBorder="1" applyAlignment="1">
      <alignment horizontal="left"/>
    </xf>
    <xf numFmtId="9" fontId="2" fillId="7" borderId="11" xfId="0" applyNumberFormat="1" applyFont="1" applyFill="1" applyBorder="1"/>
    <xf numFmtId="9" fontId="0" fillId="7" borderId="11" xfId="0" applyNumberFormat="1" applyFill="1" applyBorder="1"/>
    <xf numFmtId="0" fontId="2" fillId="7" borderId="11" xfId="0" applyFont="1" applyFill="1" applyBorder="1"/>
    <xf numFmtId="0" fontId="0" fillId="7" borderId="11" xfId="0" applyFill="1" applyBorder="1"/>
    <xf numFmtId="183" fontId="0" fillId="2" borderId="11" xfId="0" applyNumberFormat="1" applyFill="1" applyBorder="1" applyProtection="1">
      <protection locked="0"/>
    </xf>
    <xf numFmtId="183" fontId="0" fillId="2" borderId="11" xfId="0" applyNumberFormat="1" applyFill="1" applyBorder="1"/>
    <xf numFmtId="0" fontId="0" fillId="7" borderId="11" xfId="0" applyFill="1" applyBorder="1" applyAlignment="1">
      <alignment horizontal="left"/>
    </xf>
    <xf numFmtId="183" fontId="0" fillId="2" borderId="54" xfId="0" applyNumberFormat="1" applyFill="1" applyBorder="1"/>
    <xf numFmtId="183" fontId="0" fillId="7" borderId="0" xfId="0" applyNumberFormat="1" applyFill="1"/>
    <xf numFmtId="183" fontId="0" fillId="0" borderId="0" xfId="0" applyNumberFormat="1"/>
    <xf numFmtId="0" fontId="0" fillId="0" borderId="0" xfId="0" applyAlignment="1">
      <alignment horizontal="left"/>
    </xf>
    <xf numFmtId="0" fontId="0" fillId="7" borderId="0" xfId="0" applyFill="1" applyBorder="1"/>
    <xf numFmtId="0" fontId="2" fillId="0" borderId="23" xfId="0" applyFont="1" applyBorder="1"/>
    <xf numFmtId="0" fontId="5" fillId="11" borderId="63" xfId="0" applyFont="1" applyFill="1" applyBorder="1" applyAlignment="1" applyProtection="1">
      <alignment horizontal="center" vertical="center"/>
      <protection locked="0"/>
    </xf>
    <xf numFmtId="0" fontId="5" fillId="11" borderId="69" xfId="0" applyFont="1" applyFill="1" applyBorder="1" applyAlignment="1" applyProtection="1">
      <alignment horizontal="center" vertical="center"/>
      <protection locked="0"/>
    </xf>
    <xf numFmtId="0" fontId="5" fillId="12" borderId="69" xfId="0" applyFont="1" applyFill="1" applyBorder="1" applyAlignment="1" applyProtection="1">
      <alignment horizontal="center" vertical="center"/>
      <protection locked="0"/>
    </xf>
    <xf numFmtId="0" fontId="5" fillId="12" borderId="68" xfId="0" applyFont="1" applyFill="1" applyBorder="1" applyAlignment="1" applyProtection="1">
      <alignment vertical="center" wrapText="1"/>
      <protection locked="0"/>
    </xf>
    <xf numFmtId="0" fontId="5" fillId="12" borderId="0" xfId="0" applyFont="1" applyFill="1" applyAlignment="1" applyProtection="1">
      <alignment vertical="center" wrapText="1"/>
      <protection locked="0"/>
    </xf>
    <xf numFmtId="0" fontId="5" fillId="12" borderId="65" xfId="0" applyFont="1" applyFill="1" applyBorder="1" applyAlignment="1" applyProtection="1">
      <alignment vertical="center" wrapText="1"/>
      <protection locked="0"/>
    </xf>
    <xf numFmtId="0" fontId="5" fillId="13" borderId="64" xfId="0" quotePrefix="1" applyFont="1" applyFill="1" applyBorder="1" applyAlignment="1">
      <alignment horizontal="center" vertical="center"/>
    </xf>
    <xf numFmtId="0" fontId="5" fillId="12" borderId="66" xfId="0" applyFont="1" applyFill="1" applyBorder="1" applyAlignment="1" applyProtection="1">
      <alignment vertical="center" wrapText="1"/>
      <protection locked="0"/>
    </xf>
    <xf numFmtId="0" fontId="5" fillId="12" borderId="67" xfId="0" applyFont="1" applyFill="1" applyBorder="1" applyAlignment="1" applyProtection="1">
      <alignment vertical="center" wrapText="1"/>
      <protection locked="0"/>
    </xf>
    <xf numFmtId="0" fontId="5" fillId="11" borderId="76" xfId="0" applyFont="1" applyFill="1" applyBorder="1" applyAlignment="1">
      <alignment vertical="center"/>
    </xf>
    <xf numFmtId="0" fontId="5" fillId="12" borderId="76" xfId="0" applyFont="1" applyFill="1" applyBorder="1" applyAlignment="1">
      <alignment vertical="center" wrapText="1"/>
    </xf>
    <xf numFmtId="0" fontId="0" fillId="12" borderId="65" xfId="0" applyFill="1" applyBorder="1" applyAlignment="1" applyProtection="1">
      <alignment vertical="center" wrapText="1"/>
      <protection locked="0"/>
    </xf>
    <xf numFmtId="0" fontId="5" fillId="12" borderId="77" xfId="0" applyFont="1" applyFill="1" applyBorder="1" applyAlignment="1">
      <alignment vertical="center" wrapText="1"/>
    </xf>
    <xf numFmtId="0" fontId="5" fillId="13" borderId="80" xfId="0" quotePrefix="1" applyFont="1" applyFill="1" applyBorder="1" applyAlignment="1">
      <alignment horizontal="center" vertical="center"/>
    </xf>
    <xf numFmtId="0" fontId="2" fillId="0" borderId="25" xfId="0" applyFont="1" applyBorder="1"/>
    <xf numFmtId="183" fontId="0" fillId="7" borderId="0" xfId="0" applyNumberFormat="1" applyFill="1" applyBorder="1"/>
    <xf numFmtId="0" fontId="0" fillId="0" borderId="0" xfId="0" applyProtection="1">
      <protection locked="0"/>
    </xf>
    <xf numFmtId="0" fontId="0" fillId="0" borderId="0" xfId="0" applyProtection="1">
      <protection hidden="1"/>
    </xf>
    <xf numFmtId="0" fontId="5" fillId="0" borderId="0" xfId="0" applyFont="1" applyProtection="1">
      <protection locked="0"/>
    </xf>
    <xf numFmtId="0" fontId="5" fillId="0" borderId="0" xfId="0" applyFont="1" applyProtection="1">
      <protection hidden="1"/>
    </xf>
    <xf numFmtId="0" fontId="2" fillId="7" borderId="0" xfId="0" applyFont="1" applyFill="1" applyBorder="1"/>
    <xf numFmtId="0" fontId="0" fillId="12" borderId="46" xfId="0" applyFill="1" applyBorder="1" applyProtection="1">
      <protection locked="0"/>
    </xf>
    <xf numFmtId="0" fontId="0" fillId="12" borderId="11" xfId="0" applyFill="1" applyBorder="1" applyProtection="1">
      <protection locked="0"/>
    </xf>
    <xf numFmtId="183" fontId="0" fillId="12" borderId="11" xfId="0" applyNumberFormat="1" applyFill="1" applyBorder="1" applyProtection="1">
      <protection locked="0"/>
    </xf>
    <xf numFmtId="0" fontId="0" fillId="12" borderId="53" xfId="0" applyFill="1" applyBorder="1" applyProtection="1">
      <protection locked="0"/>
    </xf>
    <xf numFmtId="0" fontId="0" fillId="12" borderId="54" xfId="0" applyFill="1" applyBorder="1" applyProtection="1">
      <protection locked="0"/>
    </xf>
    <xf numFmtId="183" fontId="0" fillId="12" borderId="54" xfId="0" applyNumberFormat="1" applyFill="1" applyBorder="1" applyProtection="1">
      <protection locked="0"/>
    </xf>
    <xf numFmtId="0" fontId="0" fillId="12" borderId="85" xfId="0" applyFill="1" applyBorder="1" applyProtection="1">
      <protection locked="0"/>
    </xf>
    <xf numFmtId="0" fontId="0" fillId="12" borderId="7" xfId="0" applyFill="1" applyBorder="1" applyProtection="1">
      <protection locked="0"/>
    </xf>
    <xf numFmtId="183" fontId="0" fillId="12" borderId="7" xfId="0" applyNumberFormat="1" applyFill="1" applyBorder="1" applyProtection="1">
      <protection locked="0"/>
    </xf>
    <xf numFmtId="0" fontId="35" fillId="12" borderId="11" xfId="0" applyFont="1" applyFill="1" applyBorder="1" applyAlignment="1" applyProtection="1">
      <alignment horizontal="left" vertical="center"/>
      <protection locked="0"/>
    </xf>
    <xf numFmtId="178" fontId="35" fillId="12" borderId="11" xfId="0" applyNumberFormat="1" applyFont="1" applyFill="1" applyBorder="1" applyAlignment="1" applyProtection="1">
      <alignment horizontal="right" vertical="center"/>
      <protection locked="0"/>
    </xf>
    <xf numFmtId="179" fontId="35" fillId="12" borderId="11" xfId="0" applyNumberFormat="1" applyFont="1" applyFill="1" applyBorder="1" applyAlignment="1" applyProtection="1">
      <alignment horizontal="center" vertical="center"/>
      <protection locked="0"/>
    </xf>
    <xf numFmtId="180" fontId="35" fillId="12" borderId="11" xfId="0" applyNumberFormat="1" applyFont="1" applyFill="1" applyBorder="1" applyAlignment="1" applyProtection="1">
      <alignment horizontal="right" vertical="center"/>
      <protection locked="0"/>
    </xf>
    <xf numFmtId="0" fontId="35" fillId="12" borderId="11" xfId="0" applyFont="1" applyFill="1" applyBorder="1" applyAlignment="1" applyProtection="1">
      <alignment wrapText="1"/>
      <protection locked="0"/>
    </xf>
    <xf numFmtId="0" fontId="5" fillId="12" borderId="11" xfId="0" applyFont="1" applyFill="1" applyBorder="1" applyAlignment="1" applyProtection="1">
      <alignment horizontal="center"/>
      <protection locked="0"/>
    </xf>
    <xf numFmtId="0" fontId="5" fillId="12" borderId="11" xfId="0" applyFont="1" applyFill="1" applyBorder="1" applyAlignment="1" applyProtection="1">
      <alignment horizontal="right"/>
      <protection locked="0"/>
    </xf>
    <xf numFmtId="3" fontId="5" fillId="12" borderId="11" xfId="0" applyNumberFormat="1" applyFont="1" applyFill="1" applyBorder="1" applyAlignment="1" applyProtection="1">
      <alignment horizontal="right"/>
      <protection locked="0"/>
    </xf>
    <xf numFmtId="0" fontId="1" fillId="0" borderId="10" xfId="0" applyFont="1" applyFill="1" applyBorder="1" applyAlignment="1">
      <alignment horizontal="center" vertical="center" wrapText="1"/>
    </xf>
    <xf numFmtId="0" fontId="33" fillId="0" borderId="11" xfId="0" applyFont="1" applyFill="1" applyBorder="1" applyAlignment="1">
      <alignment horizontal="center" vertical="center" wrapText="1"/>
    </xf>
    <xf numFmtId="0" fontId="14" fillId="0" borderId="11" xfId="0" applyFont="1" applyFill="1" applyBorder="1" applyAlignment="1">
      <alignment horizontal="center" vertical="center" wrapText="1"/>
    </xf>
    <xf numFmtId="174" fontId="14" fillId="0" borderId="11" xfId="0" applyNumberFormat="1" applyFont="1" applyFill="1" applyBorder="1" applyAlignment="1">
      <alignment horizontal="center" vertical="center" wrapText="1"/>
    </xf>
    <xf numFmtId="175" fontId="14" fillId="0" borderId="11" xfId="0" applyNumberFormat="1" applyFont="1" applyFill="1" applyBorder="1" applyAlignment="1">
      <alignment horizontal="center" vertical="center" wrapText="1"/>
    </xf>
    <xf numFmtId="166" fontId="14" fillId="0" borderId="11" xfId="0" applyNumberFormat="1" applyFont="1" applyFill="1" applyBorder="1" applyAlignment="1">
      <alignment horizontal="center" vertical="center" wrapText="1"/>
    </xf>
    <xf numFmtId="0" fontId="5" fillId="0" borderId="11" xfId="0" applyFont="1" applyFill="1" applyBorder="1" applyAlignment="1">
      <alignment horizontal="center"/>
    </xf>
    <xf numFmtId="174" fontId="5" fillId="0" borderId="11" xfId="0" applyNumberFormat="1" applyFont="1" applyFill="1" applyBorder="1" applyAlignment="1">
      <alignment horizontal="center"/>
    </xf>
    <xf numFmtId="175" fontId="5" fillId="0" borderId="11" xfId="0" applyNumberFormat="1" applyFont="1" applyFill="1" applyBorder="1" applyAlignment="1">
      <alignment horizontal="center"/>
    </xf>
    <xf numFmtId="166" fontId="5" fillId="0" borderId="11" xfId="0" applyNumberFormat="1" applyFont="1" applyFill="1" applyBorder="1" applyAlignment="1">
      <alignment horizontal="center"/>
    </xf>
    <xf numFmtId="49" fontId="5" fillId="0" borderId="11" xfId="0" applyNumberFormat="1" applyFont="1" applyFill="1" applyBorder="1" applyAlignment="1">
      <alignment horizontal="left"/>
    </xf>
    <xf numFmtId="0" fontId="13" fillId="0" borderId="11" xfId="0" applyFont="1" applyFill="1" applyBorder="1" applyAlignment="1">
      <alignment horizontal="right" vertical="center" wrapText="1"/>
    </xf>
    <xf numFmtId="0" fontId="13" fillId="0" borderId="16" xfId="0" applyFont="1" applyFill="1" applyBorder="1" applyAlignment="1">
      <alignment horizontal="center" vertical="center" wrapText="1"/>
    </xf>
    <xf numFmtId="174" fontId="13" fillId="0" borderId="1" xfId="0" applyNumberFormat="1" applyFont="1" applyFill="1" applyBorder="1" applyAlignment="1">
      <alignment horizontal="center" vertical="center" wrapText="1"/>
    </xf>
    <xf numFmtId="175" fontId="13" fillId="0" borderId="1" xfId="0" applyNumberFormat="1" applyFont="1" applyFill="1" applyBorder="1" applyAlignment="1">
      <alignment horizontal="center" vertical="center" wrapText="1"/>
    </xf>
    <xf numFmtId="166" fontId="13" fillId="0" borderId="1" xfId="0" applyNumberFormat="1" applyFont="1" applyFill="1" applyBorder="1" applyAlignment="1">
      <alignment horizontal="center" vertical="center" wrapText="1"/>
    </xf>
    <xf numFmtId="175" fontId="13" fillId="0" borderId="12" xfId="0" applyNumberFormat="1" applyFont="1" applyFill="1" applyBorder="1" applyAlignment="1">
      <alignment horizontal="center" vertical="center" wrapText="1"/>
    </xf>
    <xf numFmtId="165" fontId="35" fillId="12" borderId="7" xfId="0" applyNumberFormat="1" applyFont="1" applyFill="1" applyBorder="1" applyAlignment="1" applyProtection="1">
      <alignment horizontal="center" vertical="center" wrapText="1"/>
      <protection locked="0"/>
    </xf>
    <xf numFmtId="165" fontId="7" fillId="12" borderId="7" xfId="0" applyNumberFormat="1" applyFont="1" applyFill="1" applyBorder="1" applyAlignment="1" applyProtection="1">
      <alignment horizontal="left" vertical="center" wrapText="1"/>
      <protection locked="0"/>
    </xf>
    <xf numFmtId="0" fontId="7" fillId="12" borderId="7" xfId="0" applyFont="1" applyFill="1" applyBorder="1" applyAlignment="1" applyProtection="1">
      <alignment horizontal="center" vertical="center" wrapText="1"/>
      <protection locked="0"/>
    </xf>
    <xf numFmtId="0" fontId="7" fillId="12" borderId="7" xfId="0" applyFont="1" applyFill="1" applyBorder="1" applyAlignment="1" applyProtection="1">
      <alignment vertical="center" wrapText="1"/>
      <protection locked="0"/>
    </xf>
    <xf numFmtId="165" fontId="35" fillId="12" borderId="11" xfId="0" applyNumberFormat="1" applyFont="1" applyFill="1" applyBorder="1" applyAlignment="1" applyProtection="1">
      <alignment horizontal="center" vertical="center" wrapText="1"/>
      <protection locked="0"/>
    </xf>
    <xf numFmtId="165" fontId="7" fillId="12" borderId="11" xfId="0" applyNumberFormat="1" applyFont="1" applyFill="1" applyBorder="1" applyAlignment="1" applyProtection="1">
      <alignment horizontal="left" vertical="center" wrapText="1"/>
      <protection locked="0"/>
    </xf>
    <xf numFmtId="0" fontId="7" fillId="12" borderId="11" xfId="0" applyFont="1" applyFill="1" applyBorder="1" applyAlignment="1" applyProtection="1">
      <alignment horizontal="center" vertical="center" wrapText="1"/>
      <protection locked="0"/>
    </xf>
    <xf numFmtId="0" fontId="7" fillId="12" borderId="11" xfId="0" applyFont="1" applyFill="1" applyBorder="1" applyAlignment="1" applyProtection="1">
      <alignment vertical="center" wrapText="1"/>
      <protection locked="0"/>
    </xf>
    <xf numFmtId="0" fontId="7" fillId="12" borderId="7" xfId="0" applyFont="1" applyFill="1" applyBorder="1" applyAlignment="1" applyProtection="1">
      <alignment horizontal="right" vertical="center" wrapText="1"/>
      <protection locked="0"/>
    </xf>
    <xf numFmtId="0" fontId="7" fillId="12" borderId="11" xfId="0" applyFont="1" applyFill="1" applyBorder="1" applyAlignment="1" applyProtection="1">
      <alignment horizontal="right" vertical="center" wrapText="1"/>
      <protection locked="0"/>
    </xf>
    <xf numFmtId="0" fontId="0" fillId="12" borderId="48" xfId="0" applyFill="1" applyBorder="1" applyProtection="1">
      <protection locked="0"/>
    </xf>
    <xf numFmtId="0" fontId="0" fillId="12" borderId="50" xfId="0" applyFill="1" applyBorder="1" applyProtection="1">
      <protection locked="0"/>
    </xf>
    <xf numFmtId="0" fontId="2" fillId="12" borderId="11" xfId="0" applyFont="1" applyFill="1" applyBorder="1" applyProtection="1">
      <protection locked="0"/>
    </xf>
    <xf numFmtId="0" fontId="2" fillId="12" borderId="50" xfId="0" applyFont="1" applyFill="1" applyBorder="1" applyProtection="1">
      <protection locked="0"/>
    </xf>
    <xf numFmtId="0" fontId="0" fillId="12" borderId="44" xfId="0" applyFill="1" applyBorder="1" applyProtection="1">
      <protection locked="0"/>
    </xf>
    <xf numFmtId="0" fontId="4" fillId="7" borderId="0" xfId="0" applyFont="1" applyFill="1" applyAlignment="1">
      <alignment horizontal="left" vertical="center" wrapText="1" indent="1"/>
    </xf>
    <xf numFmtId="0" fontId="0" fillId="12" borderId="51" xfId="0" applyFill="1" applyBorder="1" applyAlignment="1" applyProtection="1">
      <alignment horizontal="center"/>
      <protection locked="0"/>
    </xf>
    <xf numFmtId="0" fontId="0" fillId="12" borderId="52" xfId="0" applyFill="1" applyBorder="1" applyAlignment="1" applyProtection="1">
      <alignment horizontal="center"/>
      <protection locked="0"/>
    </xf>
    <xf numFmtId="2" fontId="0" fillId="0" borderId="11" xfId="0" applyNumberFormat="1" applyBorder="1"/>
    <xf numFmtId="2" fontId="0" fillId="2" borderId="11" xfId="0" applyNumberFormat="1" applyFill="1" applyBorder="1"/>
    <xf numFmtId="0" fontId="0" fillId="12" borderId="59" xfId="0" applyFill="1" applyBorder="1" applyProtection="1">
      <protection locked="0"/>
    </xf>
    <xf numFmtId="2" fontId="0" fillId="0" borderId="54" xfId="0" applyNumberFormat="1" applyBorder="1"/>
    <xf numFmtId="2" fontId="0" fillId="2" borderId="54" xfId="0" applyNumberFormat="1" applyFill="1" applyBorder="1"/>
    <xf numFmtId="49" fontId="5" fillId="7" borderId="11" xfId="0" applyNumberFormat="1" applyFont="1" applyFill="1" applyBorder="1" applyAlignment="1">
      <alignment horizontal="left" vertical="center" wrapText="1" indent="1"/>
    </xf>
    <xf numFmtId="0" fontId="5" fillId="12" borderId="10" xfId="0" applyFont="1" applyFill="1" applyBorder="1" applyAlignment="1" applyProtection="1">
      <alignment horizontal="center"/>
      <protection locked="0"/>
    </xf>
    <xf numFmtId="165" fontId="6" fillId="7" borderId="5" xfId="0" applyNumberFormat="1" applyFont="1" applyFill="1" applyBorder="1" applyAlignment="1" applyProtection="1">
      <alignment horizontal="center" vertical="center" wrapText="1"/>
    </xf>
    <xf numFmtId="165" fontId="6" fillId="7" borderId="6" xfId="0" applyNumberFormat="1" applyFont="1" applyFill="1" applyBorder="1" applyAlignment="1" applyProtection="1">
      <alignment horizontal="center" vertical="center" wrapText="1"/>
    </xf>
    <xf numFmtId="165" fontId="6" fillId="7" borderId="59" xfId="0" applyNumberFormat="1" applyFont="1" applyFill="1" applyBorder="1" applyAlignment="1" applyProtection="1">
      <alignment horizontal="center" vertical="center" wrapText="1"/>
    </xf>
    <xf numFmtId="176" fontId="7" fillId="0" borderId="7" xfId="0" applyNumberFormat="1" applyFont="1" applyFill="1" applyBorder="1" applyAlignment="1" applyProtection="1">
      <alignment horizontal="right" vertical="center" wrapText="1"/>
    </xf>
    <xf numFmtId="177" fontId="7" fillId="0" borderId="7" xfId="0" applyNumberFormat="1" applyFont="1" applyFill="1" applyBorder="1" applyAlignment="1" applyProtection="1">
      <alignment horizontal="right" vertical="center" wrapText="1"/>
    </xf>
    <xf numFmtId="176" fontId="7" fillId="0" borderId="11" xfId="0" applyNumberFormat="1" applyFont="1" applyFill="1" applyBorder="1" applyAlignment="1" applyProtection="1">
      <alignment horizontal="right" vertical="center" wrapText="1"/>
    </xf>
    <xf numFmtId="177" fontId="7" fillId="0" borderId="11" xfId="0" applyNumberFormat="1" applyFont="1" applyFill="1" applyBorder="1" applyAlignment="1" applyProtection="1">
      <alignment horizontal="right" vertical="center" wrapText="1"/>
    </xf>
    <xf numFmtId="0" fontId="40" fillId="12" borderId="7" xfId="0" applyFont="1" applyFill="1" applyBorder="1" applyAlignment="1" applyProtection="1">
      <alignment horizontal="left" vertical="center" wrapText="1"/>
      <protection locked="0"/>
    </xf>
    <xf numFmtId="0" fontId="40" fillId="12" borderId="11" xfId="0" applyFont="1" applyFill="1" applyBorder="1" applyAlignment="1" applyProtection="1">
      <alignment horizontal="left" vertical="center" wrapText="1"/>
      <protection locked="0"/>
    </xf>
    <xf numFmtId="0" fontId="40" fillId="12" borderId="11" xfId="0" applyFont="1" applyFill="1" applyBorder="1" applyAlignment="1" applyProtection="1">
      <alignment vertical="center" wrapText="1"/>
      <protection locked="0"/>
    </xf>
    <xf numFmtId="0" fontId="5" fillId="7" borderId="56" xfId="0" applyFont="1" applyFill="1" applyBorder="1" applyAlignment="1" applyProtection="1">
      <alignment wrapText="1"/>
    </xf>
    <xf numFmtId="0" fontId="5" fillId="7" borderId="25" xfId="0" applyFont="1" applyFill="1" applyBorder="1" applyAlignment="1" applyProtection="1">
      <alignment wrapText="1"/>
    </xf>
    <xf numFmtId="0" fontId="8" fillId="2" borderId="54" xfId="0" applyFont="1" applyFill="1" applyBorder="1" applyAlignment="1" applyProtection="1">
      <alignment horizontal="center" vertical="center" wrapText="1"/>
    </xf>
    <xf numFmtId="0" fontId="8" fillId="0" borderId="54" xfId="0" applyFont="1" applyBorder="1" applyAlignment="1" applyProtection="1">
      <alignment horizontal="center" vertical="center" wrapText="1"/>
    </xf>
    <xf numFmtId="0" fontId="8" fillId="2" borderId="44" xfId="0" applyFont="1" applyFill="1" applyBorder="1" applyAlignment="1" applyProtection="1">
      <alignment horizontal="center" vertical="center" wrapText="1"/>
    </xf>
    <xf numFmtId="0" fontId="5" fillId="7" borderId="23" xfId="0" applyFont="1" applyFill="1" applyBorder="1" applyAlignment="1" applyProtection="1">
      <alignment wrapText="1"/>
    </xf>
    <xf numFmtId="0" fontId="5" fillId="7" borderId="0" xfId="0" applyFont="1" applyFill="1" applyAlignment="1" applyProtection="1">
      <alignment wrapText="1"/>
    </xf>
    <xf numFmtId="0" fontId="1" fillId="7" borderId="25" xfId="0" applyFont="1" applyFill="1" applyBorder="1" applyAlignment="1" applyProtection="1">
      <alignment vertical="center" wrapText="1"/>
    </xf>
    <xf numFmtId="0" fontId="1" fillId="7" borderId="56" xfId="0" applyFont="1" applyFill="1" applyBorder="1" applyAlignment="1" applyProtection="1">
      <alignment vertical="center" wrapText="1"/>
    </xf>
    <xf numFmtId="49" fontId="1" fillId="7" borderId="0" xfId="0" applyNumberFormat="1" applyFont="1" applyFill="1" applyAlignment="1" applyProtection="1">
      <alignment horizontal="left" vertical="center" wrapText="1"/>
    </xf>
    <xf numFmtId="0" fontId="5" fillId="7" borderId="0" xfId="0" applyFont="1" applyFill="1" applyAlignment="1" applyProtection="1">
      <alignment horizontal="center" wrapText="1"/>
    </xf>
    <xf numFmtId="0" fontId="1" fillId="7" borderId="57" xfId="0" applyFont="1" applyFill="1" applyBorder="1" applyAlignment="1" applyProtection="1">
      <alignment vertical="center" wrapText="1"/>
    </xf>
    <xf numFmtId="0" fontId="1" fillId="7" borderId="1" xfId="0" applyFont="1" applyFill="1" applyBorder="1" applyAlignment="1" applyProtection="1">
      <alignment vertical="center" wrapText="1"/>
    </xf>
    <xf numFmtId="49" fontId="1" fillId="7" borderId="36" xfId="0" applyNumberFormat="1" applyFont="1" applyFill="1" applyBorder="1" applyAlignment="1" applyProtection="1">
      <alignment horizontal="left" vertical="center" wrapText="1"/>
    </xf>
    <xf numFmtId="0" fontId="5" fillId="7" borderId="30" xfId="0" applyFont="1" applyFill="1" applyBorder="1" applyAlignment="1" applyProtection="1">
      <alignment horizontal="center" wrapText="1"/>
    </xf>
    <xf numFmtId="0" fontId="5" fillId="2" borderId="5" xfId="0" applyFont="1" applyFill="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2" borderId="44" xfId="0" applyFont="1" applyFill="1" applyBorder="1" applyAlignment="1" applyProtection="1">
      <alignment horizontal="center" vertical="center" wrapText="1"/>
    </xf>
    <xf numFmtId="0" fontId="0" fillId="2" borderId="60" xfId="0" applyFill="1" applyBorder="1" applyProtection="1"/>
    <xf numFmtId="0" fontId="0" fillId="2" borderId="47" xfId="0" applyFill="1" applyBorder="1" applyProtection="1"/>
    <xf numFmtId="165" fontId="0" fillId="2" borderId="7" xfId="0" applyNumberFormat="1" applyFill="1" applyBorder="1" applyProtection="1"/>
    <xf numFmtId="165" fontId="0" fillId="2" borderId="47" xfId="0" applyNumberFormat="1" applyFill="1" applyBorder="1" applyProtection="1"/>
    <xf numFmtId="0" fontId="0" fillId="2" borderId="48" xfId="0" applyFill="1" applyBorder="1" applyProtection="1"/>
    <xf numFmtId="0" fontId="0" fillId="2" borderId="46" xfId="0" applyFill="1" applyBorder="1" applyProtection="1"/>
    <xf numFmtId="0" fontId="0" fillId="2" borderId="11" xfId="0" applyFill="1" applyBorder="1" applyProtection="1"/>
    <xf numFmtId="165" fontId="0" fillId="2" borderId="11" xfId="0" applyNumberFormat="1" applyFill="1" applyBorder="1" applyProtection="1"/>
    <xf numFmtId="0" fontId="0" fillId="2" borderId="50" xfId="0" applyFill="1" applyBorder="1" applyProtection="1"/>
    <xf numFmtId="0" fontId="0" fillId="2" borderId="53" xfId="0" applyFill="1" applyBorder="1" applyProtection="1"/>
    <xf numFmtId="0" fontId="0" fillId="2" borderId="54" xfId="0" applyFill="1" applyBorder="1" applyProtection="1"/>
    <xf numFmtId="165" fontId="0" fillId="2" borderId="54" xfId="0" applyNumberFormat="1" applyFill="1" applyBorder="1" applyProtection="1"/>
    <xf numFmtId="0" fontId="0" fillId="2" borderId="44" xfId="0" applyFill="1" applyBorder="1" applyProtection="1"/>
    <xf numFmtId="1" fontId="0" fillId="0" borderId="0" xfId="0" applyNumberFormat="1"/>
    <xf numFmtId="165" fontId="0" fillId="0" borderId="0" xfId="0" applyNumberFormat="1"/>
    <xf numFmtId="0" fontId="9" fillId="0" borderId="0" xfId="0" applyFont="1" applyAlignment="1">
      <alignment horizontal="center" vertical="center"/>
    </xf>
    <xf numFmtId="0" fontId="15" fillId="0" borderId="0" xfId="0" applyFont="1" applyAlignment="1">
      <alignment horizontal="center" vertical="center"/>
    </xf>
    <xf numFmtId="0" fontId="10" fillId="0" borderId="0" xfId="0" applyFont="1" applyAlignment="1">
      <alignment horizontal="left" vertical="top"/>
    </xf>
    <xf numFmtId="165" fontId="9" fillId="0" borderId="0" xfId="0" applyNumberFormat="1" applyFont="1" applyAlignment="1">
      <alignment horizontal="left" vertical="center"/>
    </xf>
    <xf numFmtId="171" fontId="9" fillId="0" borderId="0" xfId="0" applyNumberFormat="1" applyFont="1" applyAlignment="1">
      <alignment horizontal="center" vertical="center"/>
    </xf>
    <xf numFmtId="169" fontId="9" fillId="0" borderId="0" xfId="0" applyNumberFormat="1" applyFont="1" applyAlignment="1">
      <alignment horizontal="center" vertical="center"/>
    </xf>
    <xf numFmtId="166" fontId="9" fillId="0" borderId="0" xfId="0" applyNumberFormat="1" applyFont="1" applyAlignment="1">
      <alignment horizontal="center" vertical="center"/>
    </xf>
    <xf numFmtId="165" fontId="9" fillId="0" borderId="0" xfId="0" applyNumberFormat="1" applyFont="1" applyAlignment="1">
      <alignment horizontal="center" vertical="center"/>
    </xf>
    <xf numFmtId="168" fontId="9" fillId="0" borderId="0" xfId="0" applyNumberFormat="1" applyFont="1" applyAlignment="1">
      <alignment horizontal="center" vertical="center"/>
    </xf>
    <xf numFmtId="0" fontId="14" fillId="0" borderId="0" xfId="0" applyFont="1" applyAlignment="1">
      <alignment horizontal="left"/>
    </xf>
    <xf numFmtId="0" fontId="10" fillId="0" borderId="9" xfId="0" applyFont="1" applyBorder="1" applyAlignment="1">
      <alignment horizontal="left" vertical="top"/>
    </xf>
    <xf numFmtId="165" fontId="9" fillId="0" borderId="9" xfId="0" applyNumberFormat="1" applyFont="1" applyBorder="1" applyAlignment="1">
      <alignment horizontal="left" vertical="center"/>
    </xf>
    <xf numFmtId="171" fontId="9" fillId="0" borderId="9" xfId="0" applyNumberFormat="1" applyFont="1" applyBorder="1" applyAlignment="1">
      <alignment horizontal="center" vertical="center"/>
    </xf>
    <xf numFmtId="169" fontId="14" fillId="0" borderId="0" xfId="0" applyNumberFormat="1" applyFont="1" applyAlignment="1">
      <alignment horizontal="center" vertical="center"/>
    </xf>
    <xf numFmtId="166" fontId="9" fillId="0" borderId="9" xfId="0" applyNumberFormat="1" applyFont="1" applyBorder="1" applyAlignment="1">
      <alignment horizontal="center" vertical="center"/>
    </xf>
    <xf numFmtId="165" fontId="9" fillId="0" borderId="9" xfId="0" applyNumberFormat="1" applyFont="1" applyBorder="1" applyAlignment="1">
      <alignment horizontal="center" vertical="center"/>
    </xf>
    <xf numFmtId="165" fontId="0" fillId="0" borderId="9" xfId="0" applyNumberFormat="1" applyBorder="1"/>
    <xf numFmtId="169" fontId="14" fillId="0" borderId="0" xfId="0" applyNumberFormat="1" applyFont="1" applyAlignment="1">
      <alignment horizontal="right" vertical="center"/>
    </xf>
    <xf numFmtId="0" fontId="14" fillId="0" borderId="0" xfId="0" applyFont="1" applyAlignment="1">
      <alignment horizontal="right" vertical="center"/>
    </xf>
    <xf numFmtId="0" fontId="8" fillId="0" borderId="4" xfId="0" applyFont="1" applyBorder="1" applyAlignment="1">
      <alignment horizontal="left" vertical="top"/>
    </xf>
    <xf numFmtId="165" fontId="11" fillId="0" borderId="3" xfId="0" applyNumberFormat="1" applyFont="1" applyBorder="1" applyAlignment="1">
      <alignment horizontal="left" vertical="center"/>
    </xf>
    <xf numFmtId="171" fontId="11" fillId="0" borderId="3" xfId="0" applyNumberFormat="1" applyFont="1" applyBorder="1" applyAlignment="1">
      <alignment horizontal="center" vertical="center"/>
    </xf>
    <xf numFmtId="169" fontId="11" fillId="0" borderId="3" xfId="0" applyNumberFormat="1" applyFont="1" applyBorder="1" applyAlignment="1">
      <alignment horizontal="center" vertical="center"/>
    </xf>
    <xf numFmtId="0" fontId="6" fillId="0" borderId="7" xfId="0" applyFont="1" applyBorder="1" applyAlignment="1">
      <alignment horizontal="center" vertical="center"/>
    </xf>
    <xf numFmtId="0" fontId="6" fillId="0" borderId="6" xfId="0" applyFont="1" applyBorder="1" applyAlignment="1">
      <alignment horizontal="center" vertical="center"/>
    </xf>
    <xf numFmtId="166" fontId="11" fillId="0" borderId="4" xfId="0" applyNumberFormat="1" applyFont="1" applyBorder="1" applyAlignment="1">
      <alignment horizontal="center" vertical="center"/>
    </xf>
    <xf numFmtId="165" fontId="11" fillId="0" borderId="3" xfId="0" applyNumberFormat="1" applyFont="1" applyBorder="1" applyAlignment="1">
      <alignment horizontal="center" vertical="center"/>
    </xf>
    <xf numFmtId="0" fontId="6" fillId="0" borderId="2" xfId="0" applyFont="1" applyBorder="1" applyAlignment="1">
      <alignment horizontal="center" vertical="center"/>
    </xf>
    <xf numFmtId="168" fontId="11" fillId="0" borderId="4" xfId="0" applyNumberFormat="1" applyFont="1" applyBorder="1" applyAlignment="1">
      <alignment horizontal="center" vertical="center"/>
    </xf>
    <xf numFmtId="0" fontId="6" fillId="0" borderId="5" xfId="0" applyFont="1" applyBorder="1" applyAlignment="1">
      <alignment horizontal="center" vertical="center"/>
    </xf>
    <xf numFmtId="0" fontId="6" fillId="0" borderId="2" xfId="0" applyFont="1" applyBorder="1" applyAlignment="1">
      <alignment horizontal="left" vertical="center"/>
    </xf>
    <xf numFmtId="0" fontId="11" fillId="0" borderId="3" xfId="0" applyFont="1" applyBorder="1" applyAlignment="1">
      <alignment horizontal="center" vertical="center"/>
    </xf>
    <xf numFmtId="0" fontId="11" fillId="0" borderId="4" xfId="0" applyFont="1" applyBorder="1" applyAlignment="1">
      <alignment horizontal="left" vertical="center"/>
    </xf>
    <xf numFmtId="0" fontId="11" fillId="0" borderId="3" xfId="0" applyFont="1" applyBorder="1" applyAlignment="1">
      <alignment horizontal="left" vertical="center"/>
    </xf>
    <xf numFmtId="1" fontId="8" fillId="0" borderId="4" xfId="0" applyNumberFormat="1" applyFont="1" applyBorder="1"/>
    <xf numFmtId="0" fontId="8" fillId="0" borderId="3" xfId="0" applyFont="1" applyBorder="1"/>
    <xf numFmtId="165" fontId="8" fillId="0" borderId="3" xfId="0" applyNumberFormat="1" applyFont="1" applyBorder="1"/>
    <xf numFmtId="1" fontId="8" fillId="0" borderId="3" xfId="0" applyNumberFormat="1" applyFont="1" applyBorder="1"/>
    <xf numFmtId="0" fontId="6" fillId="0" borderId="2" xfId="0" applyFont="1" applyBorder="1" applyAlignment="1">
      <alignment vertical="center"/>
    </xf>
    <xf numFmtId="0" fontId="4" fillId="0" borderId="0" xfId="0" applyFont="1"/>
    <xf numFmtId="0" fontId="0" fillId="0" borderId="11" xfId="0" applyBorder="1" applyProtection="1">
      <protection locked="0"/>
    </xf>
    <xf numFmtId="0" fontId="8" fillId="0" borderId="0" xfId="0" applyFont="1"/>
    <xf numFmtId="0" fontId="6" fillId="0" borderId="11" xfId="0" applyFont="1" applyBorder="1" applyAlignment="1">
      <alignment horizontal="left" vertical="center" wrapText="1"/>
    </xf>
    <xf numFmtId="0" fontId="8" fillId="0" borderId="11" xfId="0" applyFont="1" applyBorder="1" applyAlignment="1">
      <alignment horizontal="left" vertical="center" wrapText="1"/>
    </xf>
    <xf numFmtId="0" fontId="8" fillId="13" borderId="11" xfId="0" applyFont="1" applyFill="1" applyBorder="1" applyAlignment="1">
      <alignment horizontal="left" vertical="center" wrapText="1"/>
    </xf>
    <xf numFmtId="0" fontId="6" fillId="13" borderId="11" xfId="0" applyFont="1" applyFill="1" applyBorder="1" applyAlignment="1">
      <alignment horizontal="left" vertical="center" wrapText="1"/>
    </xf>
    <xf numFmtId="0" fontId="6" fillId="15" borderId="11" xfId="0" applyFont="1" applyFill="1" applyBorder="1" applyAlignment="1">
      <alignment horizontal="left" vertical="center" wrapText="1"/>
    </xf>
    <xf numFmtId="0" fontId="0" fillId="0" borderId="0" xfId="0" applyAlignment="1">
      <alignment horizontal="center"/>
    </xf>
    <xf numFmtId="3" fontId="5" fillId="0" borderId="0" xfId="0" applyNumberFormat="1" applyFont="1" applyAlignment="1" applyProtection="1">
      <alignment horizontal="center"/>
      <protection locked="0"/>
    </xf>
    <xf numFmtId="3" fontId="5" fillId="0" borderId="10" xfId="0" applyNumberFormat="1" applyFont="1" applyBorder="1" applyProtection="1">
      <protection locked="0"/>
    </xf>
    <xf numFmtId="3" fontId="5" fillId="0" borderId="9" xfId="0" applyNumberFormat="1" applyFont="1" applyBorder="1" applyProtection="1">
      <protection locked="0"/>
    </xf>
    <xf numFmtId="3" fontId="5" fillId="0" borderId="11" xfId="0" applyNumberFormat="1" applyFont="1" applyBorder="1" applyProtection="1">
      <protection locked="0"/>
    </xf>
    <xf numFmtId="3" fontId="5" fillId="0" borderId="8" xfId="0" applyNumberFormat="1" applyFont="1" applyBorder="1" applyProtection="1">
      <protection locked="0"/>
    </xf>
    <xf numFmtId="3" fontId="5" fillId="0" borderId="0" xfId="0" applyNumberFormat="1" applyFont="1" applyProtection="1">
      <protection locked="0"/>
    </xf>
    <xf numFmtId="0" fontId="1" fillId="0" borderId="11" xfId="0" applyFont="1" applyBorder="1" applyAlignment="1" applyProtection="1">
      <alignment horizontal="center"/>
      <protection locked="0"/>
    </xf>
    <xf numFmtId="3" fontId="22" fillId="0" borderId="0" xfId="0" applyNumberFormat="1" applyFont="1" applyProtection="1">
      <protection locked="0"/>
    </xf>
    <xf numFmtId="0" fontId="5" fillId="0" borderId="9" xfId="0" applyFont="1" applyBorder="1" applyProtection="1">
      <protection locked="0"/>
    </xf>
    <xf numFmtId="0" fontId="0" fillId="0" borderId="9" xfId="0" applyBorder="1"/>
    <xf numFmtId="0" fontId="5" fillId="0" borderId="1" xfId="0" applyFont="1" applyBorder="1" applyProtection="1">
      <protection locked="0"/>
    </xf>
    <xf numFmtId="0" fontId="0" fillId="0" borderId="1" xfId="0" applyBorder="1"/>
    <xf numFmtId="0" fontId="5" fillId="0" borderId="3" xfId="0" applyFont="1" applyBorder="1"/>
    <xf numFmtId="3" fontId="5" fillId="0" borderId="3" xfId="0" applyNumberFormat="1" applyFont="1" applyBorder="1" applyAlignment="1" applyProtection="1">
      <alignment horizontal="center"/>
      <protection locked="0"/>
    </xf>
    <xf numFmtId="0" fontId="5" fillId="0" borderId="11" xfId="0" applyFont="1" applyBorder="1"/>
    <xf numFmtId="3" fontId="5" fillId="0" borderId="11" xfId="0" applyNumberFormat="1" applyFont="1" applyBorder="1" applyAlignment="1" applyProtection="1">
      <alignment horizontal="center"/>
      <protection locked="0"/>
    </xf>
    <xf numFmtId="0" fontId="5" fillId="0" borderId="9" xfId="0" applyFont="1" applyBorder="1" applyAlignment="1" applyProtection="1">
      <alignment horizontal="left"/>
      <protection locked="0"/>
    </xf>
    <xf numFmtId="0" fontId="5" fillId="11" borderId="93" xfId="0" applyFont="1" applyFill="1" applyBorder="1" applyAlignment="1">
      <alignment vertical="center" wrapText="1"/>
    </xf>
    <xf numFmtId="0" fontId="5" fillId="11" borderId="81" xfId="0" applyFont="1" applyFill="1" applyBorder="1" applyAlignment="1">
      <alignment vertical="center" wrapText="1"/>
    </xf>
    <xf numFmtId="0" fontId="5" fillId="11" borderId="74" xfId="0" applyFont="1" applyFill="1" applyBorder="1" applyAlignment="1">
      <alignment vertical="center" wrapText="1"/>
    </xf>
    <xf numFmtId="0" fontId="5" fillId="11" borderId="65" xfId="0" applyFont="1" applyFill="1" applyBorder="1" applyAlignment="1">
      <alignment vertical="center" wrapText="1"/>
    </xf>
    <xf numFmtId="0" fontId="5" fillId="11" borderId="63" xfId="0" applyFont="1" applyFill="1" applyBorder="1" applyProtection="1">
      <protection locked="0"/>
    </xf>
    <xf numFmtId="0" fontId="5" fillId="0" borderId="11" xfId="0" applyFont="1" applyBorder="1" applyAlignment="1">
      <alignment vertical="top"/>
    </xf>
    <xf numFmtId="3" fontId="5" fillId="0" borderId="11" xfId="0" applyNumberFormat="1" applyFont="1" applyBorder="1" applyAlignment="1" applyProtection="1">
      <alignment horizontal="center" vertical="top"/>
      <protection locked="0"/>
    </xf>
    <xf numFmtId="0" fontId="19" fillId="0" borderId="0" xfId="0" applyFont="1"/>
    <xf numFmtId="0" fontId="8" fillId="0" borderId="0" xfId="0" applyFont="1" applyAlignment="1">
      <alignment vertical="center"/>
    </xf>
    <xf numFmtId="49" fontId="8" fillId="0" borderId="0" xfId="0" applyNumberFormat="1" applyFont="1" applyAlignment="1">
      <alignment vertical="center"/>
    </xf>
    <xf numFmtId="49" fontId="8" fillId="0" borderId="0" xfId="0" applyNumberFormat="1" applyFont="1"/>
    <xf numFmtId="49" fontId="8" fillId="0" borderId="11" xfId="0" applyNumberFormat="1" applyFont="1" applyBorder="1" applyAlignment="1">
      <alignment horizontal="center" vertical="center"/>
    </xf>
    <xf numFmtId="0" fontId="8" fillId="0" borderId="1" xfId="0" applyFont="1" applyBorder="1" applyAlignment="1">
      <alignment vertical="center"/>
    </xf>
    <xf numFmtId="0" fontId="8" fillId="0" borderId="16" xfId="0" applyFont="1" applyBorder="1" applyAlignment="1">
      <alignment vertical="center"/>
    </xf>
    <xf numFmtId="0" fontId="8" fillId="0" borderId="3" xfId="0" applyFont="1" applyBorder="1" applyAlignment="1">
      <alignment vertical="center"/>
    </xf>
    <xf numFmtId="0" fontId="8" fillId="0" borderId="2" xfId="0" applyFont="1" applyBorder="1" applyAlignment="1">
      <alignment vertical="center"/>
    </xf>
    <xf numFmtId="0" fontId="8" fillId="0" borderId="9" xfId="0" applyFont="1" applyBorder="1" applyAlignment="1">
      <alignment vertical="center"/>
    </xf>
    <xf numFmtId="0" fontId="8" fillId="0" borderId="8" xfId="0" applyFont="1" applyBorder="1" applyAlignment="1">
      <alignment vertical="center"/>
    </xf>
    <xf numFmtId="49" fontId="8" fillId="0" borderId="10" xfId="0" applyNumberFormat="1" applyFont="1" applyBorder="1" applyAlignment="1">
      <alignment vertical="center"/>
    </xf>
    <xf numFmtId="49" fontId="8" fillId="0" borderId="9" xfId="0" applyNumberFormat="1" applyFont="1" applyBorder="1"/>
    <xf numFmtId="49" fontId="8" fillId="0" borderId="8" xfId="0" applyNumberFormat="1" applyFont="1" applyBorder="1" applyAlignment="1">
      <alignment vertical="center"/>
    </xf>
    <xf numFmtId="49" fontId="8" fillId="0" borderId="11" xfId="0" applyNumberFormat="1" applyFont="1" applyBorder="1" applyAlignment="1" applyProtection="1">
      <alignment horizontal="center" vertical="center"/>
      <protection locked="0"/>
    </xf>
    <xf numFmtId="49" fontId="8" fillId="0" borderId="9" xfId="0" applyNumberFormat="1" applyFont="1" applyBorder="1" applyAlignment="1">
      <alignment vertical="center"/>
    </xf>
    <xf numFmtId="49" fontId="8" fillId="0" borderId="12" xfId="0" applyNumberFormat="1" applyFont="1" applyBorder="1" applyAlignment="1">
      <alignment vertical="center"/>
    </xf>
    <xf numFmtId="49" fontId="8" fillId="0" borderId="1" xfId="0" applyNumberFormat="1" applyFont="1" applyBorder="1"/>
    <xf numFmtId="49" fontId="8" fillId="0" borderId="1" xfId="0" applyNumberFormat="1" applyFont="1" applyBorder="1" applyAlignment="1">
      <alignment vertical="center"/>
    </xf>
    <xf numFmtId="2" fontId="8" fillId="0" borderId="11" xfId="0" applyNumberFormat="1" applyFont="1" applyBorder="1" applyAlignment="1" applyProtection="1">
      <alignment horizontal="center" vertical="center"/>
      <protection locked="0"/>
    </xf>
    <xf numFmtId="49" fontId="8" fillId="0" borderId="4" xfId="0" applyNumberFormat="1" applyFont="1" applyBorder="1" applyAlignment="1">
      <alignment vertical="center"/>
    </xf>
    <xf numFmtId="49" fontId="8" fillId="0" borderId="3" xfId="0" applyNumberFormat="1" applyFont="1" applyBorder="1"/>
    <xf numFmtId="49" fontId="8" fillId="0" borderId="3" xfId="0" applyNumberFormat="1" applyFont="1" applyBorder="1" applyAlignment="1">
      <alignment vertical="center"/>
    </xf>
    <xf numFmtId="165" fontId="8" fillId="0" borderId="11" xfId="0" applyNumberFormat="1" applyFont="1" applyBorder="1" applyAlignment="1" applyProtection="1">
      <alignment horizontal="center" vertical="center"/>
      <protection locked="0"/>
    </xf>
    <xf numFmtId="49" fontId="19" fillId="0" borderId="9" xfId="0" applyNumberFormat="1" applyFont="1" applyBorder="1"/>
    <xf numFmtId="49" fontId="8" fillId="0" borderId="11" xfId="0" applyNumberFormat="1" applyFont="1" applyBorder="1" applyAlignment="1">
      <alignment vertical="center"/>
    </xf>
    <xf numFmtId="49" fontId="8" fillId="0" borderId="3" xfId="0" applyNumberFormat="1" applyFont="1" applyBorder="1" applyAlignment="1">
      <alignment horizontal="center" vertical="center"/>
    </xf>
    <xf numFmtId="49" fontId="8" fillId="0" borderId="18" xfId="0" applyNumberFormat="1" applyFont="1" applyBorder="1"/>
    <xf numFmtId="49" fontId="8" fillId="0" borderId="14" xfId="0" applyNumberFormat="1" applyFont="1" applyBorder="1"/>
    <xf numFmtId="49" fontId="8" fillId="0" borderId="0" xfId="0" applyNumberFormat="1" applyFont="1" applyAlignment="1">
      <alignment horizontal="left"/>
    </xf>
    <xf numFmtId="49" fontId="8" fillId="0" borderId="14" xfId="0" applyNumberFormat="1" applyFont="1" applyBorder="1" applyAlignment="1">
      <alignment horizontal="center"/>
    </xf>
    <xf numFmtId="49" fontId="8" fillId="0" borderId="14" xfId="0" applyNumberFormat="1" applyFont="1" applyBorder="1" applyAlignment="1">
      <alignment vertical="center"/>
    </xf>
    <xf numFmtId="49" fontId="8" fillId="0" borderId="2" xfId="0" applyNumberFormat="1" applyFont="1" applyBorder="1" applyAlignment="1">
      <alignment vertical="center"/>
    </xf>
    <xf numFmtId="49" fontId="8" fillId="0" borderId="16" xfId="0" applyNumberFormat="1" applyFont="1" applyBorder="1" applyAlignment="1">
      <alignment vertical="center"/>
    </xf>
    <xf numFmtId="49" fontId="8" fillId="0" borderId="12" xfId="0" applyNumberFormat="1" applyFont="1" applyBorder="1"/>
    <xf numFmtId="49" fontId="8" fillId="0" borderId="3" xfId="0" applyNumberFormat="1" applyFont="1" applyBorder="1" applyAlignment="1">
      <alignment horizontal="right" vertical="center"/>
    </xf>
    <xf numFmtId="0" fontId="19" fillId="0" borderId="0" xfId="0" applyFont="1" applyAlignment="1">
      <alignment horizontal="center" vertical="center"/>
    </xf>
    <xf numFmtId="0" fontId="8" fillId="0" borderId="0" xfId="0" applyFont="1" applyAlignment="1">
      <alignment horizontal="center" vertical="center"/>
    </xf>
    <xf numFmtId="165" fontId="8" fillId="0" borderId="0" xfId="0" applyNumberFormat="1" applyFont="1" applyAlignment="1">
      <alignment vertical="center"/>
    </xf>
    <xf numFmtId="2" fontId="8" fillId="0" borderId="0" xfId="0" applyNumberFormat="1" applyFont="1" applyAlignment="1">
      <alignment vertical="center"/>
    </xf>
    <xf numFmtId="49" fontId="8" fillId="0" borderId="4" xfId="0" applyNumberFormat="1" applyFont="1" applyBorder="1" applyAlignment="1">
      <alignment horizontal="left"/>
    </xf>
    <xf numFmtId="49" fontId="8" fillId="0" borderId="3" xfId="0" applyNumberFormat="1" applyFont="1" applyBorder="1" applyAlignment="1">
      <alignment horizontal="left" vertical="center"/>
    </xf>
    <xf numFmtId="49" fontId="8" fillId="0" borderId="0" xfId="0" applyNumberFormat="1" applyFont="1" applyAlignment="1">
      <alignment horizontal="left" vertical="center"/>
    </xf>
    <xf numFmtId="49" fontId="8" fillId="0" borderId="10" xfId="0" applyNumberFormat="1" applyFont="1" applyBorder="1"/>
    <xf numFmtId="165" fontId="8" fillId="0" borderId="9" xfId="0" applyNumberFormat="1" applyFont="1" applyBorder="1" applyAlignment="1">
      <alignment horizontal="center" vertical="center"/>
    </xf>
    <xf numFmtId="1" fontId="8" fillId="0" borderId="9" xfId="0" applyNumberFormat="1" applyFont="1" applyBorder="1" applyAlignment="1">
      <alignment horizontal="center" vertical="center"/>
    </xf>
    <xf numFmtId="49" fontId="8" fillId="0" borderId="9" xfId="0" applyNumberFormat="1" applyFont="1" applyBorder="1" applyAlignment="1">
      <alignment horizontal="left" vertical="center"/>
    </xf>
    <xf numFmtId="164" fontId="8" fillId="0" borderId="0" xfId="0" applyNumberFormat="1" applyFont="1" applyAlignment="1" applyProtection="1">
      <alignment vertical="center"/>
      <protection hidden="1"/>
    </xf>
    <xf numFmtId="49" fontId="8" fillId="0" borderId="17" xfId="0" applyNumberFormat="1" applyFont="1" applyBorder="1" applyAlignment="1">
      <alignment vertical="center"/>
    </xf>
    <xf numFmtId="0" fontId="8" fillId="0" borderId="11" xfId="0" applyFont="1" applyBorder="1" applyAlignment="1">
      <alignment horizontal="left" vertical="center"/>
    </xf>
    <xf numFmtId="49" fontId="8" fillId="0" borderId="15" xfId="0" applyNumberFormat="1" applyFont="1" applyBorder="1" applyAlignment="1">
      <alignment vertical="center"/>
    </xf>
    <xf numFmtId="49" fontId="8" fillId="0" borderId="13" xfId="0" applyNumberFormat="1" applyFont="1" applyBorder="1" applyAlignment="1">
      <alignment vertical="center"/>
    </xf>
    <xf numFmtId="49" fontId="8" fillId="0" borderId="3" xfId="0" applyNumberFormat="1" applyFont="1" applyBorder="1" applyAlignment="1">
      <alignment horizontal="left"/>
    </xf>
    <xf numFmtId="49" fontId="8" fillId="0" borderId="2" xfId="0" applyNumberFormat="1" applyFont="1" applyBorder="1" applyAlignment="1">
      <alignment horizontal="left"/>
    </xf>
    <xf numFmtId="15" fontId="8" fillId="0" borderId="11" xfId="0" applyNumberFormat="1" applyFont="1" applyBorder="1" applyAlignment="1" applyProtection="1">
      <alignment horizontal="center" vertical="center"/>
      <protection locked="0"/>
    </xf>
    <xf numFmtId="49" fontId="20" fillId="0" borderId="0" xfId="0" applyNumberFormat="1" applyFont="1" applyAlignment="1">
      <alignment horizontal="center" vertical="center"/>
    </xf>
    <xf numFmtId="0" fontId="8" fillId="0" borderId="11" xfId="0" applyFont="1" applyBorder="1" applyAlignment="1">
      <alignment horizontal="left" vertical="center" wrapText="1"/>
    </xf>
    <xf numFmtId="0" fontId="6" fillId="0" borderId="11" xfId="0" applyFont="1" applyFill="1" applyBorder="1" applyAlignment="1">
      <alignment horizontal="left" vertical="center" wrapText="1"/>
    </xf>
    <xf numFmtId="0" fontId="8" fillId="0" borderId="11" xfId="0" applyFont="1" applyBorder="1" applyAlignment="1">
      <alignment horizontal="left" vertical="center" wrapText="1"/>
    </xf>
    <xf numFmtId="0" fontId="4" fillId="7" borderId="0" xfId="0" applyFont="1" applyFill="1" applyAlignment="1">
      <alignment horizontal="left" vertical="center" wrapText="1" indent="1"/>
    </xf>
    <xf numFmtId="0" fontId="13" fillId="0" borderId="11" xfId="0" applyFont="1" applyFill="1" applyBorder="1" applyAlignment="1">
      <alignment horizontal="left" vertical="center" wrapText="1"/>
    </xf>
    <xf numFmtId="49" fontId="21" fillId="0" borderId="0" xfId="0" applyNumberFormat="1" applyFont="1" applyAlignment="1">
      <alignment horizontal="center" vertical="center"/>
    </xf>
    <xf numFmtId="0" fontId="21" fillId="0" borderId="0" xfId="0" applyFont="1" applyAlignment="1">
      <alignment horizontal="center" vertical="center"/>
    </xf>
    <xf numFmtId="49" fontId="8" fillId="0" borderId="8" xfId="0" applyNumberFormat="1" applyFont="1" applyBorder="1" applyAlignment="1" applyProtection="1">
      <alignment horizontal="left" vertical="center"/>
      <protection locked="0"/>
    </xf>
    <xf numFmtId="49" fontId="8" fillId="0" borderId="9" xfId="0" applyNumberFormat="1" applyFont="1" applyBorder="1" applyAlignment="1" applyProtection="1">
      <alignment horizontal="left" vertical="center"/>
      <protection locked="0"/>
    </xf>
    <xf numFmtId="49" fontId="8" fillId="0" borderId="10" xfId="0" applyNumberFormat="1" applyFont="1" applyBorder="1" applyAlignment="1" applyProtection="1">
      <alignment horizontal="left" vertical="center"/>
      <protection locked="0"/>
    </xf>
    <xf numFmtId="49" fontId="8" fillId="0" borderId="11" xfId="0" applyNumberFormat="1" applyFont="1" applyBorder="1" applyAlignment="1" applyProtection="1">
      <alignment horizontal="center" vertical="center"/>
      <protection locked="0"/>
    </xf>
    <xf numFmtId="0" fontId="8" fillId="0" borderId="11" xfId="0" applyFont="1" applyBorder="1" applyAlignment="1" applyProtection="1">
      <alignment vertical="center"/>
      <protection locked="0"/>
    </xf>
    <xf numFmtId="49" fontId="8" fillId="0" borderId="10" xfId="0" applyNumberFormat="1" applyFont="1" applyBorder="1" applyAlignment="1">
      <alignment vertical="center"/>
    </xf>
    <xf numFmtId="49" fontId="8" fillId="0" borderId="11" xfId="0" applyNumberFormat="1" applyFont="1" applyBorder="1" applyAlignment="1">
      <alignment vertical="center"/>
    </xf>
    <xf numFmtId="49" fontId="8" fillId="0" borderId="5" xfId="0" applyNumberFormat="1" applyFont="1" applyBorder="1" applyAlignment="1">
      <alignment vertical="center"/>
    </xf>
    <xf numFmtId="49" fontId="8" fillId="0" borderId="8" xfId="0" applyNumberFormat="1" applyFont="1" applyBorder="1" applyAlignment="1">
      <alignment horizontal="center" vertical="center"/>
    </xf>
    <xf numFmtId="49" fontId="8" fillId="0" borderId="9" xfId="0" applyNumberFormat="1" applyFont="1" applyBorder="1" applyAlignment="1">
      <alignment horizontal="center" vertical="center"/>
    </xf>
    <xf numFmtId="49" fontId="8" fillId="0" borderId="0" xfId="0" applyNumberFormat="1" applyFont="1" applyAlignment="1">
      <alignment horizontal="center" vertical="center"/>
    </xf>
    <xf numFmtId="49" fontId="8" fillId="0" borderId="2" xfId="0" applyNumberFormat="1" applyFont="1" applyBorder="1" applyAlignment="1">
      <alignment vertical="center"/>
    </xf>
    <xf numFmtId="49" fontId="8" fillId="0" borderId="3" xfId="0" applyNumberFormat="1" applyFont="1" applyBorder="1" applyAlignment="1">
      <alignment vertical="center"/>
    </xf>
    <xf numFmtId="49" fontId="8" fillId="0" borderId="14" xfId="0" applyNumberFormat="1" applyFont="1" applyBorder="1" applyAlignment="1">
      <alignment vertical="center"/>
    </xf>
    <xf numFmtId="49" fontId="8" fillId="0" borderId="0" xfId="0" applyNumberFormat="1" applyFont="1" applyAlignment="1">
      <alignment vertical="center"/>
    </xf>
    <xf numFmtId="49" fontId="8" fillId="0" borderId="16" xfId="0" applyNumberFormat="1" applyFont="1" applyBorder="1" applyAlignment="1">
      <alignment vertical="center"/>
    </xf>
    <xf numFmtId="49" fontId="8" fillId="0" borderId="1" xfId="0" applyNumberFormat="1" applyFont="1" applyBorder="1" applyAlignment="1">
      <alignment vertical="center"/>
    </xf>
    <xf numFmtId="49" fontId="8" fillId="0" borderId="8" xfId="0" quotePrefix="1" applyNumberFormat="1" applyFont="1" applyBorder="1" applyAlignment="1">
      <alignment horizontal="left" vertical="center" indent="2"/>
    </xf>
    <xf numFmtId="49" fontId="8" fillId="0" borderId="9" xfId="0" applyNumberFormat="1" applyFont="1" applyBorder="1" applyAlignment="1">
      <alignment horizontal="left" vertical="center" indent="2"/>
    </xf>
    <xf numFmtId="49" fontId="8" fillId="0" borderId="10" xfId="0" applyNumberFormat="1" applyFont="1" applyBorder="1" applyAlignment="1">
      <alignment horizontal="left" vertical="center" indent="2"/>
    </xf>
    <xf numFmtId="49" fontId="8" fillId="0" borderId="11" xfId="0" applyNumberFormat="1" applyFont="1" applyBorder="1" applyAlignment="1">
      <alignment horizontal="center" vertical="center"/>
    </xf>
    <xf numFmtId="49" fontId="8" fillId="0" borderId="10" xfId="0" applyNumberFormat="1" applyFont="1" applyBorder="1" applyAlignment="1">
      <alignment horizontal="center" vertical="center"/>
    </xf>
    <xf numFmtId="49" fontId="8" fillId="0" borderId="9" xfId="0" applyNumberFormat="1" applyFont="1" applyBorder="1" applyAlignment="1">
      <alignment horizontal="left" vertical="center"/>
    </xf>
    <xf numFmtId="49" fontId="8" fillId="0" borderId="9" xfId="0" applyNumberFormat="1" applyFont="1" applyBorder="1" applyAlignment="1">
      <alignment vertical="center"/>
    </xf>
    <xf numFmtId="49" fontId="8" fillId="0" borderId="10" xfId="0" applyNumberFormat="1" applyFont="1" applyBorder="1" applyAlignment="1">
      <alignment horizontal="left"/>
    </xf>
    <xf numFmtId="49" fontId="8" fillId="0" borderId="11" xfId="0" applyNumberFormat="1" applyFont="1" applyBorder="1" applyAlignment="1" applyProtection="1">
      <alignment horizontal="center" vertical="center" shrinkToFit="1"/>
      <protection locked="0"/>
    </xf>
    <xf numFmtId="49" fontId="8" fillId="0" borderId="2" xfId="0" applyNumberFormat="1" applyFont="1" applyBorder="1" applyAlignment="1" applyProtection="1">
      <alignment horizontal="left" vertical="center"/>
      <protection locked="0"/>
    </xf>
    <xf numFmtId="49" fontId="8" fillId="0" borderId="3" xfId="0" applyNumberFormat="1" applyFont="1" applyBorder="1" applyAlignment="1" applyProtection="1">
      <alignment horizontal="left" vertical="center"/>
      <protection locked="0"/>
    </xf>
    <xf numFmtId="49" fontId="8" fillId="0" borderId="4" xfId="0" applyNumberFormat="1" applyFont="1" applyBorder="1" applyAlignment="1" applyProtection="1">
      <alignment horizontal="left" vertical="center"/>
      <protection locked="0"/>
    </xf>
    <xf numFmtId="49" fontId="8" fillId="0" borderId="14" xfId="0" applyNumberFormat="1" applyFont="1" applyBorder="1" applyAlignment="1" applyProtection="1">
      <alignment horizontal="left" vertical="center"/>
      <protection locked="0"/>
    </xf>
    <xf numFmtId="49" fontId="8" fillId="0" borderId="0" xfId="0" applyNumberFormat="1" applyFont="1" applyAlignment="1" applyProtection="1">
      <alignment horizontal="left" vertical="center"/>
      <protection locked="0"/>
    </xf>
    <xf numFmtId="49" fontId="8" fillId="0" borderId="18" xfId="0" applyNumberFormat="1" applyFont="1" applyBorder="1" applyAlignment="1" applyProtection="1">
      <alignment horizontal="left" vertical="center"/>
      <protection locked="0"/>
    </xf>
    <xf numFmtId="49" fontId="8" fillId="0" borderId="16" xfId="0" applyNumberFormat="1" applyFont="1" applyBorder="1" applyAlignment="1" applyProtection="1">
      <alignment horizontal="left" vertical="center"/>
      <protection locked="0"/>
    </xf>
    <xf numFmtId="49" fontId="8" fillId="0" borderId="1" xfId="0" applyNumberFormat="1" applyFont="1" applyBorder="1" applyAlignment="1" applyProtection="1">
      <alignment horizontal="left" vertical="center"/>
      <protection locked="0"/>
    </xf>
    <xf numFmtId="49" fontId="8" fillId="0" borderId="12" xfId="0" applyNumberFormat="1" applyFont="1" applyBorder="1" applyAlignment="1" applyProtection="1">
      <alignment horizontal="left" vertical="center"/>
      <protection locked="0"/>
    </xf>
    <xf numFmtId="49" fontId="8" fillId="0" borderId="2" xfId="0" applyNumberFormat="1" applyFont="1" applyBorder="1" applyAlignment="1" applyProtection="1">
      <alignment horizontal="left" vertical="top" wrapText="1"/>
      <protection locked="0"/>
    </xf>
    <xf numFmtId="49" fontId="8" fillId="0" borderId="3" xfId="0" applyNumberFormat="1" applyFont="1" applyBorder="1" applyAlignment="1" applyProtection="1">
      <alignment horizontal="left" vertical="top" wrapText="1"/>
      <protection locked="0"/>
    </xf>
    <xf numFmtId="49" fontId="8" fillId="0" borderId="4" xfId="0" applyNumberFormat="1" applyFont="1" applyBorder="1" applyAlignment="1" applyProtection="1">
      <alignment horizontal="left" vertical="top" wrapText="1"/>
      <protection locked="0"/>
    </xf>
    <xf numFmtId="49" fontId="8" fillId="0" borderId="14" xfId="0" applyNumberFormat="1" applyFont="1" applyBorder="1" applyAlignment="1" applyProtection="1">
      <alignment horizontal="left" vertical="top" wrapText="1"/>
      <protection locked="0"/>
    </xf>
    <xf numFmtId="49" fontId="8" fillId="0" borderId="0" xfId="0" applyNumberFormat="1" applyFont="1" applyAlignment="1" applyProtection="1">
      <alignment horizontal="left" vertical="top" wrapText="1"/>
      <protection locked="0"/>
    </xf>
    <xf numFmtId="49" fontId="8" fillId="0" borderId="18" xfId="0" applyNumberFormat="1" applyFont="1" applyBorder="1" applyAlignment="1" applyProtection="1">
      <alignment horizontal="left" vertical="top" wrapText="1"/>
      <protection locked="0"/>
    </xf>
    <xf numFmtId="49" fontId="8" fillId="0" borderId="16" xfId="0" applyNumberFormat="1" applyFont="1" applyBorder="1" applyAlignment="1" applyProtection="1">
      <alignment horizontal="left" vertical="top" wrapText="1"/>
      <protection locked="0"/>
    </xf>
    <xf numFmtId="49" fontId="8" fillId="0" borderId="1" xfId="0" applyNumberFormat="1" applyFont="1" applyBorder="1" applyAlignment="1" applyProtection="1">
      <alignment horizontal="left" vertical="top" wrapText="1"/>
      <protection locked="0"/>
    </xf>
    <xf numFmtId="49" fontId="8" fillId="0" borderId="12" xfId="0" applyNumberFormat="1" applyFont="1" applyBorder="1" applyAlignment="1" applyProtection="1">
      <alignment horizontal="left" vertical="top" wrapText="1"/>
      <protection locked="0"/>
    </xf>
    <xf numFmtId="0" fontId="8" fillId="0" borderId="8" xfId="0" applyFont="1" applyBorder="1" applyAlignment="1" applyProtection="1">
      <alignment horizontal="center" vertical="center" wrapText="1"/>
      <protection locked="0"/>
    </xf>
    <xf numFmtId="0" fontId="8" fillId="0" borderId="10" xfId="0" applyFont="1" applyBorder="1" applyAlignment="1" applyProtection="1">
      <alignment horizontal="center" vertical="center" wrapText="1"/>
      <protection locked="0"/>
    </xf>
    <xf numFmtId="0" fontId="8" fillId="0" borderId="3" xfId="0" applyFont="1" applyBorder="1" applyAlignment="1">
      <alignment vertical="center"/>
    </xf>
    <xf numFmtId="0" fontId="8" fillId="0" borderId="14" xfId="0" applyFont="1" applyBorder="1" applyAlignment="1">
      <alignment vertical="center"/>
    </xf>
    <xf numFmtId="0" fontId="8" fillId="0" borderId="0" xfId="0" applyFont="1" applyAlignment="1">
      <alignment vertical="center"/>
    </xf>
    <xf numFmtId="0" fontId="8" fillId="0" borderId="16" xfId="0" applyFont="1" applyBorder="1" applyAlignment="1">
      <alignment vertical="center"/>
    </xf>
    <xf numFmtId="0" fontId="8" fillId="0" borderId="1" xfId="0" applyFont="1" applyBorder="1" applyAlignment="1">
      <alignment vertical="center"/>
    </xf>
    <xf numFmtId="49" fontId="8" fillId="0" borderId="11" xfId="0" applyNumberFormat="1" applyFont="1" applyBorder="1" applyAlignment="1" applyProtection="1">
      <alignment horizontal="left" vertical="center"/>
      <protection locked="0"/>
    </xf>
    <xf numFmtId="49" fontId="8" fillId="0" borderId="8" xfId="0" applyNumberFormat="1" applyFont="1" applyBorder="1" applyAlignment="1" applyProtection="1">
      <alignment horizontal="left" vertical="center" wrapText="1" shrinkToFit="1"/>
      <protection locked="0"/>
    </xf>
    <xf numFmtId="49" fontId="8" fillId="0" borderId="9" xfId="0" applyNumberFormat="1" applyFont="1" applyBorder="1" applyAlignment="1" applyProtection="1">
      <alignment horizontal="left" vertical="center" wrapText="1" shrinkToFit="1"/>
      <protection locked="0"/>
    </xf>
    <xf numFmtId="49" fontId="8" fillId="0" borderId="10" xfId="0" applyNumberFormat="1" applyFont="1" applyBorder="1" applyAlignment="1" applyProtection="1">
      <alignment horizontal="left" vertical="center" wrapText="1" shrinkToFit="1"/>
      <protection locked="0"/>
    </xf>
    <xf numFmtId="0" fontId="8" fillId="0" borderId="8" xfId="0" applyFont="1" applyBorder="1" applyAlignment="1" applyProtection="1">
      <alignment horizontal="left" vertical="center" wrapText="1" shrinkToFit="1"/>
      <protection locked="0"/>
    </xf>
    <xf numFmtId="0" fontId="8" fillId="0" borderId="9" xfId="0" applyFont="1" applyBorder="1" applyAlignment="1" applyProtection="1">
      <alignment horizontal="left" vertical="center" wrapText="1" shrinkToFit="1"/>
      <protection locked="0"/>
    </xf>
    <xf numFmtId="0" fontId="8" fillId="0" borderId="10" xfId="0" applyFont="1" applyBorder="1" applyAlignment="1" applyProtection="1">
      <alignment horizontal="left" vertical="center" wrapText="1" shrinkToFit="1"/>
      <protection locked="0"/>
    </xf>
    <xf numFmtId="0" fontId="8" fillId="0" borderId="8" xfId="0" applyFont="1" applyBorder="1" applyAlignment="1" applyProtection="1">
      <alignment horizontal="left" vertical="center" wrapText="1"/>
      <protection locked="0"/>
    </xf>
    <xf numFmtId="0" fontId="8" fillId="0" borderId="9" xfId="0" applyFont="1" applyBorder="1" applyAlignment="1" applyProtection="1">
      <alignment horizontal="left" vertical="center" wrapText="1"/>
      <protection locked="0"/>
    </xf>
    <xf numFmtId="0" fontId="8" fillId="0" borderId="10" xfId="0" applyFont="1" applyBorder="1" applyAlignment="1" applyProtection="1">
      <alignment horizontal="left" vertical="center" wrapText="1"/>
      <protection locked="0"/>
    </xf>
    <xf numFmtId="0" fontId="8" fillId="0" borderId="3" xfId="0" applyFont="1" applyBorder="1" applyAlignment="1" applyProtection="1">
      <alignment vertical="center"/>
      <protection locked="0"/>
    </xf>
    <xf numFmtId="0" fontId="8" fillId="0" borderId="4" xfId="0" applyFont="1" applyBorder="1" applyAlignment="1" applyProtection="1">
      <alignment vertical="center"/>
      <protection locked="0"/>
    </xf>
    <xf numFmtId="0" fontId="8" fillId="0" borderId="14" xfId="0" applyFont="1" applyBorder="1" applyAlignment="1" applyProtection="1">
      <alignment vertical="center"/>
      <protection locked="0"/>
    </xf>
    <xf numFmtId="0" fontId="8" fillId="0" borderId="0" xfId="0" applyFont="1" applyAlignment="1" applyProtection="1">
      <alignment vertical="center"/>
      <protection locked="0"/>
    </xf>
    <xf numFmtId="0" fontId="8" fillId="0" borderId="18" xfId="0" applyFont="1" applyBorder="1" applyAlignment="1" applyProtection="1">
      <alignment vertical="center"/>
      <protection locked="0"/>
    </xf>
    <xf numFmtId="0" fontId="8" fillId="0" borderId="16" xfId="0" applyFont="1" applyBorder="1" applyAlignment="1" applyProtection="1">
      <alignment vertical="center"/>
      <protection locked="0"/>
    </xf>
    <xf numFmtId="0" fontId="8" fillId="0" borderId="1" xfId="0" applyFont="1" applyBorder="1" applyAlignment="1" applyProtection="1">
      <alignment vertical="center"/>
      <protection locked="0"/>
    </xf>
    <xf numFmtId="0" fontId="8" fillId="0" borderId="12" xfId="0" applyFont="1" applyBorder="1" applyAlignment="1" applyProtection="1">
      <alignment vertical="center"/>
      <protection locked="0"/>
    </xf>
    <xf numFmtId="0" fontId="8" fillId="0" borderId="8" xfId="0" applyFont="1" applyBorder="1" applyAlignment="1" applyProtection="1">
      <alignment horizontal="center" vertical="center"/>
      <protection hidden="1"/>
    </xf>
    <xf numFmtId="0" fontId="8" fillId="0" borderId="10" xfId="0" applyFont="1" applyBorder="1" applyAlignment="1" applyProtection="1">
      <alignment horizontal="center" vertical="center"/>
      <protection hidden="1"/>
    </xf>
    <xf numFmtId="49" fontId="8" fillId="0" borderId="2" xfId="0" applyNumberFormat="1" applyFont="1" applyBorder="1" applyAlignment="1" applyProtection="1">
      <alignment horizontal="left" vertical="center" wrapText="1"/>
      <protection locked="0"/>
    </xf>
    <xf numFmtId="49" fontId="8" fillId="0" borderId="3" xfId="0" applyNumberFormat="1" applyFont="1" applyBorder="1" applyAlignment="1" applyProtection="1">
      <alignment horizontal="left" vertical="center" wrapText="1"/>
      <protection locked="0"/>
    </xf>
    <xf numFmtId="49" fontId="8" fillId="0" borderId="4" xfId="0" applyNumberFormat="1" applyFont="1" applyBorder="1" applyAlignment="1" applyProtection="1">
      <alignment horizontal="left" vertical="center" wrapText="1"/>
      <protection locked="0"/>
    </xf>
    <xf numFmtId="49" fontId="8" fillId="0" borderId="16" xfId="0" applyNumberFormat="1" applyFont="1" applyBorder="1" applyAlignment="1" applyProtection="1">
      <alignment horizontal="left" vertical="center" wrapText="1"/>
      <protection locked="0"/>
    </xf>
    <xf numFmtId="49" fontId="8" fillId="0" borderId="1" xfId="0" applyNumberFormat="1" applyFont="1" applyBorder="1" applyAlignment="1" applyProtection="1">
      <alignment horizontal="left" vertical="center" wrapText="1"/>
      <protection locked="0"/>
    </xf>
    <xf numFmtId="49" fontId="8" fillId="0" borderId="12" xfId="0" applyNumberFormat="1" applyFont="1" applyBorder="1" applyAlignment="1" applyProtection="1">
      <alignment horizontal="left" vertical="center" wrapText="1"/>
      <protection locked="0"/>
    </xf>
    <xf numFmtId="0" fontId="8" fillId="0" borderId="9" xfId="0" applyFont="1" applyBorder="1" applyAlignment="1" applyProtection="1">
      <alignment horizontal="center" vertical="center" wrapText="1"/>
      <protection locked="0"/>
    </xf>
    <xf numFmtId="0" fontId="8" fillId="0" borderId="9" xfId="0" applyFont="1" applyBorder="1" applyAlignment="1">
      <alignment horizontal="center" vertical="center"/>
    </xf>
    <xf numFmtId="0" fontId="8" fillId="0" borderId="10" xfId="0" applyFont="1" applyBorder="1" applyAlignment="1">
      <alignment horizontal="center" vertical="center"/>
    </xf>
    <xf numFmtId="49" fontId="8" fillId="0" borderId="9" xfId="0" applyNumberFormat="1" applyFont="1" applyBorder="1" applyAlignment="1" applyProtection="1">
      <alignment horizontal="center" vertical="center"/>
      <protection locked="0"/>
    </xf>
    <xf numFmtId="49" fontId="8" fillId="0" borderId="10" xfId="0" applyNumberFormat="1" applyFont="1" applyBorder="1" applyAlignment="1" applyProtection="1">
      <alignment horizontal="center" vertical="center"/>
      <protection locked="0"/>
    </xf>
    <xf numFmtId="49" fontId="11" fillId="0" borderId="0" xfId="0" applyNumberFormat="1" applyFont="1" applyAlignment="1">
      <alignment horizontal="right" vertical="center"/>
    </xf>
    <xf numFmtId="49" fontId="8" fillId="0" borderId="2" xfId="0" applyNumberFormat="1" applyFont="1" applyBorder="1" applyAlignment="1">
      <alignment vertical="center" wrapText="1"/>
    </xf>
    <xf numFmtId="0" fontId="8" fillId="0" borderId="3" xfId="0" applyFont="1" applyBorder="1" applyAlignment="1">
      <alignment vertical="center" wrapText="1"/>
    </xf>
    <xf numFmtId="0" fontId="8" fillId="0" borderId="14" xfId="0" applyFont="1" applyBorder="1" applyAlignment="1">
      <alignment vertical="center" wrapText="1"/>
    </xf>
    <xf numFmtId="0" fontId="8" fillId="0" borderId="0" xfId="0" applyFont="1" applyAlignment="1">
      <alignment vertical="center" wrapText="1"/>
    </xf>
    <xf numFmtId="0" fontId="8" fillId="0" borderId="16" xfId="0" applyFont="1" applyBorder="1" applyAlignment="1">
      <alignment vertical="center" wrapText="1"/>
    </xf>
    <xf numFmtId="0" fontId="8" fillId="0" borderId="1" xfId="0" applyFont="1" applyBorder="1" applyAlignment="1">
      <alignment vertical="center" wrapText="1"/>
    </xf>
    <xf numFmtId="0" fontId="8" fillId="0" borderId="0" xfId="0" applyFont="1" applyAlignment="1">
      <alignment horizontal="center" vertical="center"/>
    </xf>
    <xf numFmtId="0" fontId="8" fillId="0" borderId="18" xfId="0" applyFont="1" applyBorder="1" applyAlignment="1">
      <alignment horizontal="center" vertical="center"/>
    </xf>
    <xf numFmtId="49" fontId="8" fillId="0" borderId="0" xfId="0" applyNumberFormat="1" applyFont="1" applyAlignment="1">
      <alignment horizontal="left" vertical="center" wrapText="1"/>
    </xf>
    <xf numFmtId="0" fontId="8" fillId="0" borderId="12" xfId="0" applyFont="1" applyBorder="1" applyAlignment="1">
      <alignment vertical="center"/>
    </xf>
    <xf numFmtId="49" fontId="8" fillId="0" borderId="8" xfId="0" applyNumberFormat="1" applyFont="1" applyBorder="1" applyAlignment="1" applyProtection="1">
      <alignment horizontal="center" vertical="center"/>
      <protection locked="0"/>
    </xf>
    <xf numFmtId="49" fontId="8" fillId="0" borderId="8" xfId="0" applyNumberFormat="1" applyFont="1" applyBorder="1" applyAlignment="1">
      <alignment horizontal="center"/>
    </xf>
    <xf numFmtId="49" fontId="8" fillId="0" borderId="9" xfId="0" applyNumberFormat="1" applyFont="1" applyBorder="1" applyAlignment="1">
      <alignment horizontal="center"/>
    </xf>
    <xf numFmtId="49" fontId="8" fillId="0" borderId="10" xfId="0" applyNumberFormat="1" applyFont="1" applyBorder="1" applyAlignment="1">
      <alignment horizontal="center"/>
    </xf>
    <xf numFmtId="49" fontId="6" fillId="0" borderId="8" xfId="0" applyNumberFormat="1" applyFont="1" applyBorder="1" applyAlignment="1">
      <alignment horizontal="center" vertical="center"/>
    </xf>
    <xf numFmtId="0" fontId="8"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8" fillId="0" borderId="4" xfId="0" applyFont="1" applyBorder="1" applyAlignment="1" applyProtection="1">
      <alignment horizontal="left" vertical="center" wrapText="1"/>
      <protection locked="0"/>
    </xf>
    <xf numFmtId="0" fontId="8" fillId="0" borderId="16" xfId="0" applyFont="1" applyBorder="1" applyAlignment="1" applyProtection="1">
      <alignment horizontal="left" vertical="center" wrapText="1"/>
      <protection locked="0"/>
    </xf>
    <xf numFmtId="0" fontId="8" fillId="0" borderId="1" xfId="0" applyFont="1" applyBorder="1" applyAlignment="1" applyProtection="1">
      <alignment horizontal="left" vertical="center" wrapText="1"/>
      <protection locked="0"/>
    </xf>
    <xf numFmtId="0" fontId="8" fillId="0" borderId="12" xfId="0" applyFont="1" applyBorder="1" applyAlignment="1" applyProtection="1">
      <alignment horizontal="left" vertical="center" wrapText="1"/>
      <protection locked="0"/>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8" fillId="0" borderId="4" xfId="0" applyFont="1" applyBorder="1" applyAlignment="1">
      <alignment horizontal="left" vertical="center" wrapText="1"/>
    </xf>
    <xf numFmtId="0" fontId="8" fillId="0" borderId="16" xfId="0" applyFont="1" applyBorder="1" applyAlignment="1">
      <alignment horizontal="left" vertical="center" wrapText="1"/>
    </xf>
    <xf numFmtId="0" fontId="8" fillId="0" borderId="1" xfId="0" applyFont="1" applyBorder="1" applyAlignment="1">
      <alignment horizontal="left" vertical="center" wrapText="1"/>
    </xf>
    <xf numFmtId="0" fontId="8" fillId="0" borderId="12" xfId="0" applyFont="1" applyBorder="1" applyAlignment="1">
      <alignment horizontal="left" vertical="center" wrapText="1"/>
    </xf>
    <xf numFmtId="49" fontId="8" fillId="0" borderId="2" xfId="0" applyNumberFormat="1" applyFont="1" applyBorder="1" applyAlignment="1" applyProtection="1">
      <alignment horizontal="left" vertical="top"/>
      <protection locked="0"/>
    </xf>
    <xf numFmtId="49" fontId="8" fillId="0" borderId="3" xfId="0" applyNumberFormat="1" applyFont="1" applyBorder="1" applyAlignment="1" applyProtection="1">
      <alignment horizontal="left" vertical="top"/>
      <protection locked="0"/>
    </xf>
    <xf numFmtId="49" fontId="8" fillId="0" borderId="4" xfId="0" applyNumberFormat="1" applyFont="1" applyBorder="1" applyAlignment="1" applyProtection="1">
      <alignment horizontal="left" vertical="top"/>
      <protection locked="0"/>
    </xf>
    <xf numFmtId="49" fontId="8" fillId="0" borderId="14" xfId="0" applyNumberFormat="1" applyFont="1" applyBorder="1" applyAlignment="1" applyProtection="1">
      <alignment horizontal="left" vertical="top"/>
      <protection locked="0"/>
    </xf>
    <xf numFmtId="49" fontId="8" fillId="0" borderId="0" xfId="0" applyNumberFormat="1" applyFont="1" applyAlignment="1" applyProtection="1">
      <alignment horizontal="left" vertical="top"/>
      <protection locked="0"/>
    </xf>
    <xf numFmtId="49" fontId="8" fillId="0" borderId="18" xfId="0" applyNumberFormat="1" applyFont="1" applyBorder="1" applyAlignment="1" applyProtection="1">
      <alignment horizontal="left" vertical="top"/>
      <protection locked="0"/>
    </xf>
    <xf numFmtId="49" fontId="8" fillId="0" borderId="16" xfId="0" applyNumberFormat="1" applyFont="1" applyBorder="1" applyAlignment="1" applyProtection="1">
      <alignment horizontal="left" vertical="top"/>
      <protection locked="0"/>
    </xf>
    <xf numFmtId="49" fontId="8" fillId="0" borderId="1" xfId="0" applyNumberFormat="1" applyFont="1" applyBorder="1" applyAlignment="1" applyProtection="1">
      <alignment horizontal="left" vertical="top"/>
      <protection locked="0"/>
    </xf>
    <xf numFmtId="49" fontId="8" fillId="0" borderId="12" xfId="0" applyNumberFormat="1" applyFont="1" applyBorder="1" applyAlignment="1" applyProtection="1">
      <alignment horizontal="left" vertical="top"/>
      <protection locked="0"/>
    </xf>
    <xf numFmtId="49" fontId="8" fillId="0" borderId="8" xfId="0" applyNumberFormat="1" applyFont="1" applyBorder="1" applyAlignment="1" applyProtection="1">
      <alignment horizontal="left" vertical="center" wrapText="1"/>
      <protection locked="0"/>
    </xf>
    <xf numFmtId="0" fontId="8" fillId="0" borderId="10" xfId="0" applyFont="1" applyBorder="1" applyAlignment="1">
      <alignment horizontal="center" vertical="center" wrapText="1"/>
    </xf>
    <xf numFmtId="0" fontId="8" fillId="0" borderId="11" xfId="0" applyFont="1" applyBorder="1" applyAlignment="1">
      <alignment horizontal="center" vertical="center" wrapText="1"/>
    </xf>
    <xf numFmtId="49" fontId="8" fillId="0" borderId="9" xfId="0" applyNumberFormat="1" applyFont="1" applyBorder="1" applyAlignment="1" applyProtection="1">
      <alignment horizontal="left" vertical="center" wrapText="1"/>
      <protection locked="0"/>
    </xf>
    <xf numFmtId="49" fontId="8" fillId="0" borderId="10" xfId="0" applyNumberFormat="1" applyFont="1" applyBorder="1" applyAlignment="1" applyProtection="1">
      <alignment horizontal="left" vertical="center" wrapText="1"/>
      <protection locked="0"/>
    </xf>
    <xf numFmtId="49" fontId="8" fillId="0" borderId="11" xfId="0" applyNumberFormat="1" applyFont="1" applyBorder="1" applyAlignment="1" applyProtection="1">
      <alignment horizontal="center" vertical="center" wrapText="1"/>
      <protection locked="0"/>
    </xf>
    <xf numFmtId="0" fontId="8" fillId="0" borderId="9" xfId="0" applyFont="1" applyBorder="1" applyAlignment="1" applyProtection="1">
      <alignment horizontal="left" wrapText="1"/>
      <protection locked="0"/>
    </xf>
    <xf numFmtId="0" fontId="8" fillId="0" borderId="10" xfId="0" applyFont="1" applyBorder="1" applyAlignment="1" applyProtection="1">
      <alignment horizontal="left" wrapText="1"/>
      <protection locked="0"/>
    </xf>
    <xf numFmtId="49" fontId="8" fillId="0" borderId="14" xfId="0" applyNumberFormat="1" applyFont="1" applyBorder="1" applyAlignment="1" applyProtection="1">
      <alignment horizontal="left" vertical="center" wrapText="1"/>
      <protection locked="0"/>
    </xf>
    <xf numFmtId="49" fontId="8" fillId="0" borderId="0" xfId="0" applyNumberFormat="1" applyFont="1" applyAlignment="1" applyProtection="1">
      <alignment horizontal="left" vertical="center" wrapText="1"/>
      <protection locked="0"/>
    </xf>
    <xf numFmtId="49" fontId="8" fillId="0" borderId="18" xfId="0" applyNumberFormat="1" applyFont="1" applyBorder="1" applyAlignment="1" applyProtection="1">
      <alignment horizontal="left" vertical="center" wrapText="1"/>
      <protection locked="0"/>
    </xf>
    <xf numFmtId="49" fontId="8" fillId="0" borderId="8" xfId="0" applyNumberFormat="1" applyFont="1" applyBorder="1" applyAlignment="1">
      <alignment horizontal="left" vertical="center"/>
    </xf>
    <xf numFmtId="49" fontId="8" fillId="0" borderId="10" xfId="0" applyNumberFormat="1" applyFont="1" applyBorder="1" applyAlignment="1">
      <alignment horizontal="left" vertical="center"/>
    </xf>
    <xf numFmtId="49" fontId="8" fillId="0" borderId="9" xfId="0" applyNumberFormat="1" applyFont="1" applyBorder="1" applyAlignment="1">
      <alignment horizontal="right"/>
    </xf>
    <xf numFmtId="49" fontId="8" fillId="0" borderId="10" xfId="0" applyNumberFormat="1" applyFont="1" applyBorder="1" applyAlignment="1">
      <alignment horizontal="right"/>
    </xf>
    <xf numFmtId="49" fontId="8" fillId="0" borderId="2" xfId="0" applyNumberFormat="1" applyFont="1" applyBorder="1" applyAlignment="1">
      <alignment horizontal="left" vertical="center" wrapText="1"/>
    </xf>
    <xf numFmtId="49" fontId="23" fillId="0" borderId="3" xfId="0" applyNumberFormat="1" applyFont="1" applyBorder="1" applyAlignment="1">
      <alignment horizontal="left" vertical="center" wrapText="1"/>
    </xf>
    <xf numFmtId="49" fontId="23" fillId="0" borderId="4" xfId="0" applyNumberFormat="1" applyFont="1" applyBorder="1" applyAlignment="1">
      <alignment horizontal="left" vertical="center" wrapText="1"/>
    </xf>
    <xf numFmtId="49" fontId="23" fillId="0" borderId="16" xfId="0" applyNumberFormat="1" applyFont="1" applyBorder="1" applyAlignment="1">
      <alignment horizontal="left" vertical="center" wrapText="1"/>
    </xf>
    <xf numFmtId="49" fontId="23" fillId="0" borderId="1" xfId="0" applyNumberFormat="1" applyFont="1" applyBorder="1" applyAlignment="1">
      <alignment horizontal="left" vertical="center" wrapText="1"/>
    </xf>
    <xf numFmtId="49" fontId="23" fillId="0" borderId="12" xfId="0" applyNumberFormat="1" applyFont="1" applyBorder="1" applyAlignment="1">
      <alignment horizontal="left" vertical="center" wrapText="1"/>
    </xf>
    <xf numFmtId="49" fontId="8" fillId="0" borderId="8" xfId="0" quotePrefix="1" applyNumberFormat="1" applyFont="1" applyFill="1" applyBorder="1" applyAlignment="1" applyProtection="1">
      <alignment horizontal="left" vertical="center" indent="2"/>
    </xf>
    <xf numFmtId="49" fontId="8" fillId="0" borderId="9" xfId="0" applyNumberFormat="1" applyFont="1" applyFill="1" applyBorder="1" applyAlignment="1" applyProtection="1">
      <alignment horizontal="left" vertical="center" indent="2"/>
    </xf>
    <xf numFmtId="49" fontId="8" fillId="0" borderId="10" xfId="0" applyNumberFormat="1" applyFont="1" applyFill="1" applyBorder="1" applyAlignment="1" applyProtection="1">
      <alignment horizontal="left" vertical="center" indent="2"/>
    </xf>
    <xf numFmtId="49" fontId="8" fillId="0" borderId="8" xfId="0" applyNumberFormat="1" applyFont="1" applyFill="1" applyBorder="1" applyAlignment="1" applyProtection="1">
      <alignment horizontal="center" vertical="center"/>
    </xf>
    <xf numFmtId="49" fontId="8" fillId="0" borderId="10" xfId="0" applyNumberFormat="1" applyFont="1" applyFill="1" applyBorder="1" applyAlignment="1" applyProtection="1">
      <alignment horizontal="center" vertical="center"/>
    </xf>
    <xf numFmtId="49" fontId="8" fillId="0" borderId="11" xfId="0" applyNumberFormat="1" applyFont="1" applyFill="1" applyBorder="1" applyAlignment="1" applyProtection="1">
      <alignment horizontal="center" vertical="center"/>
    </xf>
    <xf numFmtId="49" fontId="8" fillId="0" borderId="2" xfId="0" applyNumberFormat="1" applyFont="1" applyFill="1" applyBorder="1" applyAlignment="1" applyProtection="1">
      <alignment vertical="center"/>
    </xf>
    <xf numFmtId="49" fontId="8" fillId="0" borderId="3" xfId="0" applyNumberFormat="1" applyFont="1" applyFill="1" applyBorder="1" applyAlignment="1" applyProtection="1">
      <alignment vertical="center"/>
    </xf>
    <xf numFmtId="49" fontId="8" fillId="0" borderId="14" xfId="0" applyNumberFormat="1" applyFont="1" applyFill="1" applyBorder="1" applyAlignment="1" applyProtection="1">
      <alignment vertical="center"/>
    </xf>
    <xf numFmtId="49" fontId="8" fillId="0" borderId="0" xfId="0" applyNumberFormat="1" applyFont="1" applyFill="1" applyBorder="1" applyAlignment="1" applyProtection="1">
      <alignment vertical="center"/>
    </xf>
    <xf numFmtId="49" fontId="8" fillId="0" borderId="16" xfId="0" applyNumberFormat="1" applyFont="1" applyFill="1" applyBorder="1" applyAlignment="1" applyProtection="1">
      <alignment vertical="center"/>
    </xf>
    <xf numFmtId="49" fontId="8" fillId="0" borderId="1" xfId="0" applyNumberFormat="1" applyFont="1" applyFill="1" applyBorder="1" applyAlignment="1" applyProtection="1">
      <alignment vertical="center"/>
    </xf>
    <xf numFmtId="49" fontId="21" fillId="0" borderId="0" xfId="0" applyNumberFormat="1" applyFont="1" applyFill="1" applyAlignment="1" applyProtection="1">
      <alignment horizontal="center" vertical="center"/>
    </xf>
    <xf numFmtId="0" fontId="21" fillId="0" borderId="0" xfId="0" applyFont="1" applyFill="1" applyBorder="1" applyAlignment="1">
      <alignment horizontal="center" vertical="center"/>
    </xf>
    <xf numFmtId="49" fontId="8" fillId="0" borderId="8" xfId="0" applyNumberFormat="1" applyFont="1" applyFill="1" applyBorder="1" applyAlignment="1" applyProtection="1">
      <alignment horizontal="left" vertical="center"/>
      <protection locked="0"/>
    </xf>
    <xf numFmtId="49" fontId="8" fillId="0" borderId="9" xfId="0" applyNumberFormat="1" applyFont="1" applyFill="1" applyBorder="1" applyAlignment="1" applyProtection="1">
      <alignment horizontal="left" vertical="center"/>
      <protection locked="0"/>
    </xf>
    <xf numFmtId="49" fontId="8" fillId="0" borderId="10" xfId="0" applyNumberFormat="1" applyFont="1" applyFill="1" applyBorder="1" applyAlignment="1" applyProtection="1">
      <alignment horizontal="left" vertical="center"/>
      <protection locked="0"/>
    </xf>
    <xf numFmtId="49" fontId="8" fillId="0" borderId="11" xfId="0" applyNumberFormat="1" applyFont="1" applyFill="1" applyBorder="1" applyAlignment="1" applyProtection="1">
      <alignment horizontal="center" vertical="center"/>
      <protection locked="0"/>
    </xf>
    <xf numFmtId="0" fontId="8" fillId="0" borderId="11" xfId="0" applyFont="1" applyFill="1" applyBorder="1" applyAlignment="1" applyProtection="1">
      <alignment vertical="center"/>
      <protection locked="0"/>
    </xf>
    <xf numFmtId="49" fontId="8" fillId="0" borderId="10" xfId="0" applyNumberFormat="1" applyFont="1" applyFill="1" applyBorder="1" applyAlignment="1" applyProtection="1">
      <alignment vertical="center"/>
    </xf>
    <xf numFmtId="49" fontId="8" fillId="0" borderId="11" xfId="0" applyNumberFormat="1" applyFont="1" applyFill="1" applyBorder="1" applyAlignment="1" applyProtection="1">
      <alignment vertical="center"/>
    </xf>
    <xf numFmtId="49" fontId="8" fillId="0" borderId="5"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49" fontId="8" fillId="0" borderId="0" xfId="0" applyNumberFormat="1" applyFont="1" applyFill="1" applyBorder="1" applyAlignment="1" applyProtection="1">
      <alignment horizontal="center" vertical="center"/>
    </xf>
    <xf numFmtId="49" fontId="8" fillId="0" borderId="9" xfId="0" applyNumberFormat="1" applyFont="1" applyFill="1" applyBorder="1" applyAlignment="1" applyProtection="1">
      <alignment horizontal="left" vertical="center"/>
    </xf>
    <xf numFmtId="49" fontId="8" fillId="0" borderId="9" xfId="0" applyNumberFormat="1" applyFont="1" applyFill="1" applyBorder="1" applyAlignment="1" applyProtection="1">
      <alignment vertical="center"/>
    </xf>
    <xf numFmtId="49" fontId="8" fillId="0" borderId="10" xfId="0" applyNumberFormat="1" applyFont="1" applyFill="1" applyBorder="1" applyAlignment="1" applyProtection="1">
      <alignment horizontal="left"/>
    </xf>
    <xf numFmtId="0" fontId="8" fillId="0" borderId="3" xfId="0" applyFont="1" applyFill="1" applyBorder="1" applyAlignment="1" applyProtection="1">
      <alignment vertical="center"/>
    </xf>
    <xf numFmtId="0" fontId="8" fillId="0" borderId="16" xfId="0" applyFont="1" applyFill="1" applyBorder="1" applyAlignment="1" applyProtection="1">
      <alignment vertical="center"/>
    </xf>
    <xf numFmtId="0" fontId="8" fillId="0" borderId="1" xfId="0" applyFont="1" applyFill="1" applyBorder="1" applyAlignment="1" applyProtection="1">
      <alignment vertical="center"/>
    </xf>
    <xf numFmtId="49" fontId="8" fillId="0" borderId="8" xfId="0" applyNumberFormat="1" applyFont="1" applyFill="1" applyBorder="1" applyAlignment="1" applyProtection="1">
      <alignment horizontal="center"/>
    </xf>
    <xf numFmtId="49" fontId="8" fillId="0" borderId="10" xfId="0" applyNumberFormat="1" applyFont="1" applyFill="1" applyBorder="1" applyAlignment="1" applyProtection="1">
      <alignment horizontal="center"/>
    </xf>
    <xf numFmtId="49" fontId="8" fillId="0" borderId="2" xfId="0" applyNumberFormat="1" applyFont="1" applyFill="1" applyBorder="1" applyAlignment="1" applyProtection="1">
      <alignment horizontal="left" vertical="center"/>
      <protection locked="0"/>
    </xf>
    <xf numFmtId="49" fontId="8" fillId="0" borderId="3" xfId="0" applyNumberFormat="1" applyFont="1" applyFill="1" applyBorder="1" applyAlignment="1" applyProtection="1">
      <alignment horizontal="left" vertical="center"/>
      <protection locked="0"/>
    </xf>
    <xf numFmtId="49" fontId="8" fillId="0" borderId="4" xfId="0" applyNumberFormat="1" applyFont="1" applyFill="1" applyBorder="1" applyAlignment="1" applyProtection="1">
      <alignment horizontal="left" vertical="center"/>
      <protection locked="0"/>
    </xf>
    <xf numFmtId="49" fontId="8" fillId="0" borderId="14" xfId="0" applyNumberFormat="1" applyFont="1" applyFill="1" applyBorder="1" applyAlignment="1" applyProtection="1">
      <alignment horizontal="left" vertical="center"/>
      <protection locked="0"/>
    </xf>
    <xf numFmtId="49" fontId="8" fillId="0" borderId="0" xfId="0" applyNumberFormat="1" applyFont="1" applyFill="1" applyBorder="1" applyAlignment="1" applyProtection="1">
      <alignment horizontal="left" vertical="center"/>
      <protection locked="0"/>
    </xf>
    <xf numFmtId="49" fontId="8" fillId="0" borderId="18" xfId="0" applyNumberFormat="1" applyFont="1" applyFill="1" applyBorder="1" applyAlignment="1" applyProtection="1">
      <alignment horizontal="left" vertical="center"/>
      <protection locked="0"/>
    </xf>
    <xf numFmtId="49" fontId="8" fillId="0" borderId="16"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49" fontId="8" fillId="0" borderId="12" xfId="0" applyNumberFormat="1" applyFont="1" applyFill="1" applyBorder="1" applyAlignment="1" applyProtection="1">
      <alignment horizontal="left" vertical="center"/>
      <protection locked="0"/>
    </xf>
    <xf numFmtId="49" fontId="8" fillId="0" borderId="2" xfId="0" applyNumberFormat="1" applyFont="1" applyFill="1" applyBorder="1" applyAlignment="1" applyProtection="1">
      <alignment horizontal="left" vertical="top" wrapText="1"/>
      <protection locked="0"/>
    </xf>
    <xf numFmtId="49" fontId="8" fillId="0" borderId="3" xfId="0" applyNumberFormat="1" applyFont="1" applyFill="1" applyBorder="1" applyAlignment="1" applyProtection="1">
      <alignment horizontal="left" vertical="top" wrapText="1"/>
      <protection locked="0"/>
    </xf>
    <xf numFmtId="49" fontId="8" fillId="0" borderId="4" xfId="0" applyNumberFormat="1" applyFont="1" applyFill="1" applyBorder="1" applyAlignment="1" applyProtection="1">
      <alignment horizontal="left" vertical="top" wrapText="1"/>
      <protection locked="0"/>
    </xf>
    <xf numFmtId="49" fontId="8" fillId="0" borderId="14" xfId="0" applyNumberFormat="1" applyFont="1" applyFill="1" applyBorder="1" applyAlignment="1" applyProtection="1">
      <alignment horizontal="left" vertical="top" wrapText="1"/>
      <protection locked="0"/>
    </xf>
    <xf numFmtId="49" fontId="8" fillId="0" borderId="0" xfId="0" applyNumberFormat="1" applyFont="1" applyFill="1" applyBorder="1" applyAlignment="1" applyProtection="1">
      <alignment horizontal="left" vertical="top" wrapText="1"/>
      <protection locked="0"/>
    </xf>
    <xf numFmtId="49" fontId="8" fillId="0" borderId="18" xfId="0" applyNumberFormat="1" applyFont="1" applyFill="1" applyBorder="1" applyAlignment="1" applyProtection="1">
      <alignment horizontal="left" vertical="top" wrapText="1"/>
      <protection locked="0"/>
    </xf>
    <xf numFmtId="49" fontId="8" fillId="0" borderId="16" xfId="0" applyNumberFormat="1" applyFont="1" applyFill="1" applyBorder="1" applyAlignment="1" applyProtection="1">
      <alignment horizontal="left" vertical="top" wrapText="1"/>
      <protection locked="0"/>
    </xf>
    <xf numFmtId="49" fontId="8" fillId="0" borderId="1" xfId="0" applyNumberFormat="1" applyFont="1" applyFill="1" applyBorder="1" applyAlignment="1" applyProtection="1">
      <alignment horizontal="left" vertical="top" wrapText="1"/>
      <protection locked="0"/>
    </xf>
    <xf numFmtId="49" fontId="8" fillId="0" borderId="12" xfId="0" applyNumberFormat="1" applyFont="1" applyFill="1" applyBorder="1" applyAlignment="1" applyProtection="1">
      <alignment horizontal="left" vertical="top" wrapText="1"/>
      <protection locked="0"/>
    </xf>
    <xf numFmtId="49" fontId="11" fillId="0" borderId="0" xfId="0" applyNumberFormat="1" applyFont="1" applyFill="1" applyBorder="1" applyAlignment="1" applyProtection="1">
      <alignment horizontal="right" vertical="center"/>
    </xf>
    <xf numFmtId="49" fontId="8" fillId="0" borderId="2" xfId="0" applyNumberFormat="1" applyFont="1" applyFill="1" applyBorder="1" applyAlignment="1" applyProtection="1">
      <alignment vertical="center" wrapText="1"/>
    </xf>
    <xf numFmtId="0" fontId="8" fillId="0" borderId="3" xfId="0" applyFont="1" applyFill="1" applyBorder="1" applyAlignment="1" applyProtection="1">
      <alignment vertical="center" wrapText="1"/>
    </xf>
    <xf numFmtId="0" fontId="8" fillId="0" borderId="14" xfId="0" applyFont="1" applyFill="1" applyBorder="1" applyAlignment="1" applyProtection="1">
      <alignment vertical="center" wrapText="1"/>
    </xf>
    <xf numFmtId="0" fontId="8" fillId="0" borderId="0" xfId="0" applyFont="1" applyFill="1" applyBorder="1" applyAlignment="1" applyProtection="1">
      <alignment vertical="center" wrapText="1"/>
    </xf>
    <xf numFmtId="0" fontId="8" fillId="0" borderId="16" xfId="0" applyFont="1" applyFill="1" applyBorder="1" applyAlignment="1" applyProtection="1">
      <alignment vertical="center" wrapText="1"/>
    </xf>
    <xf numFmtId="0" fontId="8" fillId="0" borderId="1" xfId="0" applyFont="1" applyFill="1" applyBorder="1" applyAlignment="1" applyProtection="1">
      <alignment vertical="center" wrapText="1"/>
    </xf>
    <xf numFmtId="0" fontId="8" fillId="0" borderId="9" xfId="0"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18" xfId="0" applyFont="1" applyFill="1" applyBorder="1" applyAlignment="1" applyProtection="1">
      <alignment horizontal="center" vertical="center"/>
    </xf>
    <xf numFmtId="49" fontId="8" fillId="0" borderId="0" xfId="0" applyNumberFormat="1" applyFont="1" applyFill="1" applyBorder="1" applyAlignment="1" applyProtection="1">
      <alignment horizontal="left" vertical="center" wrapText="1"/>
    </xf>
    <xf numFmtId="0" fontId="8" fillId="0" borderId="10" xfId="0" applyFont="1" applyFill="1" applyBorder="1" applyAlignment="1" applyProtection="1">
      <alignment horizontal="center" vertical="center"/>
    </xf>
    <xf numFmtId="0" fontId="8" fillId="0" borderId="14" xfId="0" applyFont="1" applyFill="1" applyBorder="1" applyAlignment="1" applyProtection="1">
      <alignment vertical="center"/>
    </xf>
    <xf numFmtId="0" fontId="8" fillId="0" borderId="0" xfId="0" applyFont="1" applyFill="1" applyBorder="1" applyAlignment="1" applyProtection="1">
      <alignment vertical="center"/>
    </xf>
    <xf numFmtId="0" fontId="8" fillId="0" borderId="12" xfId="0" applyFont="1" applyFill="1" applyBorder="1" applyAlignment="1" applyProtection="1">
      <alignment vertical="center"/>
    </xf>
    <xf numFmtId="49" fontId="8" fillId="0" borderId="11" xfId="0" applyNumberFormat="1" applyFont="1" applyFill="1" applyBorder="1" applyAlignment="1" applyProtection="1">
      <alignment horizontal="left" vertical="center"/>
      <protection locked="0"/>
    </xf>
    <xf numFmtId="49" fontId="8" fillId="0" borderId="8" xfId="0" applyNumberFormat="1" applyFont="1" applyFill="1" applyBorder="1" applyAlignment="1" applyProtection="1">
      <alignment horizontal="center" vertical="center"/>
      <protection locked="0"/>
    </xf>
    <xf numFmtId="49" fontId="8" fillId="0" borderId="10" xfId="0" applyNumberFormat="1" applyFont="1" applyFill="1" applyBorder="1" applyAlignment="1" applyProtection="1">
      <alignment horizontal="center" vertical="center"/>
      <protection locked="0"/>
    </xf>
    <xf numFmtId="0" fontId="8" fillId="0" borderId="8" xfId="0" applyNumberFormat="1" applyFont="1" applyFill="1" applyBorder="1" applyAlignment="1" applyProtection="1">
      <alignment horizontal="center" vertical="center" wrapText="1"/>
      <protection locked="0"/>
    </xf>
    <xf numFmtId="0" fontId="8" fillId="0" borderId="10" xfId="0" applyNumberFormat="1" applyFont="1" applyFill="1" applyBorder="1" applyAlignment="1" applyProtection="1">
      <alignment horizontal="center" vertical="center" wrapText="1"/>
      <protection locked="0"/>
    </xf>
    <xf numFmtId="49" fontId="8" fillId="0" borderId="8" xfId="0" applyNumberFormat="1" applyFont="1" applyFill="1" applyBorder="1" applyAlignment="1" applyProtection="1">
      <alignment horizontal="left" vertical="center" wrapText="1" shrinkToFit="1"/>
      <protection locked="0"/>
    </xf>
    <xf numFmtId="49" fontId="8" fillId="0" borderId="9" xfId="0" applyNumberFormat="1" applyFont="1" applyFill="1" applyBorder="1" applyAlignment="1" applyProtection="1">
      <alignment horizontal="left" vertical="center" wrapText="1" shrinkToFit="1"/>
      <protection locked="0"/>
    </xf>
    <xf numFmtId="49" fontId="8" fillId="0" borderId="10" xfId="0" applyNumberFormat="1" applyFont="1" applyFill="1" applyBorder="1" applyAlignment="1" applyProtection="1">
      <alignment horizontal="left" vertical="center" wrapText="1" shrinkToFit="1"/>
      <protection locked="0"/>
    </xf>
    <xf numFmtId="0" fontId="8" fillId="0" borderId="8" xfId="0" applyNumberFormat="1" applyFont="1" applyFill="1" applyBorder="1" applyAlignment="1" applyProtection="1">
      <alignment horizontal="left" vertical="center" wrapText="1" shrinkToFit="1"/>
      <protection locked="0"/>
    </xf>
    <xf numFmtId="0" fontId="8" fillId="0" borderId="9" xfId="0" applyNumberFormat="1" applyFont="1" applyFill="1" applyBorder="1" applyAlignment="1" applyProtection="1">
      <alignment horizontal="left" vertical="center" wrapText="1" shrinkToFit="1"/>
      <protection locked="0"/>
    </xf>
    <xf numFmtId="0" fontId="8" fillId="0" borderId="10" xfId="0" applyNumberFormat="1" applyFont="1" applyFill="1" applyBorder="1" applyAlignment="1" applyProtection="1">
      <alignment horizontal="left" vertical="center" wrapText="1" shrinkToFit="1"/>
      <protection locked="0"/>
    </xf>
    <xf numFmtId="0" fontId="8" fillId="0" borderId="8" xfId="0" applyNumberFormat="1" applyFont="1" applyFill="1" applyBorder="1" applyAlignment="1" applyProtection="1">
      <alignment horizontal="left" vertical="center" wrapText="1"/>
      <protection locked="0"/>
    </xf>
    <xf numFmtId="0" fontId="8" fillId="0" borderId="9" xfId="0" applyNumberFormat="1" applyFont="1" applyFill="1" applyBorder="1" applyAlignment="1" applyProtection="1">
      <alignment horizontal="left" vertical="center" wrapText="1"/>
      <protection locked="0"/>
    </xf>
    <xf numFmtId="0" fontId="8" fillId="0" borderId="10" xfId="0" applyNumberFormat="1" applyFont="1" applyFill="1" applyBorder="1" applyAlignment="1" applyProtection="1">
      <alignment horizontal="left" vertical="center" wrapText="1"/>
      <protection locked="0"/>
    </xf>
    <xf numFmtId="49" fontId="6" fillId="0" borderId="8" xfId="0" applyNumberFormat="1" applyFont="1" applyFill="1" applyBorder="1" applyAlignment="1" applyProtection="1">
      <alignment horizontal="center" vertical="center"/>
    </xf>
    <xf numFmtId="49" fontId="8" fillId="0" borderId="2" xfId="0" applyNumberFormat="1" applyFont="1" applyFill="1" applyBorder="1" applyAlignment="1" applyProtection="1">
      <alignment horizontal="left" vertical="center" wrapText="1"/>
      <protection locked="0"/>
    </xf>
    <xf numFmtId="49" fontId="8" fillId="0" borderId="3" xfId="0" applyNumberFormat="1" applyFont="1" applyFill="1" applyBorder="1" applyAlignment="1" applyProtection="1">
      <alignment horizontal="left" vertical="center" wrapText="1"/>
      <protection locked="0"/>
    </xf>
    <xf numFmtId="49" fontId="8" fillId="0" borderId="4" xfId="0" applyNumberFormat="1" applyFont="1" applyFill="1" applyBorder="1" applyAlignment="1" applyProtection="1">
      <alignment horizontal="left" vertical="center" wrapText="1"/>
      <protection locked="0"/>
    </xf>
    <xf numFmtId="49" fontId="8" fillId="0" borderId="16" xfId="0" applyNumberFormat="1" applyFont="1" applyFill="1" applyBorder="1" applyAlignment="1" applyProtection="1">
      <alignment horizontal="left" vertical="center" wrapText="1"/>
      <protection locked="0"/>
    </xf>
    <xf numFmtId="49" fontId="8" fillId="0" borderId="1" xfId="0" applyNumberFormat="1" applyFont="1" applyFill="1" applyBorder="1" applyAlignment="1" applyProtection="1">
      <alignment horizontal="left" vertical="center" wrapText="1"/>
      <protection locked="0"/>
    </xf>
    <xf numFmtId="49" fontId="8" fillId="0" borderId="12" xfId="0" applyNumberFormat="1" applyFont="1" applyFill="1" applyBorder="1" applyAlignment="1" applyProtection="1">
      <alignment horizontal="left" vertical="center" wrapText="1"/>
      <protection locked="0"/>
    </xf>
    <xf numFmtId="0" fontId="8" fillId="0" borderId="2" xfId="0" applyNumberFormat="1" applyFont="1" applyFill="1" applyBorder="1" applyAlignment="1" applyProtection="1">
      <alignment horizontal="left" vertical="center" wrapText="1"/>
      <protection locked="0"/>
    </xf>
    <xf numFmtId="0" fontId="8" fillId="0" borderId="3" xfId="0" applyNumberFormat="1" applyFont="1" applyFill="1" applyBorder="1" applyAlignment="1" applyProtection="1">
      <alignment horizontal="left" vertical="center" wrapText="1"/>
      <protection locked="0"/>
    </xf>
    <xf numFmtId="0" fontId="8" fillId="0" borderId="4" xfId="0" applyNumberFormat="1" applyFont="1" applyFill="1" applyBorder="1" applyAlignment="1" applyProtection="1">
      <alignment horizontal="left" vertical="center" wrapText="1"/>
      <protection locked="0"/>
    </xf>
    <xf numFmtId="0" fontId="8" fillId="0" borderId="16" xfId="0" applyNumberFormat="1" applyFont="1" applyFill="1" applyBorder="1" applyAlignment="1" applyProtection="1">
      <alignment horizontal="left" vertical="center" wrapText="1"/>
      <protection locked="0"/>
    </xf>
    <xf numFmtId="0" fontId="8" fillId="0" borderId="1" xfId="0" applyNumberFormat="1" applyFont="1" applyFill="1" applyBorder="1" applyAlignment="1" applyProtection="1">
      <alignment horizontal="left" vertical="center" wrapText="1"/>
      <protection locked="0"/>
    </xf>
    <xf numFmtId="0" fontId="8" fillId="0" borderId="12" xfId="0" applyNumberFormat="1" applyFont="1" applyFill="1" applyBorder="1" applyAlignment="1" applyProtection="1">
      <alignment horizontal="left" vertical="center" wrapText="1"/>
      <protection locked="0"/>
    </xf>
    <xf numFmtId="0" fontId="8" fillId="0" borderId="3" xfId="0" applyFont="1" applyFill="1" applyBorder="1" applyAlignment="1" applyProtection="1">
      <alignment vertical="center"/>
      <protection locked="0"/>
    </xf>
    <xf numFmtId="0" fontId="8" fillId="0" borderId="4" xfId="0" applyFont="1" applyFill="1" applyBorder="1" applyAlignment="1" applyProtection="1">
      <alignment vertical="center"/>
      <protection locked="0"/>
    </xf>
    <xf numFmtId="0" fontId="8" fillId="0" borderId="14" xfId="0" applyFont="1" applyFill="1" applyBorder="1" applyAlignment="1" applyProtection="1">
      <alignment vertical="center"/>
      <protection locked="0"/>
    </xf>
    <xf numFmtId="0" fontId="8" fillId="0" borderId="0" xfId="0" applyFont="1" applyFill="1" applyBorder="1" applyAlignment="1" applyProtection="1">
      <alignment vertical="center"/>
      <protection locked="0"/>
    </xf>
    <xf numFmtId="0" fontId="8" fillId="0" borderId="18" xfId="0" applyFont="1" applyFill="1" applyBorder="1" applyAlignment="1" applyProtection="1">
      <alignment vertical="center"/>
      <protection locked="0"/>
    </xf>
    <xf numFmtId="0" fontId="8" fillId="0" borderId="16" xfId="0" applyFont="1" applyFill="1" applyBorder="1" applyAlignment="1" applyProtection="1">
      <alignment vertical="center"/>
      <protection locked="0"/>
    </xf>
    <xf numFmtId="0" fontId="8" fillId="0" borderId="1" xfId="0" applyFont="1" applyFill="1" applyBorder="1" applyAlignment="1" applyProtection="1">
      <alignment vertical="center"/>
      <protection locked="0"/>
    </xf>
    <xf numFmtId="0" fontId="8" fillId="0" borderId="12" xfId="0" applyFont="1" applyFill="1" applyBorder="1" applyAlignment="1" applyProtection="1">
      <alignment vertical="center"/>
      <protection locked="0"/>
    </xf>
    <xf numFmtId="0" fontId="8" fillId="0" borderId="8" xfId="0" applyNumberFormat="1" applyFont="1" applyFill="1" applyBorder="1" applyAlignment="1" applyProtection="1">
      <alignment horizontal="center" vertical="center"/>
      <protection hidden="1"/>
    </xf>
    <xf numFmtId="0" fontId="8" fillId="0" borderId="10" xfId="0" applyNumberFormat="1" applyFont="1" applyFill="1" applyBorder="1" applyAlignment="1" applyProtection="1">
      <alignment horizontal="center" vertical="center"/>
      <protection hidden="1"/>
    </xf>
    <xf numFmtId="49" fontId="8" fillId="0" borderId="9" xfId="0" applyNumberFormat="1" applyFont="1" applyFill="1" applyBorder="1" applyAlignment="1" applyProtection="1">
      <alignment horizontal="center" vertical="center"/>
      <protection locked="0"/>
    </xf>
    <xf numFmtId="49" fontId="8" fillId="0" borderId="8" xfId="0" applyNumberFormat="1" applyFont="1" applyFill="1" applyBorder="1" applyAlignment="1" applyProtection="1">
      <alignment horizontal="left" vertical="center"/>
    </xf>
    <xf numFmtId="49" fontId="8" fillId="0" borderId="10" xfId="0" applyNumberFormat="1" applyFont="1" applyFill="1" applyBorder="1" applyAlignment="1" applyProtection="1">
      <alignment horizontal="left" vertical="center"/>
    </xf>
    <xf numFmtId="49" fontId="8" fillId="0" borderId="8" xfId="0" applyNumberFormat="1" applyFont="1" applyFill="1" applyBorder="1" applyAlignment="1" applyProtection="1">
      <alignment horizontal="left" vertical="center" wrapText="1"/>
      <protection locked="0"/>
    </xf>
    <xf numFmtId="49" fontId="8" fillId="0" borderId="9" xfId="0" applyNumberFormat="1" applyFont="1" applyFill="1" applyBorder="1" applyAlignment="1" applyProtection="1">
      <alignment horizontal="left" vertical="center" wrapText="1"/>
      <protection locked="0"/>
    </xf>
    <xf numFmtId="49" fontId="8" fillId="0" borderId="10" xfId="0" applyNumberFormat="1" applyFont="1" applyFill="1" applyBorder="1" applyAlignment="1" applyProtection="1">
      <alignment horizontal="left" vertical="center" wrapText="1"/>
      <protection locked="0"/>
    </xf>
    <xf numFmtId="49" fontId="8" fillId="0" borderId="9" xfId="0" applyNumberFormat="1" applyFont="1" applyFill="1" applyBorder="1" applyAlignment="1" applyProtection="1">
      <alignment horizontal="center"/>
    </xf>
    <xf numFmtId="0" fontId="8" fillId="0" borderId="9" xfId="0" applyNumberFormat="1" applyFont="1" applyFill="1" applyBorder="1" applyAlignment="1" applyProtection="1">
      <alignment horizontal="center" vertical="center" wrapText="1"/>
      <protection locked="0"/>
    </xf>
    <xf numFmtId="49" fontId="8" fillId="0" borderId="11" xfId="0" applyNumberFormat="1" applyFont="1" applyFill="1" applyBorder="1" applyAlignment="1" applyProtection="1">
      <alignment horizontal="center" vertical="center" wrapText="1"/>
      <protection locked="0"/>
    </xf>
    <xf numFmtId="0" fontId="8" fillId="0" borderId="9" xfId="0" applyNumberFormat="1" applyFont="1" applyFill="1" applyBorder="1" applyAlignment="1" applyProtection="1">
      <alignment horizontal="left" wrapText="1"/>
      <protection locked="0"/>
    </xf>
    <xf numFmtId="0" fontId="8" fillId="0" borderId="10" xfId="0" applyNumberFormat="1" applyFont="1" applyFill="1" applyBorder="1" applyAlignment="1" applyProtection="1">
      <alignment horizontal="left" wrapText="1"/>
      <protection locked="0"/>
    </xf>
    <xf numFmtId="49" fontId="8" fillId="0" borderId="14" xfId="0" applyNumberFormat="1" applyFont="1" applyFill="1" applyBorder="1" applyAlignment="1" applyProtection="1">
      <alignment horizontal="left" vertical="center" wrapText="1"/>
      <protection locked="0"/>
    </xf>
    <xf numFmtId="49" fontId="8" fillId="0" borderId="0" xfId="0" applyNumberFormat="1" applyFont="1" applyFill="1" applyBorder="1" applyAlignment="1" applyProtection="1">
      <alignment horizontal="left" vertical="center" wrapText="1"/>
      <protection locked="0"/>
    </xf>
    <xf numFmtId="49" fontId="8" fillId="0" borderId="18" xfId="0" applyNumberFormat="1" applyFont="1" applyFill="1" applyBorder="1" applyAlignment="1" applyProtection="1">
      <alignment horizontal="left" vertical="center" wrapText="1"/>
      <protection locked="0"/>
    </xf>
    <xf numFmtId="49" fontId="8" fillId="0" borderId="2" xfId="0" applyNumberFormat="1" applyFont="1" applyFill="1" applyBorder="1" applyAlignment="1" applyProtection="1">
      <alignment horizontal="left" vertical="center" wrapText="1"/>
    </xf>
    <xf numFmtId="49" fontId="23" fillId="0" borderId="3" xfId="0" applyNumberFormat="1" applyFont="1" applyFill="1" applyBorder="1" applyAlignment="1" applyProtection="1">
      <alignment horizontal="left" vertical="center" wrapText="1"/>
    </xf>
    <xf numFmtId="49" fontId="23" fillId="0" borderId="4" xfId="0" applyNumberFormat="1" applyFont="1" applyFill="1" applyBorder="1" applyAlignment="1" applyProtection="1">
      <alignment horizontal="left" vertical="center" wrapText="1"/>
    </xf>
    <xf numFmtId="49" fontId="23" fillId="0" borderId="16" xfId="0" applyNumberFormat="1" applyFont="1" applyFill="1" applyBorder="1" applyAlignment="1" applyProtection="1">
      <alignment horizontal="left" vertical="center" wrapText="1"/>
    </xf>
    <xf numFmtId="49" fontId="23" fillId="0" borderId="1" xfId="0" applyNumberFormat="1" applyFont="1" applyFill="1" applyBorder="1" applyAlignment="1" applyProtection="1">
      <alignment horizontal="left" vertical="center" wrapText="1"/>
    </xf>
    <xf numFmtId="49" fontId="23" fillId="0" borderId="12" xfId="0" applyNumberFormat="1" applyFont="1" applyFill="1" applyBorder="1" applyAlignment="1" applyProtection="1">
      <alignment horizontal="left" vertical="center" wrapText="1"/>
    </xf>
    <xf numFmtId="0" fontId="8" fillId="0" borderId="2" xfId="0" applyFont="1" applyFill="1" applyBorder="1" applyAlignment="1" applyProtection="1">
      <alignment horizontal="left" vertical="center" wrapText="1"/>
    </xf>
    <xf numFmtId="0" fontId="8" fillId="0" borderId="3" xfId="0" applyFont="1" applyFill="1" applyBorder="1" applyAlignment="1" applyProtection="1">
      <alignment horizontal="left" vertical="center" wrapText="1"/>
    </xf>
    <xf numFmtId="0" fontId="8" fillId="0" borderId="4" xfId="0" applyFont="1" applyFill="1" applyBorder="1" applyAlignment="1" applyProtection="1">
      <alignment horizontal="left" vertical="center" wrapText="1"/>
    </xf>
    <xf numFmtId="0" fontId="8" fillId="0" borderId="16" xfId="0" applyFont="1" applyFill="1" applyBorder="1" applyAlignment="1" applyProtection="1">
      <alignment horizontal="left" vertical="center" wrapText="1"/>
    </xf>
    <xf numFmtId="0" fontId="8" fillId="0" borderId="1" xfId="0" applyFont="1" applyFill="1" applyBorder="1" applyAlignment="1" applyProtection="1">
      <alignment horizontal="left" vertical="center" wrapText="1"/>
    </xf>
    <xf numFmtId="0" fontId="8" fillId="0" borderId="12" xfId="0" applyFont="1" applyFill="1" applyBorder="1" applyAlignment="1" applyProtection="1">
      <alignment horizontal="left" vertical="center" wrapText="1"/>
    </xf>
    <xf numFmtId="49" fontId="8" fillId="0" borderId="2" xfId="0" applyNumberFormat="1" applyFont="1" applyFill="1" applyBorder="1" applyAlignment="1" applyProtection="1">
      <alignment horizontal="left" vertical="top"/>
      <protection locked="0"/>
    </xf>
    <xf numFmtId="49" fontId="8" fillId="0" borderId="3" xfId="0" applyNumberFormat="1" applyFont="1" applyFill="1" applyBorder="1" applyAlignment="1" applyProtection="1">
      <alignment horizontal="left" vertical="top"/>
      <protection locked="0"/>
    </xf>
    <xf numFmtId="49" fontId="8" fillId="0" borderId="4" xfId="0" applyNumberFormat="1" applyFont="1" applyFill="1" applyBorder="1" applyAlignment="1" applyProtection="1">
      <alignment horizontal="left" vertical="top"/>
      <protection locked="0"/>
    </xf>
    <xf numFmtId="49" fontId="8" fillId="0" borderId="14" xfId="0" applyNumberFormat="1" applyFont="1" applyFill="1" applyBorder="1" applyAlignment="1" applyProtection="1">
      <alignment horizontal="left" vertical="top"/>
      <protection locked="0"/>
    </xf>
    <xf numFmtId="49" fontId="8" fillId="0" borderId="0" xfId="0" applyNumberFormat="1" applyFont="1" applyFill="1" applyBorder="1" applyAlignment="1" applyProtection="1">
      <alignment horizontal="left" vertical="top"/>
      <protection locked="0"/>
    </xf>
    <xf numFmtId="49" fontId="8" fillId="0" borderId="18" xfId="0" applyNumberFormat="1" applyFont="1" applyFill="1" applyBorder="1" applyAlignment="1" applyProtection="1">
      <alignment horizontal="left" vertical="top"/>
      <protection locked="0"/>
    </xf>
    <xf numFmtId="49" fontId="8" fillId="0" borderId="16" xfId="0" applyNumberFormat="1" applyFont="1" applyFill="1" applyBorder="1" applyAlignment="1" applyProtection="1">
      <alignment horizontal="left" vertical="top"/>
      <protection locked="0"/>
    </xf>
    <xf numFmtId="49" fontId="8" fillId="0" borderId="1" xfId="0" applyNumberFormat="1" applyFont="1" applyFill="1" applyBorder="1" applyAlignment="1" applyProtection="1">
      <alignment horizontal="left" vertical="top"/>
      <protection locked="0"/>
    </xf>
    <xf numFmtId="49" fontId="8" fillId="0" borderId="12" xfId="0" applyNumberFormat="1" applyFont="1" applyFill="1" applyBorder="1" applyAlignment="1" applyProtection="1">
      <alignment horizontal="left" vertical="top"/>
      <protection locked="0"/>
    </xf>
    <xf numFmtId="0" fontId="8" fillId="0" borderId="10" xfId="0" applyNumberFormat="1" applyFont="1" applyFill="1" applyBorder="1" applyAlignment="1" applyProtection="1">
      <alignment horizontal="center" vertical="center" wrapText="1"/>
    </xf>
    <xf numFmtId="0" fontId="8" fillId="0" borderId="11" xfId="0" applyNumberFormat="1" applyFont="1" applyFill="1" applyBorder="1" applyAlignment="1" applyProtection="1">
      <alignment horizontal="center" vertical="center" wrapText="1"/>
    </xf>
    <xf numFmtId="49" fontId="8" fillId="0" borderId="11" xfId="0" applyNumberFormat="1" applyFont="1" applyFill="1" applyBorder="1" applyAlignment="1" applyProtection="1">
      <alignment horizontal="center" vertical="center" shrinkToFit="1"/>
      <protection locked="0"/>
    </xf>
    <xf numFmtId="49" fontId="8" fillId="0" borderId="9" xfId="0" applyNumberFormat="1" applyFont="1" applyFill="1" applyBorder="1" applyAlignment="1" applyProtection="1">
      <alignment horizontal="right"/>
    </xf>
    <xf numFmtId="49" fontId="8" fillId="0" borderId="10" xfId="0" applyNumberFormat="1" applyFont="1" applyFill="1" applyBorder="1" applyAlignment="1" applyProtection="1">
      <alignment horizontal="right"/>
    </xf>
    <xf numFmtId="0" fontId="25" fillId="12" borderId="0" xfId="0" applyFont="1" applyFill="1" applyAlignment="1">
      <alignment horizontal="left" wrapText="1" indent="2"/>
    </xf>
    <xf numFmtId="0" fontId="25" fillId="12" borderId="0" xfId="0" applyFont="1" applyFill="1" applyAlignment="1">
      <alignment horizontal="left" indent="2"/>
    </xf>
    <xf numFmtId="0" fontId="25" fillId="12" borderId="18" xfId="0" applyFont="1" applyFill="1" applyBorder="1" applyAlignment="1">
      <alignment horizontal="left" indent="2"/>
    </xf>
    <xf numFmtId="0" fontId="27" fillId="7" borderId="8" xfId="0" applyFont="1" applyFill="1" applyBorder="1" applyAlignment="1">
      <alignment horizontal="left" vertical="center" wrapText="1"/>
    </xf>
    <xf numFmtId="0" fontId="28" fillId="7" borderId="9" xfId="0" applyFont="1" applyFill="1" applyBorder="1" applyAlignment="1">
      <alignment horizontal="left" vertical="center" wrapText="1"/>
    </xf>
    <xf numFmtId="0" fontId="28" fillId="7" borderId="10" xfId="0" applyFont="1" applyFill="1" applyBorder="1" applyAlignment="1">
      <alignment horizontal="left" vertical="center" wrapText="1"/>
    </xf>
    <xf numFmtId="0" fontId="30" fillId="7" borderId="11" xfId="0" applyFont="1" applyFill="1" applyBorder="1" applyAlignment="1">
      <alignment horizontal="left" vertical="center" wrapText="1"/>
    </xf>
    <xf numFmtId="0" fontId="41" fillId="7" borderId="8" xfId="0" applyFont="1" applyFill="1" applyBorder="1" applyAlignment="1">
      <alignment horizontal="center" vertical="center" wrapText="1"/>
    </xf>
    <xf numFmtId="0" fontId="41" fillId="7" borderId="10" xfId="0" applyFont="1" applyFill="1" applyBorder="1" applyAlignment="1">
      <alignment horizontal="center" vertical="center" wrapText="1"/>
    </xf>
    <xf numFmtId="0" fontId="29" fillId="7" borderId="0" xfId="0" applyFont="1" applyFill="1" applyAlignment="1">
      <alignment horizontal="left" vertical="center" wrapText="1" indent="1"/>
    </xf>
    <xf numFmtId="49" fontId="4" fillId="12" borderId="9" xfId="0" applyNumberFormat="1" applyFont="1" applyFill="1" applyBorder="1" applyAlignment="1" applyProtection="1">
      <alignment horizontal="left" vertical="center" wrapText="1" indent="1"/>
      <protection locked="0"/>
    </xf>
    <xf numFmtId="0" fontId="4" fillId="12" borderId="9" xfId="0" applyNumberFormat="1" applyFont="1" applyFill="1" applyBorder="1" applyAlignment="1" applyProtection="1">
      <alignment horizontal="left" vertical="center" wrapText="1" indent="1"/>
      <protection locked="0"/>
    </xf>
    <xf numFmtId="0" fontId="12" fillId="7" borderId="1" xfId="0" applyFont="1" applyFill="1" applyBorder="1" applyAlignment="1">
      <alignment horizontal="left" vertical="center" wrapText="1"/>
    </xf>
    <xf numFmtId="0" fontId="4" fillId="7" borderId="0" xfId="0" applyFont="1" applyFill="1" applyAlignment="1">
      <alignment horizontal="left" vertical="center" wrapText="1" indent="1"/>
    </xf>
    <xf numFmtId="49" fontId="4" fillId="12" borderId="1" xfId="0" applyNumberFormat="1" applyFont="1" applyFill="1" applyBorder="1" applyAlignment="1" applyProtection="1">
      <alignment horizontal="left" vertical="center" wrapText="1"/>
      <protection locked="0"/>
    </xf>
    <xf numFmtId="0" fontId="4" fillId="12" borderId="1" xfId="0" applyNumberFormat="1" applyFont="1" applyFill="1" applyBorder="1" applyAlignment="1" applyProtection="1">
      <alignment horizontal="left" vertical="center" wrapText="1"/>
      <protection locked="0"/>
    </xf>
    <xf numFmtId="0" fontId="4" fillId="12" borderId="1" xfId="0" applyNumberFormat="1" applyFont="1" applyFill="1" applyBorder="1" applyAlignment="1" applyProtection="1">
      <alignment horizontal="left" vertical="center" wrapText="1" indent="1"/>
      <protection locked="0"/>
    </xf>
    <xf numFmtId="0" fontId="4" fillId="12" borderId="9" xfId="0" applyNumberFormat="1" applyFont="1" applyFill="1" applyBorder="1" applyAlignment="1" applyProtection="1">
      <alignment horizontal="left" vertical="center" wrapText="1"/>
      <protection locked="0"/>
    </xf>
    <xf numFmtId="0" fontId="6" fillId="7" borderId="5" xfId="0" applyFont="1" applyFill="1" applyBorder="1" applyAlignment="1" applyProtection="1">
      <alignment horizontal="center" vertical="center" wrapText="1"/>
    </xf>
    <xf numFmtId="0" fontId="6" fillId="7" borderId="6" xfId="0" applyFont="1" applyFill="1" applyBorder="1" applyAlignment="1" applyProtection="1">
      <alignment horizontal="center" vertical="center" wrapText="1"/>
    </xf>
    <xf numFmtId="0" fontId="6" fillId="7" borderId="59" xfId="0" applyFont="1" applyFill="1" applyBorder="1" applyAlignment="1" applyProtection="1">
      <alignment horizontal="center" vertical="center" wrapText="1"/>
    </xf>
    <xf numFmtId="0" fontId="6" fillId="7" borderId="2" xfId="0" applyFont="1" applyFill="1" applyBorder="1" applyAlignment="1" applyProtection="1">
      <alignment horizontal="center" vertical="center" wrapText="1"/>
    </xf>
    <xf numFmtId="0" fontId="6" fillId="7" borderId="3" xfId="0" applyFont="1" applyFill="1" applyBorder="1" applyAlignment="1" applyProtection="1">
      <alignment horizontal="center" vertical="center" wrapText="1"/>
    </xf>
    <xf numFmtId="0" fontId="6" fillId="7" borderId="4" xfId="0" applyFont="1" applyFill="1" applyBorder="1" applyAlignment="1" applyProtection="1">
      <alignment horizontal="center" vertical="center" wrapText="1"/>
    </xf>
    <xf numFmtId="0" fontId="6" fillId="7" borderId="14" xfId="0" applyFont="1" applyFill="1" applyBorder="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18" xfId="0" applyFont="1" applyFill="1" applyBorder="1" applyAlignment="1" applyProtection="1">
      <alignment horizontal="center" vertical="center" wrapText="1"/>
    </xf>
    <xf numFmtId="0" fontId="6" fillId="7" borderId="91"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0" fontId="6" fillId="7" borderId="92" xfId="0" applyFont="1" applyFill="1" applyBorder="1" applyAlignment="1" applyProtection="1">
      <alignment horizontal="center" vertical="center" wrapText="1"/>
    </xf>
    <xf numFmtId="176" fontId="6" fillId="7" borderId="5" xfId="0" applyNumberFormat="1" applyFont="1" applyFill="1" applyBorder="1" applyAlignment="1" applyProtection="1">
      <alignment horizontal="center" vertical="center" wrapText="1"/>
    </xf>
    <xf numFmtId="176" fontId="6" fillId="7" borderId="6" xfId="0" applyNumberFormat="1" applyFont="1" applyFill="1" applyBorder="1" applyAlignment="1" applyProtection="1">
      <alignment horizontal="center" vertical="center" wrapText="1"/>
    </xf>
    <xf numFmtId="176" fontId="6" fillId="7" borderId="59" xfId="0" applyNumberFormat="1" applyFont="1" applyFill="1" applyBorder="1" applyAlignment="1" applyProtection="1">
      <alignment horizontal="center" vertical="center" wrapText="1"/>
    </xf>
    <xf numFmtId="177" fontId="6" fillId="7" borderId="5" xfId="0" applyNumberFormat="1" applyFont="1" applyFill="1" applyBorder="1" applyAlignment="1" applyProtection="1">
      <alignment horizontal="center" vertical="center" wrapText="1"/>
    </xf>
    <xf numFmtId="177" fontId="6" fillId="7" borderId="6" xfId="0" applyNumberFormat="1" applyFont="1" applyFill="1" applyBorder="1" applyAlignment="1" applyProtection="1">
      <alignment horizontal="center" vertical="center" wrapText="1"/>
    </xf>
    <xf numFmtId="177" fontId="6" fillId="7" borderId="59" xfId="0" applyNumberFormat="1" applyFont="1" applyFill="1" applyBorder="1" applyAlignment="1" applyProtection="1">
      <alignment horizontal="center" vertical="center" wrapText="1"/>
    </xf>
    <xf numFmtId="165" fontId="6" fillId="7" borderId="5" xfId="0" applyNumberFormat="1" applyFont="1" applyFill="1" applyBorder="1" applyAlignment="1" applyProtection="1">
      <alignment horizontal="center" vertical="center" wrapText="1"/>
    </xf>
    <xf numFmtId="165" fontId="6" fillId="7" borderId="6" xfId="0" applyNumberFormat="1" applyFont="1" applyFill="1" applyBorder="1" applyAlignment="1" applyProtection="1">
      <alignment horizontal="center" vertical="center" wrapText="1"/>
    </xf>
    <xf numFmtId="165" fontId="6" fillId="7" borderId="59" xfId="0" applyNumberFormat="1" applyFont="1" applyFill="1" applyBorder="1" applyAlignment="1" applyProtection="1">
      <alignment horizontal="center" vertical="center" wrapText="1"/>
    </xf>
    <xf numFmtId="181" fontId="6" fillId="13" borderId="5" xfId="0" applyNumberFormat="1" applyFont="1" applyFill="1" applyBorder="1" applyAlignment="1" applyProtection="1">
      <alignment horizontal="center" vertical="center" wrapText="1"/>
    </xf>
    <xf numFmtId="181" fontId="6" fillId="13" borderId="6" xfId="0" applyNumberFormat="1" applyFont="1" applyFill="1" applyBorder="1" applyAlignment="1" applyProtection="1">
      <alignment horizontal="center" vertical="center" wrapText="1"/>
    </xf>
    <xf numFmtId="181" fontId="6" fillId="13" borderId="59" xfId="0" applyNumberFormat="1" applyFont="1" applyFill="1" applyBorder="1" applyAlignment="1" applyProtection="1">
      <alignment horizontal="center" vertical="center" wrapText="1"/>
    </xf>
    <xf numFmtId="182" fontId="8" fillId="0" borderId="0" xfId="0" applyNumberFormat="1" applyFont="1" applyAlignment="1">
      <alignment horizontal="center" vertical="center" wrapText="1" shrinkToFit="1"/>
    </xf>
    <xf numFmtId="165" fontId="8" fillId="0" borderId="0" xfId="0" applyNumberFormat="1" applyFont="1" applyAlignment="1">
      <alignment horizontal="center" vertical="center" wrapText="1"/>
    </xf>
    <xf numFmtId="0" fontId="8" fillId="0" borderId="0" xfId="0" applyFont="1" applyAlignment="1">
      <alignment horizontal="center" vertical="center" wrapText="1"/>
    </xf>
    <xf numFmtId="0" fontId="0" fillId="12" borderId="51" xfId="0" applyFill="1" applyBorder="1" applyAlignment="1" applyProtection="1">
      <alignment horizontal="center"/>
      <protection locked="0"/>
    </xf>
    <xf numFmtId="0" fontId="0" fillId="12" borderId="52" xfId="0" applyFill="1" applyBorder="1" applyAlignment="1" applyProtection="1">
      <alignment horizontal="center"/>
      <protection locked="0"/>
    </xf>
    <xf numFmtId="0" fontId="0" fillId="12" borderId="55" xfId="0" applyFill="1" applyBorder="1" applyAlignment="1" applyProtection="1">
      <alignment horizontal="center"/>
      <protection locked="0"/>
    </xf>
    <xf numFmtId="0" fontId="0" fillId="12" borderId="35" xfId="0" applyFill="1" applyBorder="1" applyAlignment="1" applyProtection="1">
      <alignment horizontal="center"/>
      <protection locked="0"/>
    </xf>
    <xf numFmtId="0" fontId="2" fillId="12" borderId="51" xfId="0" applyFont="1" applyFill="1" applyBorder="1" applyAlignment="1" applyProtection="1">
      <alignment horizontal="center"/>
      <protection locked="0"/>
    </xf>
    <xf numFmtId="0" fontId="2" fillId="12" borderId="52" xfId="0" applyFont="1" applyFill="1" applyBorder="1" applyAlignment="1" applyProtection="1">
      <alignment horizontal="center"/>
      <protection locked="0"/>
    </xf>
    <xf numFmtId="0" fontId="8" fillId="2" borderId="5" xfId="0" applyFont="1" applyFill="1" applyBorder="1" applyAlignment="1" applyProtection="1">
      <alignment horizontal="center" vertical="center" wrapText="1"/>
    </xf>
    <xf numFmtId="0" fontId="8" fillId="2" borderId="59" xfId="0" applyFont="1" applyFill="1" applyBorder="1" applyAlignment="1" applyProtection="1">
      <alignment horizontal="center" vertical="center" wrapText="1"/>
    </xf>
    <xf numFmtId="0" fontId="8" fillId="0" borderId="5" xfId="0" applyFont="1" applyBorder="1" applyAlignment="1" applyProtection="1">
      <alignment horizontal="center" vertical="center" wrapText="1"/>
    </xf>
    <xf numFmtId="0" fontId="8" fillId="0" borderId="59" xfId="0" applyFont="1" applyBorder="1" applyAlignment="1" applyProtection="1">
      <alignment horizontal="center" vertical="center" wrapText="1"/>
    </xf>
    <xf numFmtId="0" fontId="8" fillId="2" borderId="8" xfId="0" applyFont="1" applyFill="1" applyBorder="1" applyAlignment="1" applyProtection="1">
      <alignment horizontal="center" vertical="center" wrapText="1"/>
    </xf>
    <xf numFmtId="0" fontId="8" fillId="2" borderId="10" xfId="0" applyFont="1" applyFill="1" applyBorder="1" applyAlignment="1" applyProtection="1">
      <alignment horizontal="center" vertical="center" wrapText="1"/>
    </xf>
    <xf numFmtId="0" fontId="8" fillId="2" borderId="8" xfId="0" applyFont="1" applyFill="1" applyBorder="1" applyAlignment="1" applyProtection="1">
      <alignment horizontal="center" wrapText="1"/>
    </xf>
    <xf numFmtId="0" fontId="8" fillId="2" borderId="88" xfId="0" applyFont="1" applyFill="1" applyBorder="1" applyAlignment="1" applyProtection="1">
      <alignment horizontal="center" wrapText="1"/>
    </xf>
    <xf numFmtId="0" fontId="8" fillId="2" borderId="89" xfId="0" applyFont="1" applyFill="1" applyBorder="1" applyAlignment="1" applyProtection="1">
      <alignment horizontal="center" vertical="center" wrapText="1"/>
    </xf>
    <xf numFmtId="0" fontId="8" fillId="2" borderId="90" xfId="0" applyFont="1" applyFill="1" applyBorder="1" applyAlignment="1" applyProtection="1">
      <alignment horizontal="center" vertical="center" wrapText="1"/>
    </xf>
    <xf numFmtId="0" fontId="8" fillId="2" borderId="45" xfId="0" applyFont="1" applyFill="1" applyBorder="1" applyAlignment="1" applyProtection="1">
      <alignment horizontal="center" vertical="center" wrapText="1"/>
    </xf>
    <xf numFmtId="0" fontId="8" fillId="2" borderId="37" xfId="0" applyFont="1" applyFill="1" applyBorder="1" applyAlignment="1" applyProtection="1">
      <alignment horizontal="center" vertical="center" wrapText="1"/>
    </xf>
    <xf numFmtId="0" fontId="0" fillId="12" borderId="86" xfId="0" applyFont="1" applyFill="1" applyBorder="1" applyAlignment="1" applyProtection="1">
      <alignment horizontal="center"/>
      <protection locked="0"/>
    </xf>
    <xf numFmtId="0" fontId="0" fillId="12" borderId="31" xfId="0" applyFill="1" applyBorder="1" applyAlignment="1" applyProtection="1">
      <alignment horizontal="center"/>
      <protection locked="0"/>
    </xf>
    <xf numFmtId="49" fontId="1" fillId="7" borderId="17" xfId="0" applyNumberFormat="1" applyFont="1" applyFill="1" applyBorder="1" applyAlignment="1" applyProtection="1">
      <alignment horizontal="left" vertical="center"/>
      <protection hidden="1"/>
    </xf>
    <xf numFmtId="49" fontId="1" fillId="7" borderId="34" xfId="0" applyNumberFormat="1" applyFont="1" applyFill="1" applyBorder="1" applyAlignment="1" applyProtection="1">
      <alignment horizontal="left" vertical="center"/>
      <protection hidden="1"/>
    </xf>
    <xf numFmtId="49" fontId="1" fillId="7" borderId="32" xfId="0" applyNumberFormat="1" applyFont="1" applyFill="1" applyBorder="1" applyAlignment="1" applyProtection="1">
      <alignment horizontal="left" vertical="center"/>
      <protection hidden="1"/>
    </xf>
    <xf numFmtId="49" fontId="1" fillId="12" borderId="33" xfId="0" applyNumberFormat="1" applyFont="1" applyFill="1" applyBorder="1" applyAlignment="1" applyProtection="1">
      <alignment horizontal="left" vertical="center"/>
      <protection locked="0"/>
    </xf>
    <xf numFmtId="49" fontId="1" fillId="12" borderId="34" xfId="0" applyNumberFormat="1" applyFont="1" applyFill="1" applyBorder="1" applyAlignment="1" applyProtection="1">
      <alignment horizontal="left" vertical="center"/>
      <protection locked="0"/>
    </xf>
    <xf numFmtId="49" fontId="1" fillId="12" borderId="32" xfId="0" applyNumberFormat="1" applyFont="1" applyFill="1" applyBorder="1" applyAlignment="1" applyProtection="1">
      <alignment horizontal="left" vertical="center"/>
      <protection locked="0"/>
    </xf>
    <xf numFmtId="49" fontId="1" fillId="7" borderId="38" xfId="0" applyNumberFormat="1" applyFont="1" applyFill="1" applyBorder="1" applyAlignment="1" applyProtection="1">
      <alignment horizontal="left" vertical="center" wrapText="1"/>
      <protection hidden="1"/>
    </xf>
    <xf numFmtId="49" fontId="1" fillId="7" borderId="1" xfId="0" applyNumberFormat="1" applyFont="1" applyFill="1" applyBorder="1" applyAlignment="1" applyProtection="1">
      <alignment horizontal="left" vertical="center" wrapText="1"/>
      <protection hidden="1"/>
    </xf>
    <xf numFmtId="49" fontId="5" fillId="11" borderId="39" xfId="0" applyNumberFormat="1" applyFont="1" applyFill="1" applyBorder="1" applyAlignment="1" applyProtection="1">
      <alignment horizontal="center" vertical="center"/>
      <protection locked="0"/>
    </xf>
    <xf numFmtId="49" fontId="5" fillId="11" borderId="27" xfId="0" applyNumberFormat="1" applyFont="1" applyFill="1" applyBorder="1" applyAlignment="1" applyProtection="1">
      <alignment horizontal="center" vertical="center"/>
      <protection locked="0"/>
    </xf>
    <xf numFmtId="49" fontId="5" fillId="11" borderId="40" xfId="0" applyNumberFormat="1" applyFont="1" applyFill="1" applyBorder="1" applyAlignment="1" applyProtection="1">
      <alignment horizontal="center" vertical="center"/>
      <protection locked="0"/>
    </xf>
    <xf numFmtId="0" fontId="1" fillId="7" borderId="13" xfId="0" applyFont="1" applyFill="1" applyBorder="1" applyAlignment="1" applyProtection="1">
      <alignment horizontal="left" vertical="center" wrapText="1"/>
    </xf>
    <xf numFmtId="0" fontId="1" fillId="7" borderId="27" xfId="0" applyFont="1" applyFill="1" applyBorder="1" applyAlignment="1" applyProtection="1">
      <alignment horizontal="left" vertical="center" wrapText="1"/>
    </xf>
    <xf numFmtId="0" fontId="1" fillId="7" borderId="1" xfId="0" applyFont="1" applyFill="1" applyBorder="1" applyAlignment="1" applyProtection="1">
      <alignment horizontal="left" vertical="center" wrapText="1"/>
    </xf>
    <xf numFmtId="0" fontId="1" fillId="7" borderId="31" xfId="0" applyFont="1" applyFill="1" applyBorder="1" applyAlignment="1" applyProtection="1">
      <alignment horizontal="left" vertical="center" wrapText="1"/>
    </xf>
    <xf numFmtId="49" fontId="1" fillId="7" borderId="23" xfId="0" applyNumberFormat="1" applyFont="1" applyFill="1" applyBorder="1" applyAlignment="1" applyProtection="1">
      <alignment horizontal="left" vertical="center" wrapText="1"/>
      <protection hidden="1"/>
    </xf>
    <xf numFmtId="49" fontId="1" fillId="7" borderId="0" xfId="0" applyNumberFormat="1" applyFont="1" applyFill="1" applyBorder="1" applyAlignment="1" applyProtection="1">
      <alignment horizontal="left" vertical="center" wrapText="1"/>
      <protection hidden="1"/>
    </xf>
    <xf numFmtId="49" fontId="1" fillId="7" borderId="30" xfId="0" applyNumberFormat="1" applyFont="1" applyFill="1" applyBorder="1" applyAlignment="1" applyProtection="1">
      <alignment horizontal="left" vertical="center" wrapText="1"/>
      <protection hidden="1"/>
    </xf>
    <xf numFmtId="0" fontId="8" fillId="2" borderId="87" xfId="0" applyFont="1" applyFill="1" applyBorder="1" applyAlignment="1" applyProtection="1">
      <alignment horizontal="center" vertical="center" wrapText="1"/>
    </xf>
    <xf numFmtId="0" fontId="8" fillId="2" borderId="58" xfId="0" applyFont="1" applyFill="1" applyBorder="1" applyAlignment="1" applyProtection="1">
      <alignment horizontal="center" vertical="center" wrapText="1"/>
    </xf>
    <xf numFmtId="0" fontId="4" fillId="12" borderId="8" xfId="0" applyFont="1" applyFill="1" applyBorder="1" applyAlignment="1" applyProtection="1">
      <alignment horizontal="center" wrapText="1"/>
      <protection locked="0"/>
    </xf>
    <xf numFmtId="0" fontId="4" fillId="12" borderId="52" xfId="0" applyFont="1" applyFill="1" applyBorder="1" applyAlignment="1" applyProtection="1">
      <alignment horizontal="center" wrapText="1"/>
      <protection locked="0"/>
    </xf>
    <xf numFmtId="49" fontId="1" fillId="12" borderId="35" xfId="0" applyNumberFormat="1" applyFont="1" applyFill="1" applyBorder="1" applyAlignment="1" applyProtection="1">
      <alignment horizontal="left" vertical="center"/>
      <protection locked="0"/>
    </xf>
    <xf numFmtId="0" fontId="1" fillId="7" borderId="53" xfId="0" applyFont="1" applyFill="1" applyBorder="1" applyAlignment="1" applyProtection="1">
      <alignment horizontal="left" vertical="center"/>
      <protection hidden="1"/>
    </xf>
    <xf numFmtId="0" fontId="1" fillId="7" borderId="54" xfId="0" applyFont="1" applyFill="1" applyBorder="1" applyAlignment="1" applyProtection="1">
      <alignment horizontal="left" vertical="center"/>
      <protection hidden="1"/>
    </xf>
    <xf numFmtId="0" fontId="1" fillId="7" borderId="5" xfId="0" applyFont="1" applyFill="1" applyBorder="1" applyAlignment="1" applyProtection="1">
      <alignment horizontal="left" vertical="center"/>
      <protection hidden="1"/>
    </xf>
    <xf numFmtId="0" fontId="1" fillId="7" borderId="84" xfId="0" applyFont="1" applyFill="1" applyBorder="1" applyAlignment="1" applyProtection="1">
      <alignment horizontal="left" vertical="center"/>
      <protection hidden="1"/>
    </xf>
    <xf numFmtId="49" fontId="1" fillId="12" borderId="24" xfId="0" applyNumberFormat="1" applyFont="1" applyFill="1" applyBorder="1" applyAlignment="1" applyProtection="1">
      <alignment horizontal="left" vertical="center"/>
      <protection locked="0"/>
    </xf>
    <xf numFmtId="49" fontId="1" fillId="12" borderId="25" xfId="0" applyNumberFormat="1" applyFont="1" applyFill="1" applyBorder="1" applyAlignment="1" applyProtection="1">
      <alignment horizontal="left" vertical="center"/>
      <protection locked="0"/>
    </xf>
    <xf numFmtId="49" fontId="1" fillId="12" borderId="26" xfId="0" applyNumberFormat="1" applyFont="1" applyFill="1" applyBorder="1" applyAlignment="1" applyProtection="1">
      <alignment horizontal="left" vertical="center"/>
      <protection locked="0"/>
    </xf>
    <xf numFmtId="49" fontId="1" fillId="12" borderId="16" xfId="0" applyNumberFormat="1" applyFont="1" applyFill="1" applyBorder="1" applyAlignment="1" applyProtection="1">
      <alignment horizontal="left" vertical="center"/>
      <protection locked="0"/>
    </xf>
    <xf numFmtId="49" fontId="1" fillId="12" borderId="1" xfId="0" applyNumberFormat="1" applyFont="1" applyFill="1" applyBorder="1" applyAlignment="1" applyProtection="1">
      <alignment horizontal="left" vertical="center"/>
      <protection locked="0"/>
    </xf>
    <xf numFmtId="49" fontId="1" fillId="12" borderId="31" xfId="0" applyNumberFormat="1" applyFont="1" applyFill="1" applyBorder="1" applyAlignment="1" applyProtection="1">
      <alignment horizontal="left" vertical="center"/>
      <protection locked="0"/>
    </xf>
    <xf numFmtId="49" fontId="1" fillId="7" borderId="13" xfId="0" applyNumberFormat="1" applyFont="1" applyFill="1" applyBorder="1" applyAlignment="1" applyProtection="1">
      <alignment horizontal="left" vertical="center"/>
      <protection hidden="1"/>
    </xf>
    <xf numFmtId="49" fontId="1" fillId="7" borderId="27" xfId="0" applyNumberFormat="1" applyFont="1" applyFill="1" applyBorder="1" applyAlignment="1" applyProtection="1">
      <alignment horizontal="left" vertical="center"/>
      <protection hidden="1"/>
    </xf>
    <xf numFmtId="49" fontId="1" fillId="7" borderId="28" xfId="0" applyNumberFormat="1" applyFont="1" applyFill="1" applyBorder="1" applyAlignment="1" applyProtection="1">
      <alignment horizontal="left" vertical="center"/>
      <protection hidden="1"/>
    </xf>
    <xf numFmtId="15" fontId="1" fillId="12" borderId="24" xfId="0" applyNumberFormat="1" applyFont="1" applyFill="1" applyBorder="1" applyAlignment="1" applyProtection="1">
      <alignment horizontal="left" vertical="center"/>
      <protection locked="0"/>
    </xf>
    <xf numFmtId="49" fontId="1" fillId="12" borderId="29" xfId="0" applyNumberFormat="1" applyFont="1" applyFill="1" applyBorder="1" applyAlignment="1" applyProtection="1">
      <alignment horizontal="left" vertical="center"/>
      <protection locked="0"/>
    </xf>
    <xf numFmtId="49" fontId="1" fillId="7" borderId="23" xfId="0" applyNumberFormat="1" applyFont="1" applyFill="1" applyBorder="1" applyAlignment="1" applyProtection="1">
      <alignment horizontal="left" vertical="center"/>
      <protection hidden="1"/>
    </xf>
    <xf numFmtId="49" fontId="1" fillId="7" borderId="0" xfId="0" applyNumberFormat="1" applyFont="1" applyFill="1" applyBorder="1" applyAlignment="1" applyProtection="1">
      <alignment horizontal="left" vertical="center"/>
      <protection hidden="1"/>
    </xf>
    <xf numFmtId="49" fontId="1" fillId="7" borderId="15" xfId="0" applyNumberFormat="1" applyFont="1" applyFill="1" applyBorder="1" applyAlignment="1" applyProtection="1">
      <alignment horizontal="left" vertical="center"/>
      <protection hidden="1"/>
    </xf>
    <xf numFmtId="49" fontId="1" fillId="7" borderId="9" xfId="0" applyNumberFormat="1" applyFont="1" applyFill="1" applyBorder="1" applyAlignment="1" applyProtection="1">
      <alignment horizontal="left" vertical="center"/>
      <protection hidden="1"/>
    </xf>
    <xf numFmtId="49" fontId="1" fillId="12" borderId="8" xfId="0" applyNumberFormat="1" applyFont="1" applyFill="1" applyBorder="1" applyAlignment="1" applyProtection="1">
      <alignment horizontal="left" vertical="center"/>
      <protection locked="0"/>
    </xf>
    <xf numFmtId="49" fontId="1" fillId="12" borderId="9" xfId="0" applyNumberFormat="1" applyFont="1" applyFill="1" applyBorder="1" applyAlignment="1" applyProtection="1">
      <alignment horizontal="left" vertical="center"/>
      <protection locked="0"/>
    </xf>
    <xf numFmtId="49" fontId="1" fillId="12" borderId="10" xfId="0" applyNumberFormat="1" applyFont="1" applyFill="1" applyBorder="1" applyAlignment="1" applyProtection="1">
      <alignment horizontal="left" vertical="center"/>
      <protection locked="0"/>
    </xf>
    <xf numFmtId="0" fontId="8" fillId="7" borderId="24" xfId="0" applyFont="1" applyFill="1" applyBorder="1" applyAlignment="1" applyProtection="1">
      <alignment horizontal="center" wrapText="1"/>
    </xf>
    <xf numFmtId="0" fontId="8" fillId="7" borderId="26" xfId="0" applyFont="1" applyFill="1" applyBorder="1" applyAlignment="1" applyProtection="1">
      <alignment horizontal="center" wrapText="1"/>
    </xf>
    <xf numFmtId="0" fontId="8" fillId="7" borderId="14" xfId="0" applyFont="1" applyFill="1" applyBorder="1" applyAlignment="1" applyProtection="1">
      <alignment horizontal="center" wrapText="1"/>
    </xf>
    <xf numFmtId="0" fontId="8" fillId="7" borderId="30" xfId="0" applyFont="1" applyFill="1" applyBorder="1" applyAlignment="1" applyProtection="1">
      <alignment horizontal="center" wrapText="1"/>
    </xf>
    <xf numFmtId="0" fontId="0" fillId="2" borderId="51" xfId="0" applyFill="1" applyBorder="1" applyAlignment="1" applyProtection="1">
      <alignment horizontal="center"/>
    </xf>
    <xf numFmtId="0" fontId="0" fillId="2" borderId="52" xfId="0" applyFill="1" applyBorder="1" applyAlignment="1" applyProtection="1">
      <alignment horizontal="center"/>
    </xf>
    <xf numFmtId="0" fontId="0" fillId="2" borderId="55" xfId="0" applyFill="1" applyBorder="1" applyAlignment="1" applyProtection="1">
      <alignment horizontal="center"/>
    </xf>
    <xf numFmtId="0" fontId="0" fillId="2" borderId="35" xfId="0" applyFill="1" applyBorder="1" applyAlignment="1" applyProtection="1">
      <alignment horizontal="center"/>
    </xf>
    <xf numFmtId="49" fontId="1" fillId="7" borderId="17" xfId="0" applyNumberFormat="1" applyFont="1" applyFill="1" applyBorder="1" applyAlignment="1" applyProtection="1">
      <alignment horizontal="left" vertical="center" wrapText="1"/>
      <protection hidden="1"/>
    </xf>
    <xf numFmtId="49" fontId="1" fillId="7" borderId="32" xfId="0" applyNumberFormat="1" applyFont="1" applyFill="1" applyBorder="1" applyAlignment="1" applyProtection="1">
      <alignment horizontal="left" vertical="center" wrapText="1"/>
      <protection hidden="1"/>
    </xf>
    <xf numFmtId="49" fontId="5" fillId="11" borderId="9" xfId="0" applyNumberFormat="1" applyFont="1" applyFill="1" applyBorder="1" applyAlignment="1" applyProtection="1">
      <alignment horizontal="center" vertical="center"/>
      <protection locked="0"/>
    </xf>
    <xf numFmtId="0" fontId="5" fillId="2" borderId="16" xfId="0" applyFont="1" applyFill="1" applyBorder="1" applyAlignment="1" applyProtection="1">
      <alignment horizontal="center" vertical="center" wrapText="1"/>
    </xf>
    <xf numFmtId="0" fontId="5" fillId="2" borderId="12" xfId="0" applyFont="1" applyFill="1" applyBorder="1" applyAlignment="1" applyProtection="1">
      <alignment horizontal="center" vertical="center" wrapText="1"/>
    </xf>
    <xf numFmtId="0" fontId="5" fillId="2" borderId="39" xfId="0" applyFont="1" applyFill="1" applyBorder="1" applyAlignment="1" applyProtection="1">
      <alignment horizontal="center" wrapText="1"/>
    </xf>
    <xf numFmtId="0" fontId="5" fillId="2" borderId="42" xfId="0" applyFont="1" applyFill="1" applyBorder="1" applyAlignment="1" applyProtection="1">
      <alignment horizontal="center" wrapText="1"/>
    </xf>
    <xf numFmtId="0" fontId="5" fillId="2" borderId="43" xfId="0" applyFont="1" applyFill="1" applyBorder="1" applyAlignment="1" applyProtection="1">
      <alignment horizontal="center" vertical="center" wrapText="1"/>
    </xf>
    <xf numFmtId="0" fontId="5" fillId="2" borderId="26" xfId="0" applyFont="1" applyFill="1" applyBorder="1" applyAlignment="1" applyProtection="1">
      <alignment horizontal="center" vertical="center" wrapText="1"/>
    </xf>
    <xf numFmtId="0" fontId="5" fillId="2" borderId="45" xfId="0" applyFont="1" applyFill="1" applyBorder="1" applyAlignment="1" applyProtection="1">
      <alignment horizontal="center" vertical="center" wrapText="1"/>
    </xf>
    <xf numFmtId="0" fontId="5" fillId="2" borderId="37" xfId="0" applyFont="1" applyFill="1" applyBorder="1" applyAlignment="1" applyProtection="1">
      <alignment horizontal="center" vertical="center" wrapText="1"/>
    </xf>
    <xf numFmtId="0" fontId="0" fillId="2" borderId="49" xfId="0" applyFill="1" applyBorder="1" applyAlignment="1" applyProtection="1">
      <alignment horizontal="center"/>
    </xf>
    <xf numFmtId="0" fontId="0" fillId="2" borderId="40" xfId="0" applyFill="1" applyBorder="1" applyAlignment="1" applyProtection="1">
      <alignment horizontal="center"/>
    </xf>
    <xf numFmtId="0" fontId="5" fillId="2" borderId="41" xfId="0" applyFont="1" applyFill="1" applyBorder="1" applyAlignment="1" applyProtection="1">
      <alignment horizontal="center" vertical="center" wrapText="1"/>
    </xf>
    <xf numFmtId="0" fontId="5" fillId="2" borderId="58" xfId="0" applyFont="1" applyFill="1" applyBorder="1" applyAlignment="1" applyProtection="1">
      <alignment horizontal="center" vertical="center" wrapText="1"/>
    </xf>
    <xf numFmtId="0" fontId="5" fillId="2" borderId="21" xfId="0" applyFont="1" applyFill="1" applyBorder="1" applyAlignment="1" applyProtection="1">
      <alignment horizontal="center" vertical="center" wrapText="1"/>
    </xf>
    <xf numFmtId="0" fontId="5" fillId="2" borderId="59" xfId="0" applyFont="1" applyFill="1" applyBorder="1" applyAlignment="1" applyProtection="1">
      <alignment horizontal="center" vertical="center" wrapText="1"/>
    </xf>
    <xf numFmtId="0" fontId="1" fillId="7" borderId="19" xfId="0" applyFont="1" applyFill="1" applyBorder="1" applyAlignment="1" applyProtection="1">
      <alignment horizontal="left" vertical="center"/>
      <protection hidden="1"/>
    </xf>
    <xf numFmtId="0" fontId="1" fillId="7" borderId="20" xfId="0" applyFont="1" applyFill="1" applyBorder="1" applyAlignment="1" applyProtection="1">
      <alignment horizontal="left" vertical="center"/>
      <protection hidden="1"/>
    </xf>
    <xf numFmtId="0" fontId="1" fillId="7" borderId="21" xfId="0" applyFont="1" applyFill="1" applyBorder="1" applyAlignment="1" applyProtection="1">
      <alignment horizontal="left" vertical="center"/>
      <protection hidden="1"/>
    </xf>
    <xf numFmtId="0" fontId="1" fillId="7" borderId="22" xfId="0" applyFont="1" applyFill="1" applyBorder="1" applyAlignment="1" applyProtection="1">
      <alignment horizontal="left" vertical="center"/>
      <protection hidden="1"/>
    </xf>
    <xf numFmtId="0" fontId="1" fillId="12" borderId="25" xfId="0" applyNumberFormat="1" applyFont="1" applyFill="1" applyBorder="1" applyAlignment="1" applyProtection="1">
      <alignment horizontal="left" vertical="center"/>
      <protection locked="0"/>
    </xf>
    <xf numFmtId="0" fontId="1" fillId="12" borderId="26" xfId="0" applyNumberFormat="1" applyFont="1" applyFill="1" applyBorder="1" applyAlignment="1" applyProtection="1">
      <alignment horizontal="left" vertical="center"/>
      <protection locked="0"/>
    </xf>
    <xf numFmtId="0" fontId="1" fillId="12" borderId="16" xfId="0" applyNumberFormat="1" applyFont="1" applyFill="1" applyBorder="1" applyAlignment="1" applyProtection="1">
      <alignment horizontal="left" vertical="center"/>
      <protection locked="0"/>
    </xf>
    <xf numFmtId="0" fontId="1" fillId="12" borderId="1" xfId="0" applyNumberFormat="1" applyFont="1" applyFill="1" applyBorder="1" applyAlignment="1" applyProtection="1">
      <alignment horizontal="left" vertical="center"/>
      <protection locked="0"/>
    </xf>
    <xf numFmtId="0" fontId="1" fillId="12" borderId="31" xfId="0" applyNumberFormat="1" applyFont="1" applyFill="1" applyBorder="1" applyAlignment="1" applyProtection="1">
      <alignment horizontal="left" vertical="center"/>
      <protection locked="0"/>
    </xf>
    <xf numFmtId="0" fontId="5" fillId="7" borderId="0" xfId="0" applyFont="1" applyFill="1" applyAlignment="1">
      <alignment horizontal="center" wrapText="1"/>
    </xf>
    <xf numFmtId="0" fontId="5" fillId="7" borderId="30" xfId="0" applyFont="1" applyFill="1" applyBorder="1" applyAlignment="1">
      <alignment horizontal="center" wrapText="1"/>
    </xf>
    <xf numFmtId="0" fontId="5" fillId="7" borderId="36" xfId="0" applyFont="1" applyFill="1" applyBorder="1" applyAlignment="1">
      <alignment horizontal="center" wrapText="1"/>
    </xf>
    <xf numFmtId="0" fontId="5" fillId="7" borderId="37" xfId="0" applyFont="1" applyFill="1" applyBorder="1" applyAlignment="1">
      <alignment horizontal="center" wrapText="1"/>
    </xf>
    <xf numFmtId="49" fontId="1" fillId="7" borderId="0" xfId="0" applyNumberFormat="1" applyFont="1" applyFill="1" applyAlignment="1" applyProtection="1">
      <alignment horizontal="left" vertical="center"/>
      <protection hidden="1"/>
    </xf>
    <xf numFmtId="0" fontId="1" fillId="7" borderId="25" xfId="0" applyFont="1" applyFill="1" applyBorder="1" applyAlignment="1" applyProtection="1">
      <alignment horizontal="center" vertical="center" wrapText="1"/>
    </xf>
    <xf numFmtId="0" fontId="5" fillId="0" borderId="11" xfId="0" applyFont="1" applyBorder="1" applyAlignment="1" applyProtection="1">
      <alignment horizontal="left" vertical="center" wrapText="1" indent="1"/>
      <protection locked="0"/>
    </xf>
    <xf numFmtId="49" fontId="5" fillId="7" borderId="11" xfId="0" applyNumberFormat="1" applyFont="1" applyFill="1" applyBorder="1" applyAlignment="1">
      <alignment horizontal="left" vertical="center" wrapText="1" indent="1"/>
    </xf>
    <xf numFmtId="0" fontId="6" fillId="0" borderId="2" xfId="0" applyFont="1" applyBorder="1" applyAlignment="1">
      <alignment horizontal="left" vertical="center"/>
    </xf>
    <xf numFmtId="0" fontId="6" fillId="0" borderId="3" xfId="0" applyFont="1" applyBorder="1" applyAlignment="1">
      <alignment horizontal="left" vertical="center"/>
    </xf>
    <xf numFmtId="0" fontId="5" fillId="7" borderId="11" xfId="0" applyFont="1" applyFill="1" applyBorder="1" applyAlignment="1">
      <alignment horizontal="left" vertical="center" wrapText="1" indent="1"/>
    </xf>
    <xf numFmtId="168" fontId="7" fillId="0" borderId="1" xfId="0" applyNumberFormat="1" applyFont="1" applyBorder="1" applyAlignment="1">
      <alignment horizontal="left" vertical="center" wrapText="1"/>
    </xf>
    <xf numFmtId="0" fontId="13" fillId="0" borderId="14" xfId="0" applyFont="1" applyBorder="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13" fillId="0" borderId="16" xfId="0" applyFont="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169" fontId="13" fillId="0" borderId="14" xfId="0" applyNumberFormat="1" applyFont="1" applyBorder="1" applyAlignment="1" applyProtection="1">
      <alignment vertical="center"/>
      <protection locked="0"/>
    </xf>
    <xf numFmtId="169" fontId="13" fillId="0" borderId="0" xfId="0" applyNumberFormat="1" applyFont="1" applyAlignment="1" applyProtection="1">
      <alignment vertical="center"/>
      <protection locked="0"/>
    </xf>
    <xf numFmtId="169" fontId="13" fillId="0" borderId="18" xfId="0" applyNumberFormat="1" applyFont="1" applyBorder="1" applyAlignment="1" applyProtection="1">
      <alignment vertical="center"/>
      <protection locked="0"/>
    </xf>
    <xf numFmtId="0" fontId="17" fillId="0" borderId="0" xfId="0" applyFont="1" applyAlignment="1">
      <alignment horizontal="left" vertical="top" wrapText="1"/>
    </xf>
    <xf numFmtId="0" fontId="13" fillId="0" borderId="14" xfId="0" applyFont="1" applyBorder="1" applyAlignment="1" applyProtection="1">
      <alignment horizontal="left" vertical="center" wrapText="1"/>
      <protection locked="0"/>
    </xf>
    <xf numFmtId="0" fontId="13" fillId="0" borderId="0" xfId="0" applyFont="1" applyAlignment="1" applyProtection="1">
      <alignment horizontal="left" vertical="center" wrapText="1"/>
      <protection locked="0"/>
    </xf>
    <xf numFmtId="0" fontId="13" fillId="0" borderId="18" xfId="0" applyFont="1" applyBorder="1" applyAlignment="1" applyProtection="1">
      <alignment horizontal="left" vertical="center" wrapText="1"/>
      <protection locked="0"/>
    </xf>
    <xf numFmtId="0" fontId="13" fillId="0" borderId="16" xfId="0" applyFont="1" applyBorder="1" applyAlignment="1" applyProtection="1">
      <alignment horizontal="left" vertical="center" wrapText="1"/>
      <protection locked="0"/>
    </xf>
    <xf numFmtId="0" fontId="13" fillId="0" borderId="1"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12" fillId="0" borderId="1" xfId="0" applyFont="1" applyBorder="1" applyAlignment="1">
      <alignment horizontal="left" vertical="center"/>
    </xf>
    <xf numFmtId="0" fontId="0" fillId="0" borderId="11" xfId="0" applyBorder="1" applyAlignment="1">
      <alignment horizontal="left" vertical="center" wrapText="1" indent="1"/>
    </xf>
    <xf numFmtId="49" fontId="12" fillId="0" borderId="1" xfId="0" applyNumberFormat="1" applyFont="1" applyBorder="1" applyAlignment="1">
      <alignment horizontal="left" vertical="center"/>
    </xf>
    <xf numFmtId="0" fontId="46" fillId="0" borderId="0" xfId="0" applyFont="1" applyAlignment="1">
      <alignment horizontal="center"/>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169" fontId="13" fillId="0" borderId="16" xfId="0" applyNumberFormat="1" applyFont="1" applyBorder="1" applyAlignment="1" applyProtection="1">
      <alignment horizontal="left" vertical="center" wrapText="1"/>
      <protection locked="0"/>
    </xf>
    <xf numFmtId="169" fontId="13" fillId="0" borderId="1" xfId="0" applyNumberFormat="1" applyFont="1" applyBorder="1" applyAlignment="1" applyProtection="1">
      <alignment horizontal="left" vertical="center" wrapText="1"/>
      <protection locked="0"/>
    </xf>
    <xf numFmtId="169" fontId="13" fillId="0" borderId="12" xfId="0" applyNumberFormat="1" applyFont="1" applyBorder="1" applyAlignment="1" applyProtection="1">
      <alignment horizontal="left" vertical="center" wrapText="1"/>
      <protection locked="0"/>
    </xf>
    <xf numFmtId="0" fontId="16" fillId="0" borderId="14" xfId="0" applyFont="1" applyBorder="1" applyAlignment="1" applyProtection="1">
      <alignment horizontal="left" vertical="center"/>
      <protection locked="0"/>
    </xf>
    <xf numFmtId="0" fontId="16" fillId="0" borderId="0" xfId="0" applyFont="1" applyAlignment="1" applyProtection="1">
      <alignment horizontal="left" vertical="center"/>
      <protection locked="0"/>
    </xf>
    <xf numFmtId="0" fontId="16" fillId="0" borderId="18" xfId="0" applyFont="1" applyBorder="1" applyAlignment="1" applyProtection="1">
      <alignment horizontal="left" vertical="center"/>
      <protection locked="0"/>
    </xf>
    <xf numFmtId="0" fontId="16" fillId="0" borderId="16" xfId="0" applyFont="1" applyBorder="1" applyAlignment="1" applyProtection="1">
      <alignment horizontal="left" vertical="center"/>
      <protection locked="0"/>
    </xf>
    <xf numFmtId="0" fontId="16" fillId="0" borderId="1" xfId="0" applyFont="1" applyBorder="1" applyAlignment="1" applyProtection="1">
      <alignment horizontal="left" vertical="center"/>
      <protection locked="0"/>
    </xf>
    <xf numFmtId="0" fontId="16" fillId="0" borderId="12" xfId="0" applyFont="1" applyBorder="1" applyAlignment="1" applyProtection="1">
      <alignment horizontal="left" vertical="center"/>
      <protection locked="0"/>
    </xf>
    <xf numFmtId="0" fontId="0" fillId="0" borderId="0" xfId="0" applyAlignment="1">
      <alignment horizontal="left" wrapText="1"/>
    </xf>
    <xf numFmtId="0" fontId="0" fillId="0" borderId="1" xfId="0" applyBorder="1" applyAlignment="1">
      <alignment horizontal="left" wrapText="1"/>
    </xf>
    <xf numFmtId="0" fontId="5" fillId="0" borderId="11" xfId="0" applyFont="1" applyBorder="1" applyAlignment="1" applyProtection="1">
      <alignment horizontal="left" vertical="center" wrapText="1" indent="1"/>
      <protection hidden="1"/>
    </xf>
    <xf numFmtId="0" fontId="9" fillId="0" borderId="11" xfId="0" applyFont="1" applyBorder="1" applyAlignment="1" applyProtection="1">
      <alignment horizontal="left" vertical="center" wrapText="1" indent="1"/>
      <protection locked="0"/>
    </xf>
    <xf numFmtId="0" fontId="7" fillId="0" borderId="14" xfId="0" applyFont="1" applyBorder="1" applyAlignment="1" applyProtection="1">
      <alignment horizontal="left" wrapText="1"/>
      <protection locked="0"/>
    </xf>
    <xf numFmtId="0" fontId="7" fillId="0" borderId="0" xfId="0" applyFont="1" applyAlignment="1" applyProtection="1">
      <alignment horizontal="left" wrapText="1"/>
      <protection locked="0"/>
    </xf>
    <xf numFmtId="0" fontId="7" fillId="0" borderId="18" xfId="0" applyFont="1" applyBorder="1" applyAlignment="1" applyProtection="1">
      <alignment horizontal="left" wrapText="1"/>
      <protection locked="0"/>
    </xf>
    <xf numFmtId="0" fontId="7" fillId="0" borderId="16" xfId="0" applyFont="1" applyBorder="1" applyAlignment="1" applyProtection="1">
      <alignment horizontal="left" wrapText="1"/>
      <protection locked="0"/>
    </xf>
    <xf numFmtId="0" fontId="7" fillId="0" borderId="1" xfId="0" applyFont="1" applyBorder="1" applyAlignment="1" applyProtection="1">
      <alignment horizontal="left" wrapText="1"/>
      <protection locked="0"/>
    </xf>
    <xf numFmtId="0" fontId="7" fillId="0" borderId="12" xfId="0" applyFont="1" applyBorder="1" applyAlignment="1" applyProtection="1">
      <alignment horizontal="left" wrapText="1"/>
      <protection locked="0"/>
    </xf>
    <xf numFmtId="169" fontId="13" fillId="0" borderId="16" xfId="0" applyNumberFormat="1" applyFont="1" applyBorder="1" applyAlignment="1" applyProtection="1">
      <alignment vertical="center"/>
      <protection locked="0"/>
    </xf>
    <xf numFmtId="169" fontId="13" fillId="0" borderId="1" xfId="0" applyNumberFormat="1" applyFont="1" applyBorder="1" applyAlignment="1" applyProtection="1">
      <alignment vertical="center"/>
      <protection locked="0"/>
    </xf>
    <xf numFmtId="169" fontId="13" fillId="0" borderId="12" xfId="0" applyNumberFormat="1" applyFont="1" applyBorder="1" applyAlignment="1" applyProtection="1">
      <alignment vertical="center"/>
      <protection locked="0"/>
    </xf>
    <xf numFmtId="0" fontId="5" fillId="0" borderId="8"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protection locked="0"/>
    </xf>
    <xf numFmtId="171" fontId="9" fillId="0" borderId="11" xfId="0" applyNumberFormat="1" applyFont="1" applyBorder="1" applyAlignment="1" applyProtection="1">
      <alignment horizontal="left" vertical="center" wrapText="1" indent="1"/>
      <protection locked="0"/>
    </xf>
    <xf numFmtId="0" fontId="0" fillId="0" borderId="11" xfId="0" applyBorder="1" applyProtection="1">
      <protection locked="0"/>
    </xf>
    <xf numFmtId="0" fontId="46" fillId="0" borderId="0" xfId="0" applyFont="1" applyAlignment="1">
      <alignment horizontal="center" vertical="center"/>
    </xf>
    <xf numFmtId="0" fontId="46" fillId="0" borderId="1" xfId="0" applyFont="1" applyBorder="1" applyAlignment="1">
      <alignment horizontal="center" vertical="center"/>
    </xf>
    <xf numFmtId="0" fontId="6" fillId="14" borderId="11" xfId="0" applyFont="1" applyFill="1" applyBorder="1" applyAlignment="1">
      <alignment horizontal="left" vertical="center" wrapText="1"/>
    </xf>
    <xf numFmtId="0" fontId="21" fillId="0" borderId="0" xfId="0" applyFont="1" applyAlignment="1">
      <alignment horizontal="center"/>
    </xf>
    <xf numFmtId="0" fontId="8" fillId="0" borderId="11" xfId="0" applyFont="1" applyBorder="1" applyAlignment="1">
      <alignment horizontal="left" vertical="center" wrapText="1"/>
    </xf>
    <xf numFmtId="0" fontId="4" fillId="0" borderId="0" xfId="0" applyFont="1" applyAlignment="1">
      <alignment horizontal="center"/>
    </xf>
    <xf numFmtId="0" fontId="5" fillId="0" borderId="11" xfId="0" applyFont="1" applyBorder="1" applyProtection="1">
      <protection locked="0"/>
    </xf>
    <xf numFmtId="3" fontId="1" fillId="0" borderId="8" xfId="0" applyNumberFormat="1" applyFont="1" applyBorder="1" applyAlignment="1" applyProtection="1">
      <alignment horizontal="center"/>
      <protection locked="0"/>
    </xf>
    <xf numFmtId="3" fontId="1" fillId="0" borderId="10" xfId="0" applyNumberFormat="1" applyFont="1" applyBorder="1" applyAlignment="1" applyProtection="1">
      <alignment horizontal="center"/>
      <protection locked="0"/>
    </xf>
    <xf numFmtId="0" fontId="1" fillId="0" borderId="11" xfId="0" applyFont="1" applyBorder="1" applyAlignment="1" applyProtection="1">
      <alignment horizontal="center"/>
      <protection locked="0"/>
    </xf>
    <xf numFmtId="0" fontId="5" fillId="0" borderId="0" xfId="0" applyFont="1" applyProtection="1">
      <protection locked="0"/>
    </xf>
    <xf numFmtId="0" fontId="5" fillId="0" borderId="3" xfId="0" applyFont="1" applyBorder="1" applyProtection="1">
      <protection locked="0"/>
    </xf>
    <xf numFmtId="0" fontId="5" fillId="0" borderId="11" xfId="0" applyFont="1" applyBorder="1" applyAlignment="1" applyProtection="1">
      <alignment wrapText="1"/>
      <protection locked="0"/>
    </xf>
    <xf numFmtId="0" fontId="1" fillId="7" borderId="8" xfId="0" applyFont="1" applyFill="1" applyBorder="1" applyAlignment="1" applyProtection="1">
      <alignment horizontal="center" vertical="center"/>
      <protection locked="0"/>
    </xf>
    <xf numFmtId="0" fontId="1" fillId="7" borderId="9" xfId="0" applyFont="1" applyFill="1" applyBorder="1" applyAlignment="1" applyProtection="1">
      <alignment horizontal="center" vertical="center"/>
      <protection locked="0"/>
    </xf>
    <xf numFmtId="0" fontId="5" fillId="0" borderId="8" xfId="0" applyFont="1" applyBorder="1" applyAlignment="1" applyProtection="1">
      <alignment horizontal="left"/>
      <protection locked="0"/>
    </xf>
    <xf numFmtId="0" fontId="5" fillId="0" borderId="9" xfId="0" applyFont="1" applyBorder="1" applyAlignment="1" applyProtection="1">
      <alignment horizontal="left"/>
      <protection locked="0"/>
    </xf>
    <xf numFmtId="0" fontId="5" fillId="0" borderId="8" xfId="0" applyFont="1" applyBorder="1" applyAlignment="1" applyProtection="1">
      <alignment horizontal="left" wrapText="1"/>
      <protection locked="0"/>
    </xf>
    <xf numFmtId="0" fontId="5" fillId="0" borderId="9" xfId="0" applyFont="1" applyBorder="1" applyAlignment="1" applyProtection="1">
      <alignment horizontal="left" wrapText="1"/>
      <protection locked="0"/>
    </xf>
    <xf numFmtId="0" fontId="5" fillId="0" borderId="8" xfId="0" applyFont="1" applyBorder="1" applyAlignment="1" applyProtection="1">
      <alignment wrapText="1"/>
      <protection locked="0"/>
    </xf>
    <xf numFmtId="0" fontId="5" fillId="0" borderId="9" xfId="0" applyFont="1" applyBorder="1" applyAlignment="1" applyProtection="1">
      <alignment wrapText="1"/>
      <protection locked="0"/>
    </xf>
    <xf numFmtId="184" fontId="5" fillId="12" borderId="65" xfId="0" applyNumberFormat="1" applyFont="1" applyFill="1" applyBorder="1" applyAlignment="1" applyProtection="1">
      <alignment horizontal="center" vertical="center"/>
      <protection locked="0"/>
    </xf>
    <xf numFmtId="184" fontId="5" fillId="12" borderId="67" xfId="0" applyNumberFormat="1" applyFont="1" applyFill="1" applyBorder="1" applyAlignment="1" applyProtection="1">
      <alignment horizontal="center" vertical="center"/>
      <protection locked="0"/>
    </xf>
    <xf numFmtId="0" fontId="46" fillId="11" borderId="96" xfId="0" applyFont="1" applyFill="1" applyBorder="1" applyAlignment="1" applyProtection="1">
      <alignment horizontal="center" vertical="center"/>
      <protection locked="0"/>
    </xf>
    <xf numFmtId="0" fontId="46" fillId="11" borderId="95" xfId="0" applyFont="1" applyFill="1" applyBorder="1" applyAlignment="1" applyProtection="1">
      <alignment horizontal="center" vertical="center"/>
      <protection locked="0"/>
    </xf>
    <xf numFmtId="0" fontId="46" fillId="11" borderId="94" xfId="0" applyFont="1" applyFill="1" applyBorder="1" applyAlignment="1" applyProtection="1">
      <alignment horizontal="center" vertical="center"/>
      <protection locked="0"/>
    </xf>
    <xf numFmtId="0" fontId="5" fillId="11" borderId="82" xfId="0" applyFont="1" applyFill="1" applyBorder="1" applyAlignment="1" applyProtection="1">
      <alignment horizontal="center" vertical="center" wrapText="1"/>
      <protection locked="0"/>
    </xf>
    <xf numFmtId="0" fontId="5" fillId="11" borderId="81" xfId="0" applyFont="1" applyFill="1" applyBorder="1" applyAlignment="1" applyProtection="1">
      <alignment horizontal="center" vertical="center" wrapText="1"/>
      <protection locked="0"/>
    </xf>
    <xf numFmtId="0" fontId="5" fillId="12" borderId="81" xfId="0" applyFont="1" applyFill="1" applyBorder="1" applyAlignment="1" applyProtection="1">
      <alignment horizontal="center" vertical="center"/>
      <protection locked="0"/>
    </xf>
    <xf numFmtId="0" fontId="5" fillId="12" borderId="83" xfId="0" applyFont="1" applyFill="1" applyBorder="1" applyAlignment="1" applyProtection="1">
      <alignment horizontal="center" vertical="center"/>
      <protection locked="0"/>
    </xf>
    <xf numFmtId="0" fontId="5" fillId="11" borderId="75" xfId="0" applyFont="1" applyFill="1" applyBorder="1" applyAlignment="1" applyProtection="1">
      <alignment horizontal="center" vertical="center" wrapText="1"/>
      <protection locked="0"/>
    </xf>
    <xf numFmtId="0" fontId="5" fillId="11" borderId="65" xfId="0" applyFont="1" applyFill="1" applyBorder="1" applyAlignment="1" applyProtection="1">
      <alignment horizontal="center" vertical="center" wrapText="1"/>
      <protection locked="0"/>
    </xf>
    <xf numFmtId="0" fontId="5" fillId="12" borderId="65" xfId="0" applyFont="1" applyFill="1" applyBorder="1" applyAlignment="1" applyProtection="1">
      <alignment horizontal="center" vertical="center"/>
      <protection locked="0"/>
    </xf>
    <xf numFmtId="0" fontId="5" fillId="12" borderId="67" xfId="0" applyFont="1" applyFill="1" applyBorder="1" applyAlignment="1" applyProtection="1">
      <alignment horizontal="center" vertical="center"/>
      <protection locked="0"/>
    </xf>
    <xf numFmtId="184" fontId="1" fillId="13" borderId="64" xfId="0" applyNumberFormat="1" applyFont="1" applyFill="1" applyBorder="1" applyAlignment="1">
      <alignment horizontal="left" vertical="center"/>
    </xf>
    <xf numFmtId="184" fontId="1" fillId="13" borderId="65" xfId="0" applyNumberFormat="1" applyFont="1" applyFill="1" applyBorder="1" applyAlignment="1">
      <alignment horizontal="left" vertical="center"/>
    </xf>
    <xf numFmtId="184" fontId="5" fillId="13" borderId="65" xfId="0" applyNumberFormat="1" applyFont="1" applyFill="1" applyBorder="1" applyAlignment="1">
      <alignment horizontal="center" vertical="center"/>
    </xf>
    <xf numFmtId="184" fontId="5" fillId="13" borderId="81" xfId="0" applyNumberFormat="1" applyFont="1" applyFill="1" applyBorder="1" applyAlignment="1">
      <alignment horizontal="center" vertical="center"/>
    </xf>
    <xf numFmtId="184" fontId="1" fillId="13" borderId="64" xfId="0" applyNumberFormat="1" applyFont="1" applyFill="1" applyBorder="1" applyAlignment="1">
      <alignment vertical="center"/>
    </xf>
    <xf numFmtId="184" fontId="1" fillId="13" borderId="65" xfId="0" applyNumberFormat="1" applyFont="1" applyFill="1" applyBorder="1" applyAlignment="1">
      <alignment vertical="center"/>
    </xf>
    <xf numFmtId="0" fontId="5" fillId="12" borderId="66" xfId="0" applyFont="1" applyFill="1" applyBorder="1" applyAlignment="1" applyProtection="1">
      <alignment horizontal="center" vertical="center"/>
      <protection locked="0"/>
    </xf>
    <xf numFmtId="184" fontId="5" fillId="12" borderId="78" xfId="0" applyNumberFormat="1" applyFont="1" applyFill="1" applyBorder="1" applyAlignment="1" applyProtection="1">
      <alignment horizontal="center" vertical="center"/>
      <protection locked="0"/>
    </xf>
    <xf numFmtId="184" fontId="5" fillId="12" borderId="79" xfId="0" applyNumberFormat="1" applyFont="1" applyFill="1" applyBorder="1" applyAlignment="1" applyProtection="1">
      <alignment horizontal="center" vertical="center"/>
      <protection locked="0"/>
    </xf>
    <xf numFmtId="0" fontId="0" fillId="12" borderId="75" xfId="0" applyFill="1" applyBorder="1" applyAlignment="1" applyProtection="1">
      <alignment horizontal="center" vertical="center" wrapText="1"/>
      <protection locked="0"/>
    </xf>
    <xf numFmtId="0" fontId="0" fillId="12" borderId="67" xfId="0" applyFill="1" applyBorder="1" applyAlignment="1" applyProtection="1">
      <alignment horizontal="center" vertical="center" wrapText="1"/>
      <protection locked="0"/>
    </xf>
    <xf numFmtId="0" fontId="1" fillId="13" borderId="64" xfId="0" applyFont="1" applyFill="1" applyBorder="1" applyAlignment="1">
      <alignment vertical="center" wrapText="1"/>
    </xf>
    <xf numFmtId="0" fontId="5" fillId="0" borderId="65" xfId="0" applyFont="1" applyBorder="1" applyAlignment="1">
      <alignment vertical="center" wrapText="1"/>
    </xf>
    <xf numFmtId="0" fontId="5" fillId="0" borderId="73" xfId="0" applyFont="1" applyBorder="1" applyAlignment="1">
      <alignment vertical="center" wrapText="1"/>
    </xf>
    <xf numFmtId="0" fontId="5" fillId="11" borderId="70" xfId="0"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72" xfId="0" applyFont="1" applyFill="1" applyBorder="1" applyAlignment="1" applyProtection="1">
      <alignment horizontal="center" vertical="center"/>
      <protection locked="0"/>
    </xf>
    <xf numFmtId="0" fontId="5" fillId="12" borderId="70" xfId="0" applyFont="1" applyFill="1" applyBorder="1" applyAlignment="1" applyProtection="1">
      <alignment horizontal="center" vertical="center"/>
      <protection locked="0"/>
    </xf>
    <xf numFmtId="0" fontId="5" fillId="12" borderId="71" xfId="0" applyFont="1" applyFill="1" applyBorder="1" applyAlignment="1" applyProtection="1">
      <alignment horizontal="center" vertical="center"/>
      <protection locked="0"/>
    </xf>
    <xf numFmtId="0" fontId="5" fillId="12" borderId="72" xfId="0" applyFont="1" applyFill="1" applyBorder="1" applyAlignment="1" applyProtection="1">
      <alignment horizontal="center" vertical="center"/>
      <protection locked="0"/>
    </xf>
    <xf numFmtId="0" fontId="0" fillId="0" borderId="65" xfId="0" applyBorder="1" applyAlignment="1">
      <alignment vertical="center"/>
    </xf>
    <xf numFmtId="184" fontId="43" fillId="13" borderId="64" xfId="0" applyNumberFormat="1" applyFont="1" applyFill="1" applyBorder="1" applyAlignment="1">
      <alignment vertical="center"/>
    </xf>
    <xf numFmtId="184" fontId="1" fillId="13" borderId="64" xfId="0" applyNumberFormat="1" applyFont="1" applyFill="1" applyBorder="1" applyAlignment="1">
      <alignment horizontal="center" vertical="center"/>
    </xf>
    <xf numFmtId="184" fontId="1" fillId="13" borderId="65" xfId="0" applyNumberFormat="1" applyFont="1" applyFill="1" applyBorder="1" applyAlignment="1">
      <alignment horizontal="center" vertical="center"/>
    </xf>
    <xf numFmtId="0" fontId="0" fillId="0" borderId="73" xfId="0" applyBorder="1" applyAlignment="1">
      <alignment vertical="center"/>
    </xf>
    <xf numFmtId="184" fontId="1" fillId="13" borderId="23" xfId="0" applyNumberFormat="1" applyFont="1" applyFill="1" applyBorder="1" applyAlignment="1">
      <alignment horizontal="center" vertical="center"/>
    </xf>
    <xf numFmtId="184" fontId="1" fillId="13" borderId="0" xfId="0" applyNumberFormat="1" applyFont="1" applyFill="1" applyAlignment="1">
      <alignment horizontal="center" vertical="center"/>
    </xf>
    <xf numFmtId="0" fontId="5" fillId="11" borderId="65" xfId="0" applyFont="1" applyFill="1" applyBorder="1" applyAlignment="1">
      <alignment horizontal="left" vertical="center" wrapText="1"/>
    </xf>
    <xf numFmtId="0" fontId="5" fillId="11" borderId="74" xfId="0" applyFont="1" applyFill="1" applyBorder="1" applyAlignment="1">
      <alignment horizontal="left" vertical="center" wrapText="1"/>
    </xf>
    <xf numFmtId="0" fontId="5" fillId="11" borderId="73" xfId="0" applyFont="1" applyFill="1" applyBorder="1" applyAlignment="1" applyProtection="1">
      <alignment horizontal="center" vertical="center" wrapText="1"/>
      <protection locked="0"/>
    </xf>
    <xf numFmtId="0" fontId="5" fillId="11" borderId="70" xfId="0" applyFont="1" applyFill="1" applyBorder="1" applyAlignment="1" applyProtection="1">
      <alignment horizontal="center" vertical="center" wrapText="1"/>
      <protection locked="0"/>
    </xf>
    <xf numFmtId="0" fontId="5" fillId="11" borderId="71" xfId="0" applyFont="1" applyFill="1" applyBorder="1" applyAlignment="1" applyProtection="1">
      <alignment horizontal="center" vertical="center" wrapText="1"/>
      <protection locked="0"/>
    </xf>
    <xf numFmtId="0" fontId="5" fillId="11" borderId="72" xfId="0" applyFont="1" applyFill="1" applyBorder="1" applyAlignment="1" applyProtection="1">
      <alignment horizontal="center" vertical="center" wrapText="1"/>
      <protection locked="0"/>
    </xf>
    <xf numFmtId="0" fontId="0" fillId="12" borderId="65" xfId="0" applyFill="1" applyBorder="1" applyAlignment="1" applyProtection="1">
      <alignment horizontal="center" vertical="center" wrapText="1"/>
      <protection locked="0"/>
    </xf>
    <xf numFmtId="0" fontId="5" fillId="12" borderId="66" xfId="0" applyFont="1" applyFill="1" applyBorder="1" applyAlignment="1" applyProtection="1">
      <alignment horizontal="center" vertical="center" wrapText="1"/>
      <protection locked="0"/>
    </xf>
    <xf numFmtId="0" fontId="5" fillId="12" borderId="65" xfId="0" applyFont="1" applyFill="1" applyBorder="1" applyAlignment="1" applyProtection="1">
      <alignment horizontal="center" vertical="center" wrapText="1"/>
      <protection locked="0"/>
    </xf>
    <xf numFmtId="0" fontId="5" fillId="12" borderId="67" xfId="0" applyFont="1" applyFill="1" applyBorder="1" applyAlignment="1" applyProtection="1">
      <alignment horizontal="center" vertical="center" wrapText="1"/>
      <protection locked="0"/>
    </xf>
    <xf numFmtId="184" fontId="43" fillId="13" borderId="64" xfId="0" applyNumberFormat="1" applyFont="1" applyFill="1" applyBorder="1" applyAlignment="1">
      <alignment vertical="center" wrapText="1"/>
    </xf>
    <xf numFmtId="184" fontId="1" fillId="13" borderId="65" xfId="0" applyNumberFormat="1" applyFont="1" applyFill="1" applyBorder="1" applyAlignment="1">
      <alignment vertical="center" wrapText="1"/>
    </xf>
    <xf numFmtId="184" fontId="1" fillId="13" borderId="73" xfId="0" applyNumberFormat="1" applyFont="1" applyFill="1" applyBorder="1" applyAlignment="1">
      <alignment vertical="center" wrapText="1"/>
    </xf>
    <xf numFmtId="184" fontId="5" fillId="12" borderId="66" xfId="0" applyNumberFormat="1" applyFont="1" applyFill="1" applyBorder="1" applyAlignment="1" applyProtection="1">
      <alignment horizontal="center" vertical="center" wrapText="1"/>
      <protection locked="0"/>
    </xf>
    <xf numFmtId="184" fontId="5" fillId="12" borderId="65" xfId="0" applyNumberFormat="1" applyFont="1" applyFill="1" applyBorder="1" applyAlignment="1" applyProtection="1">
      <alignment horizontal="center" vertical="center" wrapText="1"/>
      <protection locked="0"/>
    </xf>
    <xf numFmtId="184" fontId="5" fillId="12" borderId="67" xfId="0" applyNumberFormat="1" applyFont="1" applyFill="1" applyBorder="1" applyAlignment="1" applyProtection="1">
      <alignment horizontal="center" vertical="center" wrapText="1"/>
      <protection locked="0"/>
    </xf>
    <xf numFmtId="0" fontId="5" fillId="11" borderId="68" xfId="0" applyFont="1" applyFill="1" applyBorder="1" applyAlignment="1" applyProtection="1">
      <alignment horizontal="center" vertical="center" wrapText="1"/>
      <protection locked="0"/>
    </xf>
    <xf numFmtId="0" fontId="5" fillId="11" borderId="0" xfId="0" applyFont="1" applyFill="1" applyAlignment="1" applyProtection="1">
      <alignment horizontal="center" vertical="center" wrapText="1"/>
      <protection locked="0"/>
    </xf>
    <xf numFmtId="0" fontId="5" fillId="11" borderId="30" xfId="0" applyFont="1" applyFill="1" applyBorder="1" applyAlignment="1" applyProtection="1">
      <alignment horizontal="center" vertical="center" wrapText="1"/>
      <protection locked="0"/>
    </xf>
    <xf numFmtId="0" fontId="0" fillId="0" borderId="65" xfId="0" applyBorder="1" applyAlignment="1">
      <alignment horizontal="center" vertical="center"/>
    </xf>
    <xf numFmtId="0" fontId="0" fillId="0" borderId="73" xfId="0" applyBorder="1" applyAlignment="1">
      <alignment horizontal="center" vertical="center"/>
    </xf>
    <xf numFmtId="0" fontId="5" fillId="12" borderId="70" xfId="0" applyFont="1" applyFill="1" applyBorder="1" applyAlignment="1" applyProtection="1">
      <alignment horizontal="center" vertical="center" wrapText="1"/>
      <protection locked="0"/>
    </xf>
    <xf numFmtId="0" fontId="5" fillId="12" borderId="71" xfId="0" applyFont="1" applyFill="1" applyBorder="1" applyAlignment="1" applyProtection="1">
      <alignment horizontal="center" vertical="center" wrapText="1"/>
      <protection locked="0"/>
    </xf>
    <xf numFmtId="0" fontId="5" fillId="12" borderId="72" xfId="0" applyFont="1" applyFill="1" applyBorder="1" applyAlignment="1" applyProtection="1">
      <alignment horizontal="center" vertical="center" wrapText="1"/>
      <protection locked="0"/>
    </xf>
    <xf numFmtId="0" fontId="5" fillId="11" borderId="66" xfId="0" applyFont="1" applyFill="1" applyBorder="1" applyAlignment="1" applyProtection="1">
      <alignment horizontal="center" vertical="center" wrapText="1"/>
      <protection locked="0"/>
    </xf>
    <xf numFmtId="0" fontId="5" fillId="11" borderId="67" xfId="0" applyFont="1" applyFill="1" applyBorder="1" applyAlignment="1" applyProtection="1">
      <alignment horizontal="center" vertical="center" wrapText="1"/>
      <protection locked="0"/>
    </xf>
    <xf numFmtId="184" fontId="1" fillId="13" borderId="57" xfId="0" applyNumberFormat="1" applyFont="1" applyFill="1" applyBorder="1" applyAlignment="1">
      <alignment vertical="center"/>
    </xf>
    <xf numFmtId="184" fontId="1" fillId="13" borderId="36" xfId="0" applyNumberFormat="1" applyFont="1" applyFill="1" applyBorder="1" applyAlignment="1">
      <alignment vertical="center"/>
    </xf>
    <xf numFmtId="0" fontId="1" fillId="11" borderId="45" xfId="0" applyFont="1" applyFill="1" applyBorder="1" applyAlignment="1" applyProtection="1">
      <alignment horizontal="center" vertical="center"/>
      <protection locked="0"/>
    </xf>
    <xf numFmtId="0" fontId="1" fillId="11" borderId="36" xfId="0" applyFont="1" applyFill="1" applyBorder="1" applyAlignment="1" applyProtection="1">
      <alignment horizontal="center" vertical="center"/>
      <protection locked="0"/>
    </xf>
    <xf numFmtId="0" fontId="1" fillId="11" borderId="37" xfId="0" applyFont="1" applyFill="1" applyBorder="1" applyAlignment="1" applyProtection="1">
      <alignment horizontal="center" vertical="center"/>
      <protection locked="0"/>
    </xf>
    <xf numFmtId="184" fontId="1" fillId="13" borderId="61" xfId="0" applyNumberFormat="1" applyFont="1" applyFill="1" applyBorder="1" applyAlignment="1">
      <alignment vertical="center"/>
    </xf>
    <xf numFmtId="184" fontId="1" fillId="13" borderId="62" xfId="0" applyNumberFormat="1" applyFont="1" applyFill="1" applyBorder="1" applyAlignment="1">
      <alignment vertical="center"/>
    </xf>
    <xf numFmtId="0" fontId="5" fillId="11" borderId="43" xfId="0" applyFont="1" applyFill="1" applyBorder="1" applyAlignment="1" applyProtection="1">
      <alignment horizontal="center" vertical="center" wrapText="1"/>
      <protection locked="0"/>
    </xf>
    <xf numFmtId="0" fontId="5" fillId="11" borderId="25" xfId="0" applyFont="1" applyFill="1" applyBorder="1" applyAlignment="1" applyProtection="1">
      <alignment horizontal="center" vertical="center" wrapText="1"/>
      <protection locked="0"/>
    </xf>
    <xf numFmtId="0" fontId="5" fillId="11" borderId="26" xfId="0" applyFont="1" applyFill="1" applyBorder="1" applyAlignment="1" applyProtection="1">
      <alignment horizontal="center" vertical="center" wrapText="1"/>
      <protection locked="0"/>
    </xf>
    <xf numFmtId="0" fontId="5" fillId="0" borderId="0" xfId="0" applyFont="1" applyAlignment="1">
      <alignment horizontal="left" wrapText="1"/>
    </xf>
    <xf numFmtId="0" fontId="5" fillId="0" borderId="0" xfId="0" applyFont="1" applyAlignment="1">
      <alignment horizontal="left"/>
    </xf>
    <xf numFmtId="0" fontId="5" fillId="0" borderId="8" xfId="0" applyFont="1" applyBorder="1" applyAlignment="1" applyProtection="1">
      <alignment vertical="top" wrapText="1"/>
      <protection locked="0"/>
    </xf>
    <xf numFmtId="0" fontId="5" fillId="0" borderId="9" xfId="0" applyFont="1" applyBorder="1" applyAlignment="1" applyProtection="1">
      <alignment vertical="top" wrapText="1"/>
      <protection locked="0"/>
    </xf>
    <xf numFmtId="0" fontId="5" fillId="0" borderId="10" xfId="0" applyFont="1" applyBorder="1" applyAlignment="1" applyProtection="1">
      <alignment horizontal="left" wrapText="1"/>
      <protection locked="0"/>
    </xf>
    <xf numFmtId="3" fontId="5" fillId="0" borderId="0" xfId="0" applyNumberFormat="1" applyFont="1" applyAlignment="1" applyProtection="1">
      <alignment horizontal="left"/>
      <protection locked="0"/>
    </xf>
    <xf numFmtId="0" fontId="2" fillId="9" borderId="0" xfId="1" applyFont="1" applyFill="1" applyAlignment="1">
      <alignment horizontal="center"/>
    </xf>
    <xf numFmtId="0" fontId="39" fillId="0" borderId="0" xfId="1"/>
    <xf numFmtId="0" fontId="2" fillId="10" borderId="0" xfId="1" applyFont="1" applyFill="1" applyAlignment="1">
      <alignment horizontal="center"/>
    </xf>
    <xf numFmtId="0" fontId="2" fillId="8" borderId="0" xfId="1" applyFont="1" applyFill="1" applyAlignment="1">
      <alignment horizontal="center"/>
    </xf>
    <xf numFmtId="0" fontId="39" fillId="8" borderId="0" xfId="1" applyFill="1"/>
    <xf numFmtId="0" fontId="2" fillId="7" borderId="0" xfId="1" applyFont="1" applyFill="1" applyAlignment="1">
      <alignment horizontal="center"/>
    </xf>
    <xf numFmtId="0" fontId="2" fillId="8" borderId="0" xfId="0" applyNumberFormat="1" applyFont="1" applyFill="1" applyAlignment="1">
      <alignment horizontal="center"/>
    </xf>
    <xf numFmtId="0" fontId="0" fillId="8" borderId="0" xfId="0" applyFill="1" applyBorder="1" applyAlignment="1"/>
    <xf numFmtId="0" fontId="2" fillId="7" borderId="0" xfId="0" applyNumberFormat="1" applyFont="1" applyFill="1" applyAlignment="1">
      <alignment horizontal="center"/>
    </xf>
    <xf numFmtId="0" fontId="2" fillId="9" borderId="0" xfId="0" applyNumberFormat="1" applyFont="1" applyFill="1" applyAlignment="1">
      <alignment horizontal="center"/>
    </xf>
    <xf numFmtId="0" fontId="0" fillId="0" borderId="0" xfId="0" applyBorder="1" applyAlignment="1"/>
    <xf numFmtId="0" fontId="2" fillId="10" borderId="0" xfId="0" applyNumberFormat="1" applyFont="1" applyFill="1" applyAlignment="1">
      <alignment horizontal="center"/>
    </xf>
  </cellXfs>
  <cellStyles count="2">
    <cellStyle name="Normal" xfId="0" builtinId="0"/>
    <cellStyle name="Normal 2" xfId="1" xr:uid="{00000000-0005-0000-0000-000001000000}"/>
  </cellStyles>
  <dxfs count="21">
    <dxf>
      <font>
        <b/>
        <i val="0"/>
        <strike val="0"/>
        <condense val="0"/>
        <extend val="0"/>
        <outline val="0"/>
        <shadow val="0"/>
        <u val="none"/>
        <vertAlign val="baseline"/>
        <sz val="9"/>
        <color auto="1"/>
        <name val="Arial"/>
        <scheme val="none"/>
      </font>
      <fill>
        <patternFill patternType="solid">
          <fgColor indexed="64"/>
          <bgColor indexed="22"/>
        </patternFill>
      </fill>
      <alignment horizontal="general" vertical="center" textRotation="0" wrapText="1" indent="0" justifyLastLine="0" shrinkToFit="0" readingOrder="0"/>
    </dxf>
    <dxf>
      <font>
        <b/>
        <i val="0"/>
        <strike val="0"/>
        <condense val="0"/>
        <extend val="0"/>
        <outline val="0"/>
        <shadow val="0"/>
        <u val="none"/>
        <vertAlign val="baseline"/>
        <sz val="9"/>
        <color auto="1"/>
        <name val="Arial"/>
        <scheme val="none"/>
      </font>
      <fill>
        <patternFill patternType="solid">
          <fgColor indexed="64"/>
          <bgColor indexed="22"/>
        </patternFill>
      </fill>
      <alignment horizontal="general" vertical="center" textRotation="0" wrapText="1" indent="0" justifyLastLine="0" shrinkToFit="0" readingOrder="0"/>
    </dxf>
    <dxf>
      <font>
        <b/>
        <i val="0"/>
        <strike val="0"/>
        <condense val="0"/>
        <extend val="0"/>
        <outline val="0"/>
        <shadow val="0"/>
        <u val="none"/>
        <vertAlign val="baseline"/>
        <sz val="9"/>
        <color auto="1"/>
        <name val="Arial"/>
        <scheme val="none"/>
      </font>
      <fill>
        <patternFill patternType="solid">
          <fgColor indexed="64"/>
          <bgColor indexed="22"/>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2"/>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solid">
          <fgColor indexed="64"/>
          <bgColor indexed="22"/>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solid">
          <fgColor indexed="64"/>
          <bgColor indexed="22"/>
        </patternFill>
      </fill>
      <alignment horizontal="general" vertical="center" textRotation="0" wrapText="1" indent="0" justifyLastLine="0" shrinkToFit="0" readingOrder="0"/>
    </dxf>
    <dxf>
      <font>
        <b/>
        <i val="0"/>
        <strike val="0"/>
        <condense val="0"/>
        <extend val="0"/>
        <outline val="0"/>
        <shadow val="0"/>
        <u val="none"/>
        <vertAlign val="baseline"/>
        <sz val="12"/>
        <color auto="1"/>
        <name val="Arial"/>
        <scheme val="none"/>
      </font>
      <fill>
        <patternFill patternType="solid">
          <fgColor indexed="64"/>
          <bgColor indexed="22"/>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left" vertical="bottom" textRotation="0" wrapText="1" 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170"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167"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170" formatCode="00.00"/>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auto="1"/>
        <name val="Arial"/>
        <scheme val="none"/>
      </font>
      <numFmt numFmtId="0" formatCode="General"/>
      <fill>
        <patternFill patternType="solid">
          <fgColor indexed="64"/>
          <bgColor indexed="2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Arial"/>
        <scheme val="none"/>
      </font>
      <numFmt numFmtId="0" formatCode="General"/>
      <fill>
        <patternFill patternType="solid">
          <fgColor indexed="64"/>
          <bgColor indexed="2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CC"/>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lockText="1"/>
</file>

<file path=xl/ctrlProps/ctrlProp135.xml><?xml version="1.0" encoding="utf-8"?>
<formControlPr xmlns="http://schemas.microsoft.com/office/spreadsheetml/2009/9/main" objectType="CheckBox" lockText="1"/>
</file>

<file path=xl/ctrlProps/ctrlProp136.xml><?xml version="1.0" encoding="utf-8"?>
<formControlPr xmlns="http://schemas.microsoft.com/office/spreadsheetml/2009/9/main" objectType="CheckBox"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lockText="1"/>
</file>

<file path=xl/ctrlProps/ctrlProp145.xml><?xml version="1.0" encoding="utf-8"?>
<formControlPr xmlns="http://schemas.microsoft.com/office/spreadsheetml/2009/9/main" objectType="CheckBox" lockText="1"/>
</file>

<file path=xl/ctrlProps/ctrlProp146.xml><?xml version="1.0" encoding="utf-8"?>
<formControlPr xmlns="http://schemas.microsoft.com/office/spreadsheetml/2009/9/main" objectType="CheckBox" lockText="1"/>
</file>

<file path=xl/ctrlProps/ctrlProp147.xml><?xml version="1.0" encoding="utf-8"?>
<formControlPr xmlns="http://schemas.microsoft.com/office/spreadsheetml/2009/9/main" objectType="CheckBox" lockText="1"/>
</file>

<file path=xl/ctrlProps/ctrlProp148.xml><?xml version="1.0" encoding="utf-8"?>
<formControlPr xmlns="http://schemas.microsoft.com/office/spreadsheetml/2009/9/main" objectType="CheckBox" lockText="1"/>
</file>

<file path=xl/ctrlProps/ctrlProp149.xml><?xml version="1.0" encoding="utf-8"?>
<formControlPr xmlns="http://schemas.microsoft.com/office/spreadsheetml/2009/9/main" objectType="CheckBox" lockText="1"/>
</file>

<file path=xl/ctrlProps/ctrlProp150.xml><?xml version="1.0" encoding="utf-8"?>
<formControlPr xmlns="http://schemas.microsoft.com/office/spreadsheetml/2009/9/main" objectType="CheckBox" lockText="1"/>
</file>

<file path=xl/ctrlProps/ctrlProp151.xml><?xml version="1.0" encoding="utf-8"?>
<formControlPr xmlns="http://schemas.microsoft.com/office/spreadsheetml/2009/9/main" objectType="CheckBox" lockText="1"/>
</file>

<file path=xl/ctrlProps/ctrlProp152.xml><?xml version="1.0" encoding="utf-8"?>
<formControlPr xmlns="http://schemas.microsoft.com/office/spreadsheetml/2009/9/main" objectType="CheckBox" lockText="1"/>
</file>

<file path=xl/ctrlProps/ctrlProp153.xml><?xml version="1.0" encoding="utf-8"?>
<formControlPr xmlns="http://schemas.microsoft.com/office/spreadsheetml/2009/9/main" objectType="CheckBox" lockText="1"/>
</file>

<file path=xl/ctrlProps/ctrlProp154.xml><?xml version="1.0" encoding="utf-8"?>
<formControlPr xmlns="http://schemas.microsoft.com/office/spreadsheetml/2009/9/main" objectType="CheckBox" lockText="1"/>
</file>

<file path=xl/ctrlProps/ctrlProp155.xml><?xml version="1.0" encoding="utf-8"?>
<formControlPr xmlns="http://schemas.microsoft.com/office/spreadsheetml/2009/9/main" objectType="CheckBox" lockText="1"/>
</file>

<file path=xl/ctrlProps/ctrlProp156.xml><?xml version="1.0" encoding="utf-8"?>
<formControlPr xmlns="http://schemas.microsoft.com/office/spreadsheetml/2009/9/main" objectType="CheckBox" lockText="1"/>
</file>

<file path=xl/ctrlProps/ctrlProp157.xml><?xml version="1.0" encoding="utf-8"?>
<formControlPr xmlns="http://schemas.microsoft.com/office/spreadsheetml/2009/9/main" objectType="CheckBox" lockText="1"/>
</file>

<file path=xl/ctrlProps/ctrlProp158.xml><?xml version="1.0" encoding="utf-8"?>
<formControlPr xmlns="http://schemas.microsoft.com/office/spreadsheetml/2009/9/main" objectType="CheckBox" lockText="1"/>
</file>

<file path=xl/ctrlProps/ctrlProp159.xml><?xml version="1.0" encoding="utf-8"?>
<formControlPr xmlns="http://schemas.microsoft.com/office/spreadsheetml/2009/9/main" objectType="CheckBox" lockText="1"/>
</file>

<file path=xl/ctrlProps/ctrlProp160.xml><?xml version="1.0" encoding="utf-8"?>
<formControlPr xmlns="http://schemas.microsoft.com/office/spreadsheetml/2009/9/main" objectType="CheckBox" lockText="1"/>
</file>

<file path=xl/ctrlProps/ctrlProp161.xml><?xml version="1.0" encoding="utf-8"?>
<formControlPr xmlns="http://schemas.microsoft.com/office/spreadsheetml/2009/9/main" objectType="CheckBox" lockText="1"/>
</file>

<file path=xl/ctrlProps/ctrlProp162.xml><?xml version="1.0" encoding="utf-8"?>
<formControlPr xmlns="http://schemas.microsoft.com/office/spreadsheetml/2009/9/main" objectType="CheckBox" lockText="1"/>
</file>

<file path=xl/ctrlProps/ctrlProp163.xml><?xml version="1.0" encoding="utf-8"?>
<formControlPr xmlns="http://schemas.microsoft.com/office/spreadsheetml/2009/9/main" objectType="CheckBox" lockText="1"/>
</file>

<file path=xl/ctrlProps/ctrlProp164.xml><?xml version="1.0" encoding="utf-8"?>
<formControlPr xmlns="http://schemas.microsoft.com/office/spreadsheetml/2009/9/main" objectType="CheckBox" lockText="1"/>
</file>

<file path=xl/ctrlProps/ctrlProp165.xml><?xml version="1.0" encoding="utf-8"?>
<formControlPr xmlns="http://schemas.microsoft.com/office/spreadsheetml/2009/9/main" objectType="CheckBox" lockText="1"/>
</file>

<file path=xl/ctrlProps/ctrlProp166.xml><?xml version="1.0" encoding="utf-8"?>
<formControlPr xmlns="http://schemas.microsoft.com/office/spreadsheetml/2009/9/main" objectType="CheckBox" lockText="1"/>
</file>

<file path=xl/ctrlProps/ctrlProp167.xml><?xml version="1.0" encoding="utf-8"?>
<formControlPr xmlns="http://schemas.microsoft.com/office/spreadsheetml/2009/9/main" objectType="CheckBox" lockText="1"/>
</file>

<file path=xl/ctrlProps/ctrlProp168.xml><?xml version="1.0" encoding="utf-8"?>
<formControlPr xmlns="http://schemas.microsoft.com/office/spreadsheetml/2009/9/main" objectType="CheckBox" lockText="1"/>
</file>

<file path=xl/ctrlProps/ctrlProp169.xml><?xml version="1.0" encoding="utf-8"?>
<formControlPr xmlns="http://schemas.microsoft.com/office/spreadsheetml/2009/9/main" objectType="CheckBox" lockText="1"/>
</file>

<file path=xl/ctrlProps/ctrlProp170.xml><?xml version="1.0" encoding="utf-8"?>
<formControlPr xmlns="http://schemas.microsoft.com/office/spreadsheetml/2009/9/main" objectType="CheckBox" lockText="1"/>
</file>

<file path=xl/ctrlProps/ctrlProp171.xml><?xml version="1.0" encoding="utf-8"?>
<formControlPr xmlns="http://schemas.microsoft.com/office/spreadsheetml/2009/9/main" objectType="CheckBox" lockText="1"/>
</file>

<file path=xl/ctrlProps/ctrlProp172.xml><?xml version="1.0" encoding="utf-8"?>
<formControlPr xmlns="http://schemas.microsoft.com/office/spreadsheetml/2009/9/main" objectType="CheckBox" lockText="1"/>
</file>

<file path=xl/ctrlProps/ctrlProp173.xml><?xml version="1.0" encoding="utf-8"?>
<formControlPr xmlns="http://schemas.microsoft.com/office/spreadsheetml/2009/9/main" objectType="CheckBox" lockText="1"/>
</file>

<file path=xl/ctrlProps/ctrlProp174.xml><?xml version="1.0" encoding="utf-8"?>
<formControlPr xmlns="http://schemas.microsoft.com/office/spreadsheetml/2009/9/main" objectType="CheckBox" lockText="1"/>
</file>

<file path=xl/ctrlProps/ctrlProp175.xml><?xml version="1.0" encoding="utf-8"?>
<formControlPr xmlns="http://schemas.microsoft.com/office/spreadsheetml/2009/9/main" objectType="CheckBox" lockText="1"/>
</file>

<file path=xl/ctrlProps/ctrlProp176.xml><?xml version="1.0" encoding="utf-8"?>
<formControlPr xmlns="http://schemas.microsoft.com/office/spreadsheetml/2009/9/main" objectType="CheckBox" lockText="1"/>
</file>

<file path=xl/ctrlProps/ctrlProp177.xml><?xml version="1.0" encoding="utf-8"?>
<formControlPr xmlns="http://schemas.microsoft.com/office/spreadsheetml/2009/9/main" objectType="CheckBox" lockText="1"/>
</file>

<file path=xl/ctrlProps/ctrlProp178.xml><?xml version="1.0" encoding="utf-8"?>
<formControlPr xmlns="http://schemas.microsoft.com/office/spreadsheetml/2009/9/main" objectType="CheckBox" lockText="1"/>
</file>

<file path=xl/ctrlProps/ctrlProp179.xml><?xml version="1.0" encoding="utf-8"?>
<formControlPr xmlns="http://schemas.microsoft.com/office/spreadsheetml/2009/9/main" objectType="CheckBox" lockText="1"/>
</file>

<file path=xl/ctrlProps/ctrlProp180.xml><?xml version="1.0" encoding="utf-8"?>
<formControlPr xmlns="http://schemas.microsoft.com/office/spreadsheetml/2009/9/main" objectType="CheckBox" lockText="1"/>
</file>

<file path=xl/ctrlProps/ctrlProp181.xml><?xml version="1.0" encoding="utf-8"?>
<formControlPr xmlns="http://schemas.microsoft.com/office/spreadsheetml/2009/9/main" objectType="CheckBox" lockText="1"/>
</file>

<file path=xl/ctrlProps/ctrlProp182.xml><?xml version="1.0" encoding="utf-8"?>
<formControlPr xmlns="http://schemas.microsoft.com/office/spreadsheetml/2009/9/main" objectType="CheckBox" lockText="1"/>
</file>

<file path=xl/ctrlProps/ctrlProp183.xml><?xml version="1.0" encoding="utf-8"?>
<formControlPr xmlns="http://schemas.microsoft.com/office/spreadsheetml/2009/9/main" objectType="CheckBox" lockText="1"/>
</file>

<file path=xl/ctrlProps/ctrlProp184.xml><?xml version="1.0" encoding="utf-8"?>
<formControlPr xmlns="http://schemas.microsoft.com/office/spreadsheetml/2009/9/main" objectType="CheckBox" lockText="1"/>
</file>

<file path=xl/ctrlProps/ctrlProp185.xml><?xml version="1.0" encoding="utf-8"?>
<formControlPr xmlns="http://schemas.microsoft.com/office/spreadsheetml/2009/9/main" objectType="CheckBox" lockText="1"/>
</file>

<file path=xl/ctrlProps/ctrlProp186.xml><?xml version="1.0" encoding="utf-8"?>
<formControlPr xmlns="http://schemas.microsoft.com/office/spreadsheetml/2009/9/main" objectType="CheckBox" lockText="1"/>
</file>

<file path=xl/ctrlProps/ctrlProp187.xml><?xml version="1.0" encoding="utf-8"?>
<formControlPr xmlns="http://schemas.microsoft.com/office/spreadsheetml/2009/9/main" objectType="CheckBox" lockText="1"/>
</file>

<file path=xl/ctrlProps/ctrlProp188.xml><?xml version="1.0" encoding="utf-8"?>
<formControlPr xmlns="http://schemas.microsoft.com/office/spreadsheetml/2009/9/main" objectType="CheckBox" lockText="1"/>
</file>

<file path=xl/ctrlProps/ctrlProp189.xml><?xml version="1.0" encoding="utf-8"?>
<formControlPr xmlns="http://schemas.microsoft.com/office/spreadsheetml/2009/9/main" objectType="CheckBox" lockText="1"/>
</file>

<file path=xl/ctrlProps/ctrlProp190.xml><?xml version="1.0" encoding="utf-8"?>
<formControlPr xmlns="http://schemas.microsoft.com/office/spreadsheetml/2009/9/main" objectType="CheckBox" lockText="1"/>
</file>

<file path=xl/ctrlProps/ctrlProp191.xml><?xml version="1.0" encoding="utf-8"?>
<formControlPr xmlns="http://schemas.microsoft.com/office/spreadsheetml/2009/9/main" objectType="CheckBox" lockText="1"/>
</file>

<file path=xl/ctrlProps/ctrlProp192.xml><?xml version="1.0" encoding="utf-8"?>
<formControlPr xmlns="http://schemas.microsoft.com/office/spreadsheetml/2009/9/main" objectType="CheckBox" lockText="1"/>
</file>

<file path=xl/ctrlProps/ctrlProp193.xml><?xml version="1.0" encoding="utf-8"?>
<formControlPr xmlns="http://schemas.microsoft.com/office/spreadsheetml/2009/9/main" objectType="CheckBox" lockText="1"/>
</file>

<file path=xl/ctrlProps/ctrlProp194.xml><?xml version="1.0" encoding="utf-8"?>
<formControlPr xmlns="http://schemas.microsoft.com/office/spreadsheetml/2009/9/main" objectType="CheckBox" lockText="1"/>
</file>

<file path=xl/ctrlProps/ctrlProp195.xml><?xml version="1.0" encoding="utf-8"?>
<formControlPr xmlns="http://schemas.microsoft.com/office/spreadsheetml/2009/9/main" objectType="CheckBox" lockText="1"/>
</file>

<file path=xl/ctrlProps/ctrlProp196.xml><?xml version="1.0" encoding="utf-8"?>
<formControlPr xmlns="http://schemas.microsoft.com/office/spreadsheetml/2009/9/main" objectType="CheckBox" lockText="1"/>
</file>

<file path=xl/ctrlProps/ctrlProp197.xml><?xml version="1.0" encoding="utf-8"?>
<formControlPr xmlns="http://schemas.microsoft.com/office/spreadsheetml/2009/9/main" objectType="CheckBox" lockText="1"/>
</file>

<file path=xl/ctrlProps/ctrlProp198.xml><?xml version="1.0" encoding="utf-8"?>
<formControlPr xmlns="http://schemas.microsoft.com/office/spreadsheetml/2009/9/main" objectType="CheckBox" lockText="1"/>
</file>

<file path=xl/ctrlProps/ctrlProp199.xml><?xml version="1.0" encoding="utf-8"?>
<formControlPr xmlns="http://schemas.microsoft.com/office/spreadsheetml/2009/9/main" objectType="CheckBox" lockText="1"/>
</file>

<file path=xl/ctrlProps/ctrlProp200.xml><?xml version="1.0" encoding="utf-8"?>
<formControlPr xmlns="http://schemas.microsoft.com/office/spreadsheetml/2009/9/main" objectType="CheckBox" lockText="1"/>
</file>

<file path=xl/ctrlProps/ctrlProp201.xml><?xml version="1.0" encoding="utf-8"?>
<formControlPr xmlns="http://schemas.microsoft.com/office/spreadsheetml/2009/9/main" objectType="CheckBox" lockText="1"/>
</file>

<file path=xl/ctrlProps/ctrlProp202.xml><?xml version="1.0" encoding="utf-8"?>
<formControlPr xmlns="http://schemas.microsoft.com/office/spreadsheetml/2009/9/main" objectType="CheckBox" lockText="1"/>
</file>

<file path=xl/ctrlProps/ctrlProp203.xml><?xml version="1.0" encoding="utf-8"?>
<formControlPr xmlns="http://schemas.microsoft.com/office/spreadsheetml/2009/9/main" objectType="CheckBox" lockText="1"/>
</file>

<file path=xl/ctrlProps/ctrlProp204.xml><?xml version="1.0" encoding="utf-8"?>
<formControlPr xmlns="http://schemas.microsoft.com/office/spreadsheetml/2009/9/main" objectType="CheckBox" lockText="1"/>
</file>

<file path=xl/ctrlProps/ctrlProp205.xml><?xml version="1.0" encoding="utf-8"?>
<formControlPr xmlns="http://schemas.microsoft.com/office/spreadsheetml/2009/9/main" objectType="CheckBox" lockText="1"/>
</file>

<file path=xl/ctrlProps/ctrlProp206.xml><?xml version="1.0" encoding="utf-8"?>
<formControlPr xmlns="http://schemas.microsoft.com/office/spreadsheetml/2009/9/main" objectType="CheckBox" lockText="1"/>
</file>

<file path=xl/ctrlProps/ctrlProp207.xml><?xml version="1.0" encoding="utf-8"?>
<formControlPr xmlns="http://schemas.microsoft.com/office/spreadsheetml/2009/9/main" objectType="CheckBox" lockText="1"/>
</file>

<file path=xl/ctrlProps/ctrlProp208.xml><?xml version="1.0" encoding="utf-8"?>
<formControlPr xmlns="http://schemas.microsoft.com/office/spreadsheetml/2009/9/main" objectType="CheckBox" lockText="1"/>
</file>

<file path=xl/ctrlProps/ctrlProp209.xml><?xml version="1.0" encoding="utf-8"?>
<formControlPr xmlns="http://schemas.microsoft.com/office/spreadsheetml/2009/9/main" objectType="CheckBox" lockText="1"/>
</file>

<file path=xl/ctrlProps/ctrlProp210.xml><?xml version="1.0" encoding="utf-8"?>
<formControlPr xmlns="http://schemas.microsoft.com/office/spreadsheetml/2009/9/main" objectType="CheckBox" lockText="1"/>
</file>

<file path=xl/ctrlProps/ctrlProp211.xml><?xml version="1.0" encoding="utf-8"?>
<formControlPr xmlns="http://schemas.microsoft.com/office/spreadsheetml/2009/9/main" objectType="CheckBox" lockText="1"/>
</file>

<file path=xl/ctrlProps/ctrlProp212.xml><?xml version="1.0" encoding="utf-8"?>
<formControlPr xmlns="http://schemas.microsoft.com/office/spreadsheetml/2009/9/main" objectType="CheckBox" lockText="1"/>
</file>

<file path=xl/ctrlProps/ctrlProp213.xml><?xml version="1.0" encoding="utf-8"?>
<formControlPr xmlns="http://schemas.microsoft.com/office/spreadsheetml/2009/9/main" objectType="CheckBox" lockText="1"/>
</file>

<file path=xl/ctrlProps/ctrlProp214.xml><?xml version="1.0" encoding="utf-8"?>
<formControlPr xmlns="http://schemas.microsoft.com/office/spreadsheetml/2009/9/main" objectType="CheckBox" lockText="1"/>
</file>

<file path=xl/ctrlProps/ctrlProp215.xml><?xml version="1.0" encoding="utf-8"?>
<formControlPr xmlns="http://schemas.microsoft.com/office/spreadsheetml/2009/9/main" objectType="CheckBox" lockText="1"/>
</file>

<file path=xl/ctrlProps/ctrlProp216.xml><?xml version="1.0" encoding="utf-8"?>
<formControlPr xmlns="http://schemas.microsoft.com/office/spreadsheetml/2009/9/main" objectType="CheckBox" lockText="1"/>
</file>

<file path=xl/ctrlProps/ctrlProp217.xml><?xml version="1.0" encoding="utf-8"?>
<formControlPr xmlns="http://schemas.microsoft.com/office/spreadsheetml/2009/9/main" objectType="CheckBox" lockText="1"/>
</file>

<file path=xl/ctrlProps/ctrlProp218.xml><?xml version="1.0" encoding="utf-8"?>
<formControlPr xmlns="http://schemas.microsoft.com/office/spreadsheetml/2009/9/main" objectType="CheckBox" lockText="1"/>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800100</xdr:colOff>
          <xdr:row>35</xdr:row>
          <xdr:rowOff>38100</xdr:rowOff>
        </xdr:from>
        <xdr:to>
          <xdr:col>5</xdr:col>
          <xdr:colOff>38100</xdr:colOff>
          <xdr:row>35</xdr:row>
          <xdr:rowOff>190500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36</xdr:row>
          <xdr:rowOff>38100</xdr:rowOff>
        </xdr:from>
        <xdr:to>
          <xdr:col>5</xdr:col>
          <xdr:colOff>38100</xdr:colOff>
          <xdr:row>36</xdr:row>
          <xdr:rowOff>190500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38100</xdr:rowOff>
        </xdr:from>
        <xdr:to>
          <xdr:col>7</xdr:col>
          <xdr:colOff>266700</xdr:colOff>
          <xdr:row>35</xdr:row>
          <xdr:rowOff>190500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0000-00000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38100</xdr:rowOff>
        </xdr:from>
        <xdr:to>
          <xdr:col>7</xdr:col>
          <xdr:colOff>266700</xdr:colOff>
          <xdr:row>36</xdr:row>
          <xdr:rowOff>190500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0000-00000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35</xdr:row>
          <xdr:rowOff>38100</xdr:rowOff>
        </xdr:from>
        <xdr:to>
          <xdr:col>9</xdr:col>
          <xdr:colOff>123825</xdr:colOff>
          <xdr:row>35</xdr:row>
          <xdr:rowOff>190500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00000000-0008-0000-0000-00000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36</xdr:row>
          <xdr:rowOff>38100</xdr:rowOff>
        </xdr:from>
        <xdr:to>
          <xdr:col>9</xdr:col>
          <xdr:colOff>123825</xdr:colOff>
          <xdr:row>36</xdr:row>
          <xdr:rowOff>190500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00000000-0008-0000-0000-00000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37</xdr:row>
          <xdr:rowOff>38100</xdr:rowOff>
        </xdr:from>
        <xdr:to>
          <xdr:col>5</xdr:col>
          <xdr:colOff>38100</xdr:colOff>
          <xdr:row>37</xdr:row>
          <xdr:rowOff>190500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00000000-0008-0000-0000-00000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38100</xdr:rowOff>
        </xdr:from>
        <xdr:to>
          <xdr:col>7</xdr:col>
          <xdr:colOff>266700</xdr:colOff>
          <xdr:row>37</xdr:row>
          <xdr:rowOff>190500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00000000-0008-0000-0000-00000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37</xdr:row>
          <xdr:rowOff>38100</xdr:rowOff>
        </xdr:from>
        <xdr:to>
          <xdr:col>9</xdr:col>
          <xdr:colOff>123825</xdr:colOff>
          <xdr:row>37</xdr:row>
          <xdr:rowOff>190500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0000000-0008-0000-0000-00000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800100</xdr:colOff>
          <xdr:row>35</xdr:row>
          <xdr:rowOff>38100</xdr:rowOff>
        </xdr:from>
        <xdr:to>
          <xdr:col>5</xdr:col>
          <xdr:colOff>38100</xdr:colOff>
          <xdr:row>35</xdr:row>
          <xdr:rowOff>190500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36</xdr:row>
          <xdr:rowOff>38100</xdr:rowOff>
        </xdr:from>
        <xdr:to>
          <xdr:col>5</xdr:col>
          <xdr:colOff>38100</xdr:colOff>
          <xdr:row>36</xdr:row>
          <xdr:rowOff>190500</xdr:rowOff>
        </xdr:to>
        <xdr:sp macro="" textlink="">
          <xdr:nvSpPr>
            <xdr:cNvPr id="21522" name="Check Box 18" hidden="1">
              <a:extLst>
                <a:ext uri="{63B3BB69-23CF-44E3-9099-C40C66FF867C}">
                  <a14:compatExt spid="_x0000_s21522"/>
                </a:ext>
                <a:ext uri="{FF2B5EF4-FFF2-40B4-BE49-F238E27FC236}">
                  <a16:creationId xmlns:a16="http://schemas.microsoft.com/office/drawing/2014/main" id="{00000000-0008-0000-0100-00001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38100</xdr:rowOff>
        </xdr:from>
        <xdr:to>
          <xdr:col>7</xdr:col>
          <xdr:colOff>266700</xdr:colOff>
          <xdr:row>35</xdr:row>
          <xdr:rowOff>190500</xdr:rowOff>
        </xdr:to>
        <xdr:sp macro="" textlink="">
          <xdr:nvSpPr>
            <xdr:cNvPr id="21523" name="Check Box 19" hidden="1">
              <a:extLst>
                <a:ext uri="{63B3BB69-23CF-44E3-9099-C40C66FF867C}">
                  <a14:compatExt spid="_x0000_s21523"/>
                </a:ext>
                <a:ext uri="{FF2B5EF4-FFF2-40B4-BE49-F238E27FC236}">
                  <a16:creationId xmlns:a16="http://schemas.microsoft.com/office/drawing/2014/main" id="{00000000-0008-0000-0100-00001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38100</xdr:rowOff>
        </xdr:from>
        <xdr:to>
          <xdr:col>7</xdr:col>
          <xdr:colOff>266700</xdr:colOff>
          <xdr:row>36</xdr:row>
          <xdr:rowOff>190500</xdr:rowOff>
        </xdr:to>
        <xdr:sp macro="" textlink="">
          <xdr:nvSpPr>
            <xdr:cNvPr id="21524" name="Check Box 20" hidden="1">
              <a:extLst>
                <a:ext uri="{63B3BB69-23CF-44E3-9099-C40C66FF867C}">
                  <a14:compatExt spid="_x0000_s21524"/>
                </a:ext>
                <a:ext uri="{FF2B5EF4-FFF2-40B4-BE49-F238E27FC236}">
                  <a16:creationId xmlns:a16="http://schemas.microsoft.com/office/drawing/2014/main" id="{00000000-0008-0000-0100-00001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35</xdr:row>
          <xdr:rowOff>38100</xdr:rowOff>
        </xdr:from>
        <xdr:to>
          <xdr:col>9</xdr:col>
          <xdr:colOff>123825</xdr:colOff>
          <xdr:row>35</xdr:row>
          <xdr:rowOff>190500</xdr:rowOff>
        </xdr:to>
        <xdr:sp macro="" textlink="">
          <xdr:nvSpPr>
            <xdr:cNvPr id="21525" name="Check Box 21" hidden="1">
              <a:extLst>
                <a:ext uri="{63B3BB69-23CF-44E3-9099-C40C66FF867C}">
                  <a14:compatExt spid="_x0000_s21525"/>
                </a:ext>
                <a:ext uri="{FF2B5EF4-FFF2-40B4-BE49-F238E27FC236}">
                  <a16:creationId xmlns:a16="http://schemas.microsoft.com/office/drawing/2014/main" id="{00000000-0008-0000-0100-00001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36</xdr:row>
          <xdr:rowOff>38100</xdr:rowOff>
        </xdr:from>
        <xdr:to>
          <xdr:col>9</xdr:col>
          <xdr:colOff>123825</xdr:colOff>
          <xdr:row>36</xdr:row>
          <xdr:rowOff>190500</xdr:rowOff>
        </xdr:to>
        <xdr:sp macro="" textlink="">
          <xdr:nvSpPr>
            <xdr:cNvPr id="21526" name="Check Box 22" hidden="1">
              <a:extLst>
                <a:ext uri="{63B3BB69-23CF-44E3-9099-C40C66FF867C}">
                  <a14:compatExt spid="_x0000_s21526"/>
                </a:ext>
                <a:ext uri="{FF2B5EF4-FFF2-40B4-BE49-F238E27FC236}">
                  <a16:creationId xmlns:a16="http://schemas.microsoft.com/office/drawing/2014/main" id="{00000000-0008-0000-0100-00001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37</xdr:row>
          <xdr:rowOff>38100</xdr:rowOff>
        </xdr:from>
        <xdr:to>
          <xdr:col>5</xdr:col>
          <xdr:colOff>38100</xdr:colOff>
          <xdr:row>37</xdr:row>
          <xdr:rowOff>190500</xdr:rowOff>
        </xdr:to>
        <xdr:sp macro="" textlink="">
          <xdr:nvSpPr>
            <xdr:cNvPr id="21527" name="Check Box 23"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38100</xdr:rowOff>
        </xdr:from>
        <xdr:to>
          <xdr:col>7</xdr:col>
          <xdr:colOff>266700</xdr:colOff>
          <xdr:row>37</xdr:row>
          <xdr:rowOff>190500</xdr:rowOff>
        </xdr:to>
        <xdr:sp macro="" textlink="">
          <xdr:nvSpPr>
            <xdr:cNvPr id="21528" name="Check Box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37</xdr:row>
          <xdr:rowOff>38100</xdr:rowOff>
        </xdr:from>
        <xdr:to>
          <xdr:col>9</xdr:col>
          <xdr:colOff>123825</xdr:colOff>
          <xdr:row>37</xdr:row>
          <xdr:rowOff>190500</xdr:rowOff>
        </xdr:to>
        <xdr:sp macro="" textlink="">
          <xdr:nvSpPr>
            <xdr:cNvPr id="21529" name="Check Box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106680</xdr:colOff>
      <xdr:row>3</xdr:row>
      <xdr:rowOff>30480</xdr:rowOff>
    </xdr:from>
    <xdr:to>
      <xdr:col>13</xdr:col>
      <xdr:colOff>403860</xdr:colOff>
      <xdr:row>3</xdr:row>
      <xdr:rowOff>30480</xdr:rowOff>
    </xdr:to>
    <xdr:pic>
      <xdr:nvPicPr>
        <xdr:cNvPr id="2" name="Picture 1" descr="TKCOL">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562600" y="800100"/>
          <a:ext cx="413766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99060</xdr:colOff>
      <xdr:row>3</xdr:row>
      <xdr:rowOff>30480</xdr:rowOff>
    </xdr:from>
    <xdr:to>
      <xdr:col>7</xdr:col>
      <xdr:colOff>396240</xdr:colOff>
      <xdr:row>3</xdr:row>
      <xdr:rowOff>30480</xdr:rowOff>
    </xdr:to>
    <xdr:pic>
      <xdr:nvPicPr>
        <xdr:cNvPr id="2" name="Picture 1" descr="TKCOL">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9540" y="800100"/>
          <a:ext cx="1028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238125</xdr:colOff>
          <xdr:row>7</xdr:row>
          <xdr:rowOff>0</xdr:rowOff>
        </xdr:from>
        <xdr:to>
          <xdr:col>2</xdr:col>
          <xdr:colOff>504825</xdr:colOff>
          <xdr:row>7</xdr:row>
          <xdr:rowOff>257175</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8</xdr:row>
          <xdr:rowOff>0</xdr:rowOff>
        </xdr:from>
        <xdr:to>
          <xdr:col>2</xdr:col>
          <xdr:colOff>504825</xdr:colOff>
          <xdr:row>9</xdr:row>
          <xdr:rowOff>28575</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9</xdr:row>
          <xdr:rowOff>0</xdr:rowOff>
        </xdr:from>
        <xdr:to>
          <xdr:col>2</xdr:col>
          <xdr:colOff>504825</xdr:colOff>
          <xdr:row>10</xdr:row>
          <xdr:rowOff>28575</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9</xdr:row>
          <xdr:rowOff>0</xdr:rowOff>
        </xdr:from>
        <xdr:to>
          <xdr:col>2</xdr:col>
          <xdr:colOff>504825</xdr:colOff>
          <xdr:row>10</xdr:row>
          <xdr:rowOff>28575</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10</xdr:row>
          <xdr:rowOff>0</xdr:rowOff>
        </xdr:from>
        <xdr:to>
          <xdr:col>2</xdr:col>
          <xdr:colOff>504825</xdr:colOff>
          <xdr:row>11</xdr:row>
          <xdr:rowOff>28575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13</xdr:row>
          <xdr:rowOff>0</xdr:rowOff>
        </xdr:from>
        <xdr:to>
          <xdr:col>2</xdr:col>
          <xdr:colOff>504825</xdr:colOff>
          <xdr:row>14</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13</xdr:row>
          <xdr:rowOff>0</xdr:rowOff>
        </xdr:from>
        <xdr:to>
          <xdr:col>2</xdr:col>
          <xdr:colOff>504825</xdr:colOff>
          <xdr:row>14</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13</xdr:row>
          <xdr:rowOff>0</xdr:rowOff>
        </xdr:from>
        <xdr:to>
          <xdr:col>2</xdr:col>
          <xdr:colOff>504825</xdr:colOff>
          <xdr:row>14</xdr:row>
          <xdr:rowOff>28575</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00000000-0008-0000-09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14</xdr:row>
          <xdr:rowOff>0</xdr:rowOff>
        </xdr:from>
        <xdr:to>
          <xdr:col>2</xdr:col>
          <xdr:colOff>504825</xdr:colOff>
          <xdr:row>15</xdr:row>
          <xdr:rowOff>28575</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00000000-0008-0000-0900-00000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14</xdr:row>
          <xdr:rowOff>0</xdr:rowOff>
        </xdr:from>
        <xdr:to>
          <xdr:col>2</xdr:col>
          <xdr:colOff>504825</xdr:colOff>
          <xdr:row>15</xdr:row>
          <xdr:rowOff>28575</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14</xdr:row>
          <xdr:rowOff>0</xdr:rowOff>
        </xdr:from>
        <xdr:to>
          <xdr:col>2</xdr:col>
          <xdr:colOff>504825</xdr:colOff>
          <xdr:row>15</xdr:row>
          <xdr:rowOff>28575</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00000000-0008-0000-09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15</xdr:row>
          <xdr:rowOff>0</xdr:rowOff>
        </xdr:from>
        <xdr:to>
          <xdr:col>2</xdr:col>
          <xdr:colOff>504825</xdr:colOff>
          <xdr:row>16</xdr:row>
          <xdr:rowOff>28575</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00000000-0008-0000-09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15</xdr:row>
          <xdr:rowOff>0</xdr:rowOff>
        </xdr:from>
        <xdr:to>
          <xdr:col>2</xdr:col>
          <xdr:colOff>504825</xdr:colOff>
          <xdr:row>16</xdr:row>
          <xdr:rowOff>28575</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00000000-0008-0000-09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15</xdr:row>
          <xdr:rowOff>0</xdr:rowOff>
        </xdr:from>
        <xdr:to>
          <xdr:col>2</xdr:col>
          <xdr:colOff>504825</xdr:colOff>
          <xdr:row>16</xdr:row>
          <xdr:rowOff>28575</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00000000-0008-0000-09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16</xdr:row>
          <xdr:rowOff>0</xdr:rowOff>
        </xdr:from>
        <xdr:to>
          <xdr:col>2</xdr:col>
          <xdr:colOff>504825</xdr:colOff>
          <xdr:row>17</xdr:row>
          <xdr:rowOff>28575</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00000000-0008-0000-0900-00000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16</xdr:row>
          <xdr:rowOff>0</xdr:rowOff>
        </xdr:from>
        <xdr:to>
          <xdr:col>2</xdr:col>
          <xdr:colOff>504825</xdr:colOff>
          <xdr:row>17</xdr:row>
          <xdr:rowOff>28575</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00000000-0008-0000-09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16</xdr:row>
          <xdr:rowOff>0</xdr:rowOff>
        </xdr:from>
        <xdr:to>
          <xdr:col>2</xdr:col>
          <xdr:colOff>504825</xdr:colOff>
          <xdr:row>17</xdr:row>
          <xdr:rowOff>28575</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00000000-0008-0000-09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17</xdr:row>
          <xdr:rowOff>0</xdr:rowOff>
        </xdr:from>
        <xdr:to>
          <xdr:col>2</xdr:col>
          <xdr:colOff>504825</xdr:colOff>
          <xdr:row>18</xdr:row>
          <xdr:rowOff>28575</xdr:rowOff>
        </xdr:to>
        <xdr:sp macro="" textlink="">
          <xdr:nvSpPr>
            <xdr:cNvPr id="35858" name="Check Box 18" hidden="1">
              <a:extLst>
                <a:ext uri="{63B3BB69-23CF-44E3-9099-C40C66FF867C}">
                  <a14:compatExt spid="_x0000_s35858"/>
                </a:ext>
                <a:ext uri="{FF2B5EF4-FFF2-40B4-BE49-F238E27FC236}">
                  <a16:creationId xmlns:a16="http://schemas.microsoft.com/office/drawing/2014/main" id="{00000000-0008-0000-0900-00001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17</xdr:row>
          <xdr:rowOff>0</xdr:rowOff>
        </xdr:from>
        <xdr:to>
          <xdr:col>2</xdr:col>
          <xdr:colOff>504825</xdr:colOff>
          <xdr:row>18</xdr:row>
          <xdr:rowOff>28575</xdr:rowOff>
        </xdr:to>
        <xdr:sp macro="" textlink="">
          <xdr:nvSpPr>
            <xdr:cNvPr id="35859" name="Check Box 19" hidden="1">
              <a:extLst>
                <a:ext uri="{63B3BB69-23CF-44E3-9099-C40C66FF867C}">
                  <a14:compatExt spid="_x0000_s35859"/>
                </a:ext>
                <a:ext uri="{FF2B5EF4-FFF2-40B4-BE49-F238E27FC236}">
                  <a16:creationId xmlns:a16="http://schemas.microsoft.com/office/drawing/2014/main" id="{00000000-0008-0000-0900-00001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20</xdr:row>
          <xdr:rowOff>0</xdr:rowOff>
        </xdr:from>
        <xdr:to>
          <xdr:col>2</xdr:col>
          <xdr:colOff>504825</xdr:colOff>
          <xdr:row>21</xdr:row>
          <xdr:rowOff>28575</xdr:rowOff>
        </xdr:to>
        <xdr:sp macro="" textlink="">
          <xdr:nvSpPr>
            <xdr:cNvPr id="35860" name="Check Box 20" hidden="1">
              <a:extLst>
                <a:ext uri="{63B3BB69-23CF-44E3-9099-C40C66FF867C}">
                  <a14:compatExt spid="_x0000_s35860"/>
                </a:ext>
                <a:ext uri="{FF2B5EF4-FFF2-40B4-BE49-F238E27FC236}">
                  <a16:creationId xmlns:a16="http://schemas.microsoft.com/office/drawing/2014/main" id="{00000000-0008-0000-0900-00001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20</xdr:row>
          <xdr:rowOff>0</xdr:rowOff>
        </xdr:from>
        <xdr:to>
          <xdr:col>2</xdr:col>
          <xdr:colOff>504825</xdr:colOff>
          <xdr:row>21</xdr:row>
          <xdr:rowOff>28575</xdr:rowOff>
        </xdr:to>
        <xdr:sp macro="" textlink="">
          <xdr:nvSpPr>
            <xdr:cNvPr id="35861" name="Check Box 21" hidden="1">
              <a:extLst>
                <a:ext uri="{63B3BB69-23CF-44E3-9099-C40C66FF867C}">
                  <a14:compatExt spid="_x0000_s35861"/>
                </a:ext>
                <a:ext uri="{FF2B5EF4-FFF2-40B4-BE49-F238E27FC236}">
                  <a16:creationId xmlns:a16="http://schemas.microsoft.com/office/drawing/2014/main" id="{00000000-0008-0000-0900-00001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20</xdr:row>
          <xdr:rowOff>0</xdr:rowOff>
        </xdr:from>
        <xdr:to>
          <xdr:col>2</xdr:col>
          <xdr:colOff>504825</xdr:colOff>
          <xdr:row>21</xdr:row>
          <xdr:rowOff>28575</xdr:rowOff>
        </xdr:to>
        <xdr:sp macro="" textlink="">
          <xdr:nvSpPr>
            <xdr:cNvPr id="35862" name="Check Box 22" hidden="1">
              <a:extLst>
                <a:ext uri="{63B3BB69-23CF-44E3-9099-C40C66FF867C}">
                  <a14:compatExt spid="_x0000_s35862"/>
                </a:ext>
                <a:ext uri="{FF2B5EF4-FFF2-40B4-BE49-F238E27FC236}">
                  <a16:creationId xmlns:a16="http://schemas.microsoft.com/office/drawing/2014/main" id="{00000000-0008-0000-0900-00001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21</xdr:row>
          <xdr:rowOff>0</xdr:rowOff>
        </xdr:from>
        <xdr:to>
          <xdr:col>2</xdr:col>
          <xdr:colOff>504825</xdr:colOff>
          <xdr:row>22</xdr:row>
          <xdr:rowOff>28575</xdr:rowOff>
        </xdr:to>
        <xdr:sp macro="" textlink="">
          <xdr:nvSpPr>
            <xdr:cNvPr id="35863" name="Check Box 23" hidden="1">
              <a:extLst>
                <a:ext uri="{63B3BB69-23CF-44E3-9099-C40C66FF867C}">
                  <a14:compatExt spid="_x0000_s35863"/>
                </a:ext>
                <a:ext uri="{FF2B5EF4-FFF2-40B4-BE49-F238E27FC236}">
                  <a16:creationId xmlns:a16="http://schemas.microsoft.com/office/drawing/2014/main" id="{00000000-0008-0000-0900-00001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21</xdr:row>
          <xdr:rowOff>0</xdr:rowOff>
        </xdr:from>
        <xdr:to>
          <xdr:col>2</xdr:col>
          <xdr:colOff>504825</xdr:colOff>
          <xdr:row>22</xdr:row>
          <xdr:rowOff>28575</xdr:rowOff>
        </xdr:to>
        <xdr:sp macro="" textlink="">
          <xdr:nvSpPr>
            <xdr:cNvPr id="35864" name="Check Box 24" hidden="1">
              <a:extLst>
                <a:ext uri="{63B3BB69-23CF-44E3-9099-C40C66FF867C}">
                  <a14:compatExt spid="_x0000_s35864"/>
                </a:ext>
                <a:ext uri="{FF2B5EF4-FFF2-40B4-BE49-F238E27FC236}">
                  <a16:creationId xmlns:a16="http://schemas.microsoft.com/office/drawing/2014/main" id="{00000000-0008-0000-0900-00001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21</xdr:row>
          <xdr:rowOff>0</xdr:rowOff>
        </xdr:from>
        <xdr:to>
          <xdr:col>2</xdr:col>
          <xdr:colOff>504825</xdr:colOff>
          <xdr:row>22</xdr:row>
          <xdr:rowOff>28575</xdr:rowOff>
        </xdr:to>
        <xdr:sp macro="" textlink="">
          <xdr:nvSpPr>
            <xdr:cNvPr id="35865" name="Check Box 25" hidden="1">
              <a:extLst>
                <a:ext uri="{63B3BB69-23CF-44E3-9099-C40C66FF867C}">
                  <a14:compatExt spid="_x0000_s35865"/>
                </a:ext>
                <a:ext uri="{FF2B5EF4-FFF2-40B4-BE49-F238E27FC236}">
                  <a16:creationId xmlns:a16="http://schemas.microsoft.com/office/drawing/2014/main" id="{00000000-0008-0000-0900-00001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22</xdr:row>
          <xdr:rowOff>0</xdr:rowOff>
        </xdr:from>
        <xdr:to>
          <xdr:col>2</xdr:col>
          <xdr:colOff>504825</xdr:colOff>
          <xdr:row>23</xdr:row>
          <xdr:rowOff>28575</xdr:rowOff>
        </xdr:to>
        <xdr:sp macro="" textlink="">
          <xdr:nvSpPr>
            <xdr:cNvPr id="35866" name="Check Box 26" hidden="1">
              <a:extLst>
                <a:ext uri="{63B3BB69-23CF-44E3-9099-C40C66FF867C}">
                  <a14:compatExt spid="_x0000_s35866"/>
                </a:ext>
                <a:ext uri="{FF2B5EF4-FFF2-40B4-BE49-F238E27FC236}">
                  <a16:creationId xmlns:a16="http://schemas.microsoft.com/office/drawing/2014/main" id="{00000000-0008-0000-0900-00001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22</xdr:row>
          <xdr:rowOff>0</xdr:rowOff>
        </xdr:from>
        <xdr:to>
          <xdr:col>2</xdr:col>
          <xdr:colOff>504825</xdr:colOff>
          <xdr:row>23</xdr:row>
          <xdr:rowOff>28575</xdr:rowOff>
        </xdr:to>
        <xdr:sp macro="" textlink="">
          <xdr:nvSpPr>
            <xdr:cNvPr id="35867" name="Check Box 27" hidden="1">
              <a:extLst>
                <a:ext uri="{63B3BB69-23CF-44E3-9099-C40C66FF867C}">
                  <a14:compatExt spid="_x0000_s35867"/>
                </a:ext>
                <a:ext uri="{FF2B5EF4-FFF2-40B4-BE49-F238E27FC236}">
                  <a16:creationId xmlns:a16="http://schemas.microsoft.com/office/drawing/2014/main" id="{00000000-0008-0000-0900-00001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22</xdr:row>
          <xdr:rowOff>0</xdr:rowOff>
        </xdr:from>
        <xdr:to>
          <xdr:col>2</xdr:col>
          <xdr:colOff>504825</xdr:colOff>
          <xdr:row>23</xdr:row>
          <xdr:rowOff>28575</xdr:rowOff>
        </xdr:to>
        <xdr:sp macro="" textlink="">
          <xdr:nvSpPr>
            <xdr:cNvPr id="35868" name="Check Box 28" hidden="1">
              <a:extLst>
                <a:ext uri="{63B3BB69-23CF-44E3-9099-C40C66FF867C}">
                  <a14:compatExt spid="_x0000_s35868"/>
                </a:ext>
                <a:ext uri="{FF2B5EF4-FFF2-40B4-BE49-F238E27FC236}">
                  <a16:creationId xmlns:a16="http://schemas.microsoft.com/office/drawing/2014/main" id="{00000000-0008-0000-0900-00001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24</xdr:row>
          <xdr:rowOff>0</xdr:rowOff>
        </xdr:from>
        <xdr:to>
          <xdr:col>2</xdr:col>
          <xdr:colOff>504825</xdr:colOff>
          <xdr:row>25</xdr:row>
          <xdr:rowOff>28575</xdr:rowOff>
        </xdr:to>
        <xdr:sp macro="" textlink="">
          <xdr:nvSpPr>
            <xdr:cNvPr id="35869" name="Check Box 29" hidden="1">
              <a:extLst>
                <a:ext uri="{63B3BB69-23CF-44E3-9099-C40C66FF867C}">
                  <a14:compatExt spid="_x0000_s35869"/>
                </a:ext>
                <a:ext uri="{FF2B5EF4-FFF2-40B4-BE49-F238E27FC236}">
                  <a16:creationId xmlns:a16="http://schemas.microsoft.com/office/drawing/2014/main" id="{00000000-0008-0000-0900-00001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24</xdr:row>
          <xdr:rowOff>0</xdr:rowOff>
        </xdr:from>
        <xdr:to>
          <xdr:col>2</xdr:col>
          <xdr:colOff>504825</xdr:colOff>
          <xdr:row>25</xdr:row>
          <xdr:rowOff>28575</xdr:rowOff>
        </xdr:to>
        <xdr:sp macro="" textlink="">
          <xdr:nvSpPr>
            <xdr:cNvPr id="35870" name="Check Box 30" hidden="1">
              <a:extLst>
                <a:ext uri="{63B3BB69-23CF-44E3-9099-C40C66FF867C}">
                  <a14:compatExt spid="_x0000_s35870"/>
                </a:ext>
                <a:ext uri="{FF2B5EF4-FFF2-40B4-BE49-F238E27FC236}">
                  <a16:creationId xmlns:a16="http://schemas.microsoft.com/office/drawing/2014/main" id="{00000000-0008-0000-0900-00001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27</xdr:row>
          <xdr:rowOff>0</xdr:rowOff>
        </xdr:from>
        <xdr:to>
          <xdr:col>2</xdr:col>
          <xdr:colOff>504825</xdr:colOff>
          <xdr:row>28</xdr:row>
          <xdr:rowOff>28575</xdr:rowOff>
        </xdr:to>
        <xdr:sp macro="" textlink="">
          <xdr:nvSpPr>
            <xdr:cNvPr id="35871" name="Check Box 31" hidden="1">
              <a:extLst>
                <a:ext uri="{63B3BB69-23CF-44E3-9099-C40C66FF867C}">
                  <a14:compatExt spid="_x0000_s35871"/>
                </a:ext>
                <a:ext uri="{FF2B5EF4-FFF2-40B4-BE49-F238E27FC236}">
                  <a16:creationId xmlns:a16="http://schemas.microsoft.com/office/drawing/2014/main" id="{00000000-0008-0000-0900-00001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27</xdr:row>
          <xdr:rowOff>0</xdr:rowOff>
        </xdr:from>
        <xdr:to>
          <xdr:col>2</xdr:col>
          <xdr:colOff>504825</xdr:colOff>
          <xdr:row>28</xdr:row>
          <xdr:rowOff>28575</xdr:rowOff>
        </xdr:to>
        <xdr:sp macro="" textlink="">
          <xdr:nvSpPr>
            <xdr:cNvPr id="35872" name="Check Box 32" hidden="1">
              <a:extLst>
                <a:ext uri="{63B3BB69-23CF-44E3-9099-C40C66FF867C}">
                  <a14:compatExt spid="_x0000_s35872"/>
                </a:ext>
                <a:ext uri="{FF2B5EF4-FFF2-40B4-BE49-F238E27FC236}">
                  <a16:creationId xmlns:a16="http://schemas.microsoft.com/office/drawing/2014/main" id="{00000000-0008-0000-0900-00002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27</xdr:row>
          <xdr:rowOff>0</xdr:rowOff>
        </xdr:from>
        <xdr:to>
          <xdr:col>2</xdr:col>
          <xdr:colOff>504825</xdr:colOff>
          <xdr:row>28</xdr:row>
          <xdr:rowOff>28575</xdr:rowOff>
        </xdr:to>
        <xdr:sp macro="" textlink="">
          <xdr:nvSpPr>
            <xdr:cNvPr id="35873" name="Check Box 33" hidden="1">
              <a:extLst>
                <a:ext uri="{63B3BB69-23CF-44E3-9099-C40C66FF867C}">
                  <a14:compatExt spid="_x0000_s35873"/>
                </a:ext>
                <a:ext uri="{FF2B5EF4-FFF2-40B4-BE49-F238E27FC236}">
                  <a16:creationId xmlns:a16="http://schemas.microsoft.com/office/drawing/2014/main" id="{00000000-0008-0000-0900-00002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28</xdr:row>
          <xdr:rowOff>0</xdr:rowOff>
        </xdr:from>
        <xdr:to>
          <xdr:col>2</xdr:col>
          <xdr:colOff>504825</xdr:colOff>
          <xdr:row>29</xdr:row>
          <xdr:rowOff>28575</xdr:rowOff>
        </xdr:to>
        <xdr:sp macro="" textlink="">
          <xdr:nvSpPr>
            <xdr:cNvPr id="35874" name="Check Box 34" hidden="1">
              <a:extLst>
                <a:ext uri="{63B3BB69-23CF-44E3-9099-C40C66FF867C}">
                  <a14:compatExt spid="_x0000_s35874"/>
                </a:ext>
                <a:ext uri="{FF2B5EF4-FFF2-40B4-BE49-F238E27FC236}">
                  <a16:creationId xmlns:a16="http://schemas.microsoft.com/office/drawing/2014/main" id="{00000000-0008-0000-0900-00002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28</xdr:row>
          <xdr:rowOff>0</xdr:rowOff>
        </xdr:from>
        <xdr:to>
          <xdr:col>2</xdr:col>
          <xdr:colOff>504825</xdr:colOff>
          <xdr:row>29</xdr:row>
          <xdr:rowOff>28575</xdr:rowOff>
        </xdr:to>
        <xdr:sp macro="" textlink="">
          <xdr:nvSpPr>
            <xdr:cNvPr id="35875" name="Check Box 35" hidden="1">
              <a:extLst>
                <a:ext uri="{63B3BB69-23CF-44E3-9099-C40C66FF867C}">
                  <a14:compatExt spid="_x0000_s35875"/>
                </a:ext>
                <a:ext uri="{FF2B5EF4-FFF2-40B4-BE49-F238E27FC236}">
                  <a16:creationId xmlns:a16="http://schemas.microsoft.com/office/drawing/2014/main" id="{00000000-0008-0000-0900-00002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28</xdr:row>
          <xdr:rowOff>0</xdr:rowOff>
        </xdr:from>
        <xdr:to>
          <xdr:col>2</xdr:col>
          <xdr:colOff>504825</xdr:colOff>
          <xdr:row>29</xdr:row>
          <xdr:rowOff>28575</xdr:rowOff>
        </xdr:to>
        <xdr:sp macro="" textlink="">
          <xdr:nvSpPr>
            <xdr:cNvPr id="35876" name="Check Box 36" hidden="1">
              <a:extLst>
                <a:ext uri="{63B3BB69-23CF-44E3-9099-C40C66FF867C}">
                  <a14:compatExt spid="_x0000_s35876"/>
                </a:ext>
                <a:ext uri="{FF2B5EF4-FFF2-40B4-BE49-F238E27FC236}">
                  <a16:creationId xmlns:a16="http://schemas.microsoft.com/office/drawing/2014/main" id="{00000000-0008-0000-0900-00002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29</xdr:row>
          <xdr:rowOff>0</xdr:rowOff>
        </xdr:from>
        <xdr:to>
          <xdr:col>2</xdr:col>
          <xdr:colOff>504825</xdr:colOff>
          <xdr:row>30</xdr:row>
          <xdr:rowOff>28575</xdr:rowOff>
        </xdr:to>
        <xdr:sp macro="" textlink="">
          <xdr:nvSpPr>
            <xdr:cNvPr id="35877" name="Check Box 37" hidden="1">
              <a:extLst>
                <a:ext uri="{63B3BB69-23CF-44E3-9099-C40C66FF867C}">
                  <a14:compatExt spid="_x0000_s35877"/>
                </a:ext>
                <a:ext uri="{FF2B5EF4-FFF2-40B4-BE49-F238E27FC236}">
                  <a16:creationId xmlns:a16="http://schemas.microsoft.com/office/drawing/2014/main" id="{00000000-0008-0000-0900-00002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29</xdr:row>
          <xdr:rowOff>0</xdr:rowOff>
        </xdr:from>
        <xdr:to>
          <xdr:col>2</xdr:col>
          <xdr:colOff>504825</xdr:colOff>
          <xdr:row>30</xdr:row>
          <xdr:rowOff>28575</xdr:rowOff>
        </xdr:to>
        <xdr:sp macro="" textlink="">
          <xdr:nvSpPr>
            <xdr:cNvPr id="35878" name="Check Box 38" hidden="1">
              <a:extLst>
                <a:ext uri="{63B3BB69-23CF-44E3-9099-C40C66FF867C}">
                  <a14:compatExt spid="_x0000_s35878"/>
                </a:ext>
                <a:ext uri="{FF2B5EF4-FFF2-40B4-BE49-F238E27FC236}">
                  <a16:creationId xmlns:a16="http://schemas.microsoft.com/office/drawing/2014/main" id="{00000000-0008-0000-0900-00002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29</xdr:row>
          <xdr:rowOff>0</xdr:rowOff>
        </xdr:from>
        <xdr:to>
          <xdr:col>2</xdr:col>
          <xdr:colOff>504825</xdr:colOff>
          <xdr:row>30</xdr:row>
          <xdr:rowOff>28575</xdr:rowOff>
        </xdr:to>
        <xdr:sp macro="" textlink="">
          <xdr:nvSpPr>
            <xdr:cNvPr id="35879" name="Check Box 39" hidden="1">
              <a:extLst>
                <a:ext uri="{63B3BB69-23CF-44E3-9099-C40C66FF867C}">
                  <a14:compatExt spid="_x0000_s35879"/>
                </a:ext>
                <a:ext uri="{FF2B5EF4-FFF2-40B4-BE49-F238E27FC236}">
                  <a16:creationId xmlns:a16="http://schemas.microsoft.com/office/drawing/2014/main" id="{00000000-0008-0000-0900-00002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30</xdr:row>
          <xdr:rowOff>0</xdr:rowOff>
        </xdr:from>
        <xdr:to>
          <xdr:col>2</xdr:col>
          <xdr:colOff>504825</xdr:colOff>
          <xdr:row>31</xdr:row>
          <xdr:rowOff>28575</xdr:rowOff>
        </xdr:to>
        <xdr:sp macro="" textlink="">
          <xdr:nvSpPr>
            <xdr:cNvPr id="35880" name="Check Box 40" hidden="1">
              <a:extLst>
                <a:ext uri="{63B3BB69-23CF-44E3-9099-C40C66FF867C}">
                  <a14:compatExt spid="_x0000_s35880"/>
                </a:ext>
                <a:ext uri="{FF2B5EF4-FFF2-40B4-BE49-F238E27FC236}">
                  <a16:creationId xmlns:a16="http://schemas.microsoft.com/office/drawing/2014/main" id="{00000000-0008-0000-0900-00002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30</xdr:row>
          <xdr:rowOff>0</xdr:rowOff>
        </xdr:from>
        <xdr:to>
          <xdr:col>2</xdr:col>
          <xdr:colOff>504825</xdr:colOff>
          <xdr:row>31</xdr:row>
          <xdr:rowOff>28575</xdr:rowOff>
        </xdr:to>
        <xdr:sp macro="" textlink="">
          <xdr:nvSpPr>
            <xdr:cNvPr id="35881" name="Check Box 41" hidden="1">
              <a:extLst>
                <a:ext uri="{63B3BB69-23CF-44E3-9099-C40C66FF867C}">
                  <a14:compatExt spid="_x0000_s35881"/>
                </a:ext>
                <a:ext uri="{FF2B5EF4-FFF2-40B4-BE49-F238E27FC236}">
                  <a16:creationId xmlns:a16="http://schemas.microsoft.com/office/drawing/2014/main" id="{00000000-0008-0000-0900-00002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33</xdr:row>
          <xdr:rowOff>0</xdr:rowOff>
        </xdr:from>
        <xdr:to>
          <xdr:col>2</xdr:col>
          <xdr:colOff>504825</xdr:colOff>
          <xdr:row>34</xdr:row>
          <xdr:rowOff>28575</xdr:rowOff>
        </xdr:to>
        <xdr:sp macro="" textlink="">
          <xdr:nvSpPr>
            <xdr:cNvPr id="35882" name="Check Box 42" hidden="1">
              <a:extLst>
                <a:ext uri="{63B3BB69-23CF-44E3-9099-C40C66FF867C}">
                  <a14:compatExt spid="_x0000_s35882"/>
                </a:ext>
                <a:ext uri="{FF2B5EF4-FFF2-40B4-BE49-F238E27FC236}">
                  <a16:creationId xmlns:a16="http://schemas.microsoft.com/office/drawing/2014/main" id="{00000000-0008-0000-0900-00002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33</xdr:row>
          <xdr:rowOff>0</xdr:rowOff>
        </xdr:from>
        <xdr:to>
          <xdr:col>2</xdr:col>
          <xdr:colOff>504825</xdr:colOff>
          <xdr:row>34</xdr:row>
          <xdr:rowOff>28575</xdr:rowOff>
        </xdr:to>
        <xdr:sp macro="" textlink="">
          <xdr:nvSpPr>
            <xdr:cNvPr id="35883" name="Check Box 43" hidden="1">
              <a:extLst>
                <a:ext uri="{63B3BB69-23CF-44E3-9099-C40C66FF867C}">
                  <a14:compatExt spid="_x0000_s35883"/>
                </a:ext>
                <a:ext uri="{FF2B5EF4-FFF2-40B4-BE49-F238E27FC236}">
                  <a16:creationId xmlns:a16="http://schemas.microsoft.com/office/drawing/2014/main" id="{00000000-0008-0000-0900-00002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33</xdr:row>
          <xdr:rowOff>0</xdr:rowOff>
        </xdr:from>
        <xdr:to>
          <xdr:col>2</xdr:col>
          <xdr:colOff>504825</xdr:colOff>
          <xdr:row>34</xdr:row>
          <xdr:rowOff>28575</xdr:rowOff>
        </xdr:to>
        <xdr:sp macro="" textlink="">
          <xdr:nvSpPr>
            <xdr:cNvPr id="35884" name="Check Box 44" hidden="1">
              <a:extLst>
                <a:ext uri="{63B3BB69-23CF-44E3-9099-C40C66FF867C}">
                  <a14:compatExt spid="_x0000_s35884"/>
                </a:ext>
                <a:ext uri="{FF2B5EF4-FFF2-40B4-BE49-F238E27FC236}">
                  <a16:creationId xmlns:a16="http://schemas.microsoft.com/office/drawing/2014/main" id="{00000000-0008-0000-0900-00002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34</xdr:row>
          <xdr:rowOff>0</xdr:rowOff>
        </xdr:from>
        <xdr:to>
          <xdr:col>2</xdr:col>
          <xdr:colOff>504825</xdr:colOff>
          <xdr:row>34</xdr:row>
          <xdr:rowOff>257175</xdr:rowOff>
        </xdr:to>
        <xdr:sp macro="" textlink="">
          <xdr:nvSpPr>
            <xdr:cNvPr id="35885" name="Check Box 45" hidden="1">
              <a:extLst>
                <a:ext uri="{63B3BB69-23CF-44E3-9099-C40C66FF867C}">
                  <a14:compatExt spid="_x0000_s35885"/>
                </a:ext>
                <a:ext uri="{FF2B5EF4-FFF2-40B4-BE49-F238E27FC236}">
                  <a16:creationId xmlns:a16="http://schemas.microsoft.com/office/drawing/2014/main" id="{00000000-0008-0000-0900-00002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34</xdr:row>
          <xdr:rowOff>0</xdr:rowOff>
        </xdr:from>
        <xdr:to>
          <xdr:col>2</xdr:col>
          <xdr:colOff>504825</xdr:colOff>
          <xdr:row>34</xdr:row>
          <xdr:rowOff>257175</xdr:rowOff>
        </xdr:to>
        <xdr:sp macro="" textlink="">
          <xdr:nvSpPr>
            <xdr:cNvPr id="35886" name="Check Box 46" hidden="1">
              <a:extLst>
                <a:ext uri="{63B3BB69-23CF-44E3-9099-C40C66FF867C}">
                  <a14:compatExt spid="_x0000_s35886"/>
                </a:ext>
                <a:ext uri="{FF2B5EF4-FFF2-40B4-BE49-F238E27FC236}">
                  <a16:creationId xmlns:a16="http://schemas.microsoft.com/office/drawing/2014/main" id="{00000000-0008-0000-0900-00002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34</xdr:row>
          <xdr:rowOff>0</xdr:rowOff>
        </xdr:from>
        <xdr:to>
          <xdr:col>2</xdr:col>
          <xdr:colOff>504825</xdr:colOff>
          <xdr:row>34</xdr:row>
          <xdr:rowOff>257175</xdr:rowOff>
        </xdr:to>
        <xdr:sp macro="" textlink="">
          <xdr:nvSpPr>
            <xdr:cNvPr id="35887" name="Check Box 47" hidden="1">
              <a:extLst>
                <a:ext uri="{63B3BB69-23CF-44E3-9099-C40C66FF867C}">
                  <a14:compatExt spid="_x0000_s35887"/>
                </a:ext>
                <a:ext uri="{FF2B5EF4-FFF2-40B4-BE49-F238E27FC236}">
                  <a16:creationId xmlns:a16="http://schemas.microsoft.com/office/drawing/2014/main" id="{00000000-0008-0000-0900-00002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35</xdr:row>
          <xdr:rowOff>0</xdr:rowOff>
        </xdr:from>
        <xdr:to>
          <xdr:col>2</xdr:col>
          <xdr:colOff>504825</xdr:colOff>
          <xdr:row>36</xdr:row>
          <xdr:rowOff>28575</xdr:rowOff>
        </xdr:to>
        <xdr:sp macro="" textlink="">
          <xdr:nvSpPr>
            <xdr:cNvPr id="35888" name="Check Box 48" hidden="1">
              <a:extLst>
                <a:ext uri="{63B3BB69-23CF-44E3-9099-C40C66FF867C}">
                  <a14:compatExt spid="_x0000_s35888"/>
                </a:ext>
                <a:ext uri="{FF2B5EF4-FFF2-40B4-BE49-F238E27FC236}">
                  <a16:creationId xmlns:a16="http://schemas.microsoft.com/office/drawing/2014/main" id="{00000000-0008-0000-0900-00003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35</xdr:row>
          <xdr:rowOff>0</xdr:rowOff>
        </xdr:from>
        <xdr:to>
          <xdr:col>2</xdr:col>
          <xdr:colOff>504825</xdr:colOff>
          <xdr:row>36</xdr:row>
          <xdr:rowOff>28575</xdr:rowOff>
        </xdr:to>
        <xdr:sp macro="" textlink="">
          <xdr:nvSpPr>
            <xdr:cNvPr id="35889" name="Check Box 49" hidden="1">
              <a:extLst>
                <a:ext uri="{63B3BB69-23CF-44E3-9099-C40C66FF867C}">
                  <a14:compatExt spid="_x0000_s35889"/>
                </a:ext>
                <a:ext uri="{FF2B5EF4-FFF2-40B4-BE49-F238E27FC236}">
                  <a16:creationId xmlns:a16="http://schemas.microsoft.com/office/drawing/2014/main" id="{00000000-0008-0000-0900-00003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35</xdr:row>
          <xdr:rowOff>0</xdr:rowOff>
        </xdr:from>
        <xdr:to>
          <xdr:col>2</xdr:col>
          <xdr:colOff>504825</xdr:colOff>
          <xdr:row>36</xdr:row>
          <xdr:rowOff>28575</xdr:rowOff>
        </xdr:to>
        <xdr:sp macro="" textlink="">
          <xdr:nvSpPr>
            <xdr:cNvPr id="35890" name="Check Box 50" hidden="1">
              <a:extLst>
                <a:ext uri="{63B3BB69-23CF-44E3-9099-C40C66FF867C}">
                  <a14:compatExt spid="_x0000_s35890"/>
                </a:ext>
                <a:ext uri="{FF2B5EF4-FFF2-40B4-BE49-F238E27FC236}">
                  <a16:creationId xmlns:a16="http://schemas.microsoft.com/office/drawing/2014/main" id="{00000000-0008-0000-0900-00003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36</xdr:row>
          <xdr:rowOff>0</xdr:rowOff>
        </xdr:from>
        <xdr:to>
          <xdr:col>2</xdr:col>
          <xdr:colOff>504825</xdr:colOff>
          <xdr:row>37</xdr:row>
          <xdr:rowOff>28575</xdr:rowOff>
        </xdr:to>
        <xdr:sp macro="" textlink="">
          <xdr:nvSpPr>
            <xdr:cNvPr id="35891" name="Check Box 51" hidden="1">
              <a:extLst>
                <a:ext uri="{63B3BB69-23CF-44E3-9099-C40C66FF867C}">
                  <a14:compatExt spid="_x0000_s35891"/>
                </a:ext>
                <a:ext uri="{FF2B5EF4-FFF2-40B4-BE49-F238E27FC236}">
                  <a16:creationId xmlns:a16="http://schemas.microsoft.com/office/drawing/2014/main" id="{00000000-0008-0000-0900-00003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36</xdr:row>
          <xdr:rowOff>0</xdr:rowOff>
        </xdr:from>
        <xdr:to>
          <xdr:col>2</xdr:col>
          <xdr:colOff>504825</xdr:colOff>
          <xdr:row>37</xdr:row>
          <xdr:rowOff>28575</xdr:rowOff>
        </xdr:to>
        <xdr:sp macro="" textlink="">
          <xdr:nvSpPr>
            <xdr:cNvPr id="35892" name="Check Box 52" hidden="1">
              <a:extLst>
                <a:ext uri="{63B3BB69-23CF-44E3-9099-C40C66FF867C}">
                  <a14:compatExt spid="_x0000_s35892"/>
                </a:ext>
                <a:ext uri="{FF2B5EF4-FFF2-40B4-BE49-F238E27FC236}">
                  <a16:creationId xmlns:a16="http://schemas.microsoft.com/office/drawing/2014/main" id="{00000000-0008-0000-0900-00003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36</xdr:row>
          <xdr:rowOff>0</xdr:rowOff>
        </xdr:from>
        <xdr:to>
          <xdr:col>2</xdr:col>
          <xdr:colOff>504825</xdr:colOff>
          <xdr:row>37</xdr:row>
          <xdr:rowOff>28575</xdr:rowOff>
        </xdr:to>
        <xdr:sp macro="" textlink="">
          <xdr:nvSpPr>
            <xdr:cNvPr id="35893" name="Check Box 53" hidden="1">
              <a:extLst>
                <a:ext uri="{63B3BB69-23CF-44E3-9099-C40C66FF867C}">
                  <a14:compatExt spid="_x0000_s35893"/>
                </a:ext>
                <a:ext uri="{FF2B5EF4-FFF2-40B4-BE49-F238E27FC236}">
                  <a16:creationId xmlns:a16="http://schemas.microsoft.com/office/drawing/2014/main" id="{00000000-0008-0000-0900-00003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37</xdr:row>
          <xdr:rowOff>0</xdr:rowOff>
        </xdr:from>
        <xdr:to>
          <xdr:col>2</xdr:col>
          <xdr:colOff>504825</xdr:colOff>
          <xdr:row>38</xdr:row>
          <xdr:rowOff>28575</xdr:rowOff>
        </xdr:to>
        <xdr:sp macro="" textlink="">
          <xdr:nvSpPr>
            <xdr:cNvPr id="35894" name="Check Box 54" hidden="1">
              <a:extLst>
                <a:ext uri="{63B3BB69-23CF-44E3-9099-C40C66FF867C}">
                  <a14:compatExt spid="_x0000_s35894"/>
                </a:ext>
                <a:ext uri="{FF2B5EF4-FFF2-40B4-BE49-F238E27FC236}">
                  <a16:creationId xmlns:a16="http://schemas.microsoft.com/office/drawing/2014/main" id="{00000000-0008-0000-0900-00003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37</xdr:row>
          <xdr:rowOff>0</xdr:rowOff>
        </xdr:from>
        <xdr:to>
          <xdr:col>2</xdr:col>
          <xdr:colOff>504825</xdr:colOff>
          <xdr:row>38</xdr:row>
          <xdr:rowOff>28575</xdr:rowOff>
        </xdr:to>
        <xdr:sp macro="" textlink="">
          <xdr:nvSpPr>
            <xdr:cNvPr id="35895" name="Check Box 55" hidden="1">
              <a:extLst>
                <a:ext uri="{63B3BB69-23CF-44E3-9099-C40C66FF867C}">
                  <a14:compatExt spid="_x0000_s35895"/>
                </a:ext>
                <a:ext uri="{FF2B5EF4-FFF2-40B4-BE49-F238E27FC236}">
                  <a16:creationId xmlns:a16="http://schemas.microsoft.com/office/drawing/2014/main" id="{00000000-0008-0000-0900-00003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42</xdr:row>
          <xdr:rowOff>0</xdr:rowOff>
        </xdr:from>
        <xdr:to>
          <xdr:col>2</xdr:col>
          <xdr:colOff>504825</xdr:colOff>
          <xdr:row>43</xdr:row>
          <xdr:rowOff>28575</xdr:rowOff>
        </xdr:to>
        <xdr:sp macro="" textlink="">
          <xdr:nvSpPr>
            <xdr:cNvPr id="35896" name="Check Box 56" hidden="1">
              <a:extLst>
                <a:ext uri="{63B3BB69-23CF-44E3-9099-C40C66FF867C}">
                  <a14:compatExt spid="_x0000_s35896"/>
                </a:ext>
                <a:ext uri="{FF2B5EF4-FFF2-40B4-BE49-F238E27FC236}">
                  <a16:creationId xmlns:a16="http://schemas.microsoft.com/office/drawing/2014/main" id="{00000000-0008-0000-0900-00003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42</xdr:row>
          <xdr:rowOff>0</xdr:rowOff>
        </xdr:from>
        <xdr:to>
          <xdr:col>2</xdr:col>
          <xdr:colOff>504825</xdr:colOff>
          <xdr:row>43</xdr:row>
          <xdr:rowOff>28575</xdr:rowOff>
        </xdr:to>
        <xdr:sp macro="" textlink="">
          <xdr:nvSpPr>
            <xdr:cNvPr id="35897" name="Check Box 57" hidden="1">
              <a:extLst>
                <a:ext uri="{63B3BB69-23CF-44E3-9099-C40C66FF867C}">
                  <a14:compatExt spid="_x0000_s35897"/>
                </a:ext>
                <a:ext uri="{FF2B5EF4-FFF2-40B4-BE49-F238E27FC236}">
                  <a16:creationId xmlns:a16="http://schemas.microsoft.com/office/drawing/2014/main" id="{00000000-0008-0000-0900-00003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43</xdr:row>
          <xdr:rowOff>0</xdr:rowOff>
        </xdr:from>
        <xdr:to>
          <xdr:col>2</xdr:col>
          <xdr:colOff>504825</xdr:colOff>
          <xdr:row>44</xdr:row>
          <xdr:rowOff>28575</xdr:rowOff>
        </xdr:to>
        <xdr:sp macro="" textlink="">
          <xdr:nvSpPr>
            <xdr:cNvPr id="35898" name="Check Box 58" hidden="1">
              <a:extLst>
                <a:ext uri="{63B3BB69-23CF-44E3-9099-C40C66FF867C}">
                  <a14:compatExt spid="_x0000_s35898"/>
                </a:ext>
                <a:ext uri="{FF2B5EF4-FFF2-40B4-BE49-F238E27FC236}">
                  <a16:creationId xmlns:a16="http://schemas.microsoft.com/office/drawing/2014/main" id="{00000000-0008-0000-0900-00003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44</xdr:row>
          <xdr:rowOff>0</xdr:rowOff>
        </xdr:from>
        <xdr:to>
          <xdr:col>2</xdr:col>
          <xdr:colOff>504825</xdr:colOff>
          <xdr:row>45</xdr:row>
          <xdr:rowOff>28575</xdr:rowOff>
        </xdr:to>
        <xdr:sp macro="" textlink="">
          <xdr:nvSpPr>
            <xdr:cNvPr id="35899" name="Check Box 59" hidden="1">
              <a:extLst>
                <a:ext uri="{63B3BB69-23CF-44E3-9099-C40C66FF867C}">
                  <a14:compatExt spid="_x0000_s35899"/>
                </a:ext>
                <a:ext uri="{FF2B5EF4-FFF2-40B4-BE49-F238E27FC236}">
                  <a16:creationId xmlns:a16="http://schemas.microsoft.com/office/drawing/2014/main" id="{00000000-0008-0000-0900-00003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45</xdr:row>
          <xdr:rowOff>0</xdr:rowOff>
        </xdr:from>
        <xdr:to>
          <xdr:col>2</xdr:col>
          <xdr:colOff>504825</xdr:colOff>
          <xdr:row>46</xdr:row>
          <xdr:rowOff>28575</xdr:rowOff>
        </xdr:to>
        <xdr:sp macro="" textlink="">
          <xdr:nvSpPr>
            <xdr:cNvPr id="35900" name="Check Box 60" hidden="1">
              <a:extLst>
                <a:ext uri="{63B3BB69-23CF-44E3-9099-C40C66FF867C}">
                  <a14:compatExt spid="_x0000_s35900"/>
                </a:ext>
                <a:ext uri="{FF2B5EF4-FFF2-40B4-BE49-F238E27FC236}">
                  <a16:creationId xmlns:a16="http://schemas.microsoft.com/office/drawing/2014/main" id="{00000000-0008-0000-0900-00003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47</xdr:row>
          <xdr:rowOff>0</xdr:rowOff>
        </xdr:from>
        <xdr:to>
          <xdr:col>2</xdr:col>
          <xdr:colOff>504825</xdr:colOff>
          <xdr:row>48</xdr:row>
          <xdr:rowOff>28575</xdr:rowOff>
        </xdr:to>
        <xdr:sp macro="" textlink="">
          <xdr:nvSpPr>
            <xdr:cNvPr id="35901" name="Check Box 61" hidden="1">
              <a:extLst>
                <a:ext uri="{63B3BB69-23CF-44E3-9099-C40C66FF867C}">
                  <a14:compatExt spid="_x0000_s35901"/>
                </a:ext>
                <a:ext uri="{FF2B5EF4-FFF2-40B4-BE49-F238E27FC236}">
                  <a16:creationId xmlns:a16="http://schemas.microsoft.com/office/drawing/2014/main" id="{00000000-0008-0000-0900-00003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56</xdr:row>
          <xdr:rowOff>0</xdr:rowOff>
        </xdr:from>
        <xdr:to>
          <xdr:col>2</xdr:col>
          <xdr:colOff>504825</xdr:colOff>
          <xdr:row>57</xdr:row>
          <xdr:rowOff>28575</xdr:rowOff>
        </xdr:to>
        <xdr:sp macro="" textlink="">
          <xdr:nvSpPr>
            <xdr:cNvPr id="35902" name="Check Box 62" hidden="1">
              <a:extLst>
                <a:ext uri="{63B3BB69-23CF-44E3-9099-C40C66FF867C}">
                  <a14:compatExt spid="_x0000_s35902"/>
                </a:ext>
                <a:ext uri="{FF2B5EF4-FFF2-40B4-BE49-F238E27FC236}">
                  <a16:creationId xmlns:a16="http://schemas.microsoft.com/office/drawing/2014/main" id="{00000000-0008-0000-0900-00003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57</xdr:row>
          <xdr:rowOff>0</xdr:rowOff>
        </xdr:from>
        <xdr:to>
          <xdr:col>2</xdr:col>
          <xdr:colOff>504825</xdr:colOff>
          <xdr:row>58</xdr:row>
          <xdr:rowOff>28575</xdr:rowOff>
        </xdr:to>
        <xdr:sp macro="" textlink="">
          <xdr:nvSpPr>
            <xdr:cNvPr id="35903" name="Check Box 63" hidden="1">
              <a:extLst>
                <a:ext uri="{63B3BB69-23CF-44E3-9099-C40C66FF867C}">
                  <a14:compatExt spid="_x0000_s35903"/>
                </a:ext>
                <a:ext uri="{FF2B5EF4-FFF2-40B4-BE49-F238E27FC236}">
                  <a16:creationId xmlns:a16="http://schemas.microsoft.com/office/drawing/2014/main" id="{00000000-0008-0000-0900-00003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58</xdr:row>
          <xdr:rowOff>0</xdr:rowOff>
        </xdr:from>
        <xdr:to>
          <xdr:col>2</xdr:col>
          <xdr:colOff>504825</xdr:colOff>
          <xdr:row>59</xdr:row>
          <xdr:rowOff>28575</xdr:rowOff>
        </xdr:to>
        <xdr:sp macro="" textlink="">
          <xdr:nvSpPr>
            <xdr:cNvPr id="35904" name="Check Box 64" hidden="1">
              <a:extLst>
                <a:ext uri="{63B3BB69-23CF-44E3-9099-C40C66FF867C}">
                  <a14:compatExt spid="_x0000_s35904"/>
                </a:ext>
                <a:ext uri="{FF2B5EF4-FFF2-40B4-BE49-F238E27FC236}">
                  <a16:creationId xmlns:a16="http://schemas.microsoft.com/office/drawing/2014/main" id="{00000000-0008-0000-0900-00004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59</xdr:row>
          <xdr:rowOff>0</xdr:rowOff>
        </xdr:from>
        <xdr:to>
          <xdr:col>2</xdr:col>
          <xdr:colOff>504825</xdr:colOff>
          <xdr:row>60</xdr:row>
          <xdr:rowOff>28575</xdr:rowOff>
        </xdr:to>
        <xdr:sp macro="" textlink="">
          <xdr:nvSpPr>
            <xdr:cNvPr id="35905" name="Check Box 65" hidden="1">
              <a:extLst>
                <a:ext uri="{63B3BB69-23CF-44E3-9099-C40C66FF867C}">
                  <a14:compatExt spid="_x0000_s35905"/>
                </a:ext>
                <a:ext uri="{FF2B5EF4-FFF2-40B4-BE49-F238E27FC236}">
                  <a16:creationId xmlns:a16="http://schemas.microsoft.com/office/drawing/2014/main" id="{00000000-0008-0000-0900-00004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60</xdr:row>
          <xdr:rowOff>0</xdr:rowOff>
        </xdr:from>
        <xdr:to>
          <xdr:col>2</xdr:col>
          <xdr:colOff>504825</xdr:colOff>
          <xdr:row>60</xdr:row>
          <xdr:rowOff>257175</xdr:rowOff>
        </xdr:to>
        <xdr:sp macro="" textlink="">
          <xdr:nvSpPr>
            <xdr:cNvPr id="35906" name="Check Box 66" hidden="1">
              <a:extLst>
                <a:ext uri="{63B3BB69-23CF-44E3-9099-C40C66FF867C}">
                  <a14:compatExt spid="_x0000_s35906"/>
                </a:ext>
                <a:ext uri="{FF2B5EF4-FFF2-40B4-BE49-F238E27FC236}">
                  <a16:creationId xmlns:a16="http://schemas.microsoft.com/office/drawing/2014/main" id="{00000000-0008-0000-0900-00004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61</xdr:row>
          <xdr:rowOff>0</xdr:rowOff>
        </xdr:from>
        <xdr:to>
          <xdr:col>2</xdr:col>
          <xdr:colOff>504825</xdr:colOff>
          <xdr:row>62</xdr:row>
          <xdr:rowOff>28575</xdr:rowOff>
        </xdr:to>
        <xdr:sp macro="" textlink="">
          <xdr:nvSpPr>
            <xdr:cNvPr id="35907" name="Check Box 67" hidden="1">
              <a:extLst>
                <a:ext uri="{63B3BB69-23CF-44E3-9099-C40C66FF867C}">
                  <a14:compatExt spid="_x0000_s35907"/>
                </a:ext>
                <a:ext uri="{FF2B5EF4-FFF2-40B4-BE49-F238E27FC236}">
                  <a16:creationId xmlns:a16="http://schemas.microsoft.com/office/drawing/2014/main" id="{00000000-0008-0000-0900-00004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62</xdr:row>
          <xdr:rowOff>0</xdr:rowOff>
        </xdr:from>
        <xdr:to>
          <xdr:col>2</xdr:col>
          <xdr:colOff>504825</xdr:colOff>
          <xdr:row>63</xdr:row>
          <xdr:rowOff>28575</xdr:rowOff>
        </xdr:to>
        <xdr:sp macro="" textlink="">
          <xdr:nvSpPr>
            <xdr:cNvPr id="35908" name="Check Box 68" hidden="1">
              <a:extLst>
                <a:ext uri="{63B3BB69-23CF-44E3-9099-C40C66FF867C}">
                  <a14:compatExt spid="_x0000_s35908"/>
                </a:ext>
                <a:ext uri="{FF2B5EF4-FFF2-40B4-BE49-F238E27FC236}">
                  <a16:creationId xmlns:a16="http://schemas.microsoft.com/office/drawing/2014/main" id="{00000000-0008-0000-0900-00004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63</xdr:row>
          <xdr:rowOff>0</xdr:rowOff>
        </xdr:from>
        <xdr:to>
          <xdr:col>2</xdr:col>
          <xdr:colOff>504825</xdr:colOff>
          <xdr:row>64</xdr:row>
          <xdr:rowOff>28575</xdr:rowOff>
        </xdr:to>
        <xdr:sp macro="" textlink="">
          <xdr:nvSpPr>
            <xdr:cNvPr id="35909" name="Check Box 69" hidden="1">
              <a:extLst>
                <a:ext uri="{63B3BB69-23CF-44E3-9099-C40C66FF867C}">
                  <a14:compatExt spid="_x0000_s35909"/>
                </a:ext>
                <a:ext uri="{FF2B5EF4-FFF2-40B4-BE49-F238E27FC236}">
                  <a16:creationId xmlns:a16="http://schemas.microsoft.com/office/drawing/2014/main" id="{00000000-0008-0000-0900-00004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64</xdr:row>
          <xdr:rowOff>0</xdr:rowOff>
        </xdr:from>
        <xdr:to>
          <xdr:col>2</xdr:col>
          <xdr:colOff>504825</xdr:colOff>
          <xdr:row>65</xdr:row>
          <xdr:rowOff>28575</xdr:rowOff>
        </xdr:to>
        <xdr:sp macro="" textlink="">
          <xdr:nvSpPr>
            <xdr:cNvPr id="35910" name="Check Box 70" hidden="1">
              <a:extLst>
                <a:ext uri="{63B3BB69-23CF-44E3-9099-C40C66FF867C}">
                  <a14:compatExt spid="_x0000_s35910"/>
                </a:ext>
                <a:ext uri="{FF2B5EF4-FFF2-40B4-BE49-F238E27FC236}">
                  <a16:creationId xmlns:a16="http://schemas.microsoft.com/office/drawing/2014/main" id="{00000000-0008-0000-0900-00004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65</xdr:row>
          <xdr:rowOff>0</xdr:rowOff>
        </xdr:from>
        <xdr:to>
          <xdr:col>2</xdr:col>
          <xdr:colOff>504825</xdr:colOff>
          <xdr:row>66</xdr:row>
          <xdr:rowOff>28575</xdr:rowOff>
        </xdr:to>
        <xdr:sp macro="" textlink="">
          <xdr:nvSpPr>
            <xdr:cNvPr id="35911" name="Check Box 71" hidden="1">
              <a:extLst>
                <a:ext uri="{63B3BB69-23CF-44E3-9099-C40C66FF867C}">
                  <a14:compatExt spid="_x0000_s35911"/>
                </a:ext>
                <a:ext uri="{FF2B5EF4-FFF2-40B4-BE49-F238E27FC236}">
                  <a16:creationId xmlns:a16="http://schemas.microsoft.com/office/drawing/2014/main" id="{00000000-0008-0000-0900-00004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66</xdr:row>
          <xdr:rowOff>0</xdr:rowOff>
        </xdr:from>
        <xdr:to>
          <xdr:col>2</xdr:col>
          <xdr:colOff>504825</xdr:colOff>
          <xdr:row>67</xdr:row>
          <xdr:rowOff>28575</xdr:rowOff>
        </xdr:to>
        <xdr:sp macro="" textlink="">
          <xdr:nvSpPr>
            <xdr:cNvPr id="35912" name="Check Box 72" hidden="1">
              <a:extLst>
                <a:ext uri="{63B3BB69-23CF-44E3-9099-C40C66FF867C}">
                  <a14:compatExt spid="_x0000_s35912"/>
                </a:ext>
                <a:ext uri="{FF2B5EF4-FFF2-40B4-BE49-F238E27FC236}">
                  <a16:creationId xmlns:a16="http://schemas.microsoft.com/office/drawing/2014/main" id="{00000000-0008-0000-0900-00004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67</xdr:row>
          <xdr:rowOff>0</xdr:rowOff>
        </xdr:from>
        <xdr:to>
          <xdr:col>2</xdr:col>
          <xdr:colOff>504825</xdr:colOff>
          <xdr:row>68</xdr:row>
          <xdr:rowOff>28575</xdr:rowOff>
        </xdr:to>
        <xdr:sp macro="" textlink="">
          <xdr:nvSpPr>
            <xdr:cNvPr id="35913" name="Check Box 73" hidden="1">
              <a:extLst>
                <a:ext uri="{63B3BB69-23CF-44E3-9099-C40C66FF867C}">
                  <a14:compatExt spid="_x0000_s35913"/>
                </a:ext>
                <a:ext uri="{FF2B5EF4-FFF2-40B4-BE49-F238E27FC236}">
                  <a16:creationId xmlns:a16="http://schemas.microsoft.com/office/drawing/2014/main" id="{00000000-0008-0000-0900-00004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68</xdr:row>
          <xdr:rowOff>0</xdr:rowOff>
        </xdr:from>
        <xdr:to>
          <xdr:col>2</xdr:col>
          <xdr:colOff>504825</xdr:colOff>
          <xdr:row>69</xdr:row>
          <xdr:rowOff>28575</xdr:rowOff>
        </xdr:to>
        <xdr:sp macro="" textlink="">
          <xdr:nvSpPr>
            <xdr:cNvPr id="35914" name="Check Box 74" hidden="1">
              <a:extLst>
                <a:ext uri="{63B3BB69-23CF-44E3-9099-C40C66FF867C}">
                  <a14:compatExt spid="_x0000_s35914"/>
                </a:ext>
                <a:ext uri="{FF2B5EF4-FFF2-40B4-BE49-F238E27FC236}">
                  <a16:creationId xmlns:a16="http://schemas.microsoft.com/office/drawing/2014/main" id="{00000000-0008-0000-0900-00004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69</xdr:row>
          <xdr:rowOff>0</xdr:rowOff>
        </xdr:from>
        <xdr:to>
          <xdr:col>2</xdr:col>
          <xdr:colOff>504825</xdr:colOff>
          <xdr:row>70</xdr:row>
          <xdr:rowOff>28575</xdr:rowOff>
        </xdr:to>
        <xdr:sp macro="" textlink="">
          <xdr:nvSpPr>
            <xdr:cNvPr id="35915" name="Check Box 75" hidden="1">
              <a:extLst>
                <a:ext uri="{63B3BB69-23CF-44E3-9099-C40C66FF867C}">
                  <a14:compatExt spid="_x0000_s35915"/>
                </a:ext>
                <a:ext uri="{FF2B5EF4-FFF2-40B4-BE49-F238E27FC236}">
                  <a16:creationId xmlns:a16="http://schemas.microsoft.com/office/drawing/2014/main" id="{00000000-0008-0000-0900-00004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70</xdr:row>
          <xdr:rowOff>0</xdr:rowOff>
        </xdr:from>
        <xdr:to>
          <xdr:col>2</xdr:col>
          <xdr:colOff>504825</xdr:colOff>
          <xdr:row>71</xdr:row>
          <xdr:rowOff>28575</xdr:rowOff>
        </xdr:to>
        <xdr:sp macro="" textlink="">
          <xdr:nvSpPr>
            <xdr:cNvPr id="35916" name="Check Box 76" hidden="1">
              <a:extLst>
                <a:ext uri="{63B3BB69-23CF-44E3-9099-C40C66FF867C}">
                  <a14:compatExt spid="_x0000_s35916"/>
                </a:ext>
                <a:ext uri="{FF2B5EF4-FFF2-40B4-BE49-F238E27FC236}">
                  <a16:creationId xmlns:a16="http://schemas.microsoft.com/office/drawing/2014/main" id="{00000000-0008-0000-0900-00004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71</xdr:row>
          <xdr:rowOff>0</xdr:rowOff>
        </xdr:from>
        <xdr:to>
          <xdr:col>2</xdr:col>
          <xdr:colOff>504825</xdr:colOff>
          <xdr:row>72</xdr:row>
          <xdr:rowOff>28575</xdr:rowOff>
        </xdr:to>
        <xdr:sp macro="" textlink="">
          <xdr:nvSpPr>
            <xdr:cNvPr id="35917" name="Check Box 77" hidden="1">
              <a:extLst>
                <a:ext uri="{63B3BB69-23CF-44E3-9099-C40C66FF867C}">
                  <a14:compatExt spid="_x0000_s35917"/>
                </a:ext>
                <a:ext uri="{FF2B5EF4-FFF2-40B4-BE49-F238E27FC236}">
                  <a16:creationId xmlns:a16="http://schemas.microsoft.com/office/drawing/2014/main" id="{00000000-0008-0000-0900-00004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72</xdr:row>
          <xdr:rowOff>0</xdr:rowOff>
        </xdr:from>
        <xdr:to>
          <xdr:col>2</xdr:col>
          <xdr:colOff>504825</xdr:colOff>
          <xdr:row>73</xdr:row>
          <xdr:rowOff>28575</xdr:rowOff>
        </xdr:to>
        <xdr:sp macro="" textlink="">
          <xdr:nvSpPr>
            <xdr:cNvPr id="35918" name="Check Box 78" hidden="1">
              <a:extLst>
                <a:ext uri="{63B3BB69-23CF-44E3-9099-C40C66FF867C}">
                  <a14:compatExt spid="_x0000_s35918"/>
                </a:ext>
                <a:ext uri="{FF2B5EF4-FFF2-40B4-BE49-F238E27FC236}">
                  <a16:creationId xmlns:a16="http://schemas.microsoft.com/office/drawing/2014/main" id="{00000000-0008-0000-0900-00004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73</xdr:row>
          <xdr:rowOff>0</xdr:rowOff>
        </xdr:from>
        <xdr:to>
          <xdr:col>2</xdr:col>
          <xdr:colOff>504825</xdr:colOff>
          <xdr:row>74</xdr:row>
          <xdr:rowOff>28575</xdr:rowOff>
        </xdr:to>
        <xdr:sp macro="" textlink="">
          <xdr:nvSpPr>
            <xdr:cNvPr id="35919" name="Check Box 79" hidden="1">
              <a:extLst>
                <a:ext uri="{63B3BB69-23CF-44E3-9099-C40C66FF867C}">
                  <a14:compatExt spid="_x0000_s35919"/>
                </a:ext>
                <a:ext uri="{FF2B5EF4-FFF2-40B4-BE49-F238E27FC236}">
                  <a16:creationId xmlns:a16="http://schemas.microsoft.com/office/drawing/2014/main" id="{00000000-0008-0000-0900-00004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39</xdr:row>
          <xdr:rowOff>0</xdr:rowOff>
        </xdr:from>
        <xdr:to>
          <xdr:col>2</xdr:col>
          <xdr:colOff>504825</xdr:colOff>
          <xdr:row>40</xdr:row>
          <xdr:rowOff>28575</xdr:rowOff>
        </xdr:to>
        <xdr:sp macro="" textlink="">
          <xdr:nvSpPr>
            <xdr:cNvPr id="35920" name="Check Box 80" hidden="1">
              <a:extLst>
                <a:ext uri="{63B3BB69-23CF-44E3-9099-C40C66FF867C}">
                  <a14:compatExt spid="_x0000_s35920"/>
                </a:ext>
                <a:ext uri="{FF2B5EF4-FFF2-40B4-BE49-F238E27FC236}">
                  <a16:creationId xmlns:a16="http://schemas.microsoft.com/office/drawing/2014/main" id="{00000000-0008-0000-0900-00005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23</xdr:row>
          <xdr:rowOff>0</xdr:rowOff>
        </xdr:from>
        <xdr:to>
          <xdr:col>2</xdr:col>
          <xdr:colOff>504825</xdr:colOff>
          <xdr:row>23</xdr:row>
          <xdr:rowOff>257175</xdr:rowOff>
        </xdr:to>
        <xdr:sp macro="" textlink="">
          <xdr:nvSpPr>
            <xdr:cNvPr id="35921" name="Check Box 81" hidden="1">
              <a:extLst>
                <a:ext uri="{63B3BB69-23CF-44E3-9099-C40C66FF867C}">
                  <a14:compatExt spid="_x0000_s35921"/>
                </a:ext>
                <a:ext uri="{FF2B5EF4-FFF2-40B4-BE49-F238E27FC236}">
                  <a16:creationId xmlns:a16="http://schemas.microsoft.com/office/drawing/2014/main" id="{00000000-0008-0000-0900-00005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23</xdr:row>
          <xdr:rowOff>0</xdr:rowOff>
        </xdr:from>
        <xdr:to>
          <xdr:col>2</xdr:col>
          <xdr:colOff>504825</xdr:colOff>
          <xdr:row>23</xdr:row>
          <xdr:rowOff>257175</xdr:rowOff>
        </xdr:to>
        <xdr:sp macro="" textlink="">
          <xdr:nvSpPr>
            <xdr:cNvPr id="35922" name="Check Box 82" hidden="1">
              <a:extLst>
                <a:ext uri="{63B3BB69-23CF-44E3-9099-C40C66FF867C}">
                  <a14:compatExt spid="_x0000_s35922"/>
                </a:ext>
                <a:ext uri="{FF2B5EF4-FFF2-40B4-BE49-F238E27FC236}">
                  <a16:creationId xmlns:a16="http://schemas.microsoft.com/office/drawing/2014/main" id="{00000000-0008-0000-0900-00005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47</xdr:row>
          <xdr:rowOff>0</xdr:rowOff>
        </xdr:from>
        <xdr:to>
          <xdr:col>2</xdr:col>
          <xdr:colOff>504825</xdr:colOff>
          <xdr:row>48</xdr:row>
          <xdr:rowOff>28575</xdr:rowOff>
        </xdr:to>
        <xdr:sp macro="" textlink="">
          <xdr:nvSpPr>
            <xdr:cNvPr id="35923" name="Check Box 83" hidden="1">
              <a:extLst>
                <a:ext uri="{63B3BB69-23CF-44E3-9099-C40C66FF867C}">
                  <a14:compatExt spid="_x0000_s35923"/>
                </a:ext>
                <a:ext uri="{FF2B5EF4-FFF2-40B4-BE49-F238E27FC236}">
                  <a16:creationId xmlns:a16="http://schemas.microsoft.com/office/drawing/2014/main" id="{00000000-0008-0000-0900-00005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50</xdr:row>
          <xdr:rowOff>0</xdr:rowOff>
        </xdr:from>
        <xdr:to>
          <xdr:col>2</xdr:col>
          <xdr:colOff>504825</xdr:colOff>
          <xdr:row>51</xdr:row>
          <xdr:rowOff>28575</xdr:rowOff>
        </xdr:to>
        <xdr:sp macro="" textlink="">
          <xdr:nvSpPr>
            <xdr:cNvPr id="35924" name="Check Box 84" hidden="1">
              <a:extLst>
                <a:ext uri="{63B3BB69-23CF-44E3-9099-C40C66FF867C}">
                  <a14:compatExt spid="_x0000_s35924"/>
                </a:ext>
                <a:ext uri="{FF2B5EF4-FFF2-40B4-BE49-F238E27FC236}">
                  <a16:creationId xmlns:a16="http://schemas.microsoft.com/office/drawing/2014/main" id="{00000000-0008-0000-0900-00005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51</xdr:row>
          <xdr:rowOff>0</xdr:rowOff>
        </xdr:from>
        <xdr:to>
          <xdr:col>2</xdr:col>
          <xdr:colOff>504825</xdr:colOff>
          <xdr:row>51</xdr:row>
          <xdr:rowOff>257175</xdr:rowOff>
        </xdr:to>
        <xdr:sp macro="" textlink="">
          <xdr:nvSpPr>
            <xdr:cNvPr id="35925" name="Check Box 85" hidden="1">
              <a:extLst>
                <a:ext uri="{63B3BB69-23CF-44E3-9099-C40C66FF867C}">
                  <a14:compatExt spid="_x0000_s35925"/>
                </a:ext>
                <a:ext uri="{FF2B5EF4-FFF2-40B4-BE49-F238E27FC236}">
                  <a16:creationId xmlns:a16="http://schemas.microsoft.com/office/drawing/2014/main" id="{00000000-0008-0000-0900-00005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51</xdr:row>
          <xdr:rowOff>0</xdr:rowOff>
        </xdr:from>
        <xdr:to>
          <xdr:col>2</xdr:col>
          <xdr:colOff>504825</xdr:colOff>
          <xdr:row>51</xdr:row>
          <xdr:rowOff>257175</xdr:rowOff>
        </xdr:to>
        <xdr:sp macro="" textlink="">
          <xdr:nvSpPr>
            <xdr:cNvPr id="35926" name="Check Box 86" hidden="1">
              <a:extLst>
                <a:ext uri="{63B3BB69-23CF-44E3-9099-C40C66FF867C}">
                  <a14:compatExt spid="_x0000_s35926"/>
                </a:ext>
                <a:ext uri="{FF2B5EF4-FFF2-40B4-BE49-F238E27FC236}">
                  <a16:creationId xmlns:a16="http://schemas.microsoft.com/office/drawing/2014/main" id="{00000000-0008-0000-0900-00005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52</xdr:row>
          <xdr:rowOff>0</xdr:rowOff>
        </xdr:from>
        <xdr:to>
          <xdr:col>2</xdr:col>
          <xdr:colOff>504825</xdr:colOff>
          <xdr:row>53</xdr:row>
          <xdr:rowOff>28575</xdr:rowOff>
        </xdr:to>
        <xdr:sp macro="" textlink="">
          <xdr:nvSpPr>
            <xdr:cNvPr id="35927" name="Check Box 87" hidden="1">
              <a:extLst>
                <a:ext uri="{63B3BB69-23CF-44E3-9099-C40C66FF867C}">
                  <a14:compatExt spid="_x0000_s35927"/>
                </a:ext>
                <a:ext uri="{FF2B5EF4-FFF2-40B4-BE49-F238E27FC236}">
                  <a16:creationId xmlns:a16="http://schemas.microsoft.com/office/drawing/2014/main" id="{00000000-0008-0000-0900-00005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49</xdr:row>
          <xdr:rowOff>0</xdr:rowOff>
        </xdr:from>
        <xdr:to>
          <xdr:col>2</xdr:col>
          <xdr:colOff>504825</xdr:colOff>
          <xdr:row>50</xdr:row>
          <xdr:rowOff>28575</xdr:rowOff>
        </xdr:to>
        <xdr:sp macro="" textlink="">
          <xdr:nvSpPr>
            <xdr:cNvPr id="35928" name="Check Box 88" hidden="1">
              <a:extLst>
                <a:ext uri="{63B3BB69-23CF-44E3-9099-C40C66FF867C}">
                  <a14:compatExt spid="_x0000_s35928"/>
                </a:ext>
                <a:ext uri="{FF2B5EF4-FFF2-40B4-BE49-F238E27FC236}">
                  <a16:creationId xmlns:a16="http://schemas.microsoft.com/office/drawing/2014/main" id="{00000000-0008-0000-0900-00005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49</xdr:row>
          <xdr:rowOff>0</xdr:rowOff>
        </xdr:from>
        <xdr:to>
          <xdr:col>2</xdr:col>
          <xdr:colOff>504825</xdr:colOff>
          <xdr:row>50</xdr:row>
          <xdr:rowOff>28575</xdr:rowOff>
        </xdr:to>
        <xdr:sp macro="" textlink="">
          <xdr:nvSpPr>
            <xdr:cNvPr id="35929" name="Check Box 89" hidden="1">
              <a:extLst>
                <a:ext uri="{63B3BB69-23CF-44E3-9099-C40C66FF867C}">
                  <a14:compatExt spid="_x0000_s35929"/>
                </a:ext>
                <a:ext uri="{FF2B5EF4-FFF2-40B4-BE49-F238E27FC236}">
                  <a16:creationId xmlns:a16="http://schemas.microsoft.com/office/drawing/2014/main" id="{00000000-0008-0000-0900-00005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95250</xdr:colOff>
          <xdr:row>5</xdr:row>
          <xdr:rowOff>28575</xdr:rowOff>
        </xdr:from>
        <xdr:to>
          <xdr:col>9</xdr:col>
          <xdr:colOff>371475</xdr:colOff>
          <xdr:row>6</xdr:row>
          <xdr:rowOff>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0B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4</xdr:row>
          <xdr:rowOff>28575</xdr:rowOff>
        </xdr:from>
        <xdr:to>
          <xdr:col>9</xdr:col>
          <xdr:colOff>371475</xdr:colOff>
          <xdr:row>5</xdr:row>
          <xdr:rowOff>9525</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0B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3</xdr:row>
          <xdr:rowOff>28575</xdr:rowOff>
        </xdr:from>
        <xdr:to>
          <xdr:col>9</xdr:col>
          <xdr:colOff>371475</xdr:colOff>
          <xdr:row>4</xdr:row>
          <xdr:rowOff>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00000000-0008-0000-0B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xdr:row>
          <xdr:rowOff>28575</xdr:rowOff>
        </xdr:from>
        <xdr:to>
          <xdr:col>9</xdr:col>
          <xdr:colOff>371475</xdr:colOff>
          <xdr:row>3</xdr:row>
          <xdr:rowOff>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00000000-0008-0000-0B00-00000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6</xdr:row>
          <xdr:rowOff>28575</xdr:rowOff>
        </xdr:from>
        <xdr:to>
          <xdr:col>9</xdr:col>
          <xdr:colOff>371475</xdr:colOff>
          <xdr:row>7</xdr:row>
          <xdr:rowOff>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0B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28575</xdr:rowOff>
        </xdr:from>
        <xdr:to>
          <xdr:col>9</xdr:col>
          <xdr:colOff>371475</xdr:colOff>
          <xdr:row>6</xdr:row>
          <xdr:rowOff>9525</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0B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7</xdr:row>
          <xdr:rowOff>28575</xdr:rowOff>
        </xdr:from>
        <xdr:to>
          <xdr:col>9</xdr:col>
          <xdr:colOff>371475</xdr:colOff>
          <xdr:row>8</xdr:row>
          <xdr:rowOff>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00000000-0008-0000-0B00-00000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6</xdr:row>
          <xdr:rowOff>28575</xdr:rowOff>
        </xdr:from>
        <xdr:to>
          <xdr:col>9</xdr:col>
          <xdr:colOff>371475</xdr:colOff>
          <xdr:row>7</xdr:row>
          <xdr:rowOff>9525</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00000000-0008-0000-0B00-00000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7</xdr:row>
          <xdr:rowOff>28575</xdr:rowOff>
        </xdr:from>
        <xdr:to>
          <xdr:col>9</xdr:col>
          <xdr:colOff>371475</xdr:colOff>
          <xdr:row>8</xdr:row>
          <xdr:rowOff>9525</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B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8</xdr:row>
          <xdr:rowOff>28575</xdr:rowOff>
        </xdr:from>
        <xdr:to>
          <xdr:col>9</xdr:col>
          <xdr:colOff>371475</xdr:colOff>
          <xdr:row>9</xdr:row>
          <xdr:rowOff>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B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7</xdr:row>
          <xdr:rowOff>28575</xdr:rowOff>
        </xdr:from>
        <xdr:to>
          <xdr:col>9</xdr:col>
          <xdr:colOff>371475</xdr:colOff>
          <xdr:row>8</xdr:row>
          <xdr:rowOff>9525</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B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8</xdr:row>
          <xdr:rowOff>28575</xdr:rowOff>
        </xdr:from>
        <xdr:to>
          <xdr:col>9</xdr:col>
          <xdr:colOff>371475</xdr:colOff>
          <xdr:row>9</xdr:row>
          <xdr:rowOff>9525</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B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9</xdr:row>
          <xdr:rowOff>28575</xdr:rowOff>
        </xdr:from>
        <xdr:to>
          <xdr:col>9</xdr:col>
          <xdr:colOff>371475</xdr:colOff>
          <xdr:row>10</xdr:row>
          <xdr:rowOff>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B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8</xdr:row>
          <xdr:rowOff>28575</xdr:rowOff>
        </xdr:from>
        <xdr:to>
          <xdr:col>9</xdr:col>
          <xdr:colOff>371475</xdr:colOff>
          <xdr:row>9</xdr:row>
          <xdr:rowOff>9525</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B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9</xdr:row>
          <xdr:rowOff>28575</xdr:rowOff>
        </xdr:from>
        <xdr:to>
          <xdr:col>9</xdr:col>
          <xdr:colOff>371475</xdr:colOff>
          <xdr:row>10</xdr:row>
          <xdr:rowOff>9525</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00000000-0008-0000-0B00-00000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28575</xdr:rowOff>
        </xdr:from>
        <xdr:to>
          <xdr:col>11</xdr:col>
          <xdr:colOff>371475</xdr:colOff>
          <xdr:row>6</xdr:row>
          <xdr:rowOff>0</xdr:rowOff>
        </xdr:to>
        <xdr:sp macro="" textlink="">
          <xdr:nvSpPr>
            <xdr:cNvPr id="36880" name="Check Box 16" hidden="1">
              <a:extLst>
                <a:ext uri="{63B3BB69-23CF-44E3-9099-C40C66FF867C}">
                  <a14:compatExt spid="_x0000_s36880"/>
                </a:ext>
                <a:ext uri="{FF2B5EF4-FFF2-40B4-BE49-F238E27FC236}">
                  <a16:creationId xmlns:a16="http://schemas.microsoft.com/office/drawing/2014/main" id="{00000000-0008-0000-0B00-00001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4</xdr:row>
          <xdr:rowOff>28575</xdr:rowOff>
        </xdr:from>
        <xdr:to>
          <xdr:col>11</xdr:col>
          <xdr:colOff>371475</xdr:colOff>
          <xdr:row>5</xdr:row>
          <xdr:rowOff>9525</xdr:rowOff>
        </xdr:to>
        <xdr:sp macro="" textlink="">
          <xdr:nvSpPr>
            <xdr:cNvPr id="36881" name="Check Box 17" hidden="1">
              <a:extLst>
                <a:ext uri="{63B3BB69-23CF-44E3-9099-C40C66FF867C}">
                  <a14:compatExt spid="_x0000_s36881"/>
                </a:ext>
                <a:ext uri="{FF2B5EF4-FFF2-40B4-BE49-F238E27FC236}">
                  <a16:creationId xmlns:a16="http://schemas.microsoft.com/office/drawing/2014/main" id="{00000000-0008-0000-0B00-00001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3</xdr:row>
          <xdr:rowOff>28575</xdr:rowOff>
        </xdr:from>
        <xdr:to>
          <xdr:col>11</xdr:col>
          <xdr:colOff>371475</xdr:colOff>
          <xdr:row>4</xdr:row>
          <xdr:rowOff>0</xdr:rowOff>
        </xdr:to>
        <xdr:sp macro="" textlink="">
          <xdr:nvSpPr>
            <xdr:cNvPr id="36882" name="Check Box 18" hidden="1">
              <a:extLst>
                <a:ext uri="{63B3BB69-23CF-44E3-9099-C40C66FF867C}">
                  <a14:compatExt spid="_x0000_s36882"/>
                </a:ext>
                <a:ext uri="{FF2B5EF4-FFF2-40B4-BE49-F238E27FC236}">
                  <a16:creationId xmlns:a16="http://schemas.microsoft.com/office/drawing/2014/main" id="{00000000-0008-0000-0B00-00001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xdr:row>
          <xdr:rowOff>28575</xdr:rowOff>
        </xdr:from>
        <xdr:to>
          <xdr:col>11</xdr:col>
          <xdr:colOff>371475</xdr:colOff>
          <xdr:row>3</xdr:row>
          <xdr:rowOff>0</xdr:rowOff>
        </xdr:to>
        <xdr:sp macro="" textlink="">
          <xdr:nvSpPr>
            <xdr:cNvPr id="36883" name="Check Box 19" hidden="1">
              <a:extLst>
                <a:ext uri="{63B3BB69-23CF-44E3-9099-C40C66FF867C}">
                  <a14:compatExt spid="_x0000_s36883"/>
                </a:ext>
                <a:ext uri="{FF2B5EF4-FFF2-40B4-BE49-F238E27FC236}">
                  <a16:creationId xmlns:a16="http://schemas.microsoft.com/office/drawing/2014/main" id="{00000000-0008-0000-0B00-00001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6</xdr:row>
          <xdr:rowOff>28575</xdr:rowOff>
        </xdr:from>
        <xdr:to>
          <xdr:col>11</xdr:col>
          <xdr:colOff>371475</xdr:colOff>
          <xdr:row>7</xdr:row>
          <xdr:rowOff>0</xdr:rowOff>
        </xdr:to>
        <xdr:sp macro="" textlink="">
          <xdr:nvSpPr>
            <xdr:cNvPr id="36884" name="Check Box 20" hidden="1">
              <a:extLst>
                <a:ext uri="{63B3BB69-23CF-44E3-9099-C40C66FF867C}">
                  <a14:compatExt spid="_x0000_s36884"/>
                </a:ext>
                <a:ext uri="{FF2B5EF4-FFF2-40B4-BE49-F238E27FC236}">
                  <a16:creationId xmlns:a16="http://schemas.microsoft.com/office/drawing/2014/main" id="{00000000-0008-0000-0B00-00001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28575</xdr:rowOff>
        </xdr:from>
        <xdr:to>
          <xdr:col>11</xdr:col>
          <xdr:colOff>371475</xdr:colOff>
          <xdr:row>6</xdr:row>
          <xdr:rowOff>9525</xdr:rowOff>
        </xdr:to>
        <xdr:sp macro="" textlink="">
          <xdr:nvSpPr>
            <xdr:cNvPr id="36885" name="Check Box 21" hidden="1">
              <a:extLst>
                <a:ext uri="{63B3BB69-23CF-44E3-9099-C40C66FF867C}">
                  <a14:compatExt spid="_x0000_s36885"/>
                </a:ext>
                <a:ext uri="{FF2B5EF4-FFF2-40B4-BE49-F238E27FC236}">
                  <a16:creationId xmlns:a16="http://schemas.microsoft.com/office/drawing/2014/main" id="{00000000-0008-0000-0B00-00001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7</xdr:row>
          <xdr:rowOff>28575</xdr:rowOff>
        </xdr:from>
        <xdr:to>
          <xdr:col>11</xdr:col>
          <xdr:colOff>371475</xdr:colOff>
          <xdr:row>8</xdr:row>
          <xdr:rowOff>0</xdr:rowOff>
        </xdr:to>
        <xdr:sp macro="" textlink="">
          <xdr:nvSpPr>
            <xdr:cNvPr id="36886" name="Check Box 22" hidden="1">
              <a:extLst>
                <a:ext uri="{63B3BB69-23CF-44E3-9099-C40C66FF867C}">
                  <a14:compatExt spid="_x0000_s36886"/>
                </a:ext>
                <a:ext uri="{FF2B5EF4-FFF2-40B4-BE49-F238E27FC236}">
                  <a16:creationId xmlns:a16="http://schemas.microsoft.com/office/drawing/2014/main" id="{00000000-0008-0000-0B00-00001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6</xdr:row>
          <xdr:rowOff>28575</xdr:rowOff>
        </xdr:from>
        <xdr:to>
          <xdr:col>11</xdr:col>
          <xdr:colOff>371475</xdr:colOff>
          <xdr:row>7</xdr:row>
          <xdr:rowOff>9525</xdr:rowOff>
        </xdr:to>
        <xdr:sp macro="" textlink="">
          <xdr:nvSpPr>
            <xdr:cNvPr id="36887" name="Check Box 23" hidden="1">
              <a:extLst>
                <a:ext uri="{63B3BB69-23CF-44E3-9099-C40C66FF867C}">
                  <a14:compatExt spid="_x0000_s36887"/>
                </a:ext>
                <a:ext uri="{FF2B5EF4-FFF2-40B4-BE49-F238E27FC236}">
                  <a16:creationId xmlns:a16="http://schemas.microsoft.com/office/drawing/2014/main" id="{00000000-0008-0000-0B00-00001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7</xdr:row>
          <xdr:rowOff>28575</xdr:rowOff>
        </xdr:from>
        <xdr:to>
          <xdr:col>11</xdr:col>
          <xdr:colOff>371475</xdr:colOff>
          <xdr:row>8</xdr:row>
          <xdr:rowOff>9525</xdr:rowOff>
        </xdr:to>
        <xdr:sp macro="" textlink="">
          <xdr:nvSpPr>
            <xdr:cNvPr id="36888" name="Check Box 24" hidden="1">
              <a:extLst>
                <a:ext uri="{63B3BB69-23CF-44E3-9099-C40C66FF867C}">
                  <a14:compatExt spid="_x0000_s36888"/>
                </a:ext>
                <a:ext uri="{FF2B5EF4-FFF2-40B4-BE49-F238E27FC236}">
                  <a16:creationId xmlns:a16="http://schemas.microsoft.com/office/drawing/2014/main" id="{00000000-0008-0000-0B00-00001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28575</xdr:rowOff>
        </xdr:from>
        <xdr:to>
          <xdr:col>11</xdr:col>
          <xdr:colOff>371475</xdr:colOff>
          <xdr:row>9</xdr:row>
          <xdr:rowOff>0</xdr:rowOff>
        </xdr:to>
        <xdr:sp macro="" textlink="">
          <xdr:nvSpPr>
            <xdr:cNvPr id="36889" name="Check Box 25" hidden="1">
              <a:extLst>
                <a:ext uri="{63B3BB69-23CF-44E3-9099-C40C66FF867C}">
                  <a14:compatExt spid="_x0000_s36889"/>
                </a:ext>
                <a:ext uri="{FF2B5EF4-FFF2-40B4-BE49-F238E27FC236}">
                  <a16:creationId xmlns:a16="http://schemas.microsoft.com/office/drawing/2014/main" id="{00000000-0008-0000-0B00-00001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7</xdr:row>
          <xdr:rowOff>28575</xdr:rowOff>
        </xdr:from>
        <xdr:to>
          <xdr:col>11</xdr:col>
          <xdr:colOff>371475</xdr:colOff>
          <xdr:row>8</xdr:row>
          <xdr:rowOff>9525</xdr:rowOff>
        </xdr:to>
        <xdr:sp macro="" textlink="">
          <xdr:nvSpPr>
            <xdr:cNvPr id="36890" name="Check Box 26" hidden="1">
              <a:extLst>
                <a:ext uri="{63B3BB69-23CF-44E3-9099-C40C66FF867C}">
                  <a14:compatExt spid="_x0000_s36890"/>
                </a:ext>
                <a:ext uri="{FF2B5EF4-FFF2-40B4-BE49-F238E27FC236}">
                  <a16:creationId xmlns:a16="http://schemas.microsoft.com/office/drawing/2014/main" id="{00000000-0008-0000-0B00-00001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28575</xdr:rowOff>
        </xdr:from>
        <xdr:to>
          <xdr:col>11</xdr:col>
          <xdr:colOff>371475</xdr:colOff>
          <xdr:row>9</xdr:row>
          <xdr:rowOff>9525</xdr:rowOff>
        </xdr:to>
        <xdr:sp macro="" textlink="">
          <xdr:nvSpPr>
            <xdr:cNvPr id="36891" name="Check Box 27" hidden="1">
              <a:extLst>
                <a:ext uri="{63B3BB69-23CF-44E3-9099-C40C66FF867C}">
                  <a14:compatExt spid="_x0000_s36891"/>
                </a:ext>
                <a:ext uri="{FF2B5EF4-FFF2-40B4-BE49-F238E27FC236}">
                  <a16:creationId xmlns:a16="http://schemas.microsoft.com/office/drawing/2014/main" id="{00000000-0008-0000-0B00-00001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9</xdr:row>
          <xdr:rowOff>28575</xdr:rowOff>
        </xdr:from>
        <xdr:to>
          <xdr:col>11</xdr:col>
          <xdr:colOff>371475</xdr:colOff>
          <xdr:row>10</xdr:row>
          <xdr:rowOff>0</xdr:rowOff>
        </xdr:to>
        <xdr:sp macro="" textlink="">
          <xdr:nvSpPr>
            <xdr:cNvPr id="36892" name="Check Box 28" hidden="1">
              <a:extLst>
                <a:ext uri="{63B3BB69-23CF-44E3-9099-C40C66FF867C}">
                  <a14:compatExt spid="_x0000_s36892"/>
                </a:ext>
                <a:ext uri="{FF2B5EF4-FFF2-40B4-BE49-F238E27FC236}">
                  <a16:creationId xmlns:a16="http://schemas.microsoft.com/office/drawing/2014/main" id="{00000000-0008-0000-0B00-00001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28575</xdr:rowOff>
        </xdr:from>
        <xdr:to>
          <xdr:col>11</xdr:col>
          <xdr:colOff>371475</xdr:colOff>
          <xdr:row>9</xdr:row>
          <xdr:rowOff>9525</xdr:rowOff>
        </xdr:to>
        <xdr:sp macro="" textlink="">
          <xdr:nvSpPr>
            <xdr:cNvPr id="36893" name="Check Box 29" hidden="1">
              <a:extLst>
                <a:ext uri="{63B3BB69-23CF-44E3-9099-C40C66FF867C}">
                  <a14:compatExt spid="_x0000_s36893"/>
                </a:ext>
                <a:ext uri="{FF2B5EF4-FFF2-40B4-BE49-F238E27FC236}">
                  <a16:creationId xmlns:a16="http://schemas.microsoft.com/office/drawing/2014/main" id="{00000000-0008-0000-0B00-00001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9</xdr:row>
          <xdr:rowOff>28575</xdr:rowOff>
        </xdr:from>
        <xdr:to>
          <xdr:col>11</xdr:col>
          <xdr:colOff>371475</xdr:colOff>
          <xdr:row>10</xdr:row>
          <xdr:rowOff>9525</xdr:rowOff>
        </xdr:to>
        <xdr:sp macro="" textlink="">
          <xdr:nvSpPr>
            <xdr:cNvPr id="36894" name="Check Box 30" hidden="1">
              <a:extLst>
                <a:ext uri="{63B3BB69-23CF-44E3-9099-C40C66FF867C}">
                  <a14:compatExt spid="_x0000_s36894"/>
                </a:ext>
                <a:ext uri="{FF2B5EF4-FFF2-40B4-BE49-F238E27FC236}">
                  <a16:creationId xmlns:a16="http://schemas.microsoft.com/office/drawing/2014/main" id="{00000000-0008-0000-0B00-00001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28575</xdr:rowOff>
        </xdr:from>
        <xdr:to>
          <xdr:col>13</xdr:col>
          <xdr:colOff>371475</xdr:colOff>
          <xdr:row>6</xdr:row>
          <xdr:rowOff>0</xdr:rowOff>
        </xdr:to>
        <xdr:sp macro="" textlink="">
          <xdr:nvSpPr>
            <xdr:cNvPr id="36895" name="Check Box 31" hidden="1">
              <a:extLst>
                <a:ext uri="{63B3BB69-23CF-44E3-9099-C40C66FF867C}">
                  <a14:compatExt spid="_x0000_s36895"/>
                </a:ext>
                <a:ext uri="{FF2B5EF4-FFF2-40B4-BE49-F238E27FC236}">
                  <a16:creationId xmlns:a16="http://schemas.microsoft.com/office/drawing/2014/main" id="{00000000-0008-0000-0B00-00001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4</xdr:row>
          <xdr:rowOff>28575</xdr:rowOff>
        </xdr:from>
        <xdr:to>
          <xdr:col>13</xdr:col>
          <xdr:colOff>371475</xdr:colOff>
          <xdr:row>5</xdr:row>
          <xdr:rowOff>9525</xdr:rowOff>
        </xdr:to>
        <xdr:sp macro="" textlink="">
          <xdr:nvSpPr>
            <xdr:cNvPr id="36896" name="Check Box 32" hidden="1">
              <a:extLst>
                <a:ext uri="{63B3BB69-23CF-44E3-9099-C40C66FF867C}">
                  <a14:compatExt spid="_x0000_s36896"/>
                </a:ext>
                <a:ext uri="{FF2B5EF4-FFF2-40B4-BE49-F238E27FC236}">
                  <a16:creationId xmlns:a16="http://schemas.microsoft.com/office/drawing/2014/main" id="{00000000-0008-0000-0B00-00002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3</xdr:row>
          <xdr:rowOff>28575</xdr:rowOff>
        </xdr:from>
        <xdr:to>
          <xdr:col>13</xdr:col>
          <xdr:colOff>371475</xdr:colOff>
          <xdr:row>4</xdr:row>
          <xdr:rowOff>0</xdr:rowOff>
        </xdr:to>
        <xdr:sp macro="" textlink="">
          <xdr:nvSpPr>
            <xdr:cNvPr id="36897" name="Check Box 33" hidden="1">
              <a:extLst>
                <a:ext uri="{63B3BB69-23CF-44E3-9099-C40C66FF867C}">
                  <a14:compatExt spid="_x0000_s36897"/>
                </a:ext>
                <a:ext uri="{FF2B5EF4-FFF2-40B4-BE49-F238E27FC236}">
                  <a16:creationId xmlns:a16="http://schemas.microsoft.com/office/drawing/2014/main" id="{00000000-0008-0000-0B00-00002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xdr:row>
          <xdr:rowOff>28575</xdr:rowOff>
        </xdr:from>
        <xdr:to>
          <xdr:col>13</xdr:col>
          <xdr:colOff>371475</xdr:colOff>
          <xdr:row>3</xdr:row>
          <xdr:rowOff>0</xdr:rowOff>
        </xdr:to>
        <xdr:sp macro="" textlink="">
          <xdr:nvSpPr>
            <xdr:cNvPr id="36898" name="Check Box 34" hidden="1">
              <a:extLst>
                <a:ext uri="{63B3BB69-23CF-44E3-9099-C40C66FF867C}">
                  <a14:compatExt spid="_x0000_s36898"/>
                </a:ext>
                <a:ext uri="{FF2B5EF4-FFF2-40B4-BE49-F238E27FC236}">
                  <a16:creationId xmlns:a16="http://schemas.microsoft.com/office/drawing/2014/main" id="{00000000-0008-0000-0B00-00002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6</xdr:row>
          <xdr:rowOff>28575</xdr:rowOff>
        </xdr:from>
        <xdr:to>
          <xdr:col>13</xdr:col>
          <xdr:colOff>371475</xdr:colOff>
          <xdr:row>7</xdr:row>
          <xdr:rowOff>0</xdr:rowOff>
        </xdr:to>
        <xdr:sp macro="" textlink="">
          <xdr:nvSpPr>
            <xdr:cNvPr id="36899" name="Check Box 35" hidden="1">
              <a:extLst>
                <a:ext uri="{63B3BB69-23CF-44E3-9099-C40C66FF867C}">
                  <a14:compatExt spid="_x0000_s36899"/>
                </a:ext>
                <a:ext uri="{FF2B5EF4-FFF2-40B4-BE49-F238E27FC236}">
                  <a16:creationId xmlns:a16="http://schemas.microsoft.com/office/drawing/2014/main" id="{00000000-0008-0000-0B00-00002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28575</xdr:rowOff>
        </xdr:from>
        <xdr:to>
          <xdr:col>13</xdr:col>
          <xdr:colOff>371475</xdr:colOff>
          <xdr:row>6</xdr:row>
          <xdr:rowOff>9525</xdr:rowOff>
        </xdr:to>
        <xdr:sp macro="" textlink="">
          <xdr:nvSpPr>
            <xdr:cNvPr id="36900" name="Check Box 36" hidden="1">
              <a:extLst>
                <a:ext uri="{63B3BB69-23CF-44E3-9099-C40C66FF867C}">
                  <a14:compatExt spid="_x0000_s36900"/>
                </a:ext>
                <a:ext uri="{FF2B5EF4-FFF2-40B4-BE49-F238E27FC236}">
                  <a16:creationId xmlns:a16="http://schemas.microsoft.com/office/drawing/2014/main" id="{00000000-0008-0000-0B00-00002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7</xdr:row>
          <xdr:rowOff>28575</xdr:rowOff>
        </xdr:from>
        <xdr:to>
          <xdr:col>13</xdr:col>
          <xdr:colOff>371475</xdr:colOff>
          <xdr:row>8</xdr:row>
          <xdr:rowOff>0</xdr:rowOff>
        </xdr:to>
        <xdr:sp macro="" textlink="">
          <xdr:nvSpPr>
            <xdr:cNvPr id="36901" name="Check Box 37" hidden="1">
              <a:extLst>
                <a:ext uri="{63B3BB69-23CF-44E3-9099-C40C66FF867C}">
                  <a14:compatExt spid="_x0000_s36901"/>
                </a:ext>
                <a:ext uri="{FF2B5EF4-FFF2-40B4-BE49-F238E27FC236}">
                  <a16:creationId xmlns:a16="http://schemas.microsoft.com/office/drawing/2014/main" id="{00000000-0008-0000-0B00-00002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6</xdr:row>
          <xdr:rowOff>28575</xdr:rowOff>
        </xdr:from>
        <xdr:to>
          <xdr:col>13</xdr:col>
          <xdr:colOff>371475</xdr:colOff>
          <xdr:row>7</xdr:row>
          <xdr:rowOff>9525</xdr:rowOff>
        </xdr:to>
        <xdr:sp macro="" textlink="">
          <xdr:nvSpPr>
            <xdr:cNvPr id="36902" name="Check Box 38" hidden="1">
              <a:extLst>
                <a:ext uri="{63B3BB69-23CF-44E3-9099-C40C66FF867C}">
                  <a14:compatExt spid="_x0000_s36902"/>
                </a:ext>
                <a:ext uri="{FF2B5EF4-FFF2-40B4-BE49-F238E27FC236}">
                  <a16:creationId xmlns:a16="http://schemas.microsoft.com/office/drawing/2014/main" id="{00000000-0008-0000-0B00-00002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7</xdr:row>
          <xdr:rowOff>28575</xdr:rowOff>
        </xdr:from>
        <xdr:to>
          <xdr:col>13</xdr:col>
          <xdr:colOff>371475</xdr:colOff>
          <xdr:row>8</xdr:row>
          <xdr:rowOff>9525</xdr:rowOff>
        </xdr:to>
        <xdr:sp macro="" textlink="">
          <xdr:nvSpPr>
            <xdr:cNvPr id="36903" name="Check Box 39" hidden="1">
              <a:extLst>
                <a:ext uri="{63B3BB69-23CF-44E3-9099-C40C66FF867C}">
                  <a14:compatExt spid="_x0000_s36903"/>
                </a:ext>
                <a:ext uri="{FF2B5EF4-FFF2-40B4-BE49-F238E27FC236}">
                  <a16:creationId xmlns:a16="http://schemas.microsoft.com/office/drawing/2014/main" id="{00000000-0008-0000-0B00-00002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8</xdr:row>
          <xdr:rowOff>28575</xdr:rowOff>
        </xdr:from>
        <xdr:to>
          <xdr:col>13</xdr:col>
          <xdr:colOff>371475</xdr:colOff>
          <xdr:row>9</xdr:row>
          <xdr:rowOff>0</xdr:rowOff>
        </xdr:to>
        <xdr:sp macro="" textlink="">
          <xdr:nvSpPr>
            <xdr:cNvPr id="36904" name="Check Box 40" hidden="1">
              <a:extLst>
                <a:ext uri="{63B3BB69-23CF-44E3-9099-C40C66FF867C}">
                  <a14:compatExt spid="_x0000_s36904"/>
                </a:ext>
                <a:ext uri="{FF2B5EF4-FFF2-40B4-BE49-F238E27FC236}">
                  <a16:creationId xmlns:a16="http://schemas.microsoft.com/office/drawing/2014/main" id="{00000000-0008-0000-0B00-00002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7</xdr:row>
          <xdr:rowOff>28575</xdr:rowOff>
        </xdr:from>
        <xdr:to>
          <xdr:col>13</xdr:col>
          <xdr:colOff>371475</xdr:colOff>
          <xdr:row>8</xdr:row>
          <xdr:rowOff>9525</xdr:rowOff>
        </xdr:to>
        <xdr:sp macro="" textlink="">
          <xdr:nvSpPr>
            <xdr:cNvPr id="36905" name="Check Box 41" hidden="1">
              <a:extLst>
                <a:ext uri="{63B3BB69-23CF-44E3-9099-C40C66FF867C}">
                  <a14:compatExt spid="_x0000_s36905"/>
                </a:ext>
                <a:ext uri="{FF2B5EF4-FFF2-40B4-BE49-F238E27FC236}">
                  <a16:creationId xmlns:a16="http://schemas.microsoft.com/office/drawing/2014/main" id="{00000000-0008-0000-0B00-00002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8</xdr:row>
          <xdr:rowOff>28575</xdr:rowOff>
        </xdr:from>
        <xdr:to>
          <xdr:col>13</xdr:col>
          <xdr:colOff>371475</xdr:colOff>
          <xdr:row>9</xdr:row>
          <xdr:rowOff>9525</xdr:rowOff>
        </xdr:to>
        <xdr:sp macro="" textlink="">
          <xdr:nvSpPr>
            <xdr:cNvPr id="36906" name="Check Box 42" hidden="1">
              <a:extLst>
                <a:ext uri="{63B3BB69-23CF-44E3-9099-C40C66FF867C}">
                  <a14:compatExt spid="_x0000_s36906"/>
                </a:ext>
                <a:ext uri="{FF2B5EF4-FFF2-40B4-BE49-F238E27FC236}">
                  <a16:creationId xmlns:a16="http://schemas.microsoft.com/office/drawing/2014/main" id="{00000000-0008-0000-0B00-00002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9</xdr:row>
          <xdr:rowOff>28575</xdr:rowOff>
        </xdr:from>
        <xdr:to>
          <xdr:col>13</xdr:col>
          <xdr:colOff>371475</xdr:colOff>
          <xdr:row>10</xdr:row>
          <xdr:rowOff>0</xdr:rowOff>
        </xdr:to>
        <xdr:sp macro="" textlink="">
          <xdr:nvSpPr>
            <xdr:cNvPr id="36907" name="Check Box 43" hidden="1">
              <a:extLst>
                <a:ext uri="{63B3BB69-23CF-44E3-9099-C40C66FF867C}">
                  <a14:compatExt spid="_x0000_s36907"/>
                </a:ext>
                <a:ext uri="{FF2B5EF4-FFF2-40B4-BE49-F238E27FC236}">
                  <a16:creationId xmlns:a16="http://schemas.microsoft.com/office/drawing/2014/main" id="{00000000-0008-0000-0B00-00002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8</xdr:row>
          <xdr:rowOff>28575</xdr:rowOff>
        </xdr:from>
        <xdr:to>
          <xdr:col>13</xdr:col>
          <xdr:colOff>371475</xdr:colOff>
          <xdr:row>9</xdr:row>
          <xdr:rowOff>9525</xdr:rowOff>
        </xdr:to>
        <xdr:sp macro="" textlink="">
          <xdr:nvSpPr>
            <xdr:cNvPr id="36908" name="Check Box 44" hidden="1">
              <a:extLst>
                <a:ext uri="{63B3BB69-23CF-44E3-9099-C40C66FF867C}">
                  <a14:compatExt spid="_x0000_s36908"/>
                </a:ext>
                <a:ext uri="{FF2B5EF4-FFF2-40B4-BE49-F238E27FC236}">
                  <a16:creationId xmlns:a16="http://schemas.microsoft.com/office/drawing/2014/main" id="{00000000-0008-0000-0B00-00002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9</xdr:row>
          <xdr:rowOff>28575</xdr:rowOff>
        </xdr:from>
        <xdr:to>
          <xdr:col>13</xdr:col>
          <xdr:colOff>371475</xdr:colOff>
          <xdr:row>10</xdr:row>
          <xdr:rowOff>9525</xdr:rowOff>
        </xdr:to>
        <xdr:sp macro="" textlink="">
          <xdr:nvSpPr>
            <xdr:cNvPr id="36909" name="Check Box 45" hidden="1">
              <a:extLst>
                <a:ext uri="{63B3BB69-23CF-44E3-9099-C40C66FF867C}">
                  <a14:compatExt spid="_x0000_s36909"/>
                </a:ext>
                <a:ext uri="{FF2B5EF4-FFF2-40B4-BE49-F238E27FC236}">
                  <a16:creationId xmlns:a16="http://schemas.microsoft.com/office/drawing/2014/main" id="{00000000-0008-0000-0B00-00002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16</xdr:row>
          <xdr:rowOff>28575</xdr:rowOff>
        </xdr:from>
        <xdr:to>
          <xdr:col>9</xdr:col>
          <xdr:colOff>371475</xdr:colOff>
          <xdr:row>17</xdr:row>
          <xdr:rowOff>0</xdr:rowOff>
        </xdr:to>
        <xdr:sp macro="" textlink="">
          <xdr:nvSpPr>
            <xdr:cNvPr id="36910" name="Check Box 46" hidden="1">
              <a:extLst>
                <a:ext uri="{63B3BB69-23CF-44E3-9099-C40C66FF867C}">
                  <a14:compatExt spid="_x0000_s36910"/>
                </a:ext>
                <a:ext uri="{FF2B5EF4-FFF2-40B4-BE49-F238E27FC236}">
                  <a16:creationId xmlns:a16="http://schemas.microsoft.com/office/drawing/2014/main" id="{00000000-0008-0000-0B00-00002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15</xdr:row>
          <xdr:rowOff>28575</xdr:rowOff>
        </xdr:from>
        <xdr:to>
          <xdr:col>9</xdr:col>
          <xdr:colOff>371475</xdr:colOff>
          <xdr:row>16</xdr:row>
          <xdr:rowOff>9525</xdr:rowOff>
        </xdr:to>
        <xdr:sp macro="" textlink="">
          <xdr:nvSpPr>
            <xdr:cNvPr id="36911" name="Check Box 47" hidden="1">
              <a:extLst>
                <a:ext uri="{63B3BB69-23CF-44E3-9099-C40C66FF867C}">
                  <a14:compatExt spid="_x0000_s36911"/>
                </a:ext>
                <a:ext uri="{FF2B5EF4-FFF2-40B4-BE49-F238E27FC236}">
                  <a16:creationId xmlns:a16="http://schemas.microsoft.com/office/drawing/2014/main" id="{00000000-0008-0000-0B00-00002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28575</xdr:rowOff>
        </xdr:from>
        <xdr:to>
          <xdr:col>9</xdr:col>
          <xdr:colOff>371475</xdr:colOff>
          <xdr:row>15</xdr:row>
          <xdr:rowOff>0</xdr:rowOff>
        </xdr:to>
        <xdr:sp macro="" textlink="">
          <xdr:nvSpPr>
            <xdr:cNvPr id="36912" name="Check Box 48" hidden="1">
              <a:extLst>
                <a:ext uri="{63B3BB69-23CF-44E3-9099-C40C66FF867C}">
                  <a14:compatExt spid="_x0000_s36912"/>
                </a:ext>
                <a:ext uri="{FF2B5EF4-FFF2-40B4-BE49-F238E27FC236}">
                  <a16:creationId xmlns:a16="http://schemas.microsoft.com/office/drawing/2014/main" id="{00000000-0008-0000-0B00-00003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13</xdr:row>
          <xdr:rowOff>28575</xdr:rowOff>
        </xdr:from>
        <xdr:to>
          <xdr:col>9</xdr:col>
          <xdr:colOff>371475</xdr:colOff>
          <xdr:row>14</xdr:row>
          <xdr:rowOff>0</xdr:rowOff>
        </xdr:to>
        <xdr:sp macro="" textlink="">
          <xdr:nvSpPr>
            <xdr:cNvPr id="36913" name="Check Box 49" hidden="1">
              <a:extLst>
                <a:ext uri="{63B3BB69-23CF-44E3-9099-C40C66FF867C}">
                  <a14:compatExt spid="_x0000_s36913"/>
                </a:ext>
                <a:ext uri="{FF2B5EF4-FFF2-40B4-BE49-F238E27FC236}">
                  <a16:creationId xmlns:a16="http://schemas.microsoft.com/office/drawing/2014/main" id="{00000000-0008-0000-0B00-00003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17</xdr:row>
          <xdr:rowOff>28575</xdr:rowOff>
        </xdr:from>
        <xdr:to>
          <xdr:col>9</xdr:col>
          <xdr:colOff>371475</xdr:colOff>
          <xdr:row>18</xdr:row>
          <xdr:rowOff>0</xdr:rowOff>
        </xdr:to>
        <xdr:sp macro="" textlink="">
          <xdr:nvSpPr>
            <xdr:cNvPr id="36914" name="Check Box 50" hidden="1">
              <a:extLst>
                <a:ext uri="{63B3BB69-23CF-44E3-9099-C40C66FF867C}">
                  <a14:compatExt spid="_x0000_s36914"/>
                </a:ext>
                <a:ext uri="{FF2B5EF4-FFF2-40B4-BE49-F238E27FC236}">
                  <a16:creationId xmlns:a16="http://schemas.microsoft.com/office/drawing/2014/main" id="{00000000-0008-0000-0B00-00003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16</xdr:row>
          <xdr:rowOff>28575</xdr:rowOff>
        </xdr:from>
        <xdr:to>
          <xdr:col>9</xdr:col>
          <xdr:colOff>371475</xdr:colOff>
          <xdr:row>17</xdr:row>
          <xdr:rowOff>9525</xdr:rowOff>
        </xdr:to>
        <xdr:sp macro="" textlink="">
          <xdr:nvSpPr>
            <xdr:cNvPr id="36915" name="Check Box 51" hidden="1">
              <a:extLst>
                <a:ext uri="{63B3BB69-23CF-44E3-9099-C40C66FF867C}">
                  <a14:compatExt spid="_x0000_s36915"/>
                </a:ext>
                <a:ext uri="{FF2B5EF4-FFF2-40B4-BE49-F238E27FC236}">
                  <a16:creationId xmlns:a16="http://schemas.microsoft.com/office/drawing/2014/main" id="{00000000-0008-0000-0B00-00003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18</xdr:row>
          <xdr:rowOff>28575</xdr:rowOff>
        </xdr:from>
        <xdr:to>
          <xdr:col>9</xdr:col>
          <xdr:colOff>371475</xdr:colOff>
          <xdr:row>19</xdr:row>
          <xdr:rowOff>0</xdr:rowOff>
        </xdr:to>
        <xdr:sp macro="" textlink="">
          <xdr:nvSpPr>
            <xdr:cNvPr id="36916" name="Check Box 52" hidden="1">
              <a:extLst>
                <a:ext uri="{63B3BB69-23CF-44E3-9099-C40C66FF867C}">
                  <a14:compatExt spid="_x0000_s36916"/>
                </a:ext>
                <a:ext uri="{FF2B5EF4-FFF2-40B4-BE49-F238E27FC236}">
                  <a16:creationId xmlns:a16="http://schemas.microsoft.com/office/drawing/2014/main" id="{00000000-0008-0000-0B00-00003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17</xdr:row>
          <xdr:rowOff>28575</xdr:rowOff>
        </xdr:from>
        <xdr:to>
          <xdr:col>9</xdr:col>
          <xdr:colOff>371475</xdr:colOff>
          <xdr:row>18</xdr:row>
          <xdr:rowOff>9525</xdr:rowOff>
        </xdr:to>
        <xdr:sp macro="" textlink="">
          <xdr:nvSpPr>
            <xdr:cNvPr id="36917" name="Check Box 53" hidden="1">
              <a:extLst>
                <a:ext uri="{63B3BB69-23CF-44E3-9099-C40C66FF867C}">
                  <a14:compatExt spid="_x0000_s36917"/>
                </a:ext>
                <a:ext uri="{FF2B5EF4-FFF2-40B4-BE49-F238E27FC236}">
                  <a16:creationId xmlns:a16="http://schemas.microsoft.com/office/drawing/2014/main" id="{00000000-0008-0000-0B00-00003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18</xdr:row>
          <xdr:rowOff>28575</xdr:rowOff>
        </xdr:from>
        <xdr:to>
          <xdr:col>9</xdr:col>
          <xdr:colOff>371475</xdr:colOff>
          <xdr:row>19</xdr:row>
          <xdr:rowOff>9525</xdr:rowOff>
        </xdr:to>
        <xdr:sp macro="" textlink="">
          <xdr:nvSpPr>
            <xdr:cNvPr id="36918" name="Check Box 54" hidden="1">
              <a:extLst>
                <a:ext uri="{63B3BB69-23CF-44E3-9099-C40C66FF867C}">
                  <a14:compatExt spid="_x0000_s36918"/>
                </a:ext>
                <a:ext uri="{FF2B5EF4-FFF2-40B4-BE49-F238E27FC236}">
                  <a16:creationId xmlns:a16="http://schemas.microsoft.com/office/drawing/2014/main" id="{00000000-0008-0000-0B00-00003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19</xdr:row>
          <xdr:rowOff>28575</xdr:rowOff>
        </xdr:from>
        <xdr:to>
          <xdr:col>9</xdr:col>
          <xdr:colOff>371475</xdr:colOff>
          <xdr:row>20</xdr:row>
          <xdr:rowOff>0</xdr:rowOff>
        </xdr:to>
        <xdr:sp macro="" textlink="">
          <xdr:nvSpPr>
            <xdr:cNvPr id="36919" name="Check Box 55" hidden="1">
              <a:extLst>
                <a:ext uri="{63B3BB69-23CF-44E3-9099-C40C66FF867C}">
                  <a14:compatExt spid="_x0000_s36919"/>
                </a:ext>
                <a:ext uri="{FF2B5EF4-FFF2-40B4-BE49-F238E27FC236}">
                  <a16:creationId xmlns:a16="http://schemas.microsoft.com/office/drawing/2014/main" id="{00000000-0008-0000-0B00-00003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18</xdr:row>
          <xdr:rowOff>28575</xdr:rowOff>
        </xdr:from>
        <xdr:to>
          <xdr:col>9</xdr:col>
          <xdr:colOff>371475</xdr:colOff>
          <xdr:row>19</xdr:row>
          <xdr:rowOff>9525</xdr:rowOff>
        </xdr:to>
        <xdr:sp macro="" textlink="">
          <xdr:nvSpPr>
            <xdr:cNvPr id="36920" name="Check Box 56" hidden="1">
              <a:extLst>
                <a:ext uri="{63B3BB69-23CF-44E3-9099-C40C66FF867C}">
                  <a14:compatExt spid="_x0000_s36920"/>
                </a:ext>
                <a:ext uri="{FF2B5EF4-FFF2-40B4-BE49-F238E27FC236}">
                  <a16:creationId xmlns:a16="http://schemas.microsoft.com/office/drawing/2014/main" id="{00000000-0008-0000-0B00-00003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19</xdr:row>
          <xdr:rowOff>28575</xdr:rowOff>
        </xdr:from>
        <xdr:to>
          <xdr:col>9</xdr:col>
          <xdr:colOff>371475</xdr:colOff>
          <xdr:row>20</xdr:row>
          <xdr:rowOff>9525</xdr:rowOff>
        </xdr:to>
        <xdr:sp macro="" textlink="">
          <xdr:nvSpPr>
            <xdr:cNvPr id="36921" name="Check Box 57" hidden="1">
              <a:extLst>
                <a:ext uri="{63B3BB69-23CF-44E3-9099-C40C66FF867C}">
                  <a14:compatExt spid="_x0000_s36921"/>
                </a:ext>
                <a:ext uri="{FF2B5EF4-FFF2-40B4-BE49-F238E27FC236}">
                  <a16:creationId xmlns:a16="http://schemas.microsoft.com/office/drawing/2014/main" id="{00000000-0008-0000-0B00-00003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20</xdr:row>
          <xdr:rowOff>28575</xdr:rowOff>
        </xdr:from>
        <xdr:to>
          <xdr:col>9</xdr:col>
          <xdr:colOff>371475</xdr:colOff>
          <xdr:row>21</xdr:row>
          <xdr:rowOff>0</xdr:rowOff>
        </xdr:to>
        <xdr:sp macro="" textlink="">
          <xdr:nvSpPr>
            <xdr:cNvPr id="36922" name="Check Box 58" hidden="1">
              <a:extLst>
                <a:ext uri="{63B3BB69-23CF-44E3-9099-C40C66FF867C}">
                  <a14:compatExt spid="_x0000_s36922"/>
                </a:ext>
                <a:ext uri="{FF2B5EF4-FFF2-40B4-BE49-F238E27FC236}">
                  <a16:creationId xmlns:a16="http://schemas.microsoft.com/office/drawing/2014/main" id="{00000000-0008-0000-0B00-00003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19</xdr:row>
          <xdr:rowOff>28575</xdr:rowOff>
        </xdr:from>
        <xdr:to>
          <xdr:col>9</xdr:col>
          <xdr:colOff>371475</xdr:colOff>
          <xdr:row>20</xdr:row>
          <xdr:rowOff>9525</xdr:rowOff>
        </xdr:to>
        <xdr:sp macro="" textlink="">
          <xdr:nvSpPr>
            <xdr:cNvPr id="36923" name="Check Box 59" hidden="1">
              <a:extLst>
                <a:ext uri="{63B3BB69-23CF-44E3-9099-C40C66FF867C}">
                  <a14:compatExt spid="_x0000_s36923"/>
                </a:ext>
                <a:ext uri="{FF2B5EF4-FFF2-40B4-BE49-F238E27FC236}">
                  <a16:creationId xmlns:a16="http://schemas.microsoft.com/office/drawing/2014/main" id="{00000000-0008-0000-0B00-00003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20</xdr:row>
          <xdr:rowOff>28575</xdr:rowOff>
        </xdr:from>
        <xdr:to>
          <xdr:col>9</xdr:col>
          <xdr:colOff>371475</xdr:colOff>
          <xdr:row>21</xdr:row>
          <xdr:rowOff>9525</xdr:rowOff>
        </xdr:to>
        <xdr:sp macro="" textlink="">
          <xdr:nvSpPr>
            <xdr:cNvPr id="36924" name="Check Box 60" hidden="1">
              <a:extLst>
                <a:ext uri="{63B3BB69-23CF-44E3-9099-C40C66FF867C}">
                  <a14:compatExt spid="_x0000_s36924"/>
                </a:ext>
                <a:ext uri="{FF2B5EF4-FFF2-40B4-BE49-F238E27FC236}">
                  <a16:creationId xmlns:a16="http://schemas.microsoft.com/office/drawing/2014/main" id="{00000000-0008-0000-0B00-00003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16</xdr:row>
          <xdr:rowOff>28575</xdr:rowOff>
        </xdr:from>
        <xdr:to>
          <xdr:col>11</xdr:col>
          <xdr:colOff>371475</xdr:colOff>
          <xdr:row>17</xdr:row>
          <xdr:rowOff>0</xdr:rowOff>
        </xdr:to>
        <xdr:sp macro="" textlink="">
          <xdr:nvSpPr>
            <xdr:cNvPr id="36925" name="Check Box 61" hidden="1">
              <a:extLst>
                <a:ext uri="{63B3BB69-23CF-44E3-9099-C40C66FF867C}">
                  <a14:compatExt spid="_x0000_s36925"/>
                </a:ext>
                <a:ext uri="{FF2B5EF4-FFF2-40B4-BE49-F238E27FC236}">
                  <a16:creationId xmlns:a16="http://schemas.microsoft.com/office/drawing/2014/main" id="{00000000-0008-0000-0B00-00003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15</xdr:row>
          <xdr:rowOff>28575</xdr:rowOff>
        </xdr:from>
        <xdr:to>
          <xdr:col>11</xdr:col>
          <xdr:colOff>371475</xdr:colOff>
          <xdr:row>16</xdr:row>
          <xdr:rowOff>9525</xdr:rowOff>
        </xdr:to>
        <xdr:sp macro="" textlink="">
          <xdr:nvSpPr>
            <xdr:cNvPr id="36926" name="Check Box 62" hidden="1">
              <a:extLst>
                <a:ext uri="{63B3BB69-23CF-44E3-9099-C40C66FF867C}">
                  <a14:compatExt spid="_x0000_s36926"/>
                </a:ext>
                <a:ext uri="{FF2B5EF4-FFF2-40B4-BE49-F238E27FC236}">
                  <a16:creationId xmlns:a16="http://schemas.microsoft.com/office/drawing/2014/main" id="{00000000-0008-0000-0B00-00003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14</xdr:row>
          <xdr:rowOff>28575</xdr:rowOff>
        </xdr:from>
        <xdr:to>
          <xdr:col>11</xdr:col>
          <xdr:colOff>371475</xdr:colOff>
          <xdr:row>15</xdr:row>
          <xdr:rowOff>0</xdr:rowOff>
        </xdr:to>
        <xdr:sp macro="" textlink="">
          <xdr:nvSpPr>
            <xdr:cNvPr id="36927" name="Check Box 63" hidden="1">
              <a:extLst>
                <a:ext uri="{63B3BB69-23CF-44E3-9099-C40C66FF867C}">
                  <a14:compatExt spid="_x0000_s36927"/>
                </a:ext>
                <a:ext uri="{FF2B5EF4-FFF2-40B4-BE49-F238E27FC236}">
                  <a16:creationId xmlns:a16="http://schemas.microsoft.com/office/drawing/2014/main" id="{00000000-0008-0000-0B00-00003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13</xdr:row>
          <xdr:rowOff>28575</xdr:rowOff>
        </xdr:from>
        <xdr:to>
          <xdr:col>11</xdr:col>
          <xdr:colOff>371475</xdr:colOff>
          <xdr:row>14</xdr:row>
          <xdr:rowOff>0</xdr:rowOff>
        </xdr:to>
        <xdr:sp macro="" textlink="">
          <xdr:nvSpPr>
            <xdr:cNvPr id="36928" name="Check Box 64" hidden="1">
              <a:extLst>
                <a:ext uri="{63B3BB69-23CF-44E3-9099-C40C66FF867C}">
                  <a14:compatExt spid="_x0000_s36928"/>
                </a:ext>
                <a:ext uri="{FF2B5EF4-FFF2-40B4-BE49-F238E27FC236}">
                  <a16:creationId xmlns:a16="http://schemas.microsoft.com/office/drawing/2014/main" id="{00000000-0008-0000-0B00-00004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17</xdr:row>
          <xdr:rowOff>28575</xdr:rowOff>
        </xdr:from>
        <xdr:to>
          <xdr:col>11</xdr:col>
          <xdr:colOff>371475</xdr:colOff>
          <xdr:row>18</xdr:row>
          <xdr:rowOff>0</xdr:rowOff>
        </xdr:to>
        <xdr:sp macro="" textlink="">
          <xdr:nvSpPr>
            <xdr:cNvPr id="36929" name="Check Box 65" hidden="1">
              <a:extLst>
                <a:ext uri="{63B3BB69-23CF-44E3-9099-C40C66FF867C}">
                  <a14:compatExt spid="_x0000_s36929"/>
                </a:ext>
                <a:ext uri="{FF2B5EF4-FFF2-40B4-BE49-F238E27FC236}">
                  <a16:creationId xmlns:a16="http://schemas.microsoft.com/office/drawing/2014/main" id="{00000000-0008-0000-0B00-00004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16</xdr:row>
          <xdr:rowOff>28575</xdr:rowOff>
        </xdr:from>
        <xdr:to>
          <xdr:col>11</xdr:col>
          <xdr:colOff>371475</xdr:colOff>
          <xdr:row>17</xdr:row>
          <xdr:rowOff>9525</xdr:rowOff>
        </xdr:to>
        <xdr:sp macro="" textlink="">
          <xdr:nvSpPr>
            <xdr:cNvPr id="36930" name="Check Box 66" hidden="1">
              <a:extLst>
                <a:ext uri="{63B3BB69-23CF-44E3-9099-C40C66FF867C}">
                  <a14:compatExt spid="_x0000_s36930"/>
                </a:ext>
                <a:ext uri="{FF2B5EF4-FFF2-40B4-BE49-F238E27FC236}">
                  <a16:creationId xmlns:a16="http://schemas.microsoft.com/office/drawing/2014/main" id="{00000000-0008-0000-0B00-00004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18</xdr:row>
          <xdr:rowOff>28575</xdr:rowOff>
        </xdr:from>
        <xdr:to>
          <xdr:col>11</xdr:col>
          <xdr:colOff>371475</xdr:colOff>
          <xdr:row>19</xdr:row>
          <xdr:rowOff>0</xdr:rowOff>
        </xdr:to>
        <xdr:sp macro="" textlink="">
          <xdr:nvSpPr>
            <xdr:cNvPr id="36931" name="Check Box 67" hidden="1">
              <a:extLst>
                <a:ext uri="{63B3BB69-23CF-44E3-9099-C40C66FF867C}">
                  <a14:compatExt spid="_x0000_s36931"/>
                </a:ext>
                <a:ext uri="{FF2B5EF4-FFF2-40B4-BE49-F238E27FC236}">
                  <a16:creationId xmlns:a16="http://schemas.microsoft.com/office/drawing/2014/main" id="{00000000-0008-0000-0B00-00004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17</xdr:row>
          <xdr:rowOff>28575</xdr:rowOff>
        </xdr:from>
        <xdr:to>
          <xdr:col>11</xdr:col>
          <xdr:colOff>371475</xdr:colOff>
          <xdr:row>18</xdr:row>
          <xdr:rowOff>9525</xdr:rowOff>
        </xdr:to>
        <xdr:sp macro="" textlink="">
          <xdr:nvSpPr>
            <xdr:cNvPr id="36932" name="Check Box 68" hidden="1">
              <a:extLst>
                <a:ext uri="{63B3BB69-23CF-44E3-9099-C40C66FF867C}">
                  <a14:compatExt spid="_x0000_s36932"/>
                </a:ext>
                <a:ext uri="{FF2B5EF4-FFF2-40B4-BE49-F238E27FC236}">
                  <a16:creationId xmlns:a16="http://schemas.microsoft.com/office/drawing/2014/main" id="{00000000-0008-0000-0B00-00004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18</xdr:row>
          <xdr:rowOff>28575</xdr:rowOff>
        </xdr:from>
        <xdr:to>
          <xdr:col>11</xdr:col>
          <xdr:colOff>371475</xdr:colOff>
          <xdr:row>19</xdr:row>
          <xdr:rowOff>9525</xdr:rowOff>
        </xdr:to>
        <xdr:sp macro="" textlink="">
          <xdr:nvSpPr>
            <xdr:cNvPr id="36933" name="Check Box 69" hidden="1">
              <a:extLst>
                <a:ext uri="{63B3BB69-23CF-44E3-9099-C40C66FF867C}">
                  <a14:compatExt spid="_x0000_s36933"/>
                </a:ext>
                <a:ext uri="{FF2B5EF4-FFF2-40B4-BE49-F238E27FC236}">
                  <a16:creationId xmlns:a16="http://schemas.microsoft.com/office/drawing/2014/main" id="{00000000-0008-0000-0B00-00004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19</xdr:row>
          <xdr:rowOff>28575</xdr:rowOff>
        </xdr:from>
        <xdr:to>
          <xdr:col>11</xdr:col>
          <xdr:colOff>371475</xdr:colOff>
          <xdr:row>20</xdr:row>
          <xdr:rowOff>0</xdr:rowOff>
        </xdr:to>
        <xdr:sp macro="" textlink="">
          <xdr:nvSpPr>
            <xdr:cNvPr id="36934" name="Check Box 70" hidden="1">
              <a:extLst>
                <a:ext uri="{63B3BB69-23CF-44E3-9099-C40C66FF867C}">
                  <a14:compatExt spid="_x0000_s36934"/>
                </a:ext>
                <a:ext uri="{FF2B5EF4-FFF2-40B4-BE49-F238E27FC236}">
                  <a16:creationId xmlns:a16="http://schemas.microsoft.com/office/drawing/2014/main" id="{00000000-0008-0000-0B00-00004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18</xdr:row>
          <xdr:rowOff>28575</xdr:rowOff>
        </xdr:from>
        <xdr:to>
          <xdr:col>11</xdr:col>
          <xdr:colOff>371475</xdr:colOff>
          <xdr:row>19</xdr:row>
          <xdr:rowOff>9525</xdr:rowOff>
        </xdr:to>
        <xdr:sp macro="" textlink="">
          <xdr:nvSpPr>
            <xdr:cNvPr id="36935" name="Check Box 71" hidden="1">
              <a:extLst>
                <a:ext uri="{63B3BB69-23CF-44E3-9099-C40C66FF867C}">
                  <a14:compatExt spid="_x0000_s36935"/>
                </a:ext>
                <a:ext uri="{FF2B5EF4-FFF2-40B4-BE49-F238E27FC236}">
                  <a16:creationId xmlns:a16="http://schemas.microsoft.com/office/drawing/2014/main" id="{00000000-0008-0000-0B00-00004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19</xdr:row>
          <xdr:rowOff>28575</xdr:rowOff>
        </xdr:from>
        <xdr:to>
          <xdr:col>11</xdr:col>
          <xdr:colOff>371475</xdr:colOff>
          <xdr:row>20</xdr:row>
          <xdr:rowOff>9525</xdr:rowOff>
        </xdr:to>
        <xdr:sp macro="" textlink="">
          <xdr:nvSpPr>
            <xdr:cNvPr id="36936" name="Check Box 72" hidden="1">
              <a:extLst>
                <a:ext uri="{63B3BB69-23CF-44E3-9099-C40C66FF867C}">
                  <a14:compatExt spid="_x0000_s36936"/>
                </a:ext>
                <a:ext uri="{FF2B5EF4-FFF2-40B4-BE49-F238E27FC236}">
                  <a16:creationId xmlns:a16="http://schemas.microsoft.com/office/drawing/2014/main" id="{00000000-0008-0000-0B00-00004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20</xdr:row>
          <xdr:rowOff>28575</xdr:rowOff>
        </xdr:from>
        <xdr:to>
          <xdr:col>11</xdr:col>
          <xdr:colOff>371475</xdr:colOff>
          <xdr:row>21</xdr:row>
          <xdr:rowOff>0</xdr:rowOff>
        </xdr:to>
        <xdr:sp macro="" textlink="">
          <xdr:nvSpPr>
            <xdr:cNvPr id="36937" name="Check Box 73" hidden="1">
              <a:extLst>
                <a:ext uri="{63B3BB69-23CF-44E3-9099-C40C66FF867C}">
                  <a14:compatExt spid="_x0000_s36937"/>
                </a:ext>
                <a:ext uri="{FF2B5EF4-FFF2-40B4-BE49-F238E27FC236}">
                  <a16:creationId xmlns:a16="http://schemas.microsoft.com/office/drawing/2014/main" id="{00000000-0008-0000-0B00-00004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19</xdr:row>
          <xdr:rowOff>28575</xdr:rowOff>
        </xdr:from>
        <xdr:to>
          <xdr:col>11</xdr:col>
          <xdr:colOff>371475</xdr:colOff>
          <xdr:row>20</xdr:row>
          <xdr:rowOff>9525</xdr:rowOff>
        </xdr:to>
        <xdr:sp macro="" textlink="">
          <xdr:nvSpPr>
            <xdr:cNvPr id="36938" name="Check Box 74" hidden="1">
              <a:extLst>
                <a:ext uri="{63B3BB69-23CF-44E3-9099-C40C66FF867C}">
                  <a14:compatExt spid="_x0000_s36938"/>
                </a:ext>
                <a:ext uri="{FF2B5EF4-FFF2-40B4-BE49-F238E27FC236}">
                  <a16:creationId xmlns:a16="http://schemas.microsoft.com/office/drawing/2014/main" id="{00000000-0008-0000-0B00-00004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20</xdr:row>
          <xdr:rowOff>28575</xdr:rowOff>
        </xdr:from>
        <xdr:to>
          <xdr:col>11</xdr:col>
          <xdr:colOff>371475</xdr:colOff>
          <xdr:row>21</xdr:row>
          <xdr:rowOff>9525</xdr:rowOff>
        </xdr:to>
        <xdr:sp macro="" textlink="">
          <xdr:nvSpPr>
            <xdr:cNvPr id="36939" name="Check Box 75" hidden="1">
              <a:extLst>
                <a:ext uri="{63B3BB69-23CF-44E3-9099-C40C66FF867C}">
                  <a14:compatExt spid="_x0000_s36939"/>
                </a:ext>
                <a:ext uri="{FF2B5EF4-FFF2-40B4-BE49-F238E27FC236}">
                  <a16:creationId xmlns:a16="http://schemas.microsoft.com/office/drawing/2014/main" id="{00000000-0008-0000-0B00-00004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16</xdr:row>
          <xdr:rowOff>28575</xdr:rowOff>
        </xdr:from>
        <xdr:to>
          <xdr:col>13</xdr:col>
          <xdr:colOff>371475</xdr:colOff>
          <xdr:row>17</xdr:row>
          <xdr:rowOff>0</xdr:rowOff>
        </xdr:to>
        <xdr:sp macro="" textlink="">
          <xdr:nvSpPr>
            <xdr:cNvPr id="36940" name="Check Box 76" hidden="1">
              <a:extLst>
                <a:ext uri="{63B3BB69-23CF-44E3-9099-C40C66FF867C}">
                  <a14:compatExt spid="_x0000_s36940"/>
                </a:ext>
                <a:ext uri="{FF2B5EF4-FFF2-40B4-BE49-F238E27FC236}">
                  <a16:creationId xmlns:a16="http://schemas.microsoft.com/office/drawing/2014/main" id="{00000000-0008-0000-0B00-00004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15</xdr:row>
          <xdr:rowOff>28575</xdr:rowOff>
        </xdr:from>
        <xdr:to>
          <xdr:col>13</xdr:col>
          <xdr:colOff>371475</xdr:colOff>
          <xdr:row>16</xdr:row>
          <xdr:rowOff>9525</xdr:rowOff>
        </xdr:to>
        <xdr:sp macro="" textlink="">
          <xdr:nvSpPr>
            <xdr:cNvPr id="36941" name="Check Box 77" hidden="1">
              <a:extLst>
                <a:ext uri="{63B3BB69-23CF-44E3-9099-C40C66FF867C}">
                  <a14:compatExt spid="_x0000_s36941"/>
                </a:ext>
                <a:ext uri="{FF2B5EF4-FFF2-40B4-BE49-F238E27FC236}">
                  <a16:creationId xmlns:a16="http://schemas.microsoft.com/office/drawing/2014/main" id="{00000000-0008-0000-0B00-00004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14</xdr:row>
          <xdr:rowOff>28575</xdr:rowOff>
        </xdr:from>
        <xdr:to>
          <xdr:col>13</xdr:col>
          <xdr:colOff>371475</xdr:colOff>
          <xdr:row>15</xdr:row>
          <xdr:rowOff>0</xdr:rowOff>
        </xdr:to>
        <xdr:sp macro="" textlink="">
          <xdr:nvSpPr>
            <xdr:cNvPr id="36942" name="Check Box 78" hidden="1">
              <a:extLst>
                <a:ext uri="{63B3BB69-23CF-44E3-9099-C40C66FF867C}">
                  <a14:compatExt spid="_x0000_s36942"/>
                </a:ext>
                <a:ext uri="{FF2B5EF4-FFF2-40B4-BE49-F238E27FC236}">
                  <a16:creationId xmlns:a16="http://schemas.microsoft.com/office/drawing/2014/main" id="{00000000-0008-0000-0B00-00004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13</xdr:row>
          <xdr:rowOff>28575</xdr:rowOff>
        </xdr:from>
        <xdr:to>
          <xdr:col>13</xdr:col>
          <xdr:colOff>371475</xdr:colOff>
          <xdr:row>14</xdr:row>
          <xdr:rowOff>0</xdr:rowOff>
        </xdr:to>
        <xdr:sp macro="" textlink="">
          <xdr:nvSpPr>
            <xdr:cNvPr id="36943" name="Check Box 79" hidden="1">
              <a:extLst>
                <a:ext uri="{63B3BB69-23CF-44E3-9099-C40C66FF867C}">
                  <a14:compatExt spid="_x0000_s36943"/>
                </a:ext>
                <a:ext uri="{FF2B5EF4-FFF2-40B4-BE49-F238E27FC236}">
                  <a16:creationId xmlns:a16="http://schemas.microsoft.com/office/drawing/2014/main" id="{00000000-0008-0000-0B00-00004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17</xdr:row>
          <xdr:rowOff>28575</xdr:rowOff>
        </xdr:from>
        <xdr:to>
          <xdr:col>13</xdr:col>
          <xdr:colOff>371475</xdr:colOff>
          <xdr:row>18</xdr:row>
          <xdr:rowOff>0</xdr:rowOff>
        </xdr:to>
        <xdr:sp macro="" textlink="">
          <xdr:nvSpPr>
            <xdr:cNvPr id="36944" name="Check Box 80" hidden="1">
              <a:extLst>
                <a:ext uri="{63B3BB69-23CF-44E3-9099-C40C66FF867C}">
                  <a14:compatExt spid="_x0000_s36944"/>
                </a:ext>
                <a:ext uri="{FF2B5EF4-FFF2-40B4-BE49-F238E27FC236}">
                  <a16:creationId xmlns:a16="http://schemas.microsoft.com/office/drawing/2014/main" id="{00000000-0008-0000-0B00-00005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16</xdr:row>
          <xdr:rowOff>28575</xdr:rowOff>
        </xdr:from>
        <xdr:to>
          <xdr:col>13</xdr:col>
          <xdr:colOff>371475</xdr:colOff>
          <xdr:row>17</xdr:row>
          <xdr:rowOff>9525</xdr:rowOff>
        </xdr:to>
        <xdr:sp macro="" textlink="">
          <xdr:nvSpPr>
            <xdr:cNvPr id="36945" name="Check Box 81" hidden="1">
              <a:extLst>
                <a:ext uri="{63B3BB69-23CF-44E3-9099-C40C66FF867C}">
                  <a14:compatExt spid="_x0000_s36945"/>
                </a:ext>
                <a:ext uri="{FF2B5EF4-FFF2-40B4-BE49-F238E27FC236}">
                  <a16:creationId xmlns:a16="http://schemas.microsoft.com/office/drawing/2014/main" id="{00000000-0008-0000-0B00-00005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18</xdr:row>
          <xdr:rowOff>28575</xdr:rowOff>
        </xdr:from>
        <xdr:to>
          <xdr:col>13</xdr:col>
          <xdr:colOff>371475</xdr:colOff>
          <xdr:row>19</xdr:row>
          <xdr:rowOff>0</xdr:rowOff>
        </xdr:to>
        <xdr:sp macro="" textlink="">
          <xdr:nvSpPr>
            <xdr:cNvPr id="36946" name="Check Box 82" hidden="1">
              <a:extLst>
                <a:ext uri="{63B3BB69-23CF-44E3-9099-C40C66FF867C}">
                  <a14:compatExt spid="_x0000_s36946"/>
                </a:ext>
                <a:ext uri="{FF2B5EF4-FFF2-40B4-BE49-F238E27FC236}">
                  <a16:creationId xmlns:a16="http://schemas.microsoft.com/office/drawing/2014/main" id="{00000000-0008-0000-0B00-00005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17</xdr:row>
          <xdr:rowOff>28575</xdr:rowOff>
        </xdr:from>
        <xdr:to>
          <xdr:col>13</xdr:col>
          <xdr:colOff>371475</xdr:colOff>
          <xdr:row>18</xdr:row>
          <xdr:rowOff>9525</xdr:rowOff>
        </xdr:to>
        <xdr:sp macro="" textlink="">
          <xdr:nvSpPr>
            <xdr:cNvPr id="36947" name="Check Box 83" hidden="1">
              <a:extLst>
                <a:ext uri="{63B3BB69-23CF-44E3-9099-C40C66FF867C}">
                  <a14:compatExt spid="_x0000_s36947"/>
                </a:ext>
                <a:ext uri="{FF2B5EF4-FFF2-40B4-BE49-F238E27FC236}">
                  <a16:creationId xmlns:a16="http://schemas.microsoft.com/office/drawing/2014/main" id="{00000000-0008-0000-0B00-00005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18</xdr:row>
          <xdr:rowOff>28575</xdr:rowOff>
        </xdr:from>
        <xdr:to>
          <xdr:col>13</xdr:col>
          <xdr:colOff>371475</xdr:colOff>
          <xdr:row>19</xdr:row>
          <xdr:rowOff>9525</xdr:rowOff>
        </xdr:to>
        <xdr:sp macro="" textlink="">
          <xdr:nvSpPr>
            <xdr:cNvPr id="36948" name="Check Box 84" hidden="1">
              <a:extLst>
                <a:ext uri="{63B3BB69-23CF-44E3-9099-C40C66FF867C}">
                  <a14:compatExt spid="_x0000_s36948"/>
                </a:ext>
                <a:ext uri="{FF2B5EF4-FFF2-40B4-BE49-F238E27FC236}">
                  <a16:creationId xmlns:a16="http://schemas.microsoft.com/office/drawing/2014/main" id="{00000000-0008-0000-0B00-00005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19</xdr:row>
          <xdr:rowOff>28575</xdr:rowOff>
        </xdr:from>
        <xdr:to>
          <xdr:col>13</xdr:col>
          <xdr:colOff>371475</xdr:colOff>
          <xdr:row>20</xdr:row>
          <xdr:rowOff>0</xdr:rowOff>
        </xdr:to>
        <xdr:sp macro="" textlink="">
          <xdr:nvSpPr>
            <xdr:cNvPr id="36949" name="Check Box 85" hidden="1">
              <a:extLst>
                <a:ext uri="{63B3BB69-23CF-44E3-9099-C40C66FF867C}">
                  <a14:compatExt spid="_x0000_s36949"/>
                </a:ext>
                <a:ext uri="{FF2B5EF4-FFF2-40B4-BE49-F238E27FC236}">
                  <a16:creationId xmlns:a16="http://schemas.microsoft.com/office/drawing/2014/main" id="{00000000-0008-0000-0B00-00005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18</xdr:row>
          <xdr:rowOff>28575</xdr:rowOff>
        </xdr:from>
        <xdr:to>
          <xdr:col>13</xdr:col>
          <xdr:colOff>371475</xdr:colOff>
          <xdr:row>19</xdr:row>
          <xdr:rowOff>9525</xdr:rowOff>
        </xdr:to>
        <xdr:sp macro="" textlink="">
          <xdr:nvSpPr>
            <xdr:cNvPr id="36950" name="Check Box 86" hidden="1">
              <a:extLst>
                <a:ext uri="{63B3BB69-23CF-44E3-9099-C40C66FF867C}">
                  <a14:compatExt spid="_x0000_s36950"/>
                </a:ext>
                <a:ext uri="{FF2B5EF4-FFF2-40B4-BE49-F238E27FC236}">
                  <a16:creationId xmlns:a16="http://schemas.microsoft.com/office/drawing/2014/main" id="{00000000-0008-0000-0B00-00005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19</xdr:row>
          <xdr:rowOff>28575</xdr:rowOff>
        </xdr:from>
        <xdr:to>
          <xdr:col>13</xdr:col>
          <xdr:colOff>371475</xdr:colOff>
          <xdr:row>20</xdr:row>
          <xdr:rowOff>9525</xdr:rowOff>
        </xdr:to>
        <xdr:sp macro="" textlink="">
          <xdr:nvSpPr>
            <xdr:cNvPr id="36951" name="Check Box 87" hidden="1">
              <a:extLst>
                <a:ext uri="{63B3BB69-23CF-44E3-9099-C40C66FF867C}">
                  <a14:compatExt spid="_x0000_s36951"/>
                </a:ext>
                <a:ext uri="{FF2B5EF4-FFF2-40B4-BE49-F238E27FC236}">
                  <a16:creationId xmlns:a16="http://schemas.microsoft.com/office/drawing/2014/main" id="{00000000-0008-0000-0B00-00005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20</xdr:row>
          <xdr:rowOff>28575</xdr:rowOff>
        </xdr:from>
        <xdr:to>
          <xdr:col>13</xdr:col>
          <xdr:colOff>371475</xdr:colOff>
          <xdr:row>21</xdr:row>
          <xdr:rowOff>0</xdr:rowOff>
        </xdr:to>
        <xdr:sp macro="" textlink="">
          <xdr:nvSpPr>
            <xdr:cNvPr id="36952" name="Check Box 88" hidden="1">
              <a:extLst>
                <a:ext uri="{63B3BB69-23CF-44E3-9099-C40C66FF867C}">
                  <a14:compatExt spid="_x0000_s36952"/>
                </a:ext>
                <a:ext uri="{FF2B5EF4-FFF2-40B4-BE49-F238E27FC236}">
                  <a16:creationId xmlns:a16="http://schemas.microsoft.com/office/drawing/2014/main" id="{00000000-0008-0000-0B00-00005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19</xdr:row>
          <xdr:rowOff>28575</xdr:rowOff>
        </xdr:from>
        <xdr:to>
          <xdr:col>13</xdr:col>
          <xdr:colOff>371475</xdr:colOff>
          <xdr:row>20</xdr:row>
          <xdr:rowOff>9525</xdr:rowOff>
        </xdr:to>
        <xdr:sp macro="" textlink="">
          <xdr:nvSpPr>
            <xdr:cNvPr id="36953" name="Check Box 89" hidden="1">
              <a:extLst>
                <a:ext uri="{63B3BB69-23CF-44E3-9099-C40C66FF867C}">
                  <a14:compatExt spid="_x0000_s36953"/>
                </a:ext>
                <a:ext uri="{FF2B5EF4-FFF2-40B4-BE49-F238E27FC236}">
                  <a16:creationId xmlns:a16="http://schemas.microsoft.com/office/drawing/2014/main" id="{00000000-0008-0000-0B00-00005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20</xdr:row>
          <xdr:rowOff>28575</xdr:rowOff>
        </xdr:from>
        <xdr:to>
          <xdr:col>13</xdr:col>
          <xdr:colOff>371475</xdr:colOff>
          <xdr:row>21</xdr:row>
          <xdr:rowOff>9525</xdr:rowOff>
        </xdr:to>
        <xdr:sp macro="" textlink="">
          <xdr:nvSpPr>
            <xdr:cNvPr id="36954" name="Check Box 90" hidden="1">
              <a:extLst>
                <a:ext uri="{63B3BB69-23CF-44E3-9099-C40C66FF867C}">
                  <a14:compatExt spid="_x0000_s36954"/>
                </a:ext>
                <a:ext uri="{FF2B5EF4-FFF2-40B4-BE49-F238E27FC236}">
                  <a16:creationId xmlns:a16="http://schemas.microsoft.com/office/drawing/2014/main" id="{00000000-0008-0000-0B00-00005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20</xdr:row>
          <xdr:rowOff>28575</xdr:rowOff>
        </xdr:from>
        <xdr:to>
          <xdr:col>9</xdr:col>
          <xdr:colOff>371475</xdr:colOff>
          <xdr:row>21</xdr:row>
          <xdr:rowOff>9525</xdr:rowOff>
        </xdr:to>
        <xdr:sp macro="" textlink="">
          <xdr:nvSpPr>
            <xdr:cNvPr id="36955" name="Check Box 91" hidden="1">
              <a:extLst>
                <a:ext uri="{63B3BB69-23CF-44E3-9099-C40C66FF867C}">
                  <a14:compatExt spid="_x0000_s36955"/>
                </a:ext>
                <a:ext uri="{FF2B5EF4-FFF2-40B4-BE49-F238E27FC236}">
                  <a16:creationId xmlns:a16="http://schemas.microsoft.com/office/drawing/2014/main" id="{00000000-0008-0000-0B00-00005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21</xdr:row>
          <xdr:rowOff>28575</xdr:rowOff>
        </xdr:from>
        <xdr:to>
          <xdr:col>9</xdr:col>
          <xdr:colOff>371475</xdr:colOff>
          <xdr:row>22</xdr:row>
          <xdr:rowOff>0</xdr:rowOff>
        </xdr:to>
        <xdr:sp macro="" textlink="">
          <xdr:nvSpPr>
            <xdr:cNvPr id="36956" name="Check Box 92" hidden="1">
              <a:extLst>
                <a:ext uri="{63B3BB69-23CF-44E3-9099-C40C66FF867C}">
                  <a14:compatExt spid="_x0000_s36956"/>
                </a:ext>
                <a:ext uri="{FF2B5EF4-FFF2-40B4-BE49-F238E27FC236}">
                  <a16:creationId xmlns:a16="http://schemas.microsoft.com/office/drawing/2014/main" id="{00000000-0008-0000-0B00-00005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20</xdr:row>
          <xdr:rowOff>28575</xdr:rowOff>
        </xdr:from>
        <xdr:to>
          <xdr:col>9</xdr:col>
          <xdr:colOff>371475</xdr:colOff>
          <xdr:row>21</xdr:row>
          <xdr:rowOff>9525</xdr:rowOff>
        </xdr:to>
        <xdr:sp macro="" textlink="">
          <xdr:nvSpPr>
            <xdr:cNvPr id="36957" name="Check Box 93" hidden="1">
              <a:extLst>
                <a:ext uri="{63B3BB69-23CF-44E3-9099-C40C66FF867C}">
                  <a14:compatExt spid="_x0000_s36957"/>
                </a:ext>
                <a:ext uri="{FF2B5EF4-FFF2-40B4-BE49-F238E27FC236}">
                  <a16:creationId xmlns:a16="http://schemas.microsoft.com/office/drawing/2014/main" id="{00000000-0008-0000-0B00-00005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21</xdr:row>
          <xdr:rowOff>28575</xdr:rowOff>
        </xdr:from>
        <xdr:to>
          <xdr:col>9</xdr:col>
          <xdr:colOff>371475</xdr:colOff>
          <xdr:row>22</xdr:row>
          <xdr:rowOff>9525</xdr:rowOff>
        </xdr:to>
        <xdr:sp macro="" textlink="">
          <xdr:nvSpPr>
            <xdr:cNvPr id="36958" name="Check Box 94" hidden="1">
              <a:extLst>
                <a:ext uri="{63B3BB69-23CF-44E3-9099-C40C66FF867C}">
                  <a14:compatExt spid="_x0000_s36958"/>
                </a:ext>
                <a:ext uri="{FF2B5EF4-FFF2-40B4-BE49-F238E27FC236}">
                  <a16:creationId xmlns:a16="http://schemas.microsoft.com/office/drawing/2014/main" id="{00000000-0008-0000-0B00-00005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22</xdr:row>
          <xdr:rowOff>28575</xdr:rowOff>
        </xdr:from>
        <xdr:to>
          <xdr:col>9</xdr:col>
          <xdr:colOff>371475</xdr:colOff>
          <xdr:row>23</xdr:row>
          <xdr:rowOff>0</xdr:rowOff>
        </xdr:to>
        <xdr:sp macro="" textlink="">
          <xdr:nvSpPr>
            <xdr:cNvPr id="36959" name="Check Box 95" hidden="1">
              <a:extLst>
                <a:ext uri="{63B3BB69-23CF-44E3-9099-C40C66FF867C}">
                  <a14:compatExt spid="_x0000_s36959"/>
                </a:ext>
                <a:ext uri="{FF2B5EF4-FFF2-40B4-BE49-F238E27FC236}">
                  <a16:creationId xmlns:a16="http://schemas.microsoft.com/office/drawing/2014/main" id="{00000000-0008-0000-0B00-00005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21</xdr:row>
          <xdr:rowOff>28575</xdr:rowOff>
        </xdr:from>
        <xdr:to>
          <xdr:col>9</xdr:col>
          <xdr:colOff>371475</xdr:colOff>
          <xdr:row>22</xdr:row>
          <xdr:rowOff>9525</xdr:rowOff>
        </xdr:to>
        <xdr:sp macro="" textlink="">
          <xdr:nvSpPr>
            <xdr:cNvPr id="36960" name="Check Box 96" hidden="1">
              <a:extLst>
                <a:ext uri="{63B3BB69-23CF-44E3-9099-C40C66FF867C}">
                  <a14:compatExt spid="_x0000_s36960"/>
                </a:ext>
                <a:ext uri="{FF2B5EF4-FFF2-40B4-BE49-F238E27FC236}">
                  <a16:creationId xmlns:a16="http://schemas.microsoft.com/office/drawing/2014/main" id="{00000000-0008-0000-0B00-000060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22</xdr:row>
          <xdr:rowOff>28575</xdr:rowOff>
        </xdr:from>
        <xdr:to>
          <xdr:col>9</xdr:col>
          <xdr:colOff>371475</xdr:colOff>
          <xdr:row>23</xdr:row>
          <xdr:rowOff>9525</xdr:rowOff>
        </xdr:to>
        <xdr:sp macro="" textlink="">
          <xdr:nvSpPr>
            <xdr:cNvPr id="36961" name="Check Box 97" hidden="1">
              <a:extLst>
                <a:ext uri="{63B3BB69-23CF-44E3-9099-C40C66FF867C}">
                  <a14:compatExt spid="_x0000_s36961"/>
                </a:ext>
                <a:ext uri="{FF2B5EF4-FFF2-40B4-BE49-F238E27FC236}">
                  <a16:creationId xmlns:a16="http://schemas.microsoft.com/office/drawing/2014/main" id="{00000000-0008-0000-0B00-00006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20</xdr:row>
          <xdr:rowOff>28575</xdr:rowOff>
        </xdr:from>
        <xdr:to>
          <xdr:col>11</xdr:col>
          <xdr:colOff>371475</xdr:colOff>
          <xdr:row>21</xdr:row>
          <xdr:rowOff>9525</xdr:rowOff>
        </xdr:to>
        <xdr:sp macro="" textlink="">
          <xdr:nvSpPr>
            <xdr:cNvPr id="36962" name="Check Box 98" hidden="1">
              <a:extLst>
                <a:ext uri="{63B3BB69-23CF-44E3-9099-C40C66FF867C}">
                  <a14:compatExt spid="_x0000_s36962"/>
                </a:ext>
                <a:ext uri="{FF2B5EF4-FFF2-40B4-BE49-F238E27FC236}">
                  <a16:creationId xmlns:a16="http://schemas.microsoft.com/office/drawing/2014/main" id="{00000000-0008-0000-0B00-00006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21</xdr:row>
          <xdr:rowOff>28575</xdr:rowOff>
        </xdr:from>
        <xdr:to>
          <xdr:col>11</xdr:col>
          <xdr:colOff>371475</xdr:colOff>
          <xdr:row>22</xdr:row>
          <xdr:rowOff>0</xdr:rowOff>
        </xdr:to>
        <xdr:sp macro="" textlink="">
          <xdr:nvSpPr>
            <xdr:cNvPr id="36963" name="Check Box 99" hidden="1">
              <a:extLst>
                <a:ext uri="{63B3BB69-23CF-44E3-9099-C40C66FF867C}">
                  <a14:compatExt spid="_x0000_s36963"/>
                </a:ext>
                <a:ext uri="{FF2B5EF4-FFF2-40B4-BE49-F238E27FC236}">
                  <a16:creationId xmlns:a16="http://schemas.microsoft.com/office/drawing/2014/main" id="{00000000-0008-0000-0B00-00006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20</xdr:row>
          <xdr:rowOff>28575</xdr:rowOff>
        </xdr:from>
        <xdr:to>
          <xdr:col>11</xdr:col>
          <xdr:colOff>371475</xdr:colOff>
          <xdr:row>21</xdr:row>
          <xdr:rowOff>9525</xdr:rowOff>
        </xdr:to>
        <xdr:sp macro="" textlink="">
          <xdr:nvSpPr>
            <xdr:cNvPr id="36964" name="Check Box 100" hidden="1">
              <a:extLst>
                <a:ext uri="{63B3BB69-23CF-44E3-9099-C40C66FF867C}">
                  <a14:compatExt spid="_x0000_s36964"/>
                </a:ext>
                <a:ext uri="{FF2B5EF4-FFF2-40B4-BE49-F238E27FC236}">
                  <a16:creationId xmlns:a16="http://schemas.microsoft.com/office/drawing/2014/main" id="{00000000-0008-0000-0B00-00006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21</xdr:row>
          <xdr:rowOff>28575</xdr:rowOff>
        </xdr:from>
        <xdr:to>
          <xdr:col>11</xdr:col>
          <xdr:colOff>371475</xdr:colOff>
          <xdr:row>22</xdr:row>
          <xdr:rowOff>9525</xdr:rowOff>
        </xdr:to>
        <xdr:sp macro="" textlink="">
          <xdr:nvSpPr>
            <xdr:cNvPr id="36965" name="Check Box 101" hidden="1">
              <a:extLst>
                <a:ext uri="{63B3BB69-23CF-44E3-9099-C40C66FF867C}">
                  <a14:compatExt spid="_x0000_s36965"/>
                </a:ext>
                <a:ext uri="{FF2B5EF4-FFF2-40B4-BE49-F238E27FC236}">
                  <a16:creationId xmlns:a16="http://schemas.microsoft.com/office/drawing/2014/main" id="{00000000-0008-0000-0B00-00006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22</xdr:row>
          <xdr:rowOff>28575</xdr:rowOff>
        </xdr:from>
        <xdr:to>
          <xdr:col>11</xdr:col>
          <xdr:colOff>371475</xdr:colOff>
          <xdr:row>23</xdr:row>
          <xdr:rowOff>0</xdr:rowOff>
        </xdr:to>
        <xdr:sp macro="" textlink="">
          <xdr:nvSpPr>
            <xdr:cNvPr id="36966" name="Check Box 102" hidden="1">
              <a:extLst>
                <a:ext uri="{63B3BB69-23CF-44E3-9099-C40C66FF867C}">
                  <a14:compatExt spid="_x0000_s36966"/>
                </a:ext>
                <a:ext uri="{FF2B5EF4-FFF2-40B4-BE49-F238E27FC236}">
                  <a16:creationId xmlns:a16="http://schemas.microsoft.com/office/drawing/2014/main" id="{00000000-0008-0000-0B00-00006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21</xdr:row>
          <xdr:rowOff>28575</xdr:rowOff>
        </xdr:from>
        <xdr:to>
          <xdr:col>11</xdr:col>
          <xdr:colOff>371475</xdr:colOff>
          <xdr:row>22</xdr:row>
          <xdr:rowOff>9525</xdr:rowOff>
        </xdr:to>
        <xdr:sp macro="" textlink="">
          <xdr:nvSpPr>
            <xdr:cNvPr id="36967" name="Check Box 103" hidden="1">
              <a:extLst>
                <a:ext uri="{63B3BB69-23CF-44E3-9099-C40C66FF867C}">
                  <a14:compatExt spid="_x0000_s36967"/>
                </a:ext>
                <a:ext uri="{FF2B5EF4-FFF2-40B4-BE49-F238E27FC236}">
                  <a16:creationId xmlns:a16="http://schemas.microsoft.com/office/drawing/2014/main" id="{00000000-0008-0000-0B00-000067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22</xdr:row>
          <xdr:rowOff>28575</xdr:rowOff>
        </xdr:from>
        <xdr:to>
          <xdr:col>11</xdr:col>
          <xdr:colOff>371475</xdr:colOff>
          <xdr:row>23</xdr:row>
          <xdr:rowOff>9525</xdr:rowOff>
        </xdr:to>
        <xdr:sp macro="" textlink="">
          <xdr:nvSpPr>
            <xdr:cNvPr id="36968" name="Check Box 104" hidden="1">
              <a:extLst>
                <a:ext uri="{63B3BB69-23CF-44E3-9099-C40C66FF867C}">
                  <a14:compatExt spid="_x0000_s36968"/>
                </a:ext>
                <a:ext uri="{FF2B5EF4-FFF2-40B4-BE49-F238E27FC236}">
                  <a16:creationId xmlns:a16="http://schemas.microsoft.com/office/drawing/2014/main" id="{00000000-0008-0000-0B00-000068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20</xdr:row>
          <xdr:rowOff>28575</xdr:rowOff>
        </xdr:from>
        <xdr:to>
          <xdr:col>13</xdr:col>
          <xdr:colOff>371475</xdr:colOff>
          <xdr:row>21</xdr:row>
          <xdr:rowOff>9525</xdr:rowOff>
        </xdr:to>
        <xdr:sp macro="" textlink="">
          <xdr:nvSpPr>
            <xdr:cNvPr id="36969" name="Check Box 105" hidden="1">
              <a:extLst>
                <a:ext uri="{63B3BB69-23CF-44E3-9099-C40C66FF867C}">
                  <a14:compatExt spid="_x0000_s36969"/>
                </a:ext>
                <a:ext uri="{FF2B5EF4-FFF2-40B4-BE49-F238E27FC236}">
                  <a16:creationId xmlns:a16="http://schemas.microsoft.com/office/drawing/2014/main" id="{00000000-0008-0000-0B00-00006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21</xdr:row>
          <xdr:rowOff>28575</xdr:rowOff>
        </xdr:from>
        <xdr:to>
          <xdr:col>13</xdr:col>
          <xdr:colOff>371475</xdr:colOff>
          <xdr:row>22</xdr:row>
          <xdr:rowOff>0</xdr:rowOff>
        </xdr:to>
        <xdr:sp macro="" textlink="">
          <xdr:nvSpPr>
            <xdr:cNvPr id="36970" name="Check Box 106" hidden="1">
              <a:extLst>
                <a:ext uri="{63B3BB69-23CF-44E3-9099-C40C66FF867C}">
                  <a14:compatExt spid="_x0000_s36970"/>
                </a:ext>
                <a:ext uri="{FF2B5EF4-FFF2-40B4-BE49-F238E27FC236}">
                  <a16:creationId xmlns:a16="http://schemas.microsoft.com/office/drawing/2014/main" id="{00000000-0008-0000-0B00-00006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20</xdr:row>
          <xdr:rowOff>28575</xdr:rowOff>
        </xdr:from>
        <xdr:to>
          <xdr:col>13</xdr:col>
          <xdr:colOff>371475</xdr:colOff>
          <xdr:row>21</xdr:row>
          <xdr:rowOff>9525</xdr:rowOff>
        </xdr:to>
        <xdr:sp macro="" textlink="">
          <xdr:nvSpPr>
            <xdr:cNvPr id="36971" name="Check Box 107" hidden="1">
              <a:extLst>
                <a:ext uri="{63B3BB69-23CF-44E3-9099-C40C66FF867C}">
                  <a14:compatExt spid="_x0000_s36971"/>
                </a:ext>
                <a:ext uri="{FF2B5EF4-FFF2-40B4-BE49-F238E27FC236}">
                  <a16:creationId xmlns:a16="http://schemas.microsoft.com/office/drawing/2014/main" id="{00000000-0008-0000-0B00-00006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21</xdr:row>
          <xdr:rowOff>28575</xdr:rowOff>
        </xdr:from>
        <xdr:to>
          <xdr:col>13</xdr:col>
          <xdr:colOff>371475</xdr:colOff>
          <xdr:row>22</xdr:row>
          <xdr:rowOff>9525</xdr:rowOff>
        </xdr:to>
        <xdr:sp macro="" textlink="">
          <xdr:nvSpPr>
            <xdr:cNvPr id="36972" name="Check Box 108" hidden="1">
              <a:extLst>
                <a:ext uri="{63B3BB69-23CF-44E3-9099-C40C66FF867C}">
                  <a14:compatExt spid="_x0000_s36972"/>
                </a:ext>
                <a:ext uri="{FF2B5EF4-FFF2-40B4-BE49-F238E27FC236}">
                  <a16:creationId xmlns:a16="http://schemas.microsoft.com/office/drawing/2014/main" id="{00000000-0008-0000-0B00-00006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22</xdr:row>
          <xdr:rowOff>28575</xdr:rowOff>
        </xdr:from>
        <xdr:to>
          <xdr:col>13</xdr:col>
          <xdr:colOff>371475</xdr:colOff>
          <xdr:row>23</xdr:row>
          <xdr:rowOff>0</xdr:rowOff>
        </xdr:to>
        <xdr:sp macro="" textlink="">
          <xdr:nvSpPr>
            <xdr:cNvPr id="36973" name="Check Box 109" hidden="1">
              <a:extLst>
                <a:ext uri="{63B3BB69-23CF-44E3-9099-C40C66FF867C}">
                  <a14:compatExt spid="_x0000_s36973"/>
                </a:ext>
                <a:ext uri="{FF2B5EF4-FFF2-40B4-BE49-F238E27FC236}">
                  <a16:creationId xmlns:a16="http://schemas.microsoft.com/office/drawing/2014/main" id="{00000000-0008-0000-0B00-00006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21</xdr:row>
          <xdr:rowOff>28575</xdr:rowOff>
        </xdr:from>
        <xdr:to>
          <xdr:col>13</xdr:col>
          <xdr:colOff>371475</xdr:colOff>
          <xdr:row>22</xdr:row>
          <xdr:rowOff>9525</xdr:rowOff>
        </xdr:to>
        <xdr:sp macro="" textlink="">
          <xdr:nvSpPr>
            <xdr:cNvPr id="36974" name="Check Box 110" hidden="1">
              <a:extLst>
                <a:ext uri="{63B3BB69-23CF-44E3-9099-C40C66FF867C}">
                  <a14:compatExt spid="_x0000_s36974"/>
                </a:ext>
                <a:ext uri="{FF2B5EF4-FFF2-40B4-BE49-F238E27FC236}">
                  <a16:creationId xmlns:a16="http://schemas.microsoft.com/office/drawing/2014/main" id="{00000000-0008-0000-0B00-00006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22</xdr:row>
          <xdr:rowOff>28575</xdr:rowOff>
        </xdr:from>
        <xdr:to>
          <xdr:col>13</xdr:col>
          <xdr:colOff>371475</xdr:colOff>
          <xdr:row>23</xdr:row>
          <xdr:rowOff>9525</xdr:rowOff>
        </xdr:to>
        <xdr:sp macro="" textlink="">
          <xdr:nvSpPr>
            <xdr:cNvPr id="36975" name="Check Box 111" hidden="1">
              <a:extLst>
                <a:ext uri="{63B3BB69-23CF-44E3-9099-C40C66FF867C}">
                  <a14:compatExt spid="_x0000_s36975"/>
                </a:ext>
                <a:ext uri="{FF2B5EF4-FFF2-40B4-BE49-F238E27FC236}">
                  <a16:creationId xmlns:a16="http://schemas.microsoft.com/office/drawing/2014/main" id="{00000000-0008-0000-0B00-00006F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CC%20Work/Revised%20SMS%20Procedures/FM1392T%20Passage%20plan%20for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CC%20Work/Revised%20SMS%20Procedures/Ready%20to%20send/NM005A%20-%20UKC%20Calculation%20form%20for%20ECDIS%20as%20Primary%20Rev%20(version%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ssage Plan"/>
      <sheetName val="Saved Waypoint Input Sheet"/>
      <sheetName val="Waypoint Form "/>
      <sheetName val="Restricted Waters Summary 1-10"/>
      <sheetName val="ECDIS Inputs"/>
      <sheetName val="ECDIS Settings"/>
      <sheetName val="Security"/>
      <sheetName val="Additional Info"/>
      <sheetName val="Calc RL"/>
      <sheetName val="F"/>
      <sheetName val="FM1392T Passage plan form"/>
    </sheetNames>
    <definedNames>
      <definedName name="Tkm_Title" refersTo="='Passage Plan'!$D$1"/>
    </definedNames>
    <sheetDataSet>
      <sheetData sheetId="0"/>
      <sheetData sheetId="1">
        <row r="3">
          <cell r="C3" t="str">
            <v>S</v>
          </cell>
          <cell r="D3">
            <v>21</v>
          </cell>
          <cell r="E3">
            <v>26</v>
          </cell>
          <cell r="F3" t="str">
            <v>W</v>
          </cell>
          <cell r="G3">
            <v>40</v>
          </cell>
          <cell r="H3">
            <v>0</v>
          </cell>
        </row>
      </sheetData>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CCF"/>
      <sheetName val="Data"/>
      <sheetName val="Sheet1"/>
    </sheetNames>
    <sheetDataSet>
      <sheetData sheetId="0">
        <row r="3">
          <cell r="J3"/>
        </row>
      </sheetData>
      <sheetData sheetId="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B2:J2601" totalsRowShown="0" headerRowDxfId="20" dataDxfId="18" headerRowBorderDxfId="19">
  <tableColumns count="9">
    <tableColumn id="1" xr3:uid="{00000000-0010-0000-0000-000001000000}" name="Saved WP ID No.:" dataDxfId="17"/>
    <tableColumn id="2" xr3:uid="{00000000-0010-0000-0000-000002000000}" name="N/S" dataDxfId="16"/>
    <tableColumn id="3" xr3:uid="{00000000-0010-0000-0000-000003000000}" name="Deg." dataDxfId="15"/>
    <tableColumn id="4" xr3:uid="{00000000-0010-0000-0000-000004000000}" name="Min." dataDxfId="14"/>
    <tableColumn id="5" xr3:uid="{00000000-0010-0000-0000-000005000000}" name="E/W" dataDxfId="13"/>
    <tableColumn id="6" xr3:uid="{00000000-0010-0000-0000-000006000000}" name="Deg" dataDxfId="12"/>
    <tableColumn id="7" xr3:uid="{00000000-0010-0000-0000-000007000000}" name="Min" dataDxfId="11"/>
    <tableColumn id="8" xr3:uid="{00000000-0010-0000-0000-000008000000}" name="Ref Pt./ Description" dataDxfId="10"/>
    <tableColumn id="9" xr3:uid="{00000000-0010-0000-0000-000009000000}" name="Charts/ENC Cells" dataDxfId="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List1_1" displayName="List1_1" ref="CE1:CE6" insertRowShift="1" totalsRowShown="0" headerRowDxfId="8" dataDxfId="7">
  <autoFilter ref="CE1:CE6" xr:uid="{00000000-0009-0000-0100-000002000000}"/>
  <tableColumns count="1">
    <tableColumn id="1" xr3:uid="{00000000-0010-0000-0100-000001000000}" name="Column1" dataDxfId="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st2" displayName="List2" ref="BX1:BX5" insertRowShift="1" totalsRowShown="0" headerRowDxfId="5" dataDxfId="4">
  <autoFilter ref="BX1:BX5" xr:uid="{00000000-0009-0000-0100-000003000000}"/>
  <tableColumns count="1">
    <tableColumn id="1" xr3:uid="{00000000-0010-0000-0200-000001000000}" name="Position Fix by" dataDxfId="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ist3" displayName="List3" ref="BZ5:BZ7" totalsRowShown="0" headerRowDxfId="2" dataDxfId="1">
  <autoFilter ref="BZ5:BZ7" xr:uid="{00000000-0009-0000-0100-000004000000}"/>
  <tableColumns count="1">
    <tableColumn id="1" xr3:uid="{00000000-0010-0000-0300-000001000000}" name="Is Parallel Index on Chart? (Y/NA)"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vmlDrawing" Target="../drawings/vmlDrawing4.v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9" Type="http://schemas.openxmlformats.org/officeDocument/2006/relationships/ctrlProp" Target="../ctrlProps/ctrlProp53.xml"/><Relationship Id="rId21" Type="http://schemas.openxmlformats.org/officeDocument/2006/relationships/ctrlProp" Target="../ctrlProps/ctrlProp35.xml"/><Relationship Id="rId34" Type="http://schemas.openxmlformats.org/officeDocument/2006/relationships/ctrlProp" Target="../ctrlProps/ctrlProp48.xml"/><Relationship Id="rId42" Type="http://schemas.openxmlformats.org/officeDocument/2006/relationships/ctrlProp" Target="../ctrlProps/ctrlProp56.xml"/><Relationship Id="rId47" Type="http://schemas.openxmlformats.org/officeDocument/2006/relationships/ctrlProp" Target="../ctrlProps/ctrlProp61.xml"/><Relationship Id="rId50" Type="http://schemas.openxmlformats.org/officeDocument/2006/relationships/ctrlProp" Target="../ctrlProps/ctrlProp64.xml"/><Relationship Id="rId55" Type="http://schemas.openxmlformats.org/officeDocument/2006/relationships/ctrlProp" Target="../ctrlProps/ctrlProp69.xml"/><Relationship Id="rId63" Type="http://schemas.openxmlformats.org/officeDocument/2006/relationships/ctrlProp" Target="../ctrlProps/ctrlProp77.xml"/><Relationship Id="rId68" Type="http://schemas.openxmlformats.org/officeDocument/2006/relationships/ctrlProp" Target="../ctrlProps/ctrlProp82.xml"/><Relationship Id="rId76" Type="http://schemas.openxmlformats.org/officeDocument/2006/relationships/ctrlProp" Target="../ctrlProps/ctrlProp90.xml"/><Relationship Id="rId84" Type="http://schemas.openxmlformats.org/officeDocument/2006/relationships/ctrlProp" Target="../ctrlProps/ctrlProp98.xml"/><Relationship Id="rId89" Type="http://schemas.openxmlformats.org/officeDocument/2006/relationships/ctrlProp" Target="../ctrlProps/ctrlProp103.xml"/><Relationship Id="rId7" Type="http://schemas.openxmlformats.org/officeDocument/2006/relationships/ctrlProp" Target="../ctrlProps/ctrlProp21.xml"/><Relationship Id="rId71" Type="http://schemas.openxmlformats.org/officeDocument/2006/relationships/ctrlProp" Target="../ctrlProps/ctrlProp85.xml"/><Relationship Id="rId92" Type="http://schemas.openxmlformats.org/officeDocument/2006/relationships/ctrlProp" Target="../ctrlProps/ctrlProp106.xml"/><Relationship Id="rId2" Type="http://schemas.openxmlformats.org/officeDocument/2006/relationships/drawing" Target="../drawings/drawing5.xml"/><Relationship Id="rId16" Type="http://schemas.openxmlformats.org/officeDocument/2006/relationships/ctrlProp" Target="../ctrlProps/ctrlProp30.xml"/><Relationship Id="rId29" Type="http://schemas.openxmlformats.org/officeDocument/2006/relationships/ctrlProp" Target="../ctrlProps/ctrlProp43.xml"/><Relationship Id="rId11" Type="http://schemas.openxmlformats.org/officeDocument/2006/relationships/ctrlProp" Target="../ctrlProps/ctrlProp25.xml"/><Relationship Id="rId24" Type="http://schemas.openxmlformats.org/officeDocument/2006/relationships/ctrlProp" Target="../ctrlProps/ctrlProp38.xml"/><Relationship Id="rId32" Type="http://schemas.openxmlformats.org/officeDocument/2006/relationships/ctrlProp" Target="../ctrlProps/ctrlProp46.xml"/><Relationship Id="rId37" Type="http://schemas.openxmlformats.org/officeDocument/2006/relationships/ctrlProp" Target="../ctrlProps/ctrlProp51.xml"/><Relationship Id="rId40" Type="http://schemas.openxmlformats.org/officeDocument/2006/relationships/ctrlProp" Target="../ctrlProps/ctrlProp54.xml"/><Relationship Id="rId45" Type="http://schemas.openxmlformats.org/officeDocument/2006/relationships/ctrlProp" Target="../ctrlProps/ctrlProp59.xml"/><Relationship Id="rId53" Type="http://schemas.openxmlformats.org/officeDocument/2006/relationships/ctrlProp" Target="../ctrlProps/ctrlProp67.xml"/><Relationship Id="rId58" Type="http://schemas.openxmlformats.org/officeDocument/2006/relationships/ctrlProp" Target="../ctrlProps/ctrlProp72.xml"/><Relationship Id="rId66" Type="http://schemas.openxmlformats.org/officeDocument/2006/relationships/ctrlProp" Target="../ctrlProps/ctrlProp80.xml"/><Relationship Id="rId74" Type="http://schemas.openxmlformats.org/officeDocument/2006/relationships/ctrlProp" Target="../ctrlProps/ctrlProp88.xml"/><Relationship Id="rId79" Type="http://schemas.openxmlformats.org/officeDocument/2006/relationships/ctrlProp" Target="../ctrlProps/ctrlProp93.xml"/><Relationship Id="rId87" Type="http://schemas.openxmlformats.org/officeDocument/2006/relationships/ctrlProp" Target="../ctrlProps/ctrlProp101.xml"/><Relationship Id="rId5" Type="http://schemas.openxmlformats.org/officeDocument/2006/relationships/ctrlProp" Target="../ctrlProps/ctrlProp19.xml"/><Relationship Id="rId61" Type="http://schemas.openxmlformats.org/officeDocument/2006/relationships/ctrlProp" Target="../ctrlProps/ctrlProp75.xml"/><Relationship Id="rId82" Type="http://schemas.openxmlformats.org/officeDocument/2006/relationships/ctrlProp" Target="../ctrlProps/ctrlProp96.xml"/><Relationship Id="rId90" Type="http://schemas.openxmlformats.org/officeDocument/2006/relationships/ctrlProp" Target="../ctrlProps/ctrlProp104.xml"/><Relationship Id="rId19" Type="http://schemas.openxmlformats.org/officeDocument/2006/relationships/ctrlProp" Target="../ctrlProps/ctrlProp33.xml"/><Relationship Id="rId14" Type="http://schemas.openxmlformats.org/officeDocument/2006/relationships/ctrlProp" Target="../ctrlProps/ctrlProp28.xml"/><Relationship Id="rId22" Type="http://schemas.openxmlformats.org/officeDocument/2006/relationships/ctrlProp" Target="../ctrlProps/ctrlProp36.xml"/><Relationship Id="rId27" Type="http://schemas.openxmlformats.org/officeDocument/2006/relationships/ctrlProp" Target="../ctrlProps/ctrlProp41.xml"/><Relationship Id="rId30" Type="http://schemas.openxmlformats.org/officeDocument/2006/relationships/ctrlProp" Target="../ctrlProps/ctrlProp44.xml"/><Relationship Id="rId35" Type="http://schemas.openxmlformats.org/officeDocument/2006/relationships/ctrlProp" Target="../ctrlProps/ctrlProp49.xml"/><Relationship Id="rId43" Type="http://schemas.openxmlformats.org/officeDocument/2006/relationships/ctrlProp" Target="../ctrlProps/ctrlProp57.xml"/><Relationship Id="rId48" Type="http://schemas.openxmlformats.org/officeDocument/2006/relationships/ctrlProp" Target="../ctrlProps/ctrlProp62.xml"/><Relationship Id="rId56" Type="http://schemas.openxmlformats.org/officeDocument/2006/relationships/ctrlProp" Target="../ctrlProps/ctrlProp70.xml"/><Relationship Id="rId64" Type="http://schemas.openxmlformats.org/officeDocument/2006/relationships/ctrlProp" Target="../ctrlProps/ctrlProp78.xml"/><Relationship Id="rId69" Type="http://schemas.openxmlformats.org/officeDocument/2006/relationships/ctrlProp" Target="../ctrlProps/ctrlProp83.xml"/><Relationship Id="rId77" Type="http://schemas.openxmlformats.org/officeDocument/2006/relationships/ctrlProp" Target="../ctrlProps/ctrlProp91.xml"/><Relationship Id="rId8" Type="http://schemas.openxmlformats.org/officeDocument/2006/relationships/ctrlProp" Target="../ctrlProps/ctrlProp22.xml"/><Relationship Id="rId51" Type="http://schemas.openxmlformats.org/officeDocument/2006/relationships/ctrlProp" Target="../ctrlProps/ctrlProp65.xml"/><Relationship Id="rId72" Type="http://schemas.openxmlformats.org/officeDocument/2006/relationships/ctrlProp" Target="../ctrlProps/ctrlProp86.xml"/><Relationship Id="rId80" Type="http://schemas.openxmlformats.org/officeDocument/2006/relationships/ctrlProp" Target="../ctrlProps/ctrlProp94.xml"/><Relationship Id="rId85" Type="http://schemas.openxmlformats.org/officeDocument/2006/relationships/ctrlProp" Target="../ctrlProps/ctrlProp99.xml"/><Relationship Id="rId93" Type="http://schemas.openxmlformats.org/officeDocument/2006/relationships/ctrlProp" Target="../ctrlProps/ctrlProp107.xml"/><Relationship Id="rId3" Type="http://schemas.openxmlformats.org/officeDocument/2006/relationships/vmlDrawing" Target="../drawings/vmlDrawing11.vml"/><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33" Type="http://schemas.openxmlformats.org/officeDocument/2006/relationships/ctrlProp" Target="../ctrlProps/ctrlProp47.xml"/><Relationship Id="rId38" Type="http://schemas.openxmlformats.org/officeDocument/2006/relationships/ctrlProp" Target="../ctrlProps/ctrlProp52.xml"/><Relationship Id="rId46" Type="http://schemas.openxmlformats.org/officeDocument/2006/relationships/ctrlProp" Target="../ctrlProps/ctrlProp60.xml"/><Relationship Id="rId59" Type="http://schemas.openxmlformats.org/officeDocument/2006/relationships/ctrlProp" Target="../ctrlProps/ctrlProp73.xml"/><Relationship Id="rId67" Type="http://schemas.openxmlformats.org/officeDocument/2006/relationships/ctrlProp" Target="../ctrlProps/ctrlProp81.xml"/><Relationship Id="rId20" Type="http://schemas.openxmlformats.org/officeDocument/2006/relationships/ctrlProp" Target="../ctrlProps/ctrlProp34.xml"/><Relationship Id="rId41" Type="http://schemas.openxmlformats.org/officeDocument/2006/relationships/ctrlProp" Target="../ctrlProps/ctrlProp55.xml"/><Relationship Id="rId54" Type="http://schemas.openxmlformats.org/officeDocument/2006/relationships/ctrlProp" Target="../ctrlProps/ctrlProp68.xml"/><Relationship Id="rId62" Type="http://schemas.openxmlformats.org/officeDocument/2006/relationships/ctrlProp" Target="../ctrlProps/ctrlProp76.xml"/><Relationship Id="rId70" Type="http://schemas.openxmlformats.org/officeDocument/2006/relationships/ctrlProp" Target="../ctrlProps/ctrlProp84.xml"/><Relationship Id="rId75" Type="http://schemas.openxmlformats.org/officeDocument/2006/relationships/ctrlProp" Target="../ctrlProps/ctrlProp89.xml"/><Relationship Id="rId83" Type="http://schemas.openxmlformats.org/officeDocument/2006/relationships/ctrlProp" Target="../ctrlProps/ctrlProp97.xml"/><Relationship Id="rId88" Type="http://schemas.openxmlformats.org/officeDocument/2006/relationships/ctrlProp" Target="../ctrlProps/ctrlProp102.xml"/><Relationship Id="rId91" Type="http://schemas.openxmlformats.org/officeDocument/2006/relationships/ctrlProp" Target="../ctrlProps/ctrlProp105.xml"/><Relationship Id="rId1" Type="http://schemas.openxmlformats.org/officeDocument/2006/relationships/printerSettings" Target="../printerSettings/printerSettings9.bin"/><Relationship Id="rId6" Type="http://schemas.openxmlformats.org/officeDocument/2006/relationships/ctrlProp" Target="../ctrlProps/ctrlProp20.xml"/><Relationship Id="rId15" Type="http://schemas.openxmlformats.org/officeDocument/2006/relationships/ctrlProp" Target="../ctrlProps/ctrlProp29.xml"/><Relationship Id="rId23" Type="http://schemas.openxmlformats.org/officeDocument/2006/relationships/ctrlProp" Target="../ctrlProps/ctrlProp37.xml"/><Relationship Id="rId28" Type="http://schemas.openxmlformats.org/officeDocument/2006/relationships/ctrlProp" Target="../ctrlProps/ctrlProp42.xml"/><Relationship Id="rId36" Type="http://schemas.openxmlformats.org/officeDocument/2006/relationships/ctrlProp" Target="../ctrlProps/ctrlProp50.xml"/><Relationship Id="rId49" Type="http://schemas.openxmlformats.org/officeDocument/2006/relationships/ctrlProp" Target="../ctrlProps/ctrlProp63.xml"/><Relationship Id="rId57" Type="http://schemas.openxmlformats.org/officeDocument/2006/relationships/ctrlProp" Target="../ctrlProps/ctrlProp71.xml"/><Relationship Id="rId10" Type="http://schemas.openxmlformats.org/officeDocument/2006/relationships/ctrlProp" Target="../ctrlProps/ctrlProp24.xml"/><Relationship Id="rId31" Type="http://schemas.openxmlformats.org/officeDocument/2006/relationships/ctrlProp" Target="../ctrlProps/ctrlProp45.xml"/><Relationship Id="rId44" Type="http://schemas.openxmlformats.org/officeDocument/2006/relationships/ctrlProp" Target="../ctrlProps/ctrlProp58.xml"/><Relationship Id="rId52" Type="http://schemas.openxmlformats.org/officeDocument/2006/relationships/ctrlProp" Target="../ctrlProps/ctrlProp66.xml"/><Relationship Id="rId60" Type="http://schemas.openxmlformats.org/officeDocument/2006/relationships/ctrlProp" Target="../ctrlProps/ctrlProp74.xml"/><Relationship Id="rId65" Type="http://schemas.openxmlformats.org/officeDocument/2006/relationships/ctrlProp" Target="../ctrlProps/ctrlProp79.xml"/><Relationship Id="rId73" Type="http://schemas.openxmlformats.org/officeDocument/2006/relationships/ctrlProp" Target="../ctrlProps/ctrlProp87.xml"/><Relationship Id="rId78" Type="http://schemas.openxmlformats.org/officeDocument/2006/relationships/ctrlProp" Target="../ctrlProps/ctrlProp92.xml"/><Relationship Id="rId81" Type="http://schemas.openxmlformats.org/officeDocument/2006/relationships/ctrlProp" Target="../ctrlProps/ctrlProp95.xml"/><Relationship Id="rId86" Type="http://schemas.openxmlformats.org/officeDocument/2006/relationships/ctrlProp" Target="../ctrlProps/ctrlProp100.xml"/><Relationship Id="rId4" Type="http://schemas.openxmlformats.org/officeDocument/2006/relationships/vmlDrawing" Target="../drawings/vmlDrawing12.vml"/><Relationship Id="rId9"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6" Type="http://schemas.openxmlformats.org/officeDocument/2006/relationships/ctrlProp" Target="../ctrlProps/ctrlProp129.xml"/><Relationship Id="rId21" Type="http://schemas.openxmlformats.org/officeDocument/2006/relationships/ctrlProp" Target="../ctrlProps/ctrlProp124.xml"/><Relationship Id="rId42" Type="http://schemas.openxmlformats.org/officeDocument/2006/relationships/ctrlProp" Target="../ctrlProps/ctrlProp145.xml"/><Relationship Id="rId47" Type="http://schemas.openxmlformats.org/officeDocument/2006/relationships/ctrlProp" Target="../ctrlProps/ctrlProp150.xml"/><Relationship Id="rId63" Type="http://schemas.openxmlformats.org/officeDocument/2006/relationships/ctrlProp" Target="../ctrlProps/ctrlProp166.xml"/><Relationship Id="rId68" Type="http://schemas.openxmlformats.org/officeDocument/2006/relationships/ctrlProp" Target="../ctrlProps/ctrlProp171.xml"/><Relationship Id="rId84" Type="http://schemas.openxmlformats.org/officeDocument/2006/relationships/ctrlProp" Target="../ctrlProps/ctrlProp187.xml"/><Relationship Id="rId89" Type="http://schemas.openxmlformats.org/officeDocument/2006/relationships/ctrlProp" Target="../ctrlProps/ctrlProp192.xml"/><Relationship Id="rId112" Type="http://schemas.openxmlformats.org/officeDocument/2006/relationships/ctrlProp" Target="../ctrlProps/ctrlProp215.xml"/><Relationship Id="rId16" Type="http://schemas.openxmlformats.org/officeDocument/2006/relationships/ctrlProp" Target="../ctrlProps/ctrlProp119.xml"/><Relationship Id="rId107" Type="http://schemas.openxmlformats.org/officeDocument/2006/relationships/ctrlProp" Target="../ctrlProps/ctrlProp210.xml"/><Relationship Id="rId11" Type="http://schemas.openxmlformats.org/officeDocument/2006/relationships/ctrlProp" Target="../ctrlProps/ctrlProp114.xml"/><Relationship Id="rId24" Type="http://schemas.openxmlformats.org/officeDocument/2006/relationships/ctrlProp" Target="../ctrlProps/ctrlProp127.xml"/><Relationship Id="rId32" Type="http://schemas.openxmlformats.org/officeDocument/2006/relationships/ctrlProp" Target="../ctrlProps/ctrlProp135.xml"/><Relationship Id="rId37" Type="http://schemas.openxmlformats.org/officeDocument/2006/relationships/ctrlProp" Target="../ctrlProps/ctrlProp140.xml"/><Relationship Id="rId40" Type="http://schemas.openxmlformats.org/officeDocument/2006/relationships/ctrlProp" Target="../ctrlProps/ctrlProp143.xml"/><Relationship Id="rId45" Type="http://schemas.openxmlformats.org/officeDocument/2006/relationships/ctrlProp" Target="../ctrlProps/ctrlProp148.xml"/><Relationship Id="rId53" Type="http://schemas.openxmlformats.org/officeDocument/2006/relationships/ctrlProp" Target="../ctrlProps/ctrlProp156.xml"/><Relationship Id="rId58" Type="http://schemas.openxmlformats.org/officeDocument/2006/relationships/ctrlProp" Target="../ctrlProps/ctrlProp161.xml"/><Relationship Id="rId66" Type="http://schemas.openxmlformats.org/officeDocument/2006/relationships/ctrlProp" Target="../ctrlProps/ctrlProp169.xml"/><Relationship Id="rId74" Type="http://schemas.openxmlformats.org/officeDocument/2006/relationships/ctrlProp" Target="../ctrlProps/ctrlProp177.xml"/><Relationship Id="rId79" Type="http://schemas.openxmlformats.org/officeDocument/2006/relationships/ctrlProp" Target="../ctrlProps/ctrlProp182.xml"/><Relationship Id="rId87" Type="http://schemas.openxmlformats.org/officeDocument/2006/relationships/ctrlProp" Target="../ctrlProps/ctrlProp190.xml"/><Relationship Id="rId102" Type="http://schemas.openxmlformats.org/officeDocument/2006/relationships/ctrlProp" Target="../ctrlProps/ctrlProp205.xml"/><Relationship Id="rId110" Type="http://schemas.openxmlformats.org/officeDocument/2006/relationships/ctrlProp" Target="../ctrlProps/ctrlProp213.xml"/><Relationship Id="rId115" Type="http://schemas.openxmlformats.org/officeDocument/2006/relationships/ctrlProp" Target="../ctrlProps/ctrlProp218.xml"/><Relationship Id="rId5" Type="http://schemas.openxmlformats.org/officeDocument/2006/relationships/ctrlProp" Target="../ctrlProps/ctrlProp108.xml"/><Relationship Id="rId61" Type="http://schemas.openxmlformats.org/officeDocument/2006/relationships/ctrlProp" Target="../ctrlProps/ctrlProp164.xml"/><Relationship Id="rId82" Type="http://schemas.openxmlformats.org/officeDocument/2006/relationships/ctrlProp" Target="../ctrlProps/ctrlProp185.xml"/><Relationship Id="rId90" Type="http://schemas.openxmlformats.org/officeDocument/2006/relationships/ctrlProp" Target="../ctrlProps/ctrlProp193.xml"/><Relationship Id="rId95" Type="http://schemas.openxmlformats.org/officeDocument/2006/relationships/ctrlProp" Target="../ctrlProps/ctrlProp198.xml"/><Relationship Id="rId19" Type="http://schemas.openxmlformats.org/officeDocument/2006/relationships/ctrlProp" Target="../ctrlProps/ctrlProp122.xml"/><Relationship Id="rId14" Type="http://schemas.openxmlformats.org/officeDocument/2006/relationships/ctrlProp" Target="../ctrlProps/ctrlProp117.xml"/><Relationship Id="rId22" Type="http://schemas.openxmlformats.org/officeDocument/2006/relationships/ctrlProp" Target="../ctrlProps/ctrlProp125.xml"/><Relationship Id="rId27" Type="http://schemas.openxmlformats.org/officeDocument/2006/relationships/ctrlProp" Target="../ctrlProps/ctrlProp130.xml"/><Relationship Id="rId30" Type="http://schemas.openxmlformats.org/officeDocument/2006/relationships/ctrlProp" Target="../ctrlProps/ctrlProp133.xml"/><Relationship Id="rId35" Type="http://schemas.openxmlformats.org/officeDocument/2006/relationships/ctrlProp" Target="../ctrlProps/ctrlProp138.xml"/><Relationship Id="rId43" Type="http://schemas.openxmlformats.org/officeDocument/2006/relationships/ctrlProp" Target="../ctrlProps/ctrlProp146.xml"/><Relationship Id="rId48" Type="http://schemas.openxmlformats.org/officeDocument/2006/relationships/ctrlProp" Target="../ctrlProps/ctrlProp151.xml"/><Relationship Id="rId56" Type="http://schemas.openxmlformats.org/officeDocument/2006/relationships/ctrlProp" Target="../ctrlProps/ctrlProp159.xml"/><Relationship Id="rId64" Type="http://schemas.openxmlformats.org/officeDocument/2006/relationships/ctrlProp" Target="../ctrlProps/ctrlProp167.xml"/><Relationship Id="rId69" Type="http://schemas.openxmlformats.org/officeDocument/2006/relationships/ctrlProp" Target="../ctrlProps/ctrlProp172.xml"/><Relationship Id="rId77" Type="http://schemas.openxmlformats.org/officeDocument/2006/relationships/ctrlProp" Target="../ctrlProps/ctrlProp180.xml"/><Relationship Id="rId100" Type="http://schemas.openxmlformats.org/officeDocument/2006/relationships/ctrlProp" Target="../ctrlProps/ctrlProp203.xml"/><Relationship Id="rId105" Type="http://schemas.openxmlformats.org/officeDocument/2006/relationships/ctrlProp" Target="../ctrlProps/ctrlProp208.xml"/><Relationship Id="rId113" Type="http://schemas.openxmlformats.org/officeDocument/2006/relationships/ctrlProp" Target="../ctrlProps/ctrlProp216.xml"/><Relationship Id="rId8" Type="http://schemas.openxmlformats.org/officeDocument/2006/relationships/ctrlProp" Target="../ctrlProps/ctrlProp111.xml"/><Relationship Id="rId51" Type="http://schemas.openxmlformats.org/officeDocument/2006/relationships/ctrlProp" Target="../ctrlProps/ctrlProp154.xml"/><Relationship Id="rId72" Type="http://schemas.openxmlformats.org/officeDocument/2006/relationships/ctrlProp" Target="../ctrlProps/ctrlProp175.xml"/><Relationship Id="rId80" Type="http://schemas.openxmlformats.org/officeDocument/2006/relationships/ctrlProp" Target="../ctrlProps/ctrlProp183.xml"/><Relationship Id="rId85" Type="http://schemas.openxmlformats.org/officeDocument/2006/relationships/ctrlProp" Target="../ctrlProps/ctrlProp188.xml"/><Relationship Id="rId93" Type="http://schemas.openxmlformats.org/officeDocument/2006/relationships/ctrlProp" Target="../ctrlProps/ctrlProp196.xml"/><Relationship Id="rId98" Type="http://schemas.openxmlformats.org/officeDocument/2006/relationships/ctrlProp" Target="../ctrlProps/ctrlProp201.xml"/><Relationship Id="rId3" Type="http://schemas.openxmlformats.org/officeDocument/2006/relationships/vmlDrawing" Target="../drawings/vmlDrawing14.vml"/><Relationship Id="rId12" Type="http://schemas.openxmlformats.org/officeDocument/2006/relationships/ctrlProp" Target="../ctrlProps/ctrlProp115.xml"/><Relationship Id="rId17" Type="http://schemas.openxmlformats.org/officeDocument/2006/relationships/ctrlProp" Target="../ctrlProps/ctrlProp120.xml"/><Relationship Id="rId25" Type="http://schemas.openxmlformats.org/officeDocument/2006/relationships/ctrlProp" Target="../ctrlProps/ctrlProp128.xml"/><Relationship Id="rId33" Type="http://schemas.openxmlformats.org/officeDocument/2006/relationships/ctrlProp" Target="../ctrlProps/ctrlProp136.xml"/><Relationship Id="rId38" Type="http://schemas.openxmlformats.org/officeDocument/2006/relationships/ctrlProp" Target="../ctrlProps/ctrlProp141.xml"/><Relationship Id="rId46" Type="http://schemas.openxmlformats.org/officeDocument/2006/relationships/ctrlProp" Target="../ctrlProps/ctrlProp149.xml"/><Relationship Id="rId59" Type="http://schemas.openxmlformats.org/officeDocument/2006/relationships/ctrlProp" Target="../ctrlProps/ctrlProp162.xml"/><Relationship Id="rId67" Type="http://schemas.openxmlformats.org/officeDocument/2006/relationships/ctrlProp" Target="../ctrlProps/ctrlProp170.xml"/><Relationship Id="rId103" Type="http://schemas.openxmlformats.org/officeDocument/2006/relationships/ctrlProp" Target="../ctrlProps/ctrlProp206.xml"/><Relationship Id="rId108" Type="http://schemas.openxmlformats.org/officeDocument/2006/relationships/ctrlProp" Target="../ctrlProps/ctrlProp211.xml"/><Relationship Id="rId20" Type="http://schemas.openxmlformats.org/officeDocument/2006/relationships/ctrlProp" Target="../ctrlProps/ctrlProp123.xml"/><Relationship Id="rId41" Type="http://schemas.openxmlformats.org/officeDocument/2006/relationships/ctrlProp" Target="../ctrlProps/ctrlProp144.xml"/><Relationship Id="rId54" Type="http://schemas.openxmlformats.org/officeDocument/2006/relationships/ctrlProp" Target="../ctrlProps/ctrlProp157.xml"/><Relationship Id="rId62" Type="http://schemas.openxmlformats.org/officeDocument/2006/relationships/ctrlProp" Target="../ctrlProps/ctrlProp165.xml"/><Relationship Id="rId70" Type="http://schemas.openxmlformats.org/officeDocument/2006/relationships/ctrlProp" Target="../ctrlProps/ctrlProp173.xml"/><Relationship Id="rId75" Type="http://schemas.openxmlformats.org/officeDocument/2006/relationships/ctrlProp" Target="../ctrlProps/ctrlProp178.xml"/><Relationship Id="rId83" Type="http://schemas.openxmlformats.org/officeDocument/2006/relationships/ctrlProp" Target="../ctrlProps/ctrlProp186.xml"/><Relationship Id="rId88" Type="http://schemas.openxmlformats.org/officeDocument/2006/relationships/ctrlProp" Target="../ctrlProps/ctrlProp191.xml"/><Relationship Id="rId91" Type="http://schemas.openxmlformats.org/officeDocument/2006/relationships/ctrlProp" Target="../ctrlProps/ctrlProp194.xml"/><Relationship Id="rId96" Type="http://schemas.openxmlformats.org/officeDocument/2006/relationships/ctrlProp" Target="../ctrlProps/ctrlProp199.xml"/><Relationship Id="rId111" Type="http://schemas.openxmlformats.org/officeDocument/2006/relationships/ctrlProp" Target="../ctrlProps/ctrlProp214.xml"/><Relationship Id="rId1" Type="http://schemas.openxmlformats.org/officeDocument/2006/relationships/printerSettings" Target="../printerSettings/printerSettings11.bin"/><Relationship Id="rId6" Type="http://schemas.openxmlformats.org/officeDocument/2006/relationships/ctrlProp" Target="../ctrlProps/ctrlProp109.xml"/><Relationship Id="rId15" Type="http://schemas.openxmlformats.org/officeDocument/2006/relationships/ctrlProp" Target="../ctrlProps/ctrlProp118.xml"/><Relationship Id="rId23" Type="http://schemas.openxmlformats.org/officeDocument/2006/relationships/ctrlProp" Target="../ctrlProps/ctrlProp126.xml"/><Relationship Id="rId28" Type="http://schemas.openxmlformats.org/officeDocument/2006/relationships/ctrlProp" Target="../ctrlProps/ctrlProp131.xml"/><Relationship Id="rId36" Type="http://schemas.openxmlformats.org/officeDocument/2006/relationships/ctrlProp" Target="../ctrlProps/ctrlProp139.xml"/><Relationship Id="rId49" Type="http://schemas.openxmlformats.org/officeDocument/2006/relationships/ctrlProp" Target="../ctrlProps/ctrlProp152.xml"/><Relationship Id="rId57" Type="http://schemas.openxmlformats.org/officeDocument/2006/relationships/ctrlProp" Target="../ctrlProps/ctrlProp160.xml"/><Relationship Id="rId106" Type="http://schemas.openxmlformats.org/officeDocument/2006/relationships/ctrlProp" Target="../ctrlProps/ctrlProp209.xml"/><Relationship Id="rId114" Type="http://schemas.openxmlformats.org/officeDocument/2006/relationships/ctrlProp" Target="../ctrlProps/ctrlProp217.xml"/><Relationship Id="rId10" Type="http://schemas.openxmlformats.org/officeDocument/2006/relationships/ctrlProp" Target="../ctrlProps/ctrlProp113.xml"/><Relationship Id="rId31" Type="http://schemas.openxmlformats.org/officeDocument/2006/relationships/ctrlProp" Target="../ctrlProps/ctrlProp134.xml"/><Relationship Id="rId44" Type="http://schemas.openxmlformats.org/officeDocument/2006/relationships/ctrlProp" Target="../ctrlProps/ctrlProp147.xml"/><Relationship Id="rId52" Type="http://schemas.openxmlformats.org/officeDocument/2006/relationships/ctrlProp" Target="../ctrlProps/ctrlProp155.xml"/><Relationship Id="rId60" Type="http://schemas.openxmlformats.org/officeDocument/2006/relationships/ctrlProp" Target="../ctrlProps/ctrlProp163.xml"/><Relationship Id="rId65" Type="http://schemas.openxmlformats.org/officeDocument/2006/relationships/ctrlProp" Target="../ctrlProps/ctrlProp168.xml"/><Relationship Id="rId73" Type="http://schemas.openxmlformats.org/officeDocument/2006/relationships/ctrlProp" Target="../ctrlProps/ctrlProp176.xml"/><Relationship Id="rId78" Type="http://schemas.openxmlformats.org/officeDocument/2006/relationships/ctrlProp" Target="../ctrlProps/ctrlProp181.xml"/><Relationship Id="rId81" Type="http://schemas.openxmlformats.org/officeDocument/2006/relationships/ctrlProp" Target="../ctrlProps/ctrlProp184.xml"/><Relationship Id="rId86" Type="http://schemas.openxmlformats.org/officeDocument/2006/relationships/ctrlProp" Target="../ctrlProps/ctrlProp189.xml"/><Relationship Id="rId94" Type="http://schemas.openxmlformats.org/officeDocument/2006/relationships/ctrlProp" Target="../ctrlProps/ctrlProp197.xml"/><Relationship Id="rId99" Type="http://schemas.openxmlformats.org/officeDocument/2006/relationships/ctrlProp" Target="../ctrlProps/ctrlProp202.xml"/><Relationship Id="rId101" Type="http://schemas.openxmlformats.org/officeDocument/2006/relationships/ctrlProp" Target="../ctrlProps/ctrlProp204.xml"/><Relationship Id="rId4" Type="http://schemas.openxmlformats.org/officeDocument/2006/relationships/vmlDrawing" Target="../drawings/vmlDrawing15.vml"/><Relationship Id="rId9" Type="http://schemas.openxmlformats.org/officeDocument/2006/relationships/ctrlProp" Target="../ctrlProps/ctrlProp112.xml"/><Relationship Id="rId13" Type="http://schemas.openxmlformats.org/officeDocument/2006/relationships/ctrlProp" Target="../ctrlProps/ctrlProp116.xml"/><Relationship Id="rId18" Type="http://schemas.openxmlformats.org/officeDocument/2006/relationships/ctrlProp" Target="../ctrlProps/ctrlProp121.xml"/><Relationship Id="rId39" Type="http://schemas.openxmlformats.org/officeDocument/2006/relationships/ctrlProp" Target="../ctrlProps/ctrlProp142.xml"/><Relationship Id="rId109" Type="http://schemas.openxmlformats.org/officeDocument/2006/relationships/ctrlProp" Target="../ctrlProps/ctrlProp212.xml"/><Relationship Id="rId34" Type="http://schemas.openxmlformats.org/officeDocument/2006/relationships/ctrlProp" Target="../ctrlProps/ctrlProp137.xml"/><Relationship Id="rId50" Type="http://schemas.openxmlformats.org/officeDocument/2006/relationships/ctrlProp" Target="../ctrlProps/ctrlProp153.xml"/><Relationship Id="rId55" Type="http://schemas.openxmlformats.org/officeDocument/2006/relationships/ctrlProp" Target="../ctrlProps/ctrlProp158.xml"/><Relationship Id="rId76" Type="http://schemas.openxmlformats.org/officeDocument/2006/relationships/ctrlProp" Target="../ctrlProps/ctrlProp179.xml"/><Relationship Id="rId97" Type="http://schemas.openxmlformats.org/officeDocument/2006/relationships/ctrlProp" Target="../ctrlProps/ctrlProp200.xml"/><Relationship Id="rId104" Type="http://schemas.openxmlformats.org/officeDocument/2006/relationships/ctrlProp" Target="../ctrlProps/ctrlProp207.xml"/><Relationship Id="rId7" Type="http://schemas.openxmlformats.org/officeDocument/2006/relationships/ctrlProp" Target="../ctrlProps/ctrlProp110.xml"/><Relationship Id="rId71" Type="http://schemas.openxmlformats.org/officeDocument/2006/relationships/ctrlProp" Target="../ctrlProps/ctrlProp174.xml"/><Relationship Id="rId92" Type="http://schemas.openxmlformats.org/officeDocument/2006/relationships/ctrlProp" Target="../ctrlProps/ctrlProp195.xml"/><Relationship Id="rId2" Type="http://schemas.openxmlformats.org/officeDocument/2006/relationships/drawing" Target="../drawings/drawing6.xml"/><Relationship Id="rId29" Type="http://schemas.openxmlformats.org/officeDocument/2006/relationships/ctrlProp" Target="../ctrlProps/ctrlProp13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95B97-CC8D-49E4-8222-6A042DEF9004}">
  <sheetPr>
    <tabColor rgb="FFFFFF00"/>
    <pageSetUpPr fitToPage="1"/>
  </sheetPr>
  <dimension ref="A4:IV200"/>
  <sheetViews>
    <sheetView showGridLines="0" tabSelected="1" showOutlineSymbols="0" topLeftCell="A4" zoomScaleNormal="100" zoomScaleSheetLayoutView="100" workbookViewId="0">
      <selection activeCell="B119" sqref="B119"/>
    </sheetView>
  </sheetViews>
  <sheetFormatPr defaultColWidth="0" defaultRowHeight="0" customHeight="1" zeroHeight="1" x14ac:dyDescent="0.2"/>
  <cols>
    <col min="1" max="1" width="4.6640625" style="434" customWidth="1"/>
    <col min="2" max="2" width="10.6640625" style="434" customWidth="1"/>
    <col min="3" max="3" width="10.5546875" style="434" customWidth="1"/>
    <col min="4" max="4" width="9.6640625" style="434" customWidth="1"/>
    <col min="5" max="5" width="12.33203125" style="434" customWidth="1"/>
    <col min="6" max="7" width="9.21875" style="434" customWidth="1"/>
    <col min="8" max="8" width="10.5546875" style="434" customWidth="1"/>
    <col min="9" max="9" width="11.33203125" style="434" customWidth="1"/>
    <col min="10" max="10" width="9.6640625" style="434" customWidth="1"/>
    <col min="11" max="11" width="4.5546875" style="434" customWidth="1"/>
    <col min="12" max="16384" width="20.77734375" style="434" hidden="1"/>
  </cols>
  <sheetData>
    <row r="4" spans="2:256" ht="24" customHeight="1" x14ac:dyDescent="0.2">
      <c r="B4" s="489"/>
      <c r="C4" s="495" t="s">
        <v>59</v>
      </c>
      <c r="D4" s="496"/>
      <c r="E4" s="496"/>
      <c r="F4" s="496"/>
      <c r="G4" s="496"/>
      <c r="H4" s="496"/>
      <c r="I4" s="496"/>
      <c r="J4" s="489"/>
      <c r="K4" s="435"/>
      <c r="L4" s="435"/>
      <c r="M4" s="435"/>
      <c r="N4" s="435"/>
      <c r="O4" s="435"/>
      <c r="P4" s="435"/>
      <c r="Q4" s="435"/>
      <c r="R4" s="435"/>
      <c r="S4" s="435"/>
      <c r="T4" s="435"/>
      <c r="U4" s="435"/>
      <c r="V4" s="435"/>
      <c r="W4" s="435"/>
      <c r="X4" s="435"/>
      <c r="Y4" s="435"/>
      <c r="Z4" s="435"/>
      <c r="AA4" s="435"/>
      <c r="AB4" s="435"/>
      <c r="AC4" s="435"/>
      <c r="AD4" s="435"/>
      <c r="AE4" s="435"/>
      <c r="AF4" s="435"/>
      <c r="AG4" s="435"/>
      <c r="AH4" s="435"/>
      <c r="AI4" s="435"/>
      <c r="AJ4" s="435"/>
      <c r="AK4" s="435"/>
      <c r="AL4" s="435"/>
      <c r="AM4" s="435"/>
      <c r="AN4" s="435"/>
      <c r="AO4" s="435"/>
      <c r="AP4" s="435"/>
      <c r="AQ4" s="435"/>
      <c r="AR4" s="435"/>
      <c r="AS4" s="435"/>
      <c r="AT4" s="435"/>
      <c r="AU4" s="435"/>
      <c r="AV4" s="435"/>
      <c r="AW4" s="435"/>
      <c r="AX4" s="435"/>
      <c r="AY4" s="435"/>
      <c r="AZ4" s="435"/>
      <c r="BA4" s="435"/>
      <c r="BB4" s="435"/>
      <c r="BC4" s="435"/>
      <c r="BD4" s="435"/>
      <c r="BE4" s="435"/>
      <c r="BF4" s="435"/>
      <c r="BG4" s="435"/>
      <c r="BH4" s="435"/>
      <c r="BI4" s="435"/>
      <c r="BJ4" s="435"/>
      <c r="BK4" s="435"/>
      <c r="BL4" s="435"/>
      <c r="BM4" s="435"/>
      <c r="BN4" s="435"/>
      <c r="BO4" s="435"/>
      <c r="BP4" s="435"/>
      <c r="BQ4" s="435"/>
      <c r="BR4" s="435"/>
      <c r="BS4" s="435"/>
      <c r="BT4" s="435"/>
      <c r="BU4" s="435"/>
      <c r="BV4" s="435"/>
      <c r="BW4" s="435"/>
      <c r="BX4" s="435"/>
      <c r="BY4" s="435"/>
      <c r="BZ4" s="435"/>
      <c r="CA4" s="435"/>
      <c r="CB4" s="435"/>
      <c r="CC4" s="435"/>
      <c r="CD4" s="435"/>
      <c r="CE4" s="435"/>
      <c r="CF4" s="435"/>
      <c r="CG4" s="435"/>
      <c r="CH4" s="435"/>
      <c r="CI4" s="435"/>
      <c r="CJ4" s="435"/>
      <c r="CK4" s="435"/>
      <c r="CL4" s="435"/>
      <c r="CM4" s="435"/>
      <c r="CN4" s="435"/>
      <c r="CO4" s="435"/>
      <c r="CP4" s="435"/>
      <c r="CQ4" s="435"/>
      <c r="CR4" s="435"/>
      <c r="CS4" s="435"/>
      <c r="CT4" s="435"/>
      <c r="CU4" s="435"/>
      <c r="CV4" s="435"/>
      <c r="CW4" s="435"/>
      <c r="CX4" s="435"/>
      <c r="CY4" s="435"/>
      <c r="CZ4" s="435"/>
      <c r="DA4" s="435"/>
      <c r="DB4" s="435"/>
      <c r="DC4" s="435"/>
      <c r="DD4" s="435"/>
      <c r="DE4" s="435"/>
      <c r="DF4" s="435"/>
      <c r="DG4" s="435"/>
      <c r="DH4" s="435"/>
      <c r="DI4" s="435"/>
      <c r="DJ4" s="435"/>
      <c r="DK4" s="435"/>
      <c r="DL4" s="435"/>
      <c r="DM4" s="435"/>
      <c r="DN4" s="435"/>
      <c r="DO4" s="435"/>
      <c r="DP4" s="435"/>
      <c r="DQ4" s="435"/>
      <c r="DR4" s="435"/>
      <c r="DS4" s="435"/>
      <c r="DT4" s="435"/>
      <c r="DU4" s="435"/>
      <c r="DV4" s="435"/>
      <c r="DW4" s="435"/>
      <c r="DX4" s="435"/>
      <c r="DY4" s="435"/>
      <c r="DZ4" s="435"/>
      <c r="EA4" s="435"/>
      <c r="EB4" s="435"/>
      <c r="EC4" s="435"/>
      <c r="ED4" s="435"/>
      <c r="EE4" s="435"/>
      <c r="EF4" s="435"/>
      <c r="EG4" s="435"/>
      <c r="EH4" s="435"/>
      <c r="EI4" s="435"/>
      <c r="EJ4" s="435"/>
      <c r="EK4" s="435"/>
      <c r="EL4" s="435"/>
      <c r="EM4" s="435"/>
      <c r="EN4" s="435"/>
      <c r="EO4" s="435"/>
      <c r="EP4" s="435"/>
      <c r="EQ4" s="435"/>
      <c r="ER4" s="435"/>
      <c r="ES4" s="435"/>
      <c r="ET4" s="435"/>
      <c r="EU4" s="435"/>
      <c r="EV4" s="435"/>
      <c r="EW4" s="435"/>
      <c r="EX4" s="435"/>
      <c r="EY4" s="435"/>
      <c r="EZ4" s="435"/>
      <c r="FA4" s="435"/>
      <c r="FB4" s="435"/>
      <c r="FC4" s="435"/>
      <c r="FD4" s="435"/>
      <c r="FE4" s="435"/>
      <c r="FF4" s="435"/>
      <c r="FG4" s="435"/>
      <c r="FH4" s="435"/>
      <c r="FI4" s="435"/>
      <c r="FJ4" s="435"/>
      <c r="FK4" s="435"/>
      <c r="FL4" s="435"/>
      <c r="FM4" s="435"/>
      <c r="FN4" s="435"/>
      <c r="FO4" s="435"/>
      <c r="FP4" s="435"/>
      <c r="FQ4" s="435"/>
      <c r="FR4" s="435"/>
      <c r="FS4" s="435"/>
      <c r="FT4" s="435"/>
      <c r="FU4" s="435"/>
      <c r="FV4" s="435"/>
      <c r="FW4" s="435"/>
      <c r="FX4" s="435"/>
      <c r="FY4" s="435"/>
      <c r="FZ4" s="435"/>
      <c r="GA4" s="435"/>
      <c r="GB4" s="435"/>
      <c r="GC4" s="435"/>
      <c r="GD4" s="435"/>
      <c r="GE4" s="435"/>
      <c r="GF4" s="435"/>
      <c r="GG4" s="435"/>
      <c r="GH4" s="435"/>
      <c r="GI4" s="435"/>
      <c r="GJ4" s="435"/>
      <c r="GK4" s="435"/>
      <c r="GL4" s="435"/>
      <c r="GM4" s="435"/>
      <c r="GN4" s="435"/>
      <c r="GO4" s="435"/>
      <c r="GP4" s="435"/>
      <c r="GQ4" s="435"/>
      <c r="GR4" s="435"/>
      <c r="GS4" s="435"/>
      <c r="GT4" s="435"/>
      <c r="GU4" s="435"/>
      <c r="GV4" s="435"/>
      <c r="GW4" s="435"/>
      <c r="GX4" s="435"/>
      <c r="GY4" s="435"/>
      <c r="GZ4" s="435"/>
      <c r="HA4" s="435"/>
      <c r="HB4" s="435"/>
      <c r="HC4" s="435"/>
      <c r="HD4" s="435"/>
      <c r="HE4" s="435"/>
      <c r="HF4" s="435"/>
      <c r="HG4" s="435"/>
      <c r="HH4" s="435"/>
      <c r="HI4" s="435"/>
      <c r="HJ4" s="435"/>
      <c r="HK4" s="435"/>
      <c r="HL4" s="435"/>
      <c r="HM4" s="435"/>
      <c r="HN4" s="435"/>
      <c r="HO4" s="435"/>
      <c r="HP4" s="435"/>
      <c r="HQ4" s="435"/>
      <c r="HR4" s="435"/>
      <c r="HS4" s="435"/>
      <c r="HT4" s="435"/>
      <c r="HU4" s="435"/>
      <c r="HV4" s="435"/>
      <c r="HW4" s="435"/>
      <c r="HX4" s="435"/>
      <c r="HY4" s="435"/>
      <c r="HZ4" s="435"/>
      <c r="IA4" s="435"/>
      <c r="IB4" s="435"/>
      <c r="IC4" s="435"/>
      <c r="ID4" s="435"/>
      <c r="IE4" s="435"/>
      <c r="IF4" s="435"/>
      <c r="IG4" s="435"/>
      <c r="IH4" s="435"/>
      <c r="II4" s="435"/>
      <c r="IJ4" s="435"/>
      <c r="IK4" s="435"/>
      <c r="IL4" s="435"/>
      <c r="IM4" s="435"/>
      <c r="IN4" s="435"/>
      <c r="IO4" s="435"/>
      <c r="IP4" s="435"/>
      <c r="IQ4" s="435"/>
      <c r="IR4" s="435"/>
      <c r="IS4" s="435"/>
      <c r="IT4" s="435"/>
      <c r="IU4" s="435"/>
      <c r="IV4" s="435"/>
    </row>
    <row r="5" spans="2:256" ht="21.95" customHeight="1" x14ac:dyDescent="0.2">
      <c r="B5" s="447" t="s">
        <v>51</v>
      </c>
      <c r="C5" s="449"/>
      <c r="D5" s="449"/>
      <c r="E5" s="488"/>
      <c r="F5" s="449"/>
      <c r="G5" s="449"/>
      <c r="H5" s="449"/>
      <c r="I5" s="449"/>
      <c r="J5" s="445"/>
      <c r="K5" s="435"/>
      <c r="L5" s="403"/>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5"/>
      <c r="AP5" s="435"/>
      <c r="AQ5" s="435"/>
      <c r="AR5" s="435"/>
      <c r="AS5" s="435"/>
      <c r="AT5" s="435"/>
      <c r="AU5" s="435"/>
      <c r="AV5" s="435"/>
      <c r="AW5" s="435"/>
      <c r="AX5" s="435"/>
      <c r="AY5" s="435"/>
      <c r="AZ5" s="435"/>
      <c r="BA5" s="435"/>
      <c r="BB5" s="435"/>
      <c r="BC5" s="435"/>
      <c r="BD5" s="435"/>
      <c r="BE5" s="435"/>
      <c r="BF5" s="435"/>
      <c r="BG5" s="435"/>
      <c r="BH5" s="435"/>
      <c r="BI5" s="435"/>
      <c r="BJ5" s="435"/>
      <c r="BK5" s="435"/>
      <c r="BL5" s="435"/>
      <c r="BM5" s="435"/>
      <c r="BN5" s="435"/>
      <c r="BO5" s="435"/>
      <c r="BP5" s="435"/>
      <c r="BQ5" s="435"/>
      <c r="BR5" s="435"/>
      <c r="BS5" s="435"/>
      <c r="BT5" s="435"/>
      <c r="BU5" s="435"/>
      <c r="BV5" s="435"/>
      <c r="BW5" s="435"/>
      <c r="BX5" s="435"/>
      <c r="BY5" s="435"/>
      <c r="BZ5" s="435"/>
      <c r="CA5" s="435"/>
      <c r="CB5" s="435"/>
      <c r="CC5" s="435"/>
      <c r="CD5" s="435"/>
      <c r="CE5" s="435"/>
      <c r="CF5" s="435"/>
      <c r="CG5" s="435"/>
      <c r="CH5" s="435"/>
      <c r="CI5" s="435"/>
      <c r="CJ5" s="435"/>
      <c r="CK5" s="435"/>
      <c r="CL5" s="435"/>
      <c r="CM5" s="435"/>
      <c r="CN5" s="435"/>
      <c r="CO5" s="435"/>
      <c r="CP5" s="435"/>
      <c r="CQ5" s="435"/>
      <c r="CR5" s="435"/>
      <c r="CS5" s="435"/>
      <c r="CT5" s="435"/>
      <c r="CU5" s="435"/>
      <c r="CV5" s="435"/>
      <c r="CW5" s="435"/>
      <c r="CX5" s="435"/>
      <c r="CY5" s="435"/>
      <c r="CZ5" s="435"/>
      <c r="DA5" s="435"/>
      <c r="DB5" s="435"/>
      <c r="DC5" s="435"/>
      <c r="DD5" s="435"/>
      <c r="DE5" s="435"/>
      <c r="DF5" s="435"/>
      <c r="DG5" s="435"/>
      <c r="DH5" s="435"/>
      <c r="DI5" s="435"/>
      <c r="DJ5" s="435"/>
      <c r="DK5" s="435"/>
      <c r="DL5" s="435"/>
      <c r="DM5" s="435"/>
      <c r="DN5" s="435"/>
      <c r="DO5" s="435"/>
      <c r="DP5" s="435"/>
      <c r="DQ5" s="435"/>
      <c r="DR5" s="435"/>
      <c r="DS5" s="435"/>
      <c r="DT5" s="435"/>
      <c r="DU5" s="435"/>
      <c r="DV5" s="435"/>
      <c r="DW5" s="435"/>
      <c r="DX5" s="435"/>
      <c r="DY5" s="435"/>
      <c r="DZ5" s="435"/>
      <c r="EA5" s="435"/>
      <c r="EB5" s="435"/>
      <c r="EC5" s="435"/>
      <c r="ED5" s="435"/>
      <c r="EE5" s="435"/>
      <c r="EF5" s="435"/>
      <c r="EG5" s="435"/>
      <c r="EH5" s="435"/>
      <c r="EI5" s="435"/>
      <c r="EJ5" s="435"/>
      <c r="EK5" s="435"/>
      <c r="EL5" s="435"/>
      <c r="EM5" s="435"/>
      <c r="EN5" s="435"/>
      <c r="EO5" s="435"/>
      <c r="EP5" s="435"/>
      <c r="EQ5" s="435"/>
      <c r="ER5" s="435"/>
      <c r="ES5" s="435"/>
      <c r="ET5" s="435"/>
      <c r="EU5" s="435"/>
      <c r="EV5" s="435"/>
      <c r="EW5" s="435"/>
      <c r="EX5" s="435"/>
      <c r="EY5" s="435"/>
      <c r="EZ5" s="435"/>
      <c r="FA5" s="435"/>
      <c r="FB5" s="435"/>
      <c r="FC5" s="435"/>
      <c r="FD5" s="435"/>
      <c r="FE5" s="435"/>
      <c r="FF5" s="435"/>
      <c r="FG5" s="435"/>
      <c r="FH5" s="435"/>
      <c r="FI5" s="435"/>
      <c r="FJ5" s="435"/>
      <c r="FK5" s="435"/>
      <c r="FL5" s="435"/>
      <c r="FM5" s="435"/>
      <c r="FN5" s="435"/>
      <c r="FO5" s="435"/>
      <c r="FP5" s="435"/>
      <c r="FQ5" s="435"/>
      <c r="FR5" s="435"/>
      <c r="FS5" s="435"/>
      <c r="FT5" s="435"/>
      <c r="FU5" s="435"/>
      <c r="FV5" s="435"/>
      <c r="FW5" s="435"/>
      <c r="FX5" s="435"/>
      <c r="FY5" s="435"/>
      <c r="FZ5" s="435"/>
      <c r="GA5" s="435"/>
      <c r="GB5" s="435"/>
      <c r="GC5" s="435"/>
      <c r="GD5" s="435"/>
      <c r="GE5" s="435"/>
      <c r="GF5" s="435"/>
      <c r="GG5" s="435"/>
      <c r="GH5" s="435"/>
      <c r="GI5" s="435"/>
      <c r="GJ5" s="435"/>
      <c r="GK5" s="435"/>
      <c r="GL5" s="435"/>
      <c r="GM5" s="435"/>
      <c r="GN5" s="435"/>
      <c r="GO5" s="435"/>
      <c r="GP5" s="435"/>
      <c r="GQ5" s="435"/>
      <c r="GR5" s="435"/>
      <c r="GS5" s="435"/>
      <c r="GT5" s="435"/>
      <c r="GU5" s="435"/>
      <c r="GV5" s="435"/>
      <c r="GW5" s="435"/>
      <c r="GX5" s="435"/>
      <c r="GY5" s="435"/>
      <c r="GZ5" s="435"/>
      <c r="HA5" s="435"/>
      <c r="HB5" s="435"/>
      <c r="HC5" s="435"/>
      <c r="HD5" s="435"/>
      <c r="HE5" s="435"/>
      <c r="HF5" s="435"/>
      <c r="HG5" s="435"/>
      <c r="HH5" s="435"/>
      <c r="HI5" s="435"/>
      <c r="HJ5" s="435"/>
      <c r="HK5" s="435"/>
      <c r="HL5" s="435"/>
      <c r="HM5" s="435"/>
      <c r="HN5" s="435"/>
      <c r="HO5" s="435"/>
      <c r="HP5" s="435"/>
      <c r="HQ5" s="435"/>
      <c r="HR5" s="435"/>
      <c r="HS5" s="435"/>
      <c r="HT5" s="435"/>
      <c r="HU5" s="435"/>
      <c r="HV5" s="435"/>
      <c r="HW5" s="435"/>
      <c r="HX5" s="435"/>
      <c r="HY5" s="435"/>
      <c r="HZ5" s="435"/>
      <c r="IA5" s="435"/>
      <c r="IB5" s="435"/>
      <c r="IC5" s="435"/>
      <c r="ID5" s="435"/>
      <c r="IE5" s="435"/>
      <c r="IF5" s="435"/>
      <c r="IG5" s="435"/>
      <c r="IH5" s="435"/>
      <c r="II5" s="435"/>
      <c r="IJ5" s="435"/>
      <c r="IK5" s="435"/>
      <c r="IL5" s="435"/>
      <c r="IM5" s="435"/>
      <c r="IN5" s="435"/>
      <c r="IO5" s="435"/>
      <c r="IP5" s="435"/>
      <c r="IQ5" s="435"/>
      <c r="IR5" s="435"/>
      <c r="IS5" s="435"/>
      <c r="IT5" s="435"/>
      <c r="IU5" s="435"/>
      <c r="IV5" s="435"/>
    </row>
    <row r="6" spans="2:256" ht="21.95" customHeight="1" x14ac:dyDescent="0.2">
      <c r="B6" s="447" t="s">
        <v>52</v>
      </c>
      <c r="C6" s="449"/>
      <c r="D6" s="449"/>
      <c r="E6" s="448"/>
      <c r="F6" s="502"/>
      <c r="G6" s="503"/>
      <c r="H6" s="503"/>
      <c r="I6" s="503"/>
      <c r="J6" s="503"/>
      <c r="K6" s="435"/>
      <c r="L6" s="403"/>
      <c r="M6" s="435"/>
      <c r="N6" s="435"/>
      <c r="O6" s="435"/>
      <c r="P6" s="435"/>
      <c r="Q6" s="435"/>
      <c r="R6" s="435"/>
      <c r="S6" s="435"/>
      <c r="T6" s="435"/>
      <c r="U6" s="435"/>
      <c r="V6" s="435"/>
      <c r="W6" s="435"/>
      <c r="X6" s="435"/>
      <c r="Y6" s="435"/>
      <c r="Z6" s="435"/>
      <c r="AA6" s="435"/>
      <c r="AB6" s="435"/>
      <c r="AC6" s="435"/>
      <c r="AD6" s="435"/>
      <c r="AE6" s="435"/>
      <c r="AF6" s="435"/>
      <c r="AG6" s="435"/>
      <c r="AH6" s="435"/>
      <c r="AI6" s="435"/>
      <c r="AJ6" s="435"/>
      <c r="AK6" s="435"/>
      <c r="AL6" s="435"/>
      <c r="AM6" s="435"/>
      <c r="AN6" s="435"/>
      <c r="AO6" s="435"/>
      <c r="AP6" s="435"/>
      <c r="AQ6" s="435"/>
      <c r="AR6" s="435"/>
      <c r="AS6" s="435"/>
      <c r="AT6" s="435"/>
      <c r="AU6" s="435"/>
      <c r="AV6" s="435"/>
      <c r="AW6" s="435"/>
      <c r="AX6" s="435"/>
      <c r="AY6" s="435"/>
      <c r="AZ6" s="435"/>
      <c r="BA6" s="435"/>
      <c r="BB6" s="435"/>
      <c r="BC6" s="435"/>
      <c r="BD6" s="435"/>
      <c r="BE6" s="435"/>
      <c r="BF6" s="435"/>
      <c r="BG6" s="435"/>
      <c r="BH6" s="435"/>
      <c r="BI6" s="435"/>
      <c r="BJ6" s="435"/>
      <c r="BK6" s="435"/>
      <c r="BL6" s="435"/>
      <c r="BM6" s="435"/>
      <c r="BN6" s="435"/>
      <c r="BO6" s="435"/>
      <c r="BP6" s="435"/>
      <c r="BQ6" s="435"/>
      <c r="BR6" s="435"/>
      <c r="BS6" s="435"/>
      <c r="BT6" s="435"/>
      <c r="BU6" s="435"/>
      <c r="BV6" s="435"/>
      <c r="BW6" s="435"/>
      <c r="BX6" s="435"/>
      <c r="BY6" s="435"/>
      <c r="BZ6" s="435"/>
      <c r="CA6" s="435"/>
      <c r="CB6" s="435"/>
      <c r="CC6" s="435"/>
      <c r="CD6" s="435"/>
      <c r="CE6" s="435"/>
      <c r="CF6" s="435"/>
      <c r="CG6" s="435"/>
      <c r="CH6" s="435"/>
      <c r="CI6" s="435"/>
      <c r="CJ6" s="435"/>
      <c r="CK6" s="435"/>
      <c r="CL6" s="435"/>
      <c r="CM6" s="435"/>
      <c r="CN6" s="435"/>
      <c r="CO6" s="435"/>
      <c r="CP6" s="435"/>
      <c r="CQ6" s="435"/>
      <c r="CR6" s="435"/>
      <c r="CS6" s="435"/>
      <c r="CT6" s="435"/>
      <c r="CU6" s="435"/>
      <c r="CV6" s="435"/>
      <c r="CW6" s="435"/>
      <c r="CX6" s="435"/>
      <c r="CY6" s="435"/>
      <c r="CZ6" s="435"/>
      <c r="DA6" s="435"/>
      <c r="DB6" s="435"/>
      <c r="DC6" s="435"/>
      <c r="DD6" s="435"/>
      <c r="DE6" s="435"/>
      <c r="DF6" s="435"/>
      <c r="DG6" s="435"/>
      <c r="DH6" s="435"/>
      <c r="DI6" s="435"/>
      <c r="DJ6" s="435"/>
      <c r="DK6" s="435"/>
      <c r="DL6" s="435"/>
      <c r="DM6" s="435"/>
      <c r="DN6" s="435"/>
      <c r="DO6" s="435"/>
      <c r="DP6" s="435"/>
      <c r="DQ6" s="435"/>
      <c r="DR6" s="435"/>
      <c r="DS6" s="435"/>
      <c r="DT6" s="435"/>
      <c r="DU6" s="435"/>
      <c r="DV6" s="435"/>
      <c r="DW6" s="435"/>
      <c r="DX6" s="435"/>
      <c r="DY6" s="435"/>
      <c r="DZ6" s="435"/>
      <c r="EA6" s="435"/>
      <c r="EB6" s="435"/>
      <c r="EC6" s="435"/>
      <c r="ED6" s="435"/>
      <c r="EE6" s="435"/>
      <c r="EF6" s="435"/>
      <c r="EG6" s="435"/>
      <c r="EH6" s="435"/>
      <c r="EI6" s="435"/>
      <c r="EJ6" s="435"/>
      <c r="EK6" s="435"/>
      <c r="EL6" s="435"/>
      <c r="EM6" s="435"/>
      <c r="EN6" s="435"/>
      <c r="EO6" s="435"/>
      <c r="EP6" s="435"/>
      <c r="EQ6" s="435"/>
      <c r="ER6" s="435"/>
      <c r="ES6" s="435"/>
      <c r="ET6" s="435"/>
      <c r="EU6" s="435"/>
      <c r="EV6" s="435"/>
      <c r="EW6" s="435"/>
      <c r="EX6" s="435"/>
      <c r="EY6" s="435"/>
      <c r="EZ6" s="435"/>
      <c r="FA6" s="435"/>
      <c r="FB6" s="435"/>
      <c r="FC6" s="435"/>
      <c r="FD6" s="435"/>
      <c r="FE6" s="435"/>
      <c r="FF6" s="435"/>
      <c r="FG6" s="435"/>
      <c r="FH6" s="435"/>
      <c r="FI6" s="435"/>
      <c r="FJ6" s="435"/>
      <c r="FK6" s="435"/>
      <c r="FL6" s="435"/>
      <c r="FM6" s="435"/>
      <c r="FN6" s="435"/>
      <c r="FO6" s="435"/>
      <c r="FP6" s="435"/>
      <c r="FQ6" s="435"/>
      <c r="FR6" s="435"/>
      <c r="FS6" s="435"/>
      <c r="FT6" s="435"/>
      <c r="FU6" s="435"/>
      <c r="FV6" s="435"/>
      <c r="FW6" s="435"/>
      <c r="FX6" s="435"/>
      <c r="FY6" s="435"/>
      <c r="FZ6" s="435"/>
      <c r="GA6" s="435"/>
      <c r="GB6" s="435"/>
      <c r="GC6" s="435"/>
      <c r="GD6" s="435"/>
      <c r="GE6" s="435"/>
      <c r="GF6" s="435"/>
      <c r="GG6" s="435"/>
      <c r="GH6" s="435"/>
      <c r="GI6" s="435"/>
      <c r="GJ6" s="435"/>
      <c r="GK6" s="435"/>
      <c r="GL6" s="435"/>
      <c r="GM6" s="435"/>
      <c r="GN6" s="435"/>
      <c r="GO6" s="435"/>
      <c r="GP6" s="435"/>
      <c r="GQ6" s="435"/>
      <c r="GR6" s="435"/>
      <c r="GS6" s="435"/>
      <c r="GT6" s="435"/>
      <c r="GU6" s="435"/>
      <c r="GV6" s="435"/>
      <c r="GW6" s="435"/>
      <c r="GX6" s="435"/>
      <c r="GY6" s="435"/>
      <c r="GZ6" s="435"/>
      <c r="HA6" s="435"/>
      <c r="HB6" s="435"/>
      <c r="HC6" s="435"/>
      <c r="HD6" s="435"/>
      <c r="HE6" s="435"/>
      <c r="HF6" s="435"/>
      <c r="HG6" s="435"/>
      <c r="HH6" s="435"/>
      <c r="HI6" s="435"/>
      <c r="HJ6" s="435"/>
      <c r="HK6" s="435"/>
      <c r="HL6" s="435"/>
      <c r="HM6" s="435"/>
      <c r="HN6" s="435"/>
      <c r="HO6" s="435"/>
      <c r="HP6" s="435"/>
      <c r="HQ6" s="435"/>
      <c r="HR6" s="435"/>
      <c r="HS6" s="435"/>
      <c r="HT6" s="435"/>
      <c r="HU6" s="435"/>
      <c r="HV6" s="435"/>
      <c r="HW6" s="435"/>
      <c r="HX6" s="435"/>
      <c r="HY6" s="435"/>
      <c r="HZ6" s="435"/>
      <c r="IA6" s="435"/>
      <c r="IB6" s="435"/>
      <c r="IC6" s="435"/>
      <c r="ID6" s="435"/>
      <c r="IE6" s="435"/>
      <c r="IF6" s="435"/>
      <c r="IG6" s="435"/>
      <c r="IH6" s="435"/>
      <c r="II6" s="435"/>
      <c r="IJ6" s="435"/>
      <c r="IK6" s="435"/>
      <c r="IL6" s="435"/>
      <c r="IM6" s="435"/>
      <c r="IN6" s="435"/>
      <c r="IO6" s="435"/>
      <c r="IP6" s="435"/>
      <c r="IQ6" s="435"/>
      <c r="IR6" s="435"/>
      <c r="IS6" s="435"/>
      <c r="IT6" s="435"/>
      <c r="IU6" s="435"/>
      <c r="IV6" s="435"/>
    </row>
    <row r="7" spans="2:256" ht="21.95" customHeight="1" x14ac:dyDescent="0.2">
      <c r="B7" s="447" t="s">
        <v>53</v>
      </c>
      <c r="C7" s="449"/>
      <c r="D7" s="449"/>
      <c r="E7" s="448"/>
      <c r="F7" s="502"/>
      <c r="G7" s="503"/>
      <c r="H7" s="504"/>
      <c r="I7" s="503"/>
      <c r="J7" s="503"/>
      <c r="K7" s="435"/>
      <c r="L7" s="403"/>
      <c r="M7" s="435"/>
      <c r="N7" s="435"/>
      <c r="O7" s="435"/>
      <c r="P7" s="435"/>
      <c r="Q7" s="435"/>
      <c r="R7" s="435"/>
      <c r="S7" s="435"/>
      <c r="T7" s="435"/>
      <c r="U7" s="435"/>
      <c r="V7" s="435"/>
      <c r="W7" s="435"/>
      <c r="X7" s="435"/>
      <c r="Y7" s="435"/>
      <c r="Z7" s="435"/>
      <c r="AA7" s="435"/>
      <c r="AB7" s="435"/>
      <c r="AC7" s="435"/>
      <c r="AD7" s="435"/>
      <c r="AE7" s="435"/>
      <c r="AF7" s="435"/>
      <c r="AG7" s="435"/>
      <c r="AH7" s="435"/>
      <c r="AI7" s="435"/>
      <c r="AJ7" s="435"/>
      <c r="AK7" s="435"/>
      <c r="AL7" s="435"/>
      <c r="AM7" s="435"/>
      <c r="AN7" s="435"/>
      <c r="AO7" s="435"/>
      <c r="AP7" s="435"/>
      <c r="AQ7" s="435"/>
      <c r="AR7" s="435"/>
      <c r="AS7" s="435"/>
      <c r="AT7" s="435"/>
      <c r="AU7" s="435"/>
      <c r="AV7" s="435"/>
      <c r="AW7" s="435"/>
      <c r="AX7" s="435"/>
      <c r="AY7" s="435"/>
      <c r="AZ7" s="435"/>
      <c r="BA7" s="435"/>
      <c r="BB7" s="435"/>
      <c r="BC7" s="435"/>
      <c r="BD7" s="435"/>
      <c r="BE7" s="435"/>
      <c r="BF7" s="435"/>
      <c r="BG7" s="435"/>
      <c r="BH7" s="435"/>
      <c r="BI7" s="435"/>
      <c r="BJ7" s="435"/>
      <c r="BK7" s="435"/>
      <c r="BL7" s="435"/>
      <c r="BM7" s="435"/>
      <c r="BN7" s="435"/>
      <c r="BO7" s="435"/>
      <c r="BP7" s="435"/>
      <c r="BQ7" s="435"/>
      <c r="BR7" s="435"/>
      <c r="BS7" s="435"/>
      <c r="BT7" s="435"/>
      <c r="BU7" s="435"/>
      <c r="BV7" s="435"/>
      <c r="BW7" s="435"/>
      <c r="BX7" s="435"/>
      <c r="BY7" s="435"/>
      <c r="BZ7" s="435"/>
      <c r="CA7" s="435"/>
      <c r="CB7" s="435"/>
      <c r="CC7" s="435"/>
      <c r="CD7" s="435"/>
      <c r="CE7" s="435"/>
      <c r="CF7" s="435"/>
      <c r="CG7" s="435"/>
      <c r="CH7" s="435"/>
      <c r="CI7" s="435"/>
      <c r="CJ7" s="435"/>
      <c r="CK7" s="435"/>
      <c r="CL7" s="435"/>
      <c r="CM7" s="435"/>
      <c r="CN7" s="435"/>
      <c r="CO7" s="435"/>
      <c r="CP7" s="435"/>
      <c r="CQ7" s="435"/>
      <c r="CR7" s="435"/>
      <c r="CS7" s="435"/>
      <c r="CT7" s="435"/>
      <c r="CU7" s="435"/>
      <c r="CV7" s="435"/>
      <c r="CW7" s="435"/>
      <c r="CX7" s="435"/>
      <c r="CY7" s="435"/>
      <c r="CZ7" s="435"/>
      <c r="DA7" s="435"/>
      <c r="DB7" s="435"/>
      <c r="DC7" s="435"/>
      <c r="DD7" s="435"/>
      <c r="DE7" s="435"/>
      <c r="DF7" s="435"/>
      <c r="DG7" s="435"/>
      <c r="DH7" s="435"/>
      <c r="DI7" s="435"/>
      <c r="DJ7" s="435"/>
      <c r="DK7" s="435"/>
      <c r="DL7" s="435"/>
      <c r="DM7" s="435"/>
      <c r="DN7" s="435"/>
      <c r="DO7" s="435"/>
      <c r="DP7" s="435"/>
      <c r="DQ7" s="435"/>
      <c r="DR7" s="435"/>
      <c r="DS7" s="435"/>
      <c r="DT7" s="435"/>
      <c r="DU7" s="435"/>
      <c r="DV7" s="435"/>
      <c r="DW7" s="435"/>
      <c r="DX7" s="435"/>
      <c r="DY7" s="435"/>
      <c r="DZ7" s="435"/>
      <c r="EA7" s="435"/>
      <c r="EB7" s="435"/>
      <c r="EC7" s="435"/>
      <c r="ED7" s="435"/>
      <c r="EE7" s="435"/>
      <c r="EF7" s="435"/>
      <c r="EG7" s="435"/>
      <c r="EH7" s="435"/>
      <c r="EI7" s="435"/>
      <c r="EJ7" s="435"/>
      <c r="EK7" s="435"/>
      <c r="EL7" s="435"/>
      <c r="EM7" s="435"/>
      <c r="EN7" s="435"/>
      <c r="EO7" s="435"/>
      <c r="EP7" s="435"/>
      <c r="EQ7" s="435"/>
      <c r="ER7" s="435"/>
      <c r="ES7" s="435"/>
      <c r="ET7" s="435"/>
      <c r="EU7" s="435"/>
      <c r="EV7" s="435"/>
      <c r="EW7" s="435"/>
      <c r="EX7" s="435"/>
      <c r="EY7" s="435"/>
      <c r="EZ7" s="435"/>
      <c r="FA7" s="435"/>
      <c r="FB7" s="435"/>
      <c r="FC7" s="435"/>
      <c r="FD7" s="435"/>
      <c r="FE7" s="435"/>
      <c r="FF7" s="435"/>
      <c r="FG7" s="435"/>
      <c r="FH7" s="435"/>
      <c r="FI7" s="435"/>
      <c r="FJ7" s="435"/>
      <c r="FK7" s="435"/>
      <c r="FL7" s="435"/>
      <c r="FM7" s="435"/>
      <c r="FN7" s="435"/>
      <c r="FO7" s="435"/>
      <c r="FP7" s="435"/>
      <c r="FQ7" s="435"/>
      <c r="FR7" s="435"/>
      <c r="FS7" s="435"/>
      <c r="FT7" s="435"/>
      <c r="FU7" s="435"/>
      <c r="FV7" s="435"/>
      <c r="FW7" s="435"/>
      <c r="FX7" s="435"/>
      <c r="FY7" s="435"/>
      <c r="FZ7" s="435"/>
      <c r="GA7" s="435"/>
      <c r="GB7" s="435"/>
      <c r="GC7" s="435"/>
      <c r="GD7" s="435"/>
      <c r="GE7" s="435"/>
      <c r="GF7" s="435"/>
      <c r="GG7" s="435"/>
      <c r="GH7" s="435"/>
      <c r="GI7" s="435"/>
      <c r="GJ7" s="435"/>
      <c r="GK7" s="435"/>
      <c r="GL7" s="435"/>
      <c r="GM7" s="435"/>
      <c r="GN7" s="435"/>
      <c r="GO7" s="435"/>
      <c r="GP7" s="435"/>
      <c r="GQ7" s="435"/>
      <c r="GR7" s="435"/>
      <c r="GS7" s="435"/>
      <c r="GT7" s="435"/>
      <c r="GU7" s="435"/>
      <c r="GV7" s="435"/>
      <c r="GW7" s="435"/>
      <c r="GX7" s="435"/>
      <c r="GY7" s="435"/>
      <c r="GZ7" s="435"/>
      <c r="HA7" s="435"/>
      <c r="HB7" s="435"/>
      <c r="HC7" s="435"/>
      <c r="HD7" s="435"/>
      <c r="HE7" s="435"/>
      <c r="HF7" s="435"/>
      <c r="HG7" s="435"/>
      <c r="HH7" s="435"/>
      <c r="HI7" s="435"/>
      <c r="HJ7" s="435"/>
      <c r="HK7" s="435"/>
      <c r="HL7" s="435"/>
      <c r="HM7" s="435"/>
      <c r="HN7" s="435"/>
      <c r="HO7" s="435"/>
      <c r="HP7" s="435"/>
      <c r="HQ7" s="435"/>
      <c r="HR7" s="435"/>
      <c r="HS7" s="435"/>
      <c r="HT7" s="435"/>
      <c r="HU7" s="435"/>
      <c r="HV7" s="435"/>
      <c r="HW7" s="435"/>
      <c r="HX7" s="435"/>
      <c r="HY7" s="435"/>
      <c r="HZ7" s="435"/>
      <c r="IA7" s="435"/>
      <c r="IB7" s="435"/>
      <c r="IC7" s="435"/>
      <c r="ID7" s="435"/>
      <c r="IE7" s="435"/>
      <c r="IF7" s="435"/>
      <c r="IG7" s="435"/>
      <c r="IH7" s="435"/>
      <c r="II7" s="435"/>
      <c r="IJ7" s="435"/>
      <c r="IK7" s="435"/>
      <c r="IL7" s="435"/>
      <c r="IM7" s="435"/>
      <c r="IN7" s="435"/>
      <c r="IO7" s="435"/>
      <c r="IP7" s="435"/>
      <c r="IQ7" s="435"/>
      <c r="IR7" s="435"/>
      <c r="IS7" s="435"/>
      <c r="IT7" s="435"/>
      <c r="IU7" s="435"/>
      <c r="IV7" s="435"/>
    </row>
    <row r="8" spans="2:256" ht="21.95" customHeight="1" x14ac:dyDescent="0.2">
      <c r="B8" s="447" t="s">
        <v>54</v>
      </c>
      <c r="C8" s="449"/>
      <c r="D8" s="449"/>
      <c r="E8" s="448"/>
      <c r="F8" s="449" t="s">
        <v>1</v>
      </c>
      <c r="G8" s="447" t="s">
        <v>102</v>
      </c>
      <c r="H8" s="497"/>
      <c r="I8" s="498"/>
      <c r="J8" s="499"/>
      <c r="K8" s="435"/>
      <c r="L8" s="403"/>
      <c r="M8" s="435"/>
      <c r="N8" s="435"/>
      <c r="O8" s="435"/>
      <c r="P8" s="435"/>
      <c r="Q8" s="435"/>
      <c r="R8" s="435"/>
      <c r="S8" s="435"/>
      <c r="T8" s="435"/>
      <c r="U8" s="435"/>
      <c r="V8" s="435"/>
      <c r="W8" s="435"/>
      <c r="X8" s="435"/>
      <c r="Y8" s="435"/>
      <c r="Z8" s="435"/>
      <c r="AA8" s="435"/>
      <c r="AB8" s="435"/>
      <c r="AC8" s="435"/>
      <c r="AD8" s="435"/>
      <c r="AE8" s="435"/>
      <c r="AF8" s="435"/>
      <c r="AG8" s="435"/>
      <c r="AH8" s="435"/>
      <c r="AI8" s="435"/>
      <c r="AJ8" s="435"/>
      <c r="AK8" s="435"/>
      <c r="AL8" s="435"/>
      <c r="AM8" s="435"/>
      <c r="AN8" s="435"/>
      <c r="AO8" s="435"/>
      <c r="AP8" s="435"/>
      <c r="AQ8" s="435"/>
      <c r="AR8" s="435"/>
      <c r="AS8" s="435"/>
      <c r="AT8" s="435"/>
      <c r="AU8" s="435"/>
      <c r="AV8" s="435"/>
      <c r="AW8" s="435"/>
      <c r="AX8" s="435"/>
      <c r="AY8" s="435"/>
      <c r="AZ8" s="435"/>
      <c r="BA8" s="435"/>
      <c r="BB8" s="435"/>
      <c r="BC8" s="435"/>
      <c r="BD8" s="435"/>
      <c r="BE8" s="435"/>
      <c r="BF8" s="435"/>
      <c r="BG8" s="435"/>
      <c r="BH8" s="435"/>
      <c r="BI8" s="435"/>
      <c r="BJ8" s="435"/>
      <c r="BK8" s="435"/>
      <c r="BL8" s="435"/>
      <c r="BM8" s="435"/>
      <c r="BN8" s="435"/>
      <c r="BO8" s="435"/>
      <c r="BP8" s="435"/>
      <c r="BQ8" s="435"/>
      <c r="BR8" s="435"/>
      <c r="BS8" s="435"/>
      <c r="BT8" s="435"/>
      <c r="BU8" s="435"/>
      <c r="BV8" s="435"/>
      <c r="BW8" s="435"/>
      <c r="BX8" s="435"/>
      <c r="BY8" s="435"/>
      <c r="BZ8" s="435"/>
      <c r="CA8" s="435"/>
      <c r="CB8" s="435"/>
      <c r="CC8" s="435"/>
      <c r="CD8" s="435"/>
      <c r="CE8" s="435"/>
      <c r="CF8" s="435"/>
      <c r="CG8" s="435"/>
      <c r="CH8" s="435"/>
      <c r="CI8" s="435"/>
      <c r="CJ8" s="435"/>
      <c r="CK8" s="435"/>
      <c r="CL8" s="435"/>
      <c r="CM8" s="435"/>
      <c r="CN8" s="435"/>
      <c r="CO8" s="435"/>
      <c r="CP8" s="435"/>
      <c r="CQ8" s="435"/>
      <c r="CR8" s="435"/>
      <c r="CS8" s="435"/>
      <c r="CT8" s="435"/>
      <c r="CU8" s="435"/>
      <c r="CV8" s="435"/>
      <c r="CW8" s="435"/>
      <c r="CX8" s="435"/>
      <c r="CY8" s="435"/>
      <c r="CZ8" s="435"/>
      <c r="DA8" s="435"/>
      <c r="DB8" s="435"/>
      <c r="DC8" s="435"/>
      <c r="DD8" s="435"/>
      <c r="DE8" s="435"/>
      <c r="DF8" s="435"/>
      <c r="DG8" s="435"/>
      <c r="DH8" s="435"/>
      <c r="DI8" s="435"/>
      <c r="DJ8" s="435"/>
      <c r="DK8" s="435"/>
      <c r="DL8" s="435"/>
      <c r="DM8" s="435"/>
      <c r="DN8" s="435"/>
      <c r="DO8" s="435"/>
      <c r="DP8" s="435"/>
      <c r="DQ8" s="435"/>
      <c r="DR8" s="435"/>
      <c r="DS8" s="435"/>
      <c r="DT8" s="435"/>
      <c r="DU8" s="435"/>
      <c r="DV8" s="435"/>
      <c r="DW8" s="435"/>
      <c r="DX8" s="435"/>
      <c r="DY8" s="435"/>
      <c r="DZ8" s="435"/>
      <c r="EA8" s="435"/>
      <c r="EB8" s="435"/>
      <c r="EC8" s="435"/>
      <c r="ED8" s="435"/>
      <c r="EE8" s="435"/>
      <c r="EF8" s="435"/>
      <c r="EG8" s="435"/>
      <c r="EH8" s="435"/>
      <c r="EI8" s="435"/>
      <c r="EJ8" s="435"/>
      <c r="EK8" s="435"/>
      <c r="EL8" s="435"/>
      <c r="EM8" s="435"/>
      <c r="EN8" s="435"/>
      <c r="EO8" s="435"/>
      <c r="EP8" s="435"/>
      <c r="EQ8" s="435"/>
      <c r="ER8" s="435"/>
      <c r="ES8" s="435"/>
      <c r="ET8" s="435"/>
      <c r="EU8" s="435"/>
      <c r="EV8" s="435"/>
      <c r="EW8" s="435"/>
      <c r="EX8" s="435"/>
      <c r="EY8" s="435"/>
      <c r="EZ8" s="435"/>
      <c r="FA8" s="435"/>
      <c r="FB8" s="435"/>
      <c r="FC8" s="435"/>
      <c r="FD8" s="435"/>
      <c r="FE8" s="435"/>
      <c r="FF8" s="435"/>
      <c r="FG8" s="435"/>
      <c r="FH8" s="435"/>
      <c r="FI8" s="435"/>
      <c r="FJ8" s="435"/>
      <c r="FK8" s="435"/>
      <c r="FL8" s="435"/>
      <c r="FM8" s="435"/>
      <c r="FN8" s="435"/>
      <c r="FO8" s="435"/>
      <c r="FP8" s="435"/>
      <c r="FQ8" s="435"/>
      <c r="FR8" s="435"/>
      <c r="FS8" s="435"/>
      <c r="FT8" s="435"/>
      <c r="FU8" s="435"/>
      <c r="FV8" s="435"/>
      <c r="FW8" s="435"/>
      <c r="FX8" s="435"/>
      <c r="FY8" s="435"/>
      <c r="FZ8" s="435"/>
      <c r="GA8" s="435"/>
      <c r="GB8" s="435"/>
      <c r="GC8" s="435"/>
      <c r="GD8" s="435"/>
      <c r="GE8" s="435"/>
      <c r="GF8" s="435"/>
      <c r="GG8" s="435"/>
      <c r="GH8" s="435"/>
      <c r="GI8" s="435"/>
      <c r="GJ8" s="435"/>
      <c r="GK8" s="435"/>
      <c r="GL8" s="435"/>
      <c r="GM8" s="435"/>
      <c r="GN8" s="435"/>
      <c r="GO8" s="435"/>
      <c r="GP8" s="435"/>
      <c r="GQ8" s="435"/>
      <c r="GR8" s="435"/>
      <c r="GS8" s="435"/>
      <c r="GT8" s="435"/>
      <c r="GU8" s="435"/>
      <c r="GV8" s="435"/>
      <c r="GW8" s="435"/>
      <c r="GX8" s="435"/>
      <c r="GY8" s="435"/>
      <c r="GZ8" s="435"/>
      <c r="HA8" s="435"/>
      <c r="HB8" s="435"/>
      <c r="HC8" s="435"/>
      <c r="HD8" s="435"/>
      <c r="HE8" s="435"/>
      <c r="HF8" s="435"/>
      <c r="HG8" s="435"/>
      <c r="HH8" s="435"/>
      <c r="HI8" s="435"/>
      <c r="HJ8" s="435"/>
      <c r="HK8" s="435"/>
      <c r="HL8" s="435"/>
      <c r="HM8" s="435"/>
      <c r="HN8" s="435"/>
      <c r="HO8" s="435"/>
      <c r="HP8" s="435"/>
      <c r="HQ8" s="435"/>
      <c r="HR8" s="435"/>
      <c r="HS8" s="435"/>
      <c r="HT8" s="435"/>
      <c r="HU8" s="435"/>
      <c r="HV8" s="435"/>
      <c r="HW8" s="435"/>
      <c r="HX8" s="435"/>
      <c r="HY8" s="435"/>
      <c r="HZ8" s="435"/>
      <c r="IA8" s="435"/>
      <c r="IB8" s="435"/>
      <c r="IC8" s="435"/>
      <c r="ID8" s="435"/>
      <c r="IE8" s="435"/>
      <c r="IF8" s="435"/>
      <c r="IG8" s="435"/>
      <c r="IH8" s="435"/>
      <c r="II8" s="435"/>
      <c r="IJ8" s="435"/>
      <c r="IK8" s="435"/>
      <c r="IL8" s="435"/>
      <c r="IM8" s="435"/>
      <c r="IN8" s="435"/>
      <c r="IO8" s="435"/>
      <c r="IP8" s="435"/>
      <c r="IQ8" s="435"/>
      <c r="IR8" s="435"/>
      <c r="IS8" s="435"/>
      <c r="IT8" s="435"/>
      <c r="IU8" s="435"/>
      <c r="IV8" s="435"/>
    </row>
    <row r="9" spans="2:256" ht="21.95" customHeight="1" x14ac:dyDescent="0.2">
      <c r="B9" s="447" t="s">
        <v>55</v>
      </c>
      <c r="C9" s="449"/>
      <c r="D9" s="449"/>
      <c r="E9" s="448"/>
      <c r="F9" s="449"/>
      <c r="G9" s="446"/>
      <c r="H9" s="451"/>
      <c r="I9" s="449"/>
      <c r="J9" s="445"/>
      <c r="K9" s="435"/>
      <c r="L9" s="435"/>
      <c r="M9" s="435"/>
      <c r="N9" s="435"/>
      <c r="O9" s="435"/>
      <c r="P9" s="435"/>
      <c r="Q9" s="435"/>
      <c r="R9" s="435"/>
      <c r="S9" s="435"/>
      <c r="T9" s="435"/>
      <c r="U9" s="435"/>
      <c r="V9" s="435"/>
      <c r="W9" s="435"/>
      <c r="X9" s="435"/>
      <c r="Y9" s="435"/>
      <c r="Z9" s="435"/>
      <c r="AA9" s="435"/>
      <c r="AB9" s="435"/>
      <c r="AC9" s="435"/>
      <c r="AD9" s="435"/>
      <c r="AE9" s="435"/>
      <c r="AF9" s="435"/>
      <c r="AG9" s="435"/>
      <c r="AH9" s="435"/>
      <c r="AI9" s="435"/>
      <c r="AJ9" s="435"/>
      <c r="AK9" s="435"/>
      <c r="AL9" s="435"/>
      <c r="AM9" s="435"/>
      <c r="AN9" s="435"/>
      <c r="AO9" s="435"/>
      <c r="AP9" s="435"/>
      <c r="AQ9" s="435"/>
      <c r="AR9" s="435"/>
      <c r="AS9" s="435"/>
      <c r="AT9" s="435"/>
      <c r="AU9" s="435"/>
      <c r="AV9" s="435"/>
      <c r="AW9" s="435"/>
      <c r="AX9" s="435"/>
      <c r="AY9" s="435"/>
      <c r="AZ9" s="435"/>
      <c r="BA9" s="435"/>
      <c r="BB9" s="435"/>
      <c r="BC9" s="435"/>
      <c r="BD9" s="435"/>
      <c r="BE9" s="435"/>
      <c r="BF9" s="435"/>
      <c r="BG9" s="435"/>
      <c r="BH9" s="435"/>
      <c r="BI9" s="435"/>
      <c r="BJ9" s="435"/>
      <c r="BK9" s="435"/>
      <c r="BL9" s="435"/>
      <c r="BM9" s="435"/>
      <c r="BN9" s="435"/>
      <c r="BO9" s="435"/>
      <c r="BP9" s="435"/>
      <c r="BQ9" s="435"/>
      <c r="BR9" s="435"/>
      <c r="BS9" s="435"/>
      <c r="BT9" s="435"/>
      <c r="BU9" s="435"/>
      <c r="BV9" s="435"/>
      <c r="BW9" s="435"/>
      <c r="BX9" s="435"/>
      <c r="BY9" s="435"/>
      <c r="BZ9" s="435"/>
      <c r="CA9" s="435"/>
      <c r="CB9" s="435"/>
      <c r="CC9" s="435"/>
      <c r="CD9" s="435"/>
      <c r="CE9" s="435"/>
      <c r="CF9" s="435"/>
      <c r="CG9" s="435"/>
      <c r="CH9" s="435"/>
      <c r="CI9" s="435"/>
      <c r="CJ9" s="435"/>
      <c r="CK9" s="435"/>
      <c r="CL9" s="435"/>
      <c r="CM9" s="435"/>
      <c r="CN9" s="435"/>
      <c r="CO9" s="435"/>
      <c r="CP9" s="435"/>
      <c r="CQ9" s="435"/>
      <c r="CR9" s="435"/>
      <c r="CS9" s="435"/>
      <c r="CT9" s="435"/>
      <c r="CU9" s="435"/>
      <c r="CV9" s="435"/>
      <c r="CW9" s="435"/>
      <c r="CX9" s="435"/>
      <c r="CY9" s="435"/>
      <c r="CZ9" s="435"/>
      <c r="DA9" s="435"/>
      <c r="DB9" s="435"/>
      <c r="DC9" s="435"/>
      <c r="DD9" s="435"/>
      <c r="DE9" s="435"/>
      <c r="DF9" s="435"/>
      <c r="DG9" s="435"/>
      <c r="DH9" s="435"/>
      <c r="DI9" s="435"/>
      <c r="DJ9" s="435"/>
      <c r="DK9" s="435"/>
      <c r="DL9" s="435"/>
      <c r="DM9" s="435"/>
      <c r="DN9" s="435"/>
      <c r="DO9" s="435"/>
      <c r="DP9" s="435"/>
      <c r="DQ9" s="435"/>
      <c r="DR9" s="435"/>
      <c r="DS9" s="435"/>
      <c r="DT9" s="435"/>
      <c r="DU9" s="435"/>
      <c r="DV9" s="435"/>
      <c r="DW9" s="435"/>
      <c r="DX9" s="435"/>
      <c r="DY9" s="435"/>
      <c r="DZ9" s="435"/>
      <c r="EA9" s="435"/>
      <c r="EB9" s="435"/>
      <c r="EC9" s="435"/>
      <c r="ED9" s="435"/>
      <c r="EE9" s="435"/>
      <c r="EF9" s="435"/>
      <c r="EG9" s="435"/>
      <c r="EH9" s="435"/>
      <c r="EI9" s="435"/>
      <c r="EJ9" s="435"/>
      <c r="EK9" s="435"/>
      <c r="EL9" s="435"/>
      <c r="EM9" s="435"/>
      <c r="EN9" s="435"/>
      <c r="EO9" s="435"/>
      <c r="EP9" s="435"/>
      <c r="EQ9" s="435"/>
      <c r="ER9" s="435"/>
      <c r="ES9" s="435"/>
      <c r="ET9" s="435"/>
      <c r="EU9" s="435"/>
      <c r="EV9" s="435"/>
      <c r="EW9" s="435"/>
      <c r="EX9" s="435"/>
      <c r="EY9" s="435"/>
      <c r="EZ9" s="435"/>
      <c r="FA9" s="435"/>
      <c r="FB9" s="435"/>
      <c r="FC9" s="435"/>
      <c r="FD9" s="435"/>
      <c r="FE9" s="435"/>
      <c r="FF9" s="435"/>
      <c r="FG9" s="435"/>
      <c r="FH9" s="435"/>
      <c r="FI9" s="435"/>
      <c r="FJ9" s="435"/>
      <c r="FK9" s="435"/>
      <c r="FL9" s="435"/>
      <c r="FM9" s="435"/>
      <c r="FN9" s="435"/>
      <c r="FO9" s="435"/>
      <c r="FP9" s="435"/>
      <c r="FQ9" s="435"/>
      <c r="FR9" s="435"/>
      <c r="FS9" s="435"/>
      <c r="FT9" s="435"/>
      <c r="FU9" s="435"/>
      <c r="FV9" s="435"/>
      <c r="FW9" s="435"/>
      <c r="FX9" s="435"/>
      <c r="FY9" s="435"/>
      <c r="FZ9" s="435"/>
      <c r="GA9" s="435"/>
      <c r="GB9" s="435"/>
      <c r="GC9" s="435"/>
      <c r="GD9" s="435"/>
      <c r="GE9" s="435"/>
      <c r="GF9" s="435"/>
      <c r="GG9" s="435"/>
      <c r="GH9" s="435"/>
      <c r="GI9" s="435"/>
      <c r="GJ9" s="435"/>
      <c r="GK9" s="435"/>
      <c r="GL9" s="435"/>
      <c r="GM9" s="435"/>
      <c r="GN9" s="435"/>
      <c r="GO9" s="435"/>
      <c r="GP9" s="435"/>
      <c r="GQ9" s="435"/>
      <c r="GR9" s="435"/>
      <c r="GS9" s="435"/>
      <c r="GT9" s="435"/>
      <c r="GU9" s="435"/>
      <c r="GV9" s="435"/>
      <c r="GW9" s="435"/>
      <c r="GX9" s="435"/>
      <c r="GY9" s="435"/>
      <c r="GZ9" s="435"/>
      <c r="HA9" s="435"/>
      <c r="HB9" s="435"/>
      <c r="HC9" s="435"/>
      <c r="HD9" s="435"/>
      <c r="HE9" s="435"/>
      <c r="HF9" s="435"/>
      <c r="HG9" s="435"/>
      <c r="HH9" s="435"/>
      <c r="HI9" s="435"/>
      <c r="HJ9" s="435"/>
      <c r="HK9" s="435"/>
      <c r="HL9" s="435"/>
      <c r="HM9" s="435"/>
      <c r="HN9" s="435"/>
      <c r="HO9" s="435"/>
      <c r="HP9" s="435"/>
      <c r="HQ9" s="435"/>
      <c r="HR9" s="435"/>
      <c r="HS9" s="435"/>
      <c r="HT9" s="435"/>
      <c r="HU9" s="435"/>
      <c r="HV9" s="435"/>
      <c r="HW9" s="435"/>
      <c r="HX9" s="435"/>
      <c r="HY9" s="435"/>
      <c r="HZ9" s="435"/>
      <c r="IA9" s="435"/>
      <c r="IB9" s="435"/>
      <c r="IC9" s="435"/>
      <c r="ID9" s="435"/>
      <c r="IE9" s="435"/>
      <c r="IF9" s="435"/>
      <c r="IG9" s="435"/>
      <c r="IH9" s="435"/>
      <c r="II9" s="435"/>
      <c r="IJ9" s="435"/>
      <c r="IK9" s="435"/>
      <c r="IL9" s="435"/>
      <c r="IM9" s="435"/>
      <c r="IN9" s="435"/>
      <c r="IO9" s="435"/>
      <c r="IP9" s="435"/>
      <c r="IQ9" s="435"/>
      <c r="IR9" s="435"/>
      <c r="IS9" s="435"/>
      <c r="IT9" s="435"/>
      <c r="IU9" s="435"/>
      <c r="IV9" s="435"/>
    </row>
    <row r="10" spans="2:256" ht="21.95" customHeight="1" x14ac:dyDescent="0.2">
      <c r="B10" s="447" t="s">
        <v>137</v>
      </c>
      <c r="C10" s="449"/>
      <c r="D10" s="449"/>
      <c r="E10" s="500"/>
      <c r="F10" s="501"/>
      <c r="G10" s="446"/>
      <c r="H10" s="455"/>
      <c r="I10" s="456"/>
      <c r="J10" s="454"/>
      <c r="K10" s="435"/>
      <c r="L10" s="435"/>
      <c r="M10" s="435"/>
      <c r="N10" s="435"/>
      <c r="O10" s="435"/>
      <c r="P10" s="435"/>
      <c r="Q10" s="435"/>
      <c r="R10" s="435"/>
      <c r="S10" s="435"/>
      <c r="T10" s="435"/>
      <c r="U10" s="435"/>
      <c r="V10" s="435"/>
      <c r="W10" s="435"/>
      <c r="X10" s="435"/>
      <c r="Y10" s="435"/>
      <c r="Z10" s="435"/>
      <c r="AA10" s="435"/>
      <c r="AB10" s="435"/>
      <c r="AC10" s="435"/>
      <c r="AD10" s="435"/>
      <c r="AE10" s="435"/>
      <c r="AF10" s="435"/>
      <c r="AG10" s="435"/>
      <c r="AH10" s="435"/>
      <c r="AI10" s="435"/>
      <c r="AJ10" s="435"/>
      <c r="AK10" s="435"/>
      <c r="AL10" s="435"/>
      <c r="AM10" s="435"/>
      <c r="AN10" s="435"/>
      <c r="AO10" s="435"/>
      <c r="AP10" s="435"/>
      <c r="AQ10" s="435"/>
      <c r="AR10" s="435"/>
      <c r="AS10" s="435"/>
      <c r="AT10" s="435"/>
      <c r="AU10" s="435"/>
      <c r="AV10" s="435"/>
      <c r="AW10" s="435"/>
      <c r="AX10" s="435"/>
      <c r="AY10" s="435"/>
      <c r="AZ10" s="435"/>
      <c r="BA10" s="435"/>
      <c r="BB10" s="435"/>
      <c r="BC10" s="435"/>
      <c r="BD10" s="435"/>
      <c r="BE10" s="435"/>
      <c r="BF10" s="435"/>
      <c r="BG10" s="435"/>
      <c r="BH10" s="435"/>
      <c r="BI10" s="435"/>
      <c r="BJ10" s="435"/>
      <c r="BK10" s="435"/>
      <c r="BL10" s="435"/>
      <c r="BM10" s="435"/>
      <c r="BN10" s="435"/>
      <c r="BO10" s="435"/>
      <c r="BP10" s="435"/>
      <c r="BQ10" s="435"/>
      <c r="BR10" s="435"/>
      <c r="BS10" s="435"/>
      <c r="BT10" s="435"/>
      <c r="BU10" s="435"/>
      <c r="BV10" s="435"/>
      <c r="BW10" s="435"/>
      <c r="BX10" s="435"/>
      <c r="BY10" s="435"/>
      <c r="BZ10" s="435"/>
      <c r="CA10" s="435"/>
      <c r="CB10" s="435"/>
      <c r="CC10" s="435"/>
      <c r="CD10" s="435"/>
      <c r="CE10" s="435"/>
      <c r="CF10" s="435"/>
      <c r="CG10" s="435"/>
      <c r="CH10" s="435"/>
      <c r="CI10" s="435"/>
      <c r="CJ10" s="435"/>
      <c r="CK10" s="435"/>
      <c r="CL10" s="435"/>
      <c r="CM10" s="435"/>
      <c r="CN10" s="435"/>
      <c r="CO10" s="435"/>
      <c r="CP10" s="435"/>
      <c r="CQ10" s="435"/>
      <c r="CR10" s="435"/>
      <c r="CS10" s="435"/>
      <c r="CT10" s="435"/>
      <c r="CU10" s="435"/>
      <c r="CV10" s="435"/>
      <c r="CW10" s="435"/>
      <c r="CX10" s="435"/>
      <c r="CY10" s="435"/>
      <c r="CZ10" s="435"/>
      <c r="DA10" s="435"/>
      <c r="DB10" s="435"/>
      <c r="DC10" s="435"/>
      <c r="DD10" s="435"/>
      <c r="DE10" s="435"/>
      <c r="DF10" s="435"/>
      <c r="DG10" s="435"/>
      <c r="DH10" s="435"/>
      <c r="DI10" s="435"/>
      <c r="DJ10" s="435"/>
      <c r="DK10" s="435"/>
      <c r="DL10" s="435"/>
      <c r="DM10" s="435"/>
      <c r="DN10" s="435"/>
      <c r="DO10" s="435"/>
      <c r="DP10" s="435"/>
      <c r="DQ10" s="435"/>
      <c r="DR10" s="435"/>
      <c r="DS10" s="435"/>
      <c r="DT10" s="435"/>
      <c r="DU10" s="435"/>
      <c r="DV10" s="435"/>
      <c r="DW10" s="435"/>
      <c r="DX10" s="435"/>
      <c r="DY10" s="435"/>
      <c r="DZ10" s="435"/>
      <c r="EA10" s="435"/>
      <c r="EB10" s="435"/>
      <c r="EC10" s="435"/>
      <c r="ED10" s="435"/>
      <c r="EE10" s="435"/>
      <c r="EF10" s="435"/>
      <c r="EG10" s="435"/>
      <c r="EH10" s="435"/>
      <c r="EI10" s="435"/>
      <c r="EJ10" s="435"/>
      <c r="EK10" s="435"/>
      <c r="EL10" s="435"/>
      <c r="EM10" s="435"/>
      <c r="EN10" s="435"/>
      <c r="EO10" s="435"/>
      <c r="EP10" s="435"/>
      <c r="EQ10" s="435"/>
      <c r="ER10" s="435"/>
      <c r="ES10" s="435"/>
      <c r="ET10" s="435"/>
      <c r="EU10" s="435"/>
      <c r="EV10" s="435"/>
      <c r="EW10" s="435"/>
      <c r="EX10" s="435"/>
      <c r="EY10" s="435"/>
      <c r="EZ10" s="435"/>
      <c r="FA10" s="435"/>
      <c r="FB10" s="435"/>
      <c r="FC10" s="435"/>
      <c r="FD10" s="435"/>
      <c r="FE10" s="435"/>
      <c r="FF10" s="435"/>
      <c r="FG10" s="435"/>
      <c r="FH10" s="435"/>
      <c r="FI10" s="435"/>
      <c r="FJ10" s="435"/>
      <c r="FK10" s="435"/>
      <c r="FL10" s="435"/>
      <c r="FM10" s="435"/>
      <c r="FN10" s="435"/>
      <c r="FO10" s="435"/>
      <c r="FP10" s="435"/>
      <c r="FQ10" s="435"/>
      <c r="FR10" s="435"/>
      <c r="FS10" s="435"/>
      <c r="FT10" s="435"/>
      <c r="FU10" s="435"/>
      <c r="FV10" s="435"/>
      <c r="FW10" s="435"/>
      <c r="FX10" s="435"/>
      <c r="FY10" s="435"/>
      <c r="FZ10" s="435"/>
      <c r="GA10" s="435"/>
      <c r="GB10" s="435"/>
      <c r="GC10" s="435"/>
      <c r="GD10" s="435"/>
      <c r="GE10" s="435"/>
      <c r="GF10" s="435"/>
      <c r="GG10" s="435"/>
      <c r="GH10" s="435"/>
      <c r="GI10" s="435"/>
      <c r="GJ10" s="435"/>
      <c r="GK10" s="435"/>
      <c r="GL10" s="435"/>
      <c r="GM10" s="435"/>
      <c r="GN10" s="435"/>
      <c r="GO10" s="435"/>
      <c r="GP10" s="435"/>
      <c r="GQ10" s="435"/>
      <c r="GR10" s="435"/>
      <c r="GS10" s="435"/>
      <c r="GT10" s="435"/>
      <c r="GU10" s="435"/>
      <c r="GV10" s="435"/>
      <c r="GW10" s="435"/>
      <c r="GX10" s="435"/>
      <c r="GY10" s="435"/>
      <c r="GZ10" s="435"/>
      <c r="HA10" s="435"/>
      <c r="HB10" s="435"/>
      <c r="HC10" s="435"/>
      <c r="HD10" s="435"/>
      <c r="HE10" s="435"/>
      <c r="HF10" s="435"/>
      <c r="HG10" s="435"/>
      <c r="HH10" s="435"/>
      <c r="HI10" s="435"/>
      <c r="HJ10" s="435"/>
      <c r="HK10" s="435"/>
      <c r="HL10" s="435"/>
      <c r="HM10" s="435"/>
      <c r="HN10" s="435"/>
      <c r="HO10" s="435"/>
      <c r="HP10" s="435"/>
      <c r="HQ10" s="435"/>
      <c r="HR10" s="435"/>
      <c r="HS10" s="435"/>
      <c r="HT10" s="435"/>
      <c r="HU10" s="435"/>
      <c r="HV10" s="435"/>
      <c r="HW10" s="435"/>
      <c r="HX10" s="435"/>
      <c r="HY10" s="435"/>
      <c r="HZ10" s="435"/>
      <c r="IA10" s="435"/>
      <c r="IB10" s="435"/>
      <c r="IC10" s="435"/>
      <c r="ID10" s="435"/>
      <c r="IE10" s="435"/>
      <c r="IF10" s="435"/>
      <c r="IG10" s="435"/>
      <c r="IH10" s="435"/>
      <c r="II10" s="435"/>
      <c r="IJ10" s="435"/>
      <c r="IK10" s="435"/>
      <c r="IL10" s="435"/>
      <c r="IM10" s="435"/>
      <c r="IN10" s="435"/>
      <c r="IO10" s="435"/>
      <c r="IP10" s="435"/>
      <c r="IQ10" s="435"/>
      <c r="IR10" s="435"/>
      <c r="IS10" s="435"/>
      <c r="IT10" s="435"/>
      <c r="IU10" s="435"/>
      <c r="IV10" s="435"/>
    </row>
    <row r="11" spans="2:256" ht="21.95" customHeight="1" x14ac:dyDescent="0.2">
      <c r="B11" s="447" t="s">
        <v>56</v>
      </c>
      <c r="C11" s="449"/>
      <c r="D11" s="449"/>
      <c r="E11" s="500"/>
      <c r="F11" s="500"/>
      <c r="G11" s="449" t="s">
        <v>88</v>
      </c>
      <c r="H11" s="497"/>
      <c r="I11" s="498"/>
      <c r="J11" s="499"/>
      <c r="K11" s="435"/>
      <c r="L11" s="435"/>
      <c r="M11" s="435"/>
      <c r="N11" s="435"/>
      <c r="O11" s="435"/>
      <c r="P11" s="435"/>
      <c r="Q11" s="435"/>
      <c r="R11" s="435"/>
      <c r="S11" s="435"/>
      <c r="T11" s="435"/>
      <c r="U11" s="435"/>
      <c r="V11" s="435"/>
      <c r="W11" s="435"/>
      <c r="X11" s="435"/>
      <c r="Y11" s="435"/>
      <c r="Z11" s="435"/>
      <c r="AA11" s="435"/>
      <c r="AB11" s="435"/>
      <c r="AC11" s="435"/>
      <c r="AD11" s="435"/>
      <c r="AE11" s="435"/>
      <c r="AF11" s="435"/>
      <c r="AG11" s="435"/>
      <c r="AH11" s="435"/>
      <c r="AI11" s="435"/>
      <c r="AJ11" s="435"/>
      <c r="AK11" s="435"/>
      <c r="AL11" s="435"/>
      <c r="AM11" s="435"/>
      <c r="AN11" s="435"/>
      <c r="AO11" s="435"/>
      <c r="AP11" s="435"/>
      <c r="AQ11" s="435"/>
      <c r="AR11" s="435"/>
      <c r="AS11" s="435"/>
      <c r="AT11" s="435"/>
      <c r="AU11" s="435"/>
      <c r="AV11" s="435"/>
      <c r="AW11" s="435"/>
      <c r="AX11" s="435"/>
      <c r="AY11" s="435"/>
      <c r="AZ11" s="435"/>
      <c r="BA11" s="435"/>
      <c r="BB11" s="435"/>
      <c r="BC11" s="435"/>
      <c r="BD11" s="435"/>
      <c r="BE11" s="435"/>
      <c r="BF11" s="435"/>
      <c r="BG11" s="435"/>
      <c r="BH11" s="435"/>
      <c r="BI11" s="435"/>
      <c r="BJ11" s="435"/>
      <c r="BK11" s="435"/>
      <c r="BL11" s="435"/>
      <c r="BM11" s="435"/>
      <c r="BN11" s="435"/>
      <c r="BO11" s="435"/>
      <c r="BP11" s="435"/>
      <c r="BQ11" s="435"/>
      <c r="BR11" s="435"/>
      <c r="BS11" s="435"/>
      <c r="BT11" s="435"/>
      <c r="BU11" s="435"/>
      <c r="BV11" s="435"/>
      <c r="BW11" s="435"/>
      <c r="BX11" s="435"/>
      <c r="BY11" s="435"/>
      <c r="BZ11" s="435"/>
      <c r="CA11" s="435"/>
      <c r="CB11" s="435"/>
      <c r="CC11" s="435"/>
      <c r="CD11" s="435"/>
      <c r="CE11" s="435"/>
      <c r="CF11" s="435"/>
      <c r="CG11" s="435"/>
      <c r="CH11" s="435"/>
      <c r="CI11" s="435"/>
      <c r="CJ11" s="435"/>
      <c r="CK11" s="435"/>
      <c r="CL11" s="435"/>
      <c r="CM11" s="435"/>
      <c r="CN11" s="435"/>
      <c r="CO11" s="435"/>
      <c r="CP11" s="435"/>
      <c r="CQ11" s="435"/>
      <c r="CR11" s="435"/>
      <c r="CS11" s="435"/>
      <c r="CT11" s="435"/>
      <c r="CU11" s="435"/>
      <c r="CV11" s="435"/>
      <c r="CW11" s="435"/>
      <c r="CX11" s="435"/>
      <c r="CY11" s="435"/>
      <c r="CZ11" s="435"/>
      <c r="DA11" s="435"/>
      <c r="DB11" s="435"/>
      <c r="DC11" s="435"/>
      <c r="DD11" s="435"/>
      <c r="DE11" s="435"/>
      <c r="DF11" s="435"/>
      <c r="DG11" s="435"/>
      <c r="DH11" s="435"/>
      <c r="DI11" s="435"/>
      <c r="DJ11" s="435"/>
      <c r="DK11" s="435"/>
      <c r="DL11" s="435"/>
      <c r="DM11" s="435"/>
      <c r="DN11" s="435"/>
      <c r="DO11" s="435"/>
      <c r="DP11" s="435"/>
      <c r="DQ11" s="435"/>
      <c r="DR11" s="435"/>
      <c r="DS11" s="435"/>
      <c r="DT11" s="435"/>
      <c r="DU11" s="435"/>
      <c r="DV11" s="435"/>
      <c r="DW11" s="435"/>
      <c r="DX11" s="435"/>
      <c r="DY11" s="435"/>
      <c r="DZ11" s="435"/>
      <c r="EA11" s="435"/>
      <c r="EB11" s="435"/>
      <c r="EC11" s="435"/>
      <c r="ED11" s="435"/>
      <c r="EE11" s="435"/>
      <c r="EF11" s="435"/>
      <c r="EG11" s="435"/>
      <c r="EH11" s="435"/>
      <c r="EI11" s="435"/>
      <c r="EJ11" s="435"/>
      <c r="EK11" s="435"/>
      <c r="EL11" s="435"/>
      <c r="EM11" s="435"/>
      <c r="EN11" s="435"/>
      <c r="EO11" s="435"/>
      <c r="EP11" s="435"/>
      <c r="EQ11" s="435"/>
      <c r="ER11" s="435"/>
      <c r="ES11" s="435"/>
      <c r="ET11" s="435"/>
      <c r="EU11" s="435"/>
      <c r="EV11" s="435"/>
      <c r="EW11" s="435"/>
      <c r="EX11" s="435"/>
      <c r="EY11" s="435"/>
      <c r="EZ11" s="435"/>
      <c r="FA11" s="435"/>
      <c r="FB11" s="435"/>
      <c r="FC11" s="435"/>
      <c r="FD11" s="435"/>
      <c r="FE11" s="435"/>
      <c r="FF11" s="435"/>
      <c r="FG11" s="435"/>
      <c r="FH11" s="435"/>
      <c r="FI11" s="435"/>
      <c r="FJ11" s="435"/>
      <c r="FK11" s="435"/>
      <c r="FL11" s="435"/>
      <c r="FM11" s="435"/>
      <c r="FN11" s="435"/>
      <c r="FO11" s="435"/>
      <c r="FP11" s="435"/>
      <c r="FQ11" s="435"/>
      <c r="FR11" s="435"/>
      <c r="FS11" s="435"/>
      <c r="FT11" s="435"/>
      <c r="FU11" s="435"/>
      <c r="FV11" s="435"/>
      <c r="FW11" s="435"/>
      <c r="FX11" s="435"/>
      <c r="FY11" s="435"/>
      <c r="FZ11" s="435"/>
      <c r="GA11" s="435"/>
      <c r="GB11" s="435"/>
      <c r="GC11" s="435"/>
      <c r="GD11" s="435"/>
      <c r="GE11" s="435"/>
      <c r="GF11" s="435"/>
      <c r="GG11" s="435"/>
      <c r="GH11" s="435"/>
      <c r="GI11" s="435"/>
      <c r="GJ11" s="435"/>
      <c r="GK11" s="435"/>
      <c r="GL11" s="435"/>
      <c r="GM11" s="435"/>
      <c r="GN11" s="435"/>
      <c r="GO11" s="435"/>
      <c r="GP11" s="435"/>
      <c r="GQ11" s="435"/>
      <c r="GR11" s="435"/>
      <c r="GS11" s="435"/>
      <c r="GT11" s="435"/>
      <c r="GU11" s="435"/>
      <c r="GV11" s="435"/>
      <c r="GW11" s="435"/>
      <c r="GX11" s="435"/>
      <c r="GY11" s="435"/>
      <c r="GZ11" s="435"/>
      <c r="HA11" s="435"/>
      <c r="HB11" s="435"/>
      <c r="HC11" s="435"/>
      <c r="HD11" s="435"/>
      <c r="HE11" s="435"/>
      <c r="HF11" s="435"/>
      <c r="HG11" s="435"/>
      <c r="HH11" s="435"/>
      <c r="HI11" s="435"/>
      <c r="HJ11" s="435"/>
      <c r="HK11" s="435"/>
      <c r="HL11" s="435"/>
      <c r="HM11" s="435"/>
      <c r="HN11" s="435"/>
      <c r="HO11" s="435"/>
      <c r="HP11" s="435"/>
      <c r="HQ11" s="435"/>
      <c r="HR11" s="435"/>
      <c r="HS11" s="435"/>
      <c r="HT11" s="435"/>
      <c r="HU11" s="435"/>
      <c r="HV11" s="435"/>
      <c r="HW11" s="435"/>
      <c r="HX11" s="435"/>
      <c r="HY11" s="435"/>
      <c r="HZ11" s="435"/>
      <c r="IA11" s="435"/>
      <c r="IB11" s="435"/>
      <c r="IC11" s="435"/>
      <c r="ID11" s="435"/>
      <c r="IE11" s="435"/>
      <c r="IF11" s="435"/>
      <c r="IG11" s="435"/>
      <c r="IH11" s="435"/>
      <c r="II11" s="435"/>
      <c r="IJ11" s="435"/>
      <c r="IK11" s="435"/>
      <c r="IL11" s="435"/>
      <c r="IM11" s="435"/>
      <c r="IN11" s="435"/>
      <c r="IO11" s="435"/>
      <c r="IP11" s="435"/>
      <c r="IQ11" s="435"/>
      <c r="IR11" s="435"/>
      <c r="IS11" s="435"/>
      <c r="IT11" s="435"/>
      <c r="IU11" s="435"/>
      <c r="IV11" s="435"/>
    </row>
    <row r="12" spans="2:256" ht="21.95" customHeight="1" x14ac:dyDescent="0.2">
      <c r="B12" s="447" t="s">
        <v>57</v>
      </c>
      <c r="C12" s="449"/>
      <c r="D12" s="449"/>
      <c r="E12" s="448"/>
      <c r="F12" s="452"/>
      <c r="G12" s="449"/>
      <c r="H12" s="452"/>
      <c r="I12" s="452"/>
      <c r="J12" s="450"/>
      <c r="K12" s="435"/>
      <c r="L12" s="435"/>
      <c r="M12" s="435"/>
      <c r="N12" s="435"/>
      <c r="O12" s="435"/>
      <c r="P12" s="435"/>
      <c r="Q12" s="435"/>
      <c r="R12" s="435"/>
      <c r="S12" s="435"/>
      <c r="T12" s="435"/>
      <c r="U12" s="435"/>
      <c r="V12" s="435"/>
      <c r="W12" s="435"/>
      <c r="X12" s="435"/>
      <c r="Y12" s="435"/>
      <c r="Z12" s="435"/>
      <c r="AA12" s="435"/>
      <c r="AB12" s="435"/>
      <c r="AC12" s="435"/>
      <c r="AD12" s="435"/>
      <c r="AE12" s="435"/>
      <c r="AF12" s="435"/>
      <c r="AG12" s="435"/>
      <c r="AH12" s="435"/>
      <c r="AI12" s="435"/>
      <c r="AJ12" s="435"/>
      <c r="AK12" s="435"/>
      <c r="AL12" s="435"/>
      <c r="AM12" s="435"/>
      <c r="AN12" s="435"/>
      <c r="AO12" s="435"/>
      <c r="AP12" s="435"/>
      <c r="AQ12" s="435"/>
      <c r="AR12" s="435"/>
      <c r="AS12" s="435"/>
      <c r="AT12" s="435"/>
      <c r="AU12" s="435"/>
      <c r="AV12" s="435"/>
      <c r="AW12" s="435"/>
      <c r="AX12" s="435"/>
      <c r="AY12" s="435"/>
      <c r="AZ12" s="435"/>
      <c r="BA12" s="435"/>
      <c r="BB12" s="435"/>
      <c r="BC12" s="435"/>
      <c r="BD12" s="435"/>
      <c r="BE12" s="435"/>
      <c r="BF12" s="435"/>
      <c r="BG12" s="435"/>
      <c r="BH12" s="435"/>
      <c r="BI12" s="435"/>
      <c r="BJ12" s="435"/>
      <c r="BK12" s="435"/>
      <c r="BL12" s="435"/>
      <c r="BM12" s="435"/>
      <c r="BN12" s="435"/>
      <c r="BO12" s="435"/>
      <c r="BP12" s="435"/>
      <c r="BQ12" s="435"/>
      <c r="BR12" s="435"/>
      <c r="BS12" s="435"/>
      <c r="BT12" s="435"/>
      <c r="BU12" s="435"/>
      <c r="BV12" s="435"/>
      <c r="BW12" s="435"/>
      <c r="BX12" s="435"/>
      <c r="BY12" s="435"/>
      <c r="BZ12" s="435"/>
      <c r="CA12" s="435"/>
      <c r="CB12" s="435"/>
      <c r="CC12" s="435"/>
      <c r="CD12" s="435"/>
      <c r="CE12" s="435"/>
      <c r="CF12" s="435"/>
      <c r="CG12" s="435"/>
      <c r="CH12" s="435"/>
      <c r="CI12" s="435"/>
      <c r="CJ12" s="435"/>
      <c r="CK12" s="435"/>
      <c r="CL12" s="435"/>
      <c r="CM12" s="435"/>
      <c r="CN12" s="435"/>
      <c r="CO12" s="435"/>
      <c r="CP12" s="435"/>
      <c r="CQ12" s="435"/>
      <c r="CR12" s="435"/>
      <c r="CS12" s="435"/>
      <c r="CT12" s="435"/>
      <c r="CU12" s="435"/>
      <c r="CV12" s="435"/>
      <c r="CW12" s="435"/>
      <c r="CX12" s="435"/>
      <c r="CY12" s="435"/>
      <c r="CZ12" s="435"/>
      <c r="DA12" s="435"/>
      <c r="DB12" s="435"/>
      <c r="DC12" s="435"/>
      <c r="DD12" s="435"/>
      <c r="DE12" s="435"/>
      <c r="DF12" s="435"/>
      <c r="DG12" s="435"/>
      <c r="DH12" s="435"/>
      <c r="DI12" s="435"/>
      <c r="DJ12" s="435"/>
      <c r="DK12" s="435"/>
      <c r="DL12" s="435"/>
      <c r="DM12" s="435"/>
      <c r="DN12" s="435"/>
      <c r="DO12" s="435"/>
      <c r="DP12" s="435"/>
      <c r="DQ12" s="435"/>
      <c r="DR12" s="435"/>
      <c r="DS12" s="435"/>
      <c r="DT12" s="435"/>
      <c r="DU12" s="435"/>
      <c r="DV12" s="435"/>
      <c r="DW12" s="435"/>
      <c r="DX12" s="435"/>
      <c r="DY12" s="435"/>
      <c r="DZ12" s="435"/>
      <c r="EA12" s="435"/>
      <c r="EB12" s="435"/>
      <c r="EC12" s="435"/>
      <c r="ED12" s="435"/>
      <c r="EE12" s="435"/>
      <c r="EF12" s="435"/>
      <c r="EG12" s="435"/>
      <c r="EH12" s="435"/>
      <c r="EI12" s="435"/>
      <c r="EJ12" s="435"/>
      <c r="EK12" s="435"/>
      <c r="EL12" s="435"/>
      <c r="EM12" s="435"/>
      <c r="EN12" s="435"/>
      <c r="EO12" s="435"/>
      <c r="EP12" s="435"/>
      <c r="EQ12" s="435"/>
      <c r="ER12" s="435"/>
      <c r="ES12" s="435"/>
      <c r="ET12" s="435"/>
      <c r="EU12" s="435"/>
      <c r="EV12" s="435"/>
      <c r="EW12" s="435"/>
      <c r="EX12" s="435"/>
      <c r="EY12" s="435"/>
      <c r="EZ12" s="435"/>
      <c r="FA12" s="435"/>
      <c r="FB12" s="435"/>
      <c r="FC12" s="435"/>
      <c r="FD12" s="435"/>
      <c r="FE12" s="435"/>
      <c r="FF12" s="435"/>
      <c r="FG12" s="435"/>
      <c r="FH12" s="435"/>
      <c r="FI12" s="435"/>
      <c r="FJ12" s="435"/>
      <c r="FK12" s="435"/>
      <c r="FL12" s="435"/>
      <c r="FM12" s="435"/>
      <c r="FN12" s="435"/>
      <c r="FO12" s="435"/>
      <c r="FP12" s="435"/>
      <c r="FQ12" s="435"/>
      <c r="FR12" s="435"/>
      <c r="FS12" s="435"/>
      <c r="FT12" s="435"/>
      <c r="FU12" s="435"/>
      <c r="FV12" s="435"/>
      <c r="FW12" s="435"/>
      <c r="FX12" s="435"/>
      <c r="FY12" s="435"/>
      <c r="FZ12" s="435"/>
      <c r="GA12" s="435"/>
      <c r="GB12" s="435"/>
      <c r="GC12" s="435"/>
      <c r="GD12" s="435"/>
      <c r="GE12" s="435"/>
      <c r="GF12" s="435"/>
      <c r="GG12" s="435"/>
      <c r="GH12" s="435"/>
      <c r="GI12" s="435"/>
      <c r="GJ12" s="435"/>
      <c r="GK12" s="435"/>
      <c r="GL12" s="435"/>
      <c r="GM12" s="435"/>
      <c r="GN12" s="435"/>
      <c r="GO12" s="435"/>
      <c r="GP12" s="435"/>
      <c r="GQ12" s="435"/>
      <c r="GR12" s="435"/>
      <c r="GS12" s="435"/>
      <c r="GT12" s="435"/>
      <c r="GU12" s="435"/>
      <c r="GV12" s="435"/>
      <c r="GW12" s="435"/>
      <c r="GX12" s="435"/>
      <c r="GY12" s="435"/>
      <c r="GZ12" s="435"/>
      <c r="HA12" s="435"/>
      <c r="HB12" s="435"/>
      <c r="HC12" s="435"/>
      <c r="HD12" s="435"/>
      <c r="HE12" s="435"/>
      <c r="HF12" s="435"/>
      <c r="HG12" s="435"/>
      <c r="HH12" s="435"/>
      <c r="HI12" s="435"/>
      <c r="HJ12" s="435"/>
      <c r="HK12" s="435"/>
      <c r="HL12" s="435"/>
      <c r="HM12" s="435"/>
      <c r="HN12" s="435"/>
      <c r="HO12" s="435"/>
      <c r="HP12" s="435"/>
      <c r="HQ12" s="435"/>
      <c r="HR12" s="435"/>
      <c r="HS12" s="435"/>
      <c r="HT12" s="435"/>
      <c r="HU12" s="435"/>
      <c r="HV12" s="435"/>
      <c r="HW12" s="435"/>
      <c r="HX12" s="435"/>
      <c r="HY12" s="435"/>
      <c r="HZ12" s="435"/>
      <c r="IA12" s="435"/>
      <c r="IB12" s="435"/>
      <c r="IC12" s="435"/>
      <c r="ID12" s="435"/>
      <c r="IE12" s="435"/>
      <c r="IF12" s="435"/>
      <c r="IG12" s="435"/>
      <c r="IH12" s="435"/>
      <c r="II12" s="435"/>
      <c r="IJ12" s="435"/>
      <c r="IK12" s="435"/>
      <c r="IL12" s="435"/>
      <c r="IM12" s="435"/>
      <c r="IN12" s="435"/>
      <c r="IO12" s="435"/>
      <c r="IP12" s="435"/>
      <c r="IQ12" s="435"/>
      <c r="IR12" s="435"/>
      <c r="IS12" s="435"/>
      <c r="IT12" s="435"/>
      <c r="IU12" s="435"/>
      <c r="IV12" s="435"/>
    </row>
    <row r="13" spans="2:256" ht="21.95" customHeight="1" x14ac:dyDescent="0.2">
      <c r="B13" s="447" t="s">
        <v>138</v>
      </c>
      <c r="C13" s="449"/>
      <c r="D13" s="449"/>
      <c r="E13" s="500"/>
      <c r="F13" s="501"/>
      <c r="G13" s="449"/>
      <c r="H13" s="449"/>
      <c r="I13" s="449"/>
      <c r="J13" s="445"/>
      <c r="K13" s="435"/>
      <c r="L13" s="435"/>
      <c r="M13" s="435"/>
      <c r="N13" s="435"/>
      <c r="O13" s="435"/>
      <c r="P13" s="435"/>
      <c r="Q13" s="435"/>
      <c r="R13" s="435"/>
      <c r="S13" s="435"/>
      <c r="T13" s="435"/>
      <c r="U13" s="435"/>
      <c r="V13" s="435"/>
      <c r="W13" s="435"/>
      <c r="X13" s="435"/>
      <c r="Y13" s="435"/>
      <c r="Z13" s="435"/>
      <c r="AA13" s="435"/>
      <c r="AB13" s="435"/>
      <c r="AC13" s="435"/>
      <c r="AD13" s="435"/>
      <c r="AE13" s="435"/>
      <c r="AF13" s="435"/>
      <c r="AG13" s="435"/>
      <c r="AH13" s="435"/>
      <c r="AI13" s="435"/>
      <c r="AJ13" s="435"/>
      <c r="AK13" s="435"/>
      <c r="AL13" s="435"/>
      <c r="AM13" s="435"/>
      <c r="AN13" s="435"/>
      <c r="AO13" s="435"/>
      <c r="AP13" s="435"/>
      <c r="AQ13" s="435"/>
      <c r="AR13" s="435"/>
      <c r="AS13" s="435"/>
      <c r="AT13" s="435"/>
      <c r="AU13" s="435"/>
      <c r="AV13" s="435"/>
      <c r="AW13" s="435"/>
      <c r="AX13" s="435"/>
      <c r="AY13" s="435"/>
      <c r="AZ13" s="435"/>
      <c r="BA13" s="435"/>
      <c r="BB13" s="435"/>
      <c r="BC13" s="435"/>
      <c r="BD13" s="435"/>
      <c r="BE13" s="435"/>
      <c r="BF13" s="435"/>
      <c r="BG13" s="435"/>
      <c r="BH13" s="435"/>
      <c r="BI13" s="435"/>
      <c r="BJ13" s="435"/>
      <c r="BK13" s="435"/>
      <c r="BL13" s="435"/>
      <c r="BM13" s="435"/>
      <c r="BN13" s="435"/>
      <c r="BO13" s="435"/>
      <c r="BP13" s="435"/>
      <c r="BQ13" s="435"/>
      <c r="BR13" s="435"/>
      <c r="BS13" s="435"/>
      <c r="BT13" s="435"/>
      <c r="BU13" s="435"/>
      <c r="BV13" s="435"/>
      <c r="BW13" s="435"/>
      <c r="BX13" s="435"/>
      <c r="BY13" s="435"/>
      <c r="BZ13" s="435"/>
      <c r="CA13" s="435"/>
      <c r="CB13" s="435"/>
      <c r="CC13" s="435"/>
      <c r="CD13" s="435"/>
      <c r="CE13" s="435"/>
      <c r="CF13" s="435"/>
      <c r="CG13" s="435"/>
      <c r="CH13" s="435"/>
      <c r="CI13" s="435"/>
      <c r="CJ13" s="435"/>
      <c r="CK13" s="435"/>
      <c r="CL13" s="435"/>
      <c r="CM13" s="435"/>
      <c r="CN13" s="435"/>
      <c r="CO13" s="435"/>
      <c r="CP13" s="435"/>
      <c r="CQ13" s="435"/>
      <c r="CR13" s="435"/>
      <c r="CS13" s="435"/>
      <c r="CT13" s="435"/>
      <c r="CU13" s="435"/>
      <c r="CV13" s="435"/>
      <c r="CW13" s="435"/>
      <c r="CX13" s="435"/>
      <c r="CY13" s="435"/>
      <c r="CZ13" s="435"/>
      <c r="DA13" s="435"/>
      <c r="DB13" s="435"/>
      <c r="DC13" s="435"/>
      <c r="DD13" s="435"/>
      <c r="DE13" s="435"/>
      <c r="DF13" s="435"/>
      <c r="DG13" s="435"/>
      <c r="DH13" s="435"/>
      <c r="DI13" s="435"/>
      <c r="DJ13" s="435"/>
      <c r="DK13" s="435"/>
      <c r="DL13" s="435"/>
      <c r="DM13" s="435"/>
      <c r="DN13" s="435"/>
      <c r="DO13" s="435"/>
      <c r="DP13" s="435"/>
      <c r="DQ13" s="435"/>
      <c r="DR13" s="435"/>
      <c r="DS13" s="435"/>
      <c r="DT13" s="435"/>
      <c r="DU13" s="435"/>
      <c r="DV13" s="435"/>
      <c r="DW13" s="435"/>
      <c r="DX13" s="435"/>
      <c r="DY13" s="435"/>
      <c r="DZ13" s="435"/>
      <c r="EA13" s="435"/>
      <c r="EB13" s="435"/>
      <c r="EC13" s="435"/>
      <c r="ED13" s="435"/>
      <c r="EE13" s="435"/>
      <c r="EF13" s="435"/>
      <c r="EG13" s="435"/>
      <c r="EH13" s="435"/>
      <c r="EI13" s="435"/>
      <c r="EJ13" s="435"/>
      <c r="EK13" s="435"/>
      <c r="EL13" s="435"/>
      <c r="EM13" s="435"/>
      <c r="EN13" s="435"/>
      <c r="EO13" s="435"/>
      <c r="EP13" s="435"/>
      <c r="EQ13" s="435"/>
      <c r="ER13" s="435"/>
      <c r="ES13" s="435"/>
      <c r="ET13" s="435"/>
      <c r="EU13" s="435"/>
      <c r="EV13" s="435"/>
      <c r="EW13" s="435"/>
      <c r="EX13" s="435"/>
      <c r="EY13" s="435"/>
      <c r="EZ13" s="435"/>
      <c r="FA13" s="435"/>
      <c r="FB13" s="435"/>
      <c r="FC13" s="435"/>
      <c r="FD13" s="435"/>
      <c r="FE13" s="435"/>
      <c r="FF13" s="435"/>
      <c r="FG13" s="435"/>
      <c r="FH13" s="435"/>
      <c r="FI13" s="435"/>
      <c r="FJ13" s="435"/>
      <c r="FK13" s="435"/>
      <c r="FL13" s="435"/>
      <c r="FM13" s="435"/>
      <c r="FN13" s="435"/>
      <c r="FO13" s="435"/>
      <c r="FP13" s="435"/>
      <c r="FQ13" s="435"/>
      <c r="FR13" s="435"/>
      <c r="FS13" s="435"/>
      <c r="FT13" s="435"/>
      <c r="FU13" s="435"/>
      <c r="FV13" s="435"/>
      <c r="FW13" s="435"/>
      <c r="FX13" s="435"/>
      <c r="FY13" s="435"/>
      <c r="FZ13" s="435"/>
      <c r="GA13" s="435"/>
      <c r="GB13" s="435"/>
      <c r="GC13" s="435"/>
      <c r="GD13" s="435"/>
      <c r="GE13" s="435"/>
      <c r="GF13" s="435"/>
      <c r="GG13" s="435"/>
      <c r="GH13" s="435"/>
      <c r="GI13" s="435"/>
      <c r="GJ13" s="435"/>
      <c r="GK13" s="435"/>
      <c r="GL13" s="435"/>
      <c r="GM13" s="435"/>
      <c r="GN13" s="435"/>
      <c r="GO13" s="435"/>
      <c r="GP13" s="435"/>
      <c r="GQ13" s="435"/>
      <c r="GR13" s="435"/>
      <c r="GS13" s="435"/>
      <c r="GT13" s="435"/>
      <c r="GU13" s="435"/>
      <c r="GV13" s="435"/>
      <c r="GW13" s="435"/>
      <c r="GX13" s="435"/>
      <c r="GY13" s="435"/>
      <c r="GZ13" s="435"/>
      <c r="HA13" s="435"/>
      <c r="HB13" s="435"/>
      <c r="HC13" s="435"/>
      <c r="HD13" s="435"/>
      <c r="HE13" s="435"/>
      <c r="HF13" s="435"/>
      <c r="HG13" s="435"/>
      <c r="HH13" s="435"/>
      <c r="HI13" s="435"/>
      <c r="HJ13" s="435"/>
      <c r="HK13" s="435"/>
      <c r="HL13" s="435"/>
      <c r="HM13" s="435"/>
      <c r="HN13" s="435"/>
      <c r="HO13" s="435"/>
      <c r="HP13" s="435"/>
      <c r="HQ13" s="435"/>
      <c r="HR13" s="435"/>
      <c r="HS13" s="435"/>
      <c r="HT13" s="435"/>
      <c r="HU13" s="435"/>
      <c r="HV13" s="435"/>
      <c r="HW13" s="435"/>
      <c r="HX13" s="435"/>
      <c r="HY13" s="435"/>
      <c r="HZ13" s="435"/>
      <c r="IA13" s="435"/>
      <c r="IB13" s="435"/>
      <c r="IC13" s="435"/>
      <c r="ID13" s="435"/>
      <c r="IE13" s="435"/>
      <c r="IF13" s="435"/>
      <c r="IG13" s="435"/>
      <c r="IH13" s="435"/>
      <c r="II13" s="435"/>
      <c r="IJ13" s="435"/>
      <c r="IK13" s="435"/>
      <c r="IL13" s="435"/>
      <c r="IM13" s="435"/>
      <c r="IN13" s="435"/>
      <c r="IO13" s="435"/>
      <c r="IP13" s="435"/>
      <c r="IQ13" s="435"/>
      <c r="IR13" s="435"/>
      <c r="IS13" s="435"/>
      <c r="IT13" s="435"/>
      <c r="IU13" s="435"/>
      <c r="IV13" s="435"/>
    </row>
    <row r="14" spans="2:256" ht="21.95" customHeight="1" x14ac:dyDescent="0.2">
      <c r="B14" s="447" t="s">
        <v>58</v>
      </c>
      <c r="C14" s="449"/>
      <c r="D14" s="449"/>
      <c r="E14" s="457"/>
      <c r="F14" s="449"/>
      <c r="G14" s="449"/>
      <c r="H14" s="449"/>
      <c r="I14" s="449"/>
      <c r="J14" s="445"/>
      <c r="K14" s="435"/>
      <c r="L14" s="435"/>
      <c r="M14" s="435"/>
      <c r="N14" s="435"/>
      <c r="O14" s="435"/>
      <c r="P14" s="435"/>
      <c r="Q14" s="435"/>
      <c r="R14" s="435"/>
      <c r="S14" s="435"/>
      <c r="T14" s="435"/>
      <c r="U14" s="435"/>
      <c r="V14" s="435"/>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435"/>
      <c r="BA14" s="435"/>
      <c r="BB14" s="435"/>
      <c r="BC14" s="435"/>
      <c r="BD14" s="435"/>
      <c r="BE14" s="435"/>
      <c r="BF14" s="435"/>
      <c r="BG14" s="435"/>
      <c r="BH14" s="435"/>
      <c r="BI14" s="435"/>
      <c r="BJ14" s="435"/>
      <c r="BK14" s="435"/>
      <c r="BL14" s="435"/>
      <c r="BM14" s="435"/>
      <c r="BN14" s="435"/>
      <c r="BO14" s="435"/>
      <c r="BP14" s="435"/>
      <c r="BQ14" s="435"/>
      <c r="BR14" s="435"/>
      <c r="BS14" s="435"/>
      <c r="BT14" s="435"/>
      <c r="BU14" s="435"/>
      <c r="BV14" s="435"/>
      <c r="BW14" s="435"/>
      <c r="BX14" s="435"/>
      <c r="BY14" s="435"/>
      <c r="BZ14" s="435"/>
      <c r="CA14" s="435"/>
      <c r="CB14" s="435"/>
      <c r="CC14" s="435"/>
      <c r="CD14" s="435"/>
      <c r="CE14" s="435"/>
      <c r="CF14" s="435"/>
      <c r="CG14" s="435"/>
      <c r="CH14" s="435"/>
      <c r="CI14" s="435"/>
      <c r="CJ14" s="435"/>
      <c r="CK14" s="435"/>
      <c r="CL14" s="435"/>
      <c r="CM14" s="435"/>
      <c r="CN14" s="435"/>
      <c r="CO14" s="435"/>
      <c r="CP14" s="435"/>
      <c r="CQ14" s="435"/>
      <c r="CR14" s="435"/>
      <c r="CS14" s="435"/>
      <c r="CT14" s="435"/>
      <c r="CU14" s="435"/>
      <c r="CV14" s="435"/>
      <c r="CW14" s="435"/>
      <c r="CX14" s="435"/>
      <c r="CY14" s="435"/>
      <c r="CZ14" s="435"/>
      <c r="DA14" s="435"/>
      <c r="DB14" s="435"/>
      <c r="DC14" s="435"/>
      <c r="DD14" s="435"/>
      <c r="DE14" s="435"/>
      <c r="DF14" s="435"/>
      <c r="DG14" s="435"/>
      <c r="DH14" s="435"/>
      <c r="DI14" s="435"/>
      <c r="DJ14" s="435"/>
      <c r="DK14" s="435"/>
      <c r="DL14" s="435"/>
      <c r="DM14" s="435"/>
      <c r="DN14" s="435"/>
      <c r="DO14" s="435"/>
      <c r="DP14" s="435"/>
      <c r="DQ14" s="435"/>
      <c r="DR14" s="435"/>
      <c r="DS14" s="435"/>
      <c r="DT14" s="435"/>
      <c r="DU14" s="435"/>
      <c r="DV14" s="435"/>
      <c r="DW14" s="435"/>
      <c r="DX14" s="435"/>
      <c r="DY14" s="435"/>
      <c r="DZ14" s="435"/>
      <c r="EA14" s="435"/>
      <c r="EB14" s="435"/>
      <c r="EC14" s="435"/>
      <c r="ED14" s="435"/>
      <c r="EE14" s="435"/>
      <c r="EF14" s="435"/>
      <c r="EG14" s="435"/>
      <c r="EH14" s="435"/>
      <c r="EI14" s="435"/>
      <c r="EJ14" s="435"/>
      <c r="EK14" s="435"/>
      <c r="EL14" s="435"/>
      <c r="EM14" s="435"/>
      <c r="EN14" s="435"/>
      <c r="EO14" s="435"/>
      <c r="EP14" s="435"/>
      <c r="EQ14" s="435"/>
      <c r="ER14" s="435"/>
      <c r="ES14" s="435"/>
      <c r="ET14" s="435"/>
      <c r="EU14" s="435"/>
      <c r="EV14" s="435"/>
      <c r="EW14" s="435"/>
      <c r="EX14" s="435"/>
      <c r="EY14" s="435"/>
      <c r="EZ14" s="435"/>
      <c r="FA14" s="435"/>
      <c r="FB14" s="435"/>
      <c r="FC14" s="435"/>
      <c r="FD14" s="435"/>
      <c r="FE14" s="435"/>
      <c r="FF14" s="435"/>
      <c r="FG14" s="435"/>
      <c r="FH14" s="435"/>
      <c r="FI14" s="435"/>
      <c r="FJ14" s="435"/>
      <c r="FK14" s="435"/>
      <c r="FL14" s="435"/>
      <c r="FM14" s="435"/>
      <c r="FN14" s="435"/>
      <c r="FO14" s="435"/>
      <c r="FP14" s="435"/>
      <c r="FQ14" s="435"/>
      <c r="FR14" s="435"/>
      <c r="FS14" s="435"/>
      <c r="FT14" s="435"/>
      <c r="FU14" s="435"/>
      <c r="FV14" s="435"/>
      <c r="FW14" s="435"/>
      <c r="FX14" s="435"/>
      <c r="FY14" s="435"/>
      <c r="FZ14" s="435"/>
      <c r="GA14" s="435"/>
      <c r="GB14" s="435"/>
      <c r="GC14" s="435"/>
      <c r="GD14" s="435"/>
      <c r="GE14" s="435"/>
      <c r="GF14" s="435"/>
      <c r="GG14" s="435"/>
      <c r="GH14" s="435"/>
      <c r="GI14" s="435"/>
      <c r="GJ14" s="435"/>
      <c r="GK14" s="435"/>
      <c r="GL14" s="435"/>
      <c r="GM14" s="435"/>
      <c r="GN14" s="435"/>
      <c r="GO14" s="435"/>
      <c r="GP14" s="435"/>
      <c r="GQ14" s="435"/>
      <c r="GR14" s="435"/>
      <c r="GS14" s="435"/>
      <c r="GT14" s="435"/>
      <c r="GU14" s="435"/>
      <c r="GV14" s="435"/>
      <c r="GW14" s="435"/>
      <c r="GX14" s="435"/>
      <c r="GY14" s="435"/>
      <c r="GZ14" s="435"/>
      <c r="HA14" s="435"/>
      <c r="HB14" s="435"/>
      <c r="HC14" s="435"/>
      <c r="HD14" s="435"/>
      <c r="HE14" s="435"/>
      <c r="HF14" s="435"/>
      <c r="HG14" s="435"/>
      <c r="HH14" s="435"/>
      <c r="HI14" s="435"/>
      <c r="HJ14" s="435"/>
      <c r="HK14" s="435"/>
      <c r="HL14" s="435"/>
      <c r="HM14" s="435"/>
      <c r="HN14" s="435"/>
      <c r="HO14" s="435"/>
      <c r="HP14" s="435"/>
      <c r="HQ14" s="435"/>
      <c r="HR14" s="435"/>
      <c r="HS14" s="435"/>
      <c r="HT14" s="435"/>
      <c r="HU14" s="435"/>
      <c r="HV14" s="435"/>
      <c r="HW14" s="435"/>
      <c r="HX14" s="435"/>
      <c r="HY14" s="435"/>
      <c r="HZ14" s="435"/>
      <c r="IA14" s="435"/>
      <c r="IB14" s="435"/>
      <c r="IC14" s="435"/>
      <c r="ID14" s="435"/>
      <c r="IE14" s="435"/>
      <c r="IF14" s="435"/>
      <c r="IG14" s="435"/>
      <c r="IH14" s="435"/>
      <c r="II14" s="435"/>
      <c r="IJ14" s="435"/>
      <c r="IK14" s="435"/>
      <c r="IL14" s="435"/>
      <c r="IM14" s="435"/>
      <c r="IN14" s="435"/>
      <c r="IO14" s="435"/>
      <c r="IP14" s="435"/>
      <c r="IQ14" s="435"/>
      <c r="IR14" s="435"/>
      <c r="IS14" s="435"/>
      <c r="IT14" s="435"/>
      <c r="IU14" s="435"/>
      <c r="IV14" s="435"/>
    </row>
    <row r="15" spans="2:256" ht="21.95" customHeight="1" thickBot="1" x14ac:dyDescent="0.25">
      <c r="B15" s="505" t="s">
        <v>59</v>
      </c>
      <c r="C15" s="506"/>
      <c r="D15" s="506"/>
      <c r="E15" s="507"/>
      <c r="F15" s="506"/>
      <c r="G15" s="487" t="s">
        <v>112</v>
      </c>
      <c r="H15" s="486" t="s">
        <v>113</v>
      </c>
      <c r="I15" s="486" t="s">
        <v>114</v>
      </c>
      <c r="J15" s="474"/>
      <c r="K15" s="435"/>
      <c r="L15" s="435"/>
      <c r="M15" s="435"/>
      <c r="N15" s="435"/>
      <c r="O15" s="435"/>
      <c r="P15" s="435"/>
      <c r="Q15" s="435"/>
      <c r="R15" s="435"/>
      <c r="S15" s="435"/>
      <c r="T15" s="435"/>
      <c r="U15" s="435"/>
      <c r="V15" s="435"/>
      <c r="W15" s="435"/>
      <c r="X15" s="435"/>
      <c r="Y15" s="435"/>
      <c r="Z15" s="435"/>
      <c r="AA15" s="435"/>
      <c r="AB15" s="435"/>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435"/>
      <c r="BA15" s="435"/>
      <c r="BB15" s="435"/>
      <c r="BC15" s="435"/>
      <c r="BD15" s="435"/>
      <c r="BE15" s="435"/>
      <c r="BF15" s="435"/>
      <c r="BG15" s="435"/>
      <c r="BH15" s="435"/>
      <c r="BI15" s="435"/>
      <c r="BJ15" s="435"/>
      <c r="BK15" s="435"/>
      <c r="BL15" s="435"/>
      <c r="BM15" s="435"/>
      <c r="BN15" s="435"/>
      <c r="BO15" s="435"/>
      <c r="BP15" s="435"/>
      <c r="BQ15" s="435"/>
      <c r="BR15" s="435"/>
      <c r="BS15" s="435"/>
      <c r="BT15" s="435"/>
      <c r="BU15" s="435"/>
      <c r="BV15" s="435"/>
      <c r="BW15" s="435"/>
      <c r="BX15" s="435"/>
      <c r="BY15" s="435"/>
      <c r="BZ15" s="435"/>
      <c r="CA15" s="435"/>
      <c r="CB15" s="435"/>
      <c r="CC15" s="435"/>
      <c r="CD15" s="435"/>
      <c r="CE15" s="435"/>
      <c r="CF15" s="435"/>
      <c r="CG15" s="435"/>
      <c r="CH15" s="435"/>
      <c r="CI15" s="435"/>
      <c r="CJ15" s="435"/>
      <c r="CK15" s="435"/>
      <c r="CL15" s="435"/>
      <c r="CM15" s="435"/>
      <c r="CN15" s="435"/>
      <c r="CO15" s="435"/>
      <c r="CP15" s="435"/>
      <c r="CQ15" s="435"/>
      <c r="CR15" s="435"/>
      <c r="CS15" s="435"/>
      <c r="CT15" s="435"/>
      <c r="CU15" s="435"/>
      <c r="CV15" s="435"/>
      <c r="CW15" s="435"/>
      <c r="CX15" s="435"/>
      <c r="CY15" s="435"/>
      <c r="CZ15" s="435"/>
      <c r="DA15" s="435"/>
      <c r="DB15" s="435"/>
      <c r="DC15" s="435"/>
      <c r="DD15" s="435"/>
      <c r="DE15" s="435"/>
      <c r="DF15" s="435"/>
      <c r="DG15" s="435"/>
      <c r="DH15" s="435"/>
      <c r="DI15" s="435"/>
      <c r="DJ15" s="435"/>
      <c r="DK15" s="435"/>
      <c r="DL15" s="435"/>
      <c r="DM15" s="435"/>
      <c r="DN15" s="435"/>
      <c r="DO15" s="435"/>
      <c r="DP15" s="435"/>
      <c r="DQ15" s="435"/>
      <c r="DR15" s="435"/>
      <c r="DS15" s="435"/>
      <c r="DT15" s="435"/>
      <c r="DU15" s="435"/>
      <c r="DV15" s="435"/>
      <c r="DW15" s="435"/>
      <c r="DX15" s="435"/>
      <c r="DY15" s="435"/>
      <c r="DZ15" s="435"/>
      <c r="EA15" s="435"/>
      <c r="EB15" s="435"/>
      <c r="EC15" s="435"/>
      <c r="ED15" s="435"/>
      <c r="EE15" s="435"/>
      <c r="EF15" s="435"/>
      <c r="EG15" s="435"/>
      <c r="EH15" s="435"/>
      <c r="EI15" s="435"/>
      <c r="EJ15" s="435"/>
      <c r="EK15" s="435"/>
      <c r="EL15" s="435"/>
      <c r="EM15" s="435"/>
      <c r="EN15" s="435"/>
      <c r="EO15" s="435"/>
      <c r="EP15" s="435"/>
      <c r="EQ15" s="435"/>
      <c r="ER15" s="435"/>
      <c r="ES15" s="435"/>
      <c r="ET15" s="435"/>
      <c r="EU15" s="435"/>
      <c r="EV15" s="435"/>
      <c r="EW15" s="435"/>
      <c r="EX15" s="435"/>
      <c r="EY15" s="435"/>
      <c r="EZ15" s="435"/>
      <c r="FA15" s="435"/>
      <c r="FB15" s="435"/>
      <c r="FC15" s="435"/>
      <c r="FD15" s="435"/>
      <c r="FE15" s="435"/>
      <c r="FF15" s="435"/>
      <c r="FG15" s="435"/>
      <c r="FH15" s="435"/>
      <c r="FI15" s="435"/>
      <c r="FJ15" s="435"/>
      <c r="FK15" s="435"/>
      <c r="FL15" s="435"/>
      <c r="FM15" s="435"/>
      <c r="FN15" s="435"/>
      <c r="FO15" s="435"/>
      <c r="FP15" s="435"/>
      <c r="FQ15" s="435"/>
      <c r="FR15" s="435"/>
      <c r="FS15" s="435"/>
      <c r="FT15" s="435"/>
      <c r="FU15" s="435"/>
      <c r="FV15" s="435"/>
      <c r="FW15" s="435"/>
      <c r="FX15" s="435"/>
      <c r="FY15" s="435"/>
      <c r="FZ15" s="435"/>
      <c r="GA15" s="435"/>
      <c r="GB15" s="435"/>
      <c r="GC15" s="435"/>
      <c r="GD15" s="435"/>
      <c r="GE15" s="435"/>
      <c r="GF15" s="435"/>
      <c r="GG15" s="435"/>
      <c r="GH15" s="435"/>
      <c r="GI15" s="435"/>
      <c r="GJ15" s="435"/>
      <c r="GK15" s="435"/>
      <c r="GL15" s="435"/>
      <c r="GM15" s="435"/>
      <c r="GN15" s="435"/>
      <c r="GO15" s="435"/>
      <c r="GP15" s="435"/>
      <c r="GQ15" s="435"/>
      <c r="GR15" s="435"/>
      <c r="GS15" s="435"/>
      <c r="GT15" s="435"/>
      <c r="GU15" s="435"/>
      <c r="GV15" s="435"/>
      <c r="GW15" s="435"/>
      <c r="GX15" s="435"/>
      <c r="GY15" s="435"/>
      <c r="GZ15" s="435"/>
      <c r="HA15" s="435"/>
      <c r="HB15" s="435"/>
      <c r="HC15" s="435"/>
      <c r="HD15" s="435"/>
      <c r="HE15" s="435"/>
      <c r="HF15" s="435"/>
      <c r="HG15" s="435"/>
      <c r="HH15" s="435"/>
      <c r="HI15" s="435"/>
      <c r="HJ15" s="435"/>
      <c r="HK15" s="435"/>
      <c r="HL15" s="435"/>
      <c r="HM15" s="435"/>
      <c r="HN15" s="435"/>
      <c r="HO15" s="435"/>
      <c r="HP15" s="435"/>
      <c r="HQ15" s="435"/>
      <c r="HR15" s="435"/>
      <c r="HS15" s="435"/>
      <c r="HT15" s="435"/>
      <c r="HU15" s="435"/>
      <c r="HV15" s="435"/>
      <c r="HW15" s="435"/>
      <c r="HX15" s="435"/>
      <c r="HY15" s="435"/>
      <c r="HZ15" s="435"/>
      <c r="IA15" s="435"/>
      <c r="IB15" s="435"/>
      <c r="IC15" s="435"/>
      <c r="ID15" s="435"/>
      <c r="IE15" s="435"/>
      <c r="IF15" s="435"/>
      <c r="IG15" s="435"/>
      <c r="IH15" s="435"/>
      <c r="II15" s="435"/>
      <c r="IJ15" s="435"/>
      <c r="IK15" s="435"/>
      <c r="IL15" s="435"/>
      <c r="IM15" s="435"/>
      <c r="IN15" s="435"/>
      <c r="IO15" s="435"/>
      <c r="IP15" s="435"/>
      <c r="IQ15" s="435"/>
      <c r="IR15" s="435"/>
      <c r="IS15" s="435"/>
      <c r="IT15" s="435"/>
      <c r="IU15" s="435"/>
      <c r="IV15" s="435"/>
    </row>
    <row r="16" spans="2:256" ht="21.95" customHeight="1" thickTop="1" x14ac:dyDescent="0.2">
      <c r="B16" s="508" t="s">
        <v>60</v>
      </c>
      <c r="C16" s="509"/>
      <c r="D16" s="447" t="s">
        <v>61</v>
      </c>
      <c r="E16" s="453"/>
      <c r="F16" s="449"/>
      <c r="G16" s="485" t="s">
        <v>103</v>
      </c>
      <c r="H16" s="448"/>
      <c r="I16" s="448"/>
      <c r="J16" s="483" t="s">
        <v>91</v>
      </c>
      <c r="K16" s="435"/>
      <c r="L16" s="435"/>
      <c r="M16" s="435"/>
      <c r="N16" s="435"/>
      <c r="O16" s="435"/>
      <c r="P16" s="435"/>
      <c r="Q16" s="435"/>
      <c r="R16" s="435"/>
      <c r="S16" s="435"/>
      <c r="T16" s="435"/>
      <c r="U16" s="435"/>
      <c r="V16" s="435"/>
      <c r="W16" s="435"/>
      <c r="X16" s="435"/>
      <c r="Y16" s="435"/>
      <c r="Z16" s="435"/>
      <c r="AA16" s="435"/>
      <c r="AB16" s="435"/>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435"/>
      <c r="BA16" s="435"/>
      <c r="BB16" s="435"/>
      <c r="BC16" s="435"/>
      <c r="BD16" s="435"/>
      <c r="BE16" s="435"/>
      <c r="BF16" s="435"/>
      <c r="BG16" s="435"/>
      <c r="BH16" s="435"/>
      <c r="BI16" s="435"/>
      <c r="BJ16" s="435"/>
      <c r="BK16" s="435"/>
      <c r="BL16" s="435"/>
      <c r="BM16" s="435"/>
      <c r="BN16" s="435"/>
      <c r="BO16" s="435"/>
      <c r="BP16" s="435"/>
      <c r="BQ16" s="435"/>
      <c r="BR16" s="435"/>
      <c r="BS16" s="435"/>
      <c r="BT16" s="435"/>
      <c r="BU16" s="435"/>
      <c r="BV16" s="435"/>
      <c r="BW16" s="435"/>
      <c r="BX16" s="435"/>
      <c r="BY16" s="435"/>
      <c r="BZ16" s="435"/>
      <c r="CA16" s="435"/>
      <c r="CB16" s="435"/>
      <c r="CC16" s="435"/>
      <c r="CD16" s="435"/>
      <c r="CE16" s="435"/>
      <c r="CF16" s="435"/>
      <c r="CG16" s="435"/>
      <c r="CH16" s="435"/>
      <c r="CI16" s="435"/>
      <c r="CJ16" s="435"/>
      <c r="CK16" s="435"/>
      <c r="CL16" s="435"/>
      <c r="CM16" s="435"/>
      <c r="CN16" s="435"/>
      <c r="CO16" s="435"/>
      <c r="CP16" s="435"/>
      <c r="CQ16" s="435"/>
      <c r="CR16" s="435"/>
      <c r="CS16" s="435"/>
      <c r="CT16" s="435"/>
      <c r="CU16" s="435"/>
      <c r="CV16" s="435"/>
      <c r="CW16" s="435"/>
      <c r="CX16" s="435"/>
      <c r="CY16" s="435"/>
      <c r="CZ16" s="435"/>
      <c r="DA16" s="435"/>
      <c r="DB16" s="435"/>
      <c r="DC16" s="435"/>
      <c r="DD16" s="435"/>
      <c r="DE16" s="435"/>
      <c r="DF16" s="435"/>
      <c r="DG16" s="435"/>
      <c r="DH16" s="435"/>
      <c r="DI16" s="435"/>
      <c r="DJ16" s="435"/>
      <c r="DK16" s="435"/>
      <c r="DL16" s="435"/>
      <c r="DM16" s="435"/>
      <c r="DN16" s="435"/>
      <c r="DO16" s="435"/>
      <c r="DP16" s="435"/>
      <c r="DQ16" s="435"/>
      <c r="DR16" s="435"/>
      <c r="DS16" s="435"/>
      <c r="DT16" s="435"/>
      <c r="DU16" s="435"/>
      <c r="DV16" s="435"/>
      <c r="DW16" s="435"/>
      <c r="DX16" s="435"/>
      <c r="DY16" s="435"/>
      <c r="DZ16" s="435"/>
      <c r="EA16" s="435"/>
      <c r="EB16" s="435"/>
      <c r="EC16" s="435"/>
      <c r="ED16" s="435"/>
      <c r="EE16" s="435"/>
      <c r="EF16" s="435"/>
      <c r="EG16" s="435"/>
      <c r="EH16" s="435"/>
      <c r="EI16" s="435"/>
      <c r="EJ16" s="435"/>
      <c r="EK16" s="435"/>
      <c r="EL16" s="435"/>
      <c r="EM16" s="435"/>
      <c r="EN16" s="435"/>
      <c r="EO16" s="435"/>
      <c r="EP16" s="435"/>
      <c r="EQ16" s="435"/>
      <c r="ER16" s="435"/>
      <c r="ES16" s="435"/>
      <c r="ET16" s="435"/>
      <c r="EU16" s="435"/>
      <c r="EV16" s="435"/>
      <c r="EW16" s="435"/>
      <c r="EX16" s="435"/>
      <c r="EY16" s="435"/>
      <c r="EZ16" s="435"/>
      <c r="FA16" s="435"/>
      <c r="FB16" s="435"/>
      <c r="FC16" s="435"/>
      <c r="FD16" s="435"/>
      <c r="FE16" s="435"/>
      <c r="FF16" s="435"/>
      <c r="FG16" s="435"/>
      <c r="FH16" s="435"/>
      <c r="FI16" s="435"/>
      <c r="FJ16" s="435"/>
      <c r="FK16" s="435"/>
      <c r="FL16" s="435"/>
      <c r="FM16" s="435"/>
      <c r="FN16" s="435"/>
      <c r="FO16" s="435"/>
      <c r="FP16" s="435"/>
      <c r="FQ16" s="435"/>
      <c r="FR16" s="435"/>
      <c r="FS16" s="435"/>
      <c r="FT16" s="435"/>
      <c r="FU16" s="435"/>
      <c r="FV16" s="435"/>
      <c r="FW16" s="435"/>
      <c r="FX16" s="435"/>
      <c r="FY16" s="435"/>
      <c r="FZ16" s="435"/>
      <c r="GA16" s="435"/>
      <c r="GB16" s="435"/>
      <c r="GC16" s="435"/>
      <c r="GD16" s="435"/>
      <c r="GE16" s="435"/>
      <c r="GF16" s="435"/>
      <c r="GG16" s="435"/>
      <c r="GH16" s="435"/>
      <c r="GI16" s="435"/>
      <c r="GJ16" s="435"/>
      <c r="GK16" s="435"/>
      <c r="GL16" s="435"/>
      <c r="GM16" s="435"/>
      <c r="GN16" s="435"/>
      <c r="GO16" s="435"/>
      <c r="GP16" s="435"/>
      <c r="GQ16" s="435"/>
      <c r="GR16" s="435"/>
      <c r="GS16" s="435"/>
      <c r="GT16" s="435"/>
      <c r="GU16" s="435"/>
      <c r="GV16" s="435"/>
      <c r="GW16" s="435"/>
      <c r="GX16" s="435"/>
      <c r="GY16" s="435"/>
      <c r="GZ16" s="435"/>
      <c r="HA16" s="435"/>
      <c r="HB16" s="435"/>
      <c r="HC16" s="435"/>
      <c r="HD16" s="435"/>
      <c r="HE16" s="435"/>
      <c r="HF16" s="435"/>
      <c r="HG16" s="435"/>
      <c r="HH16" s="435"/>
      <c r="HI16" s="435"/>
      <c r="HJ16" s="435"/>
      <c r="HK16" s="435"/>
      <c r="HL16" s="435"/>
      <c r="HM16" s="435"/>
      <c r="HN16" s="435"/>
      <c r="HO16" s="435"/>
      <c r="HP16" s="435"/>
      <c r="HQ16" s="435"/>
      <c r="HR16" s="435"/>
      <c r="HS16" s="435"/>
      <c r="HT16" s="435"/>
      <c r="HU16" s="435"/>
      <c r="HV16" s="435"/>
      <c r="HW16" s="435"/>
      <c r="HX16" s="435"/>
      <c r="HY16" s="435"/>
      <c r="HZ16" s="435"/>
      <c r="IA16" s="435"/>
      <c r="IB16" s="435"/>
      <c r="IC16" s="435"/>
      <c r="ID16" s="435"/>
      <c r="IE16" s="435"/>
      <c r="IF16" s="435"/>
      <c r="IG16" s="435"/>
      <c r="IH16" s="435"/>
      <c r="II16" s="435"/>
      <c r="IJ16" s="435"/>
      <c r="IK16" s="435"/>
      <c r="IL16" s="435"/>
      <c r="IM16" s="435"/>
      <c r="IN16" s="435"/>
      <c r="IO16" s="435"/>
      <c r="IP16" s="435"/>
      <c r="IQ16" s="435"/>
      <c r="IR16" s="435"/>
      <c r="IS16" s="435"/>
      <c r="IT16" s="435"/>
      <c r="IU16" s="435"/>
      <c r="IV16" s="435"/>
    </row>
    <row r="17" spans="2:256" ht="21.95" customHeight="1" x14ac:dyDescent="0.2">
      <c r="B17" s="510"/>
      <c r="C17" s="511"/>
      <c r="D17" s="447" t="s">
        <v>62</v>
      </c>
      <c r="E17" s="453"/>
      <c r="F17" s="449"/>
      <c r="G17" s="484" t="s">
        <v>104</v>
      </c>
      <c r="H17" s="448"/>
      <c r="I17" s="448"/>
      <c r="J17" s="448"/>
      <c r="L17" s="435"/>
      <c r="M17" s="435"/>
      <c r="N17" s="435"/>
      <c r="O17" s="435"/>
      <c r="P17" s="435"/>
      <c r="Q17" s="435"/>
      <c r="R17" s="435"/>
      <c r="S17" s="435"/>
      <c r="T17" s="435"/>
      <c r="U17" s="435"/>
      <c r="V17" s="435"/>
      <c r="W17" s="435"/>
      <c r="X17" s="435"/>
      <c r="Y17" s="435"/>
      <c r="Z17" s="435"/>
      <c r="AA17" s="435"/>
      <c r="AB17" s="435"/>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435"/>
      <c r="BA17" s="435"/>
      <c r="BB17" s="435"/>
      <c r="BC17" s="435"/>
      <c r="BD17" s="435"/>
      <c r="BE17" s="435"/>
      <c r="BF17" s="435"/>
      <c r="BG17" s="435"/>
      <c r="BH17" s="435"/>
      <c r="BI17" s="435"/>
      <c r="BJ17" s="435"/>
      <c r="BK17" s="435"/>
      <c r="BL17" s="435"/>
      <c r="BM17" s="435"/>
      <c r="BN17" s="435"/>
      <c r="BO17" s="435"/>
      <c r="BP17" s="435"/>
      <c r="BQ17" s="435"/>
      <c r="BR17" s="435"/>
      <c r="BS17" s="435"/>
      <c r="BT17" s="435"/>
      <c r="BU17" s="435"/>
      <c r="BV17" s="435"/>
      <c r="BW17" s="435"/>
      <c r="BX17" s="435"/>
      <c r="BY17" s="435"/>
      <c r="BZ17" s="435"/>
      <c r="CA17" s="435"/>
      <c r="CB17" s="435"/>
      <c r="CC17" s="435"/>
      <c r="CD17" s="435"/>
      <c r="CE17" s="435"/>
      <c r="CF17" s="435"/>
      <c r="CG17" s="435"/>
      <c r="CH17" s="435"/>
      <c r="CI17" s="435"/>
      <c r="CJ17" s="435"/>
      <c r="CK17" s="435"/>
      <c r="CL17" s="435"/>
      <c r="CM17" s="435"/>
      <c r="CN17" s="435"/>
      <c r="CO17" s="435"/>
      <c r="CP17" s="435"/>
      <c r="CQ17" s="435"/>
      <c r="CR17" s="435"/>
      <c r="CS17" s="435"/>
      <c r="CT17" s="435"/>
      <c r="CU17" s="435"/>
      <c r="CV17" s="435"/>
      <c r="CW17" s="435"/>
      <c r="CX17" s="435"/>
      <c r="CY17" s="435"/>
      <c r="CZ17" s="435"/>
      <c r="DA17" s="435"/>
      <c r="DB17" s="435"/>
      <c r="DC17" s="435"/>
      <c r="DD17" s="435"/>
      <c r="DE17" s="435"/>
      <c r="DF17" s="435"/>
      <c r="DG17" s="435"/>
      <c r="DH17" s="435"/>
      <c r="DI17" s="435"/>
      <c r="DJ17" s="435"/>
      <c r="DK17" s="435"/>
      <c r="DL17" s="435"/>
      <c r="DM17" s="435"/>
      <c r="DN17" s="435"/>
      <c r="DO17" s="435"/>
      <c r="DP17" s="435"/>
      <c r="DQ17" s="435"/>
      <c r="DR17" s="435"/>
      <c r="DS17" s="435"/>
      <c r="DT17" s="435"/>
      <c r="DU17" s="435"/>
      <c r="DV17" s="435"/>
      <c r="DW17" s="435"/>
      <c r="DX17" s="435"/>
      <c r="DY17" s="435"/>
      <c r="DZ17" s="435"/>
      <c r="EA17" s="435"/>
      <c r="EB17" s="435"/>
      <c r="EC17" s="435"/>
      <c r="ED17" s="435"/>
      <c r="EE17" s="435"/>
      <c r="EF17" s="435"/>
      <c r="EG17" s="435"/>
      <c r="EH17" s="435"/>
      <c r="EI17" s="435"/>
      <c r="EJ17" s="435"/>
      <c r="EK17" s="435"/>
      <c r="EL17" s="435"/>
      <c r="EM17" s="435"/>
      <c r="EN17" s="435"/>
      <c r="EO17" s="435"/>
      <c r="EP17" s="435"/>
      <c r="EQ17" s="435"/>
      <c r="ER17" s="435"/>
      <c r="ES17" s="435"/>
      <c r="ET17" s="435"/>
      <c r="EU17" s="435"/>
      <c r="EV17" s="435"/>
      <c r="EW17" s="435"/>
      <c r="EX17" s="435"/>
      <c r="EY17" s="435"/>
      <c r="EZ17" s="435"/>
      <c r="FA17" s="435"/>
      <c r="FB17" s="435"/>
      <c r="FC17" s="435"/>
      <c r="FD17" s="435"/>
      <c r="FE17" s="435"/>
      <c r="FF17" s="435"/>
      <c r="FG17" s="435"/>
      <c r="FH17" s="435"/>
      <c r="FI17" s="435"/>
      <c r="FJ17" s="435"/>
      <c r="FK17" s="435"/>
      <c r="FL17" s="435"/>
      <c r="FM17" s="435"/>
      <c r="FN17" s="435"/>
      <c r="FO17" s="435"/>
      <c r="FP17" s="435"/>
      <c r="FQ17" s="435"/>
      <c r="FR17" s="435"/>
      <c r="FS17" s="435"/>
      <c r="FT17" s="435"/>
      <c r="FU17" s="435"/>
      <c r="FV17" s="435"/>
      <c r="FW17" s="435"/>
      <c r="FX17" s="435"/>
      <c r="FY17" s="435"/>
      <c r="FZ17" s="435"/>
      <c r="GA17" s="435"/>
      <c r="GB17" s="435"/>
      <c r="GC17" s="435"/>
      <c r="GD17" s="435"/>
      <c r="GE17" s="435"/>
      <c r="GF17" s="435"/>
      <c r="GG17" s="435"/>
      <c r="GH17" s="435"/>
      <c r="GI17" s="435"/>
      <c r="GJ17" s="435"/>
      <c r="GK17" s="435"/>
      <c r="GL17" s="435"/>
      <c r="GM17" s="435"/>
      <c r="GN17" s="435"/>
      <c r="GO17" s="435"/>
      <c r="GP17" s="435"/>
      <c r="GQ17" s="435"/>
      <c r="GR17" s="435"/>
      <c r="GS17" s="435"/>
      <c r="GT17" s="435"/>
      <c r="GU17" s="435"/>
      <c r="GV17" s="435"/>
      <c r="GW17" s="435"/>
      <c r="GX17" s="435"/>
      <c r="GY17" s="435"/>
      <c r="GZ17" s="435"/>
      <c r="HA17" s="435"/>
      <c r="HB17" s="435"/>
      <c r="HC17" s="435"/>
      <c r="HD17" s="435"/>
      <c r="HE17" s="435"/>
      <c r="HF17" s="435"/>
      <c r="HG17" s="435"/>
      <c r="HH17" s="435"/>
      <c r="HI17" s="435"/>
      <c r="HJ17" s="435"/>
      <c r="HK17" s="435"/>
      <c r="HL17" s="435"/>
      <c r="HM17" s="435"/>
      <c r="HN17" s="435"/>
      <c r="HO17" s="435"/>
      <c r="HP17" s="435"/>
      <c r="HQ17" s="435"/>
      <c r="HR17" s="435"/>
      <c r="HS17" s="435"/>
      <c r="HT17" s="435"/>
      <c r="HU17" s="435"/>
      <c r="HV17" s="435"/>
      <c r="HW17" s="435"/>
      <c r="HX17" s="435"/>
      <c r="HY17" s="435"/>
      <c r="HZ17" s="435"/>
      <c r="IA17" s="435"/>
      <c r="IB17" s="435"/>
      <c r="IC17" s="435"/>
      <c r="ID17" s="435"/>
      <c r="IE17" s="435"/>
      <c r="IF17" s="435"/>
      <c r="IG17" s="435"/>
      <c r="IH17" s="435"/>
      <c r="II17" s="435"/>
      <c r="IJ17" s="435"/>
      <c r="IK17" s="435"/>
      <c r="IL17" s="435"/>
      <c r="IM17" s="435"/>
      <c r="IN17" s="435"/>
      <c r="IO17" s="435"/>
      <c r="IP17" s="435"/>
      <c r="IQ17" s="435"/>
      <c r="IR17" s="435"/>
      <c r="IS17" s="435"/>
      <c r="IT17" s="435"/>
      <c r="IU17" s="435"/>
      <c r="IV17" s="435"/>
    </row>
    <row r="18" spans="2:256" ht="21.95" customHeight="1" x14ac:dyDescent="0.2">
      <c r="B18" s="512"/>
      <c r="C18" s="513"/>
      <c r="D18" s="447" t="s">
        <v>63</v>
      </c>
      <c r="E18" s="453"/>
      <c r="F18" s="449"/>
      <c r="G18" s="484" t="s">
        <v>103</v>
      </c>
      <c r="H18" s="448"/>
      <c r="I18" s="448"/>
      <c r="J18" s="483" t="s">
        <v>92</v>
      </c>
      <c r="L18" s="435"/>
      <c r="M18" s="435"/>
      <c r="N18" s="435"/>
      <c r="O18" s="435"/>
      <c r="P18" s="435"/>
      <c r="Q18" s="435"/>
      <c r="R18" s="435"/>
      <c r="S18" s="435"/>
      <c r="T18" s="435"/>
      <c r="U18" s="435"/>
      <c r="V18" s="435"/>
      <c r="W18" s="435"/>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435"/>
      <c r="BA18" s="435"/>
      <c r="BB18" s="435"/>
      <c r="BC18" s="435"/>
      <c r="BD18" s="435"/>
      <c r="BE18" s="435"/>
      <c r="BF18" s="435"/>
      <c r="BG18" s="435"/>
      <c r="BH18" s="435"/>
      <c r="BI18" s="435"/>
      <c r="BJ18" s="435"/>
      <c r="BK18" s="435"/>
      <c r="BL18" s="435"/>
      <c r="BM18" s="435"/>
      <c r="BN18" s="435"/>
      <c r="BO18" s="435"/>
      <c r="BP18" s="435"/>
      <c r="BQ18" s="435"/>
      <c r="BR18" s="435"/>
      <c r="BS18" s="435"/>
      <c r="BT18" s="435"/>
      <c r="BU18" s="435"/>
      <c r="BV18" s="435"/>
      <c r="BW18" s="435"/>
      <c r="BX18" s="435"/>
      <c r="BY18" s="435"/>
      <c r="BZ18" s="435"/>
      <c r="CA18" s="435"/>
      <c r="CB18" s="435"/>
      <c r="CC18" s="435"/>
      <c r="CD18" s="435"/>
      <c r="CE18" s="435"/>
      <c r="CF18" s="435"/>
      <c r="CG18" s="435"/>
      <c r="CH18" s="435"/>
      <c r="CI18" s="435"/>
      <c r="CJ18" s="435"/>
      <c r="CK18" s="435"/>
      <c r="CL18" s="435"/>
      <c r="CM18" s="435"/>
      <c r="CN18" s="435"/>
      <c r="CO18" s="435"/>
      <c r="CP18" s="435"/>
      <c r="CQ18" s="435"/>
      <c r="CR18" s="435"/>
      <c r="CS18" s="435"/>
      <c r="CT18" s="435"/>
      <c r="CU18" s="435"/>
      <c r="CV18" s="435"/>
      <c r="CW18" s="435"/>
      <c r="CX18" s="435"/>
      <c r="CY18" s="435"/>
      <c r="CZ18" s="435"/>
      <c r="DA18" s="435"/>
      <c r="DB18" s="435"/>
      <c r="DC18" s="435"/>
      <c r="DD18" s="435"/>
      <c r="DE18" s="435"/>
      <c r="DF18" s="435"/>
      <c r="DG18" s="435"/>
      <c r="DH18" s="435"/>
      <c r="DI18" s="435"/>
      <c r="DJ18" s="435"/>
      <c r="DK18" s="435"/>
      <c r="DL18" s="435"/>
      <c r="DM18" s="435"/>
      <c r="DN18" s="435"/>
      <c r="DO18" s="435"/>
      <c r="DP18" s="435"/>
      <c r="DQ18" s="435"/>
      <c r="DR18" s="435"/>
      <c r="DS18" s="435"/>
      <c r="DT18" s="435"/>
      <c r="DU18" s="435"/>
      <c r="DV18" s="435"/>
      <c r="DW18" s="435"/>
      <c r="DX18" s="435"/>
      <c r="DY18" s="435"/>
      <c r="DZ18" s="435"/>
      <c r="EA18" s="435"/>
      <c r="EB18" s="435"/>
      <c r="EC18" s="435"/>
      <c r="ED18" s="435"/>
      <c r="EE18" s="435"/>
      <c r="EF18" s="435"/>
      <c r="EG18" s="435"/>
      <c r="EH18" s="435"/>
      <c r="EI18" s="435"/>
      <c r="EJ18" s="435"/>
      <c r="EK18" s="435"/>
      <c r="EL18" s="435"/>
      <c r="EM18" s="435"/>
      <c r="EN18" s="435"/>
      <c r="EO18" s="435"/>
      <c r="EP18" s="435"/>
      <c r="EQ18" s="435"/>
      <c r="ER18" s="435"/>
      <c r="ES18" s="435"/>
      <c r="ET18" s="435"/>
      <c r="EU18" s="435"/>
      <c r="EV18" s="435"/>
      <c r="EW18" s="435"/>
      <c r="EX18" s="435"/>
      <c r="EY18" s="435"/>
      <c r="EZ18" s="435"/>
      <c r="FA18" s="435"/>
      <c r="FB18" s="435"/>
      <c r="FC18" s="435"/>
      <c r="FD18" s="435"/>
      <c r="FE18" s="435"/>
      <c r="FF18" s="435"/>
      <c r="FG18" s="435"/>
      <c r="FH18" s="435"/>
      <c r="FI18" s="435"/>
      <c r="FJ18" s="435"/>
      <c r="FK18" s="435"/>
      <c r="FL18" s="435"/>
      <c r="FM18" s="435"/>
      <c r="FN18" s="435"/>
      <c r="FO18" s="435"/>
      <c r="FP18" s="435"/>
      <c r="FQ18" s="435"/>
      <c r="FR18" s="435"/>
      <c r="FS18" s="435"/>
      <c r="FT18" s="435"/>
      <c r="FU18" s="435"/>
      <c r="FV18" s="435"/>
      <c r="FW18" s="435"/>
      <c r="FX18" s="435"/>
      <c r="FY18" s="435"/>
      <c r="FZ18" s="435"/>
      <c r="GA18" s="435"/>
      <c r="GB18" s="435"/>
      <c r="GC18" s="435"/>
      <c r="GD18" s="435"/>
      <c r="GE18" s="435"/>
      <c r="GF18" s="435"/>
      <c r="GG18" s="435"/>
      <c r="GH18" s="435"/>
      <c r="GI18" s="435"/>
      <c r="GJ18" s="435"/>
      <c r="GK18" s="435"/>
      <c r="GL18" s="435"/>
      <c r="GM18" s="435"/>
      <c r="GN18" s="435"/>
      <c r="GO18" s="435"/>
      <c r="GP18" s="435"/>
      <c r="GQ18" s="435"/>
      <c r="GR18" s="435"/>
      <c r="GS18" s="435"/>
      <c r="GT18" s="435"/>
      <c r="GU18" s="435"/>
      <c r="GV18" s="435"/>
      <c r="GW18" s="435"/>
      <c r="GX18" s="435"/>
      <c r="GY18" s="435"/>
      <c r="GZ18" s="435"/>
      <c r="HA18" s="435"/>
      <c r="HB18" s="435"/>
      <c r="HC18" s="435"/>
      <c r="HD18" s="435"/>
      <c r="HE18" s="435"/>
      <c r="HF18" s="435"/>
      <c r="HG18" s="435"/>
      <c r="HH18" s="435"/>
      <c r="HI18" s="435"/>
      <c r="HJ18" s="435"/>
      <c r="HK18" s="435"/>
      <c r="HL18" s="435"/>
      <c r="HM18" s="435"/>
      <c r="HN18" s="435"/>
      <c r="HO18" s="435"/>
      <c r="HP18" s="435"/>
      <c r="HQ18" s="435"/>
      <c r="HR18" s="435"/>
      <c r="HS18" s="435"/>
      <c r="HT18" s="435"/>
      <c r="HU18" s="435"/>
      <c r="HV18" s="435"/>
      <c r="HW18" s="435"/>
      <c r="HX18" s="435"/>
      <c r="HY18" s="435"/>
      <c r="HZ18" s="435"/>
      <c r="IA18" s="435"/>
      <c r="IB18" s="435"/>
      <c r="IC18" s="435"/>
      <c r="ID18" s="435"/>
      <c r="IE18" s="435"/>
      <c r="IF18" s="435"/>
      <c r="IG18" s="435"/>
      <c r="IH18" s="435"/>
      <c r="II18" s="435"/>
      <c r="IJ18" s="435"/>
      <c r="IK18" s="435"/>
      <c r="IL18" s="435"/>
      <c r="IM18" s="435"/>
      <c r="IN18" s="435"/>
      <c r="IO18" s="435"/>
      <c r="IP18" s="435"/>
      <c r="IQ18" s="435"/>
      <c r="IR18" s="435"/>
      <c r="IS18" s="435"/>
      <c r="IT18" s="435"/>
      <c r="IU18" s="435"/>
      <c r="IV18" s="435"/>
    </row>
    <row r="19" spans="2:256" ht="21.95" customHeight="1" thickBot="1" x14ac:dyDescent="0.25">
      <c r="B19" s="447" t="s">
        <v>29</v>
      </c>
      <c r="C19" s="449"/>
      <c r="D19" s="449"/>
      <c r="E19" s="448"/>
      <c r="F19" s="449"/>
      <c r="G19" s="482" t="s">
        <v>104</v>
      </c>
      <c r="H19" s="448"/>
      <c r="I19" s="448"/>
      <c r="J19" s="448"/>
      <c r="L19" s="435"/>
      <c r="M19" s="435"/>
      <c r="N19" s="435"/>
      <c r="O19" s="435"/>
      <c r="P19" s="435"/>
      <c r="Q19" s="435"/>
      <c r="R19" s="435"/>
      <c r="S19" s="435"/>
      <c r="T19" s="435"/>
      <c r="U19" s="435"/>
      <c r="V19" s="435"/>
      <c r="W19" s="435"/>
      <c r="X19" s="435"/>
      <c r="Y19" s="435"/>
      <c r="Z19" s="435"/>
      <c r="AA19" s="435"/>
      <c r="AB19" s="435"/>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435"/>
      <c r="BA19" s="435"/>
      <c r="BB19" s="435"/>
      <c r="BC19" s="435"/>
      <c r="BD19" s="435"/>
      <c r="BE19" s="435"/>
      <c r="BF19" s="435"/>
      <c r="BG19" s="435"/>
      <c r="BH19" s="435"/>
      <c r="BI19" s="435"/>
      <c r="BJ19" s="435"/>
      <c r="BK19" s="435"/>
      <c r="BL19" s="435"/>
      <c r="BM19" s="435"/>
      <c r="BN19" s="435"/>
      <c r="BO19" s="435"/>
      <c r="BP19" s="435"/>
      <c r="BQ19" s="435"/>
      <c r="BR19" s="435"/>
      <c r="BS19" s="435"/>
      <c r="BT19" s="435"/>
      <c r="BU19" s="435"/>
      <c r="BV19" s="435"/>
      <c r="BW19" s="435"/>
      <c r="BX19" s="435"/>
      <c r="BY19" s="435"/>
      <c r="BZ19" s="435"/>
      <c r="CA19" s="435"/>
      <c r="CB19" s="435"/>
      <c r="CC19" s="435"/>
      <c r="CD19" s="435"/>
      <c r="CE19" s="435"/>
      <c r="CF19" s="435"/>
      <c r="CG19" s="435"/>
      <c r="CH19" s="435"/>
      <c r="CI19" s="435"/>
      <c r="CJ19" s="435"/>
      <c r="CK19" s="435"/>
      <c r="CL19" s="435"/>
      <c r="CM19" s="435"/>
      <c r="CN19" s="435"/>
      <c r="CO19" s="435"/>
      <c r="CP19" s="435"/>
      <c r="CQ19" s="435"/>
      <c r="CR19" s="435"/>
      <c r="CS19" s="435"/>
      <c r="CT19" s="435"/>
      <c r="CU19" s="435"/>
      <c r="CV19" s="435"/>
      <c r="CW19" s="435"/>
      <c r="CX19" s="435"/>
      <c r="CY19" s="435"/>
      <c r="CZ19" s="435"/>
      <c r="DA19" s="435"/>
      <c r="DB19" s="435"/>
      <c r="DC19" s="435"/>
      <c r="DD19" s="435"/>
      <c r="DE19" s="435"/>
      <c r="DF19" s="435"/>
      <c r="DG19" s="435"/>
      <c r="DH19" s="435"/>
      <c r="DI19" s="435"/>
      <c r="DJ19" s="435"/>
      <c r="DK19" s="435"/>
      <c r="DL19" s="435"/>
      <c r="DM19" s="435"/>
      <c r="DN19" s="435"/>
      <c r="DO19" s="435"/>
      <c r="DP19" s="435"/>
      <c r="DQ19" s="435"/>
      <c r="DR19" s="435"/>
      <c r="DS19" s="435"/>
      <c r="DT19" s="435"/>
      <c r="DU19" s="435"/>
      <c r="DV19" s="435"/>
      <c r="DW19" s="435"/>
      <c r="DX19" s="435"/>
      <c r="DY19" s="435"/>
      <c r="DZ19" s="435"/>
      <c r="EA19" s="435"/>
      <c r="EB19" s="435"/>
      <c r="EC19" s="435"/>
      <c r="ED19" s="435"/>
      <c r="EE19" s="435"/>
      <c r="EF19" s="435"/>
      <c r="EG19" s="435"/>
      <c r="EH19" s="435"/>
      <c r="EI19" s="435"/>
      <c r="EJ19" s="435"/>
      <c r="EK19" s="435"/>
      <c r="EL19" s="435"/>
      <c r="EM19" s="435"/>
      <c r="EN19" s="435"/>
      <c r="EO19" s="435"/>
      <c r="EP19" s="435"/>
      <c r="EQ19" s="435"/>
      <c r="ER19" s="435"/>
      <c r="ES19" s="435"/>
      <c r="ET19" s="435"/>
      <c r="EU19" s="435"/>
      <c r="EV19" s="435"/>
      <c r="EW19" s="435"/>
      <c r="EX19" s="435"/>
      <c r="EY19" s="435"/>
      <c r="EZ19" s="435"/>
      <c r="FA19" s="435"/>
      <c r="FB19" s="435"/>
      <c r="FC19" s="435"/>
      <c r="FD19" s="435"/>
      <c r="FE19" s="435"/>
      <c r="FF19" s="435"/>
      <c r="FG19" s="435"/>
      <c r="FH19" s="435"/>
      <c r="FI19" s="435"/>
      <c r="FJ19" s="435"/>
      <c r="FK19" s="435"/>
      <c r="FL19" s="435"/>
      <c r="FM19" s="435"/>
      <c r="FN19" s="435"/>
      <c r="FO19" s="435"/>
      <c r="FP19" s="435"/>
      <c r="FQ19" s="435"/>
      <c r="FR19" s="435"/>
      <c r="FS19" s="435"/>
      <c r="FT19" s="435"/>
      <c r="FU19" s="435"/>
      <c r="FV19" s="435"/>
      <c r="FW19" s="435"/>
      <c r="FX19" s="435"/>
      <c r="FY19" s="435"/>
      <c r="FZ19" s="435"/>
      <c r="GA19" s="435"/>
      <c r="GB19" s="435"/>
      <c r="GC19" s="435"/>
      <c r="GD19" s="435"/>
      <c r="GE19" s="435"/>
      <c r="GF19" s="435"/>
      <c r="GG19" s="435"/>
      <c r="GH19" s="435"/>
      <c r="GI19" s="435"/>
      <c r="GJ19" s="435"/>
      <c r="GK19" s="435"/>
      <c r="GL19" s="435"/>
      <c r="GM19" s="435"/>
      <c r="GN19" s="435"/>
      <c r="GO19" s="435"/>
      <c r="GP19" s="435"/>
      <c r="GQ19" s="435"/>
      <c r="GR19" s="435"/>
      <c r="GS19" s="435"/>
      <c r="GT19" s="435"/>
      <c r="GU19" s="435"/>
      <c r="GV19" s="435"/>
      <c r="GW19" s="435"/>
      <c r="GX19" s="435"/>
      <c r="GY19" s="435"/>
      <c r="GZ19" s="435"/>
      <c r="HA19" s="435"/>
      <c r="HB19" s="435"/>
      <c r="HC19" s="435"/>
      <c r="HD19" s="435"/>
      <c r="HE19" s="435"/>
      <c r="HF19" s="435"/>
      <c r="HG19" s="435"/>
      <c r="HH19" s="435"/>
      <c r="HI19" s="435"/>
      <c r="HJ19" s="435"/>
      <c r="HK19" s="435"/>
      <c r="HL19" s="435"/>
      <c r="HM19" s="435"/>
      <c r="HN19" s="435"/>
      <c r="HO19" s="435"/>
      <c r="HP19" s="435"/>
      <c r="HQ19" s="435"/>
      <c r="HR19" s="435"/>
      <c r="HS19" s="435"/>
      <c r="HT19" s="435"/>
      <c r="HU19" s="435"/>
      <c r="HV19" s="435"/>
      <c r="HW19" s="435"/>
      <c r="HX19" s="435"/>
      <c r="HY19" s="435"/>
      <c r="HZ19" s="435"/>
      <c r="IA19" s="435"/>
      <c r="IB19" s="435"/>
      <c r="IC19" s="435"/>
      <c r="ID19" s="435"/>
      <c r="IE19" s="435"/>
      <c r="IF19" s="435"/>
      <c r="IG19" s="435"/>
      <c r="IH19" s="435"/>
      <c r="II19" s="435"/>
      <c r="IJ19" s="435"/>
      <c r="IK19" s="435"/>
      <c r="IL19" s="435"/>
      <c r="IM19" s="435"/>
      <c r="IN19" s="435"/>
      <c r="IO19" s="435"/>
      <c r="IP19" s="435"/>
      <c r="IQ19" s="435"/>
      <c r="IR19" s="435"/>
      <c r="IS19" s="435"/>
      <c r="IT19" s="435"/>
      <c r="IU19" s="435"/>
      <c r="IV19" s="435"/>
    </row>
    <row r="20" spans="2:256" ht="21.95" customHeight="1" thickTop="1" x14ac:dyDescent="0.2">
      <c r="B20" s="508" t="s">
        <v>64</v>
      </c>
      <c r="C20" s="509"/>
      <c r="D20" s="447" t="s">
        <v>61</v>
      </c>
      <c r="E20" s="453"/>
      <c r="F20" s="449"/>
      <c r="G20" s="485" t="s">
        <v>103</v>
      </c>
      <c r="H20" s="448"/>
      <c r="I20" s="448"/>
      <c r="J20" s="483" t="s">
        <v>91</v>
      </c>
      <c r="K20" s="435"/>
      <c r="L20" s="435"/>
      <c r="M20" s="435"/>
      <c r="N20" s="435"/>
      <c r="O20" s="435"/>
      <c r="P20" s="435"/>
      <c r="Q20" s="435"/>
      <c r="R20" s="435"/>
      <c r="S20" s="435"/>
      <c r="T20" s="435"/>
      <c r="U20" s="435"/>
      <c r="V20" s="435"/>
      <c r="W20" s="435"/>
      <c r="X20" s="435"/>
      <c r="Y20" s="435"/>
      <c r="Z20" s="435"/>
      <c r="AA20" s="435"/>
      <c r="AB20" s="435"/>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435"/>
      <c r="BA20" s="435"/>
      <c r="BB20" s="435"/>
      <c r="BC20" s="435"/>
      <c r="BD20" s="435"/>
      <c r="BE20" s="435"/>
      <c r="BF20" s="435"/>
      <c r="BG20" s="435"/>
      <c r="BH20" s="435"/>
      <c r="BI20" s="435"/>
      <c r="BJ20" s="435"/>
      <c r="BK20" s="435"/>
      <c r="BL20" s="435"/>
      <c r="BM20" s="435"/>
      <c r="BN20" s="435"/>
      <c r="BO20" s="435"/>
      <c r="BP20" s="435"/>
      <c r="BQ20" s="435"/>
      <c r="BR20" s="435"/>
      <c r="BS20" s="435"/>
      <c r="BT20" s="435"/>
      <c r="BU20" s="435"/>
      <c r="BV20" s="435"/>
      <c r="BW20" s="435"/>
      <c r="BX20" s="435"/>
      <c r="BY20" s="435"/>
      <c r="BZ20" s="435"/>
      <c r="CA20" s="435"/>
      <c r="CB20" s="435"/>
      <c r="CC20" s="435"/>
      <c r="CD20" s="435"/>
      <c r="CE20" s="435"/>
      <c r="CF20" s="435"/>
      <c r="CG20" s="435"/>
      <c r="CH20" s="435"/>
      <c r="CI20" s="435"/>
      <c r="CJ20" s="435"/>
      <c r="CK20" s="435"/>
      <c r="CL20" s="435"/>
      <c r="CM20" s="435"/>
      <c r="CN20" s="435"/>
      <c r="CO20" s="435"/>
      <c r="CP20" s="435"/>
      <c r="CQ20" s="435"/>
      <c r="CR20" s="435"/>
      <c r="CS20" s="435"/>
      <c r="CT20" s="435"/>
      <c r="CU20" s="435"/>
      <c r="CV20" s="435"/>
      <c r="CW20" s="435"/>
      <c r="CX20" s="435"/>
      <c r="CY20" s="435"/>
      <c r="CZ20" s="435"/>
      <c r="DA20" s="435"/>
      <c r="DB20" s="435"/>
      <c r="DC20" s="435"/>
      <c r="DD20" s="435"/>
      <c r="DE20" s="435"/>
      <c r="DF20" s="435"/>
      <c r="DG20" s="435"/>
      <c r="DH20" s="435"/>
      <c r="DI20" s="435"/>
      <c r="DJ20" s="435"/>
      <c r="DK20" s="435"/>
      <c r="DL20" s="435"/>
      <c r="DM20" s="435"/>
      <c r="DN20" s="435"/>
      <c r="DO20" s="435"/>
      <c r="DP20" s="435"/>
      <c r="DQ20" s="435"/>
      <c r="DR20" s="435"/>
      <c r="DS20" s="435"/>
      <c r="DT20" s="435"/>
      <c r="DU20" s="435"/>
      <c r="DV20" s="435"/>
      <c r="DW20" s="435"/>
      <c r="DX20" s="435"/>
      <c r="DY20" s="435"/>
      <c r="DZ20" s="435"/>
      <c r="EA20" s="435"/>
      <c r="EB20" s="435"/>
      <c r="EC20" s="435"/>
      <c r="ED20" s="435"/>
      <c r="EE20" s="435"/>
      <c r="EF20" s="435"/>
      <c r="EG20" s="435"/>
      <c r="EH20" s="435"/>
      <c r="EI20" s="435"/>
      <c r="EJ20" s="435"/>
      <c r="EK20" s="435"/>
      <c r="EL20" s="435"/>
      <c r="EM20" s="435"/>
      <c r="EN20" s="435"/>
      <c r="EO20" s="435"/>
      <c r="EP20" s="435"/>
      <c r="EQ20" s="435"/>
      <c r="ER20" s="435"/>
      <c r="ES20" s="435"/>
      <c r="ET20" s="435"/>
      <c r="EU20" s="435"/>
      <c r="EV20" s="435"/>
      <c r="EW20" s="435"/>
      <c r="EX20" s="435"/>
      <c r="EY20" s="435"/>
      <c r="EZ20" s="435"/>
      <c r="FA20" s="435"/>
      <c r="FB20" s="435"/>
      <c r="FC20" s="435"/>
      <c r="FD20" s="435"/>
      <c r="FE20" s="435"/>
      <c r="FF20" s="435"/>
      <c r="FG20" s="435"/>
      <c r="FH20" s="435"/>
      <c r="FI20" s="435"/>
      <c r="FJ20" s="435"/>
      <c r="FK20" s="435"/>
      <c r="FL20" s="435"/>
      <c r="FM20" s="435"/>
      <c r="FN20" s="435"/>
      <c r="FO20" s="435"/>
      <c r="FP20" s="435"/>
      <c r="FQ20" s="435"/>
      <c r="FR20" s="435"/>
      <c r="FS20" s="435"/>
      <c r="FT20" s="435"/>
      <c r="FU20" s="435"/>
      <c r="FV20" s="435"/>
      <c r="FW20" s="435"/>
      <c r="FX20" s="435"/>
      <c r="FY20" s="435"/>
      <c r="FZ20" s="435"/>
      <c r="GA20" s="435"/>
      <c r="GB20" s="435"/>
      <c r="GC20" s="435"/>
      <c r="GD20" s="435"/>
      <c r="GE20" s="435"/>
      <c r="GF20" s="435"/>
      <c r="GG20" s="435"/>
      <c r="GH20" s="435"/>
      <c r="GI20" s="435"/>
      <c r="GJ20" s="435"/>
      <c r="GK20" s="435"/>
      <c r="GL20" s="435"/>
      <c r="GM20" s="435"/>
      <c r="GN20" s="435"/>
      <c r="GO20" s="435"/>
      <c r="GP20" s="435"/>
      <c r="GQ20" s="435"/>
      <c r="GR20" s="435"/>
      <c r="GS20" s="435"/>
      <c r="GT20" s="435"/>
      <c r="GU20" s="435"/>
      <c r="GV20" s="435"/>
      <c r="GW20" s="435"/>
      <c r="GX20" s="435"/>
      <c r="GY20" s="435"/>
      <c r="GZ20" s="435"/>
      <c r="HA20" s="435"/>
      <c r="HB20" s="435"/>
      <c r="HC20" s="435"/>
      <c r="HD20" s="435"/>
      <c r="HE20" s="435"/>
      <c r="HF20" s="435"/>
      <c r="HG20" s="435"/>
      <c r="HH20" s="435"/>
      <c r="HI20" s="435"/>
      <c r="HJ20" s="435"/>
      <c r="HK20" s="435"/>
      <c r="HL20" s="435"/>
      <c r="HM20" s="435"/>
      <c r="HN20" s="435"/>
      <c r="HO20" s="435"/>
      <c r="HP20" s="435"/>
      <c r="HQ20" s="435"/>
      <c r="HR20" s="435"/>
      <c r="HS20" s="435"/>
      <c r="HT20" s="435"/>
      <c r="HU20" s="435"/>
      <c r="HV20" s="435"/>
      <c r="HW20" s="435"/>
      <c r="HX20" s="435"/>
      <c r="HY20" s="435"/>
      <c r="HZ20" s="435"/>
      <c r="IA20" s="435"/>
      <c r="IB20" s="435"/>
      <c r="IC20" s="435"/>
      <c r="ID20" s="435"/>
      <c r="IE20" s="435"/>
      <c r="IF20" s="435"/>
      <c r="IG20" s="435"/>
      <c r="IH20" s="435"/>
      <c r="II20" s="435"/>
      <c r="IJ20" s="435"/>
      <c r="IK20" s="435"/>
      <c r="IL20" s="435"/>
      <c r="IM20" s="435"/>
      <c r="IN20" s="435"/>
      <c r="IO20" s="435"/>
      <c r="IP20" s="435"/>
      <c r="IQ20" s="435"/>
      <c r="IR20" s="435"/>
      <c r="IS20" s="435"/>
      <c r="IT20" s="435"/>
      <c r="IU20" s="435"/>
      <c r="IV20" s="435"/>
    </row>
    <row r="21" spans="2:256" ht="21.95" customHeight="1" x14ac:dyDescent="0.2">
      <c r="B21" s="510"/>
      <c r="C21" s="511"/>
      <c r="D21" s="447" t="s">
        <v>62</v>
      </c>
      <c r="E21" s="453"/>
      <c r="F21" s="449"/>
      <c r="G21" s="484" t="s">
        <v>104</v>
      </c>
      <c r="H21" s="448"/>
      <c r="I21" s="448"/>
      <c r="J21" s="448"/>
      <c r="K21" s="436"/>
      <c r="L21" s="435"/>
      <c r="M21" s="435"/>
      <c r="N21" s="435"/>
      <c r="O21" s="435"/>
      <c r="P21" s="435"/>
      <c r="Q21" s="435"/>
      <c r="R21" s="435"/>
      <c r="S21" s="435"/>
      <c r="T21" s="435"/>
      <c r="U21" s="435"/>
      <c r="V21" s="435"/>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435"/>
      <c r="BA21" s="435"/>
      <c r="BB21" s="435"/>
      <c r="BC21" s="435"/>
      <c r="BD21" s="435"/>
      <c r="BE21" s="435"/>
      <c r="BF21" s="435"/>
      <c r="BG21" s="435"/>
      <c r="BH21" s="435"/>
      <c r="BI21" s="435"/>
      <c r="BJ21" s="435"/>
      <c r="BK21" s="435"/>
      <c r="BL21" s="435"/>
      <c r="BM21" s="435"/>
      <c r="BN21" s="435"/>
      <c r="BO21" s="435"/>
      <c r="BP21" s="435"/>
      <c r="BQ21" s="435"/>
      <c r="BR21" s="435"/>
      <c r="BS21" s="435"/>
      <c r="BT21" s="435"/>
      <c r="BU21" s="435"/>
      <c r="BV21" s="435"/>
      <c r="BW21" s="435"/>
      <c r="BX21" s="435"/>
      <c r="BY21" s="435"/>
      <c r="BZ21" s="435"/>
      <c r="CA21" s="435"/>
      <c r="CB21" s="435"/>
      <c r="CC21" s="435"/>
      <c r="CD21" s="435"/>
      <c r="CE21" s="435"/>
      <c r="CF21" s="435"/>
      <c r="CG21" s="435"/>
      <c r="CH21" s="435"/>
      <c r="CI21" s="435"/>
      <c r="CJ21" s="435"/>
      <c r="CK21" s="435"/>
      <c r="CL21" s="435"/>
      <c r="CM21" s="435"/>
      <c r="CN21" s="435"/>
      <c r="CO21" s="435"/>
      <c r="CP21" s="435"/>
      <c r="CQ21" s="435"/>
      <c r="CR21" s="435"/>
      <c r="CS21" s="435"/>
      <c r="CT21" s="435"/>
      <c r="CU21" s="435"/>
      <c r="CV21" s="435"/>
      <c r="CW21" s="435"/>
      <c r="CX21" s="435"/>
      <c r="CY21" s="435"/>
      <c r="CZ21" s="435"/>
      <c r="DA21" s="435"/>
      <c r="DB21" s="435"/>
      <c r="DC21" s="435"/>
      <c r="DD21" s="435"/>
      <c r="DE21" s="435"/>
      <c r="DF21" s="435"/>
      <c r="DG21" s="435"/>
      <c r="DH21" s="435"/>
      <c r="DI21" s="435"/>
      <c r="DJ21" s="435"/>
      <c r="DK21" s="435"/>
      <c r="DL21" s="435"/>
      <c r="DM21" s="435"/>
      <c r="DN21" s="435"/>
      <c r="DO21" s="435"/>
      <c r="DP21" s="435"/>
      <c r="DQ21" s="435"/>
      <c r="DR21" s="435"/>
      <c r="DS21" s="435"/>
      <c r="DT21" s="435"/>
      <c r="DU21" s="435"/>
      <c r="DV21" s="435"/>
      <c r="DW21" s="435"/>
      <c r="DX21" s="435"/>
      <c r="DY21" s="435"/>
      <c r="DZ21" s="435"/>
      <c r="EA21" s="435"/>
      <c r="EB21" s="435"/>
      <c r="EC21" s="435"/>
      <c r="ED21" s="435"/>
      <c r="EE21" s="435"/>
      <c r="EF21" s="435"/>
      <c r="EG21" s="435"/>
      <c r="EH21" s="435"/>
      <c r="EI21" s="435"/>
      <c r="EJ21" s="435"/>
      <c r="EK21" s="435"/>
      <c r="EL21" s="435"/>
      <c r="EM21" s="435"/>
      <c r="EN21" s="435"/>
      <c r="EO21" s="435"/>
      <c r="EP21" s="435"/>
      <c r="EQ21" s="435"/>
      <c r="ER21" s="435"/>
      <c r="ES21" s="435"/>
      <c r="ET21" s="435"/>
      <c r="EU21" s="435"/>
      <c r="EV21" s="435"/>
      <c r="EW21" s="435"/>
      <c r="EX21" s="435"/>
      <c r="EY21" s="435"/>
      <c r="EZ21" s="435"/>
      <c r="FA21" s="435"/>
      <c r="FB21" s="435"/>
      <c r="FC21" s="435"/>
      <c r="FD21" s="435"/>
      <c r="FE21" s="435"/>
      <c r="FF21" s="435"/>
      <c r="FG21" s="435"/>
      <c r="FH21" s="435"/>
      <c r="FI21" s="435"/>
      <c r="FJ21" s="435"/>
      <c r="FK21" s="435"/>
      <c r="FL21" s="435"/>
      <c r="FM21" s="435"/>
      <c r="FN21" s="435"/>
      <c r="FO21" s="435"/>
      <c r="FP21" s="435"/>
      <c r="FQ21" s="435"/>
      <c r="FR21" s="435"/>
      <c r="FS21" s="435"/>
      <c r="FT21" s="435"/>
      <c r="FU21" s="435"/>
      <c r="FV21" s="435"/>
      <c r="FW21" s="435"/>
      <c r="FX21" s="435"/>
      <c r="FY21" s="435"/>
      <c r="FZ21" s="435"/>
      <c r="GA21" s="435"/>
      <c r="GB21" s="435"/>
      <c r="GC21" s="435"/>
      <c r="GD21" s="435"/>
      <c r="GE21" s="435"/>
      <c r="GF21" s="435"/>
      <c r="GG21" s="435"/>
      <c r="GH21" s="435"/>
      <c r="GI21" s="435"/>
      <c r="GJ21" s="435"/>
      <c r="GK21" s="435"/>
      <c r="GL21" s="435"/>
      <c r="GM21" s="435"/>
      <c r="GN21" s="435"/>
      <c r="GO21" s="435"/>
      <c r="GP21" s="435"/>
      <c r="GQ21" s="435"/>
      <c r="GR21" s="435"/>
      <c r="GS21" s="435"/>
      <c r="GT21" s="435"/>
      <c r="GU21" s="435"/>
      <c r="GV21" s="435"/>
      <c r="GW21" s="435"/>
      <c r="GX21" s="435"/>
      <c r="GY21" s="435"/>
      <c r="GZ21" s="435"/>
      <c r="HA21" s="435"/>
      <c r="HB21" s="435"/>
      <c r="HC21" s="435"/>
      <c r="HD21" s="435"/>
      <c r="HE21" s="435"/>
      <c r="HF21" s="435"/>
      <c r="HG21" s="435"/>
      <c r="HH21" s="435"/>
      <c r="HI21" s="435"/>
      <c r="HJ21" s="435"/>
      <c r="HK21" s="435"/>
      <c r="HL21" s="435"/>
      <c r="HM21" s="435"/>
      <c r="HN21" s="435"/>
      <c r="HO21" s="435"/>
      <c r="HP21" s="435"/>
      <c r="HQ21" s="435"/>
      <c r="HR21" s="435"/>
      <c r="HS21" s="435"/>
      <c r="HT21" s="435"/>
      <c r="HU21" s="435"/>
      <c r="HV21" s="435"/>
      <c r="HW21" s="435"/>
      <c r="HX21" s="435"/>
      <c r="HY21" s="435"/>
      <c r="HZ21" s="435"/>
      <c r="IA21" s="435"/>
      <c r="IB21" s="435"/>
      <c r="IC21" s="435"/>
      <c r="ID21" s="435"/>
      <c r="IE21" s="435"/>
      <c r="IF21" s="435"/>
      <c r="IG21" s="435"/>
      <c r="IH21" s="435"/>
      <c r="II21" s="435"/>
      <c r="IJ21" s="435"/>
      <c r="IK21" s="435"/>
      <c r="IL21" s="435"/>
      <c r="IM21" s="435"/>
      <c r="IN21" s="435"/>
      <c r="IO21" s="435"/>
      <c r="IP21" s="435"/>
      <c r="IQ21" s="435"/>
      <c r="IR21" s="435"/>
      <c r="IS21" s="435"/>
      <c r="IT21" s="435"/>
      <c r="IU21" s="435"/>
      <c r="IV21" s="435"/>
    </row>
    <row r="22" spans="2:256" ht="21.95" customHeight="1" x14ac:dyDescent="0.2">
      <c r="B22" s="512"/>
      <c r="C22" s="513"/>
      <c r="D22" s="447" t="s">
        <v>63</v>
      </c>
      <c r="E22" s="453"/>
      <c r="F22" s="449"/>
      <c r="G22" s="484" t="s">
        <v>103</v>
      </c>
      <c r="H22" s="448"/>
      <c r="I22" s="448"/>
      <c r="J22" s="483" t="s">
        <v>92</v>
      </c>
      <c r="L22" s="435"/>
      <c r="M22" s="435"/>
      <c r="N22" s="435"/>
      <c r="O22" s="435"/>
      <c r="P22" s="435"/>
      <c r="Q22" s="435"/>
      <c r="R22" s="435"/>
      <c r="S22" s="435"/>
      <c r="T22" s="435"/>
      <c r="U22" s="435"/>
      <c r="V22" s="435"/>
      <c r="W22" s="435"/>
      <c r="X22" s="435"/>
      <c r="Y22" s="435"/>
      <c r="Z22" s="435"/>
      <c r="AA22" s="435"/>
      <c r="AB22" s="435"/>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435"/>
      <c r="BA22" s="435"/>
      <c r="BB22" s="435"/>
      <c r="BC22" s="435"/>
      <c r="BD22" s="435"/>
      <c r="BE22" s="435"/>
      <c r="BF22" s="435"/>
      <c r="BG22" s="435"/>
      <c r="BH22" s="435"/>
      <c r="BI22" s="435"/>
      <c r="BJ22" s="435"/>
      <c r="BK22" s="435"/>
      <c r="BL22" s="435"/>
      <c r="BM22" s="435"/>
      <c r="BN22" s="435"/>
      <c r="BO22" s="435"/>
      <c r="BP22" s="435"/>
      <c r="BQ22" s="435"/>
      <c r="BR22" s="435"/>
      <c r="BS22" s="435"/>
      <c r="BT22" s="435"/>
      <c r="BU22" s="435"/>
      <c r="BV22" s="435"/>
      <c r="BW22" s="435"/>
      <c r="BX22" s="435"/>
      <c r="BY22" s="435"/>
      <c r="BZ22" s="435"/>
      <c r="CA22" s="435"/>
      <c r="CB22" s="435"/>
      <c r="CC22" s="435"/>
      <c r="CD22" s="435"/>
      <c r="CE22" s="435"/>
      <c r="CF22" s="435"/>
      <c r="CG22" s="435"/>
      <c r="CH22" s="435"/>
      <c r="CI22" s="435"/>
      <c r="CJ22" s="435"/>
      <c r="CK22" s="435"/>
      <c r="CL22" s="435"/>
      <c r="CM22" s="435"/>
      <c r="CN22" s="435"/>
      <c r="CO22" s="435"/>
      <c r="CP22" s="435"/>
      <c r="CQ22" s="435"/>
      <c r="CR22" s="435"/>
      <c r="CS22" s="435"/>
      <c r="CT22" s="435"/>
      <c r="CU22" s="435"/>
      <c r="CV22" s="435"/>
      <c r="CW22" s="435"/>
      <c r="CX22" s="435"/>
      <c r="CY22" s="435"/>
      <c r="CZ22" s="435"/>
      <c r="DA22" s="435"/>
      <c r="DB22" s="435"/>
      <c r="DC22" s="435"/>
      <c r="DD22" s="435"/>
      <c r="DE22" s="435"/>
      <c r="DF22" s="435"/>
      <c r="DG22" s="435"/>
      <c r="DH22" s="435"/>
      <c r="DI22" s="435"/>
      <c r="DJ22" s="435"/>
      <c r="DK22" s="435"/>
      <c r="DL22" s="435"/>
      <c r="DM22" s="435"/>
      <c r="DN22" s="435"/>
      <c r="DO22" s="435"/>
      <c r="DP22" s="435"/>
      <c r="DQ22" s="435"/>
      <c r="DR22" s="435"/>
      <c r="DS22" s="435"/>
      <c r="DT22" s="435"/>
      <c r="DU22" s="435"/>
      <c r="DV22" s="435"/>
      <c r="DW22" s="435"/>
      <c r="DX22" s="435"/>
      <c r="DY22" s="435"/>
      <c r="DZ22" s="435"/>
      <c r="EA22" s="435"/>
      <c r="EB22" s="435"/>
      <c r="EC22" s="435"/>
      <c r="ED22" s="435"/>
      <c r="EE22" s="435"/>
      <c r="EF22" s="435"/>
      <c r="EG22" s="435"/>
      <c r="EH22" s="435"/>
      <c r="EI22" s="435"/>
      <c r="EJ22" s="435"/>
      <c r="EK22" s="435"/>
      <c r="EL22" s="435"/>
      <c r="EM22" s="435"/>
      <c r="EN22" s="435"/>
      <c r="EO22" s="435"/>
      <c r="EP22" s="435"/>
      <c r="EQ22" s="435"/>
      <c r="ER22" s="435"/>
      <c r="ES22" s="435"/>
      <c r="ET22" s="435"/>
      <c r="EU22" s="435"/>
      <c r="EV22" s="435"/>
      <c r="EW22" s="435"/>
      <c r="EX22" s="435"/>
      <c r="EY22" s="435"/>
      <c r="EZ22" s="435"/>
      <c r="FA22" s="435"/>
      <c r="FB22" s="435"/>
      <c r="FC22" s="435"/>
      <c r="FD22" s="435"/>
      <c r="FE22" s="435"/>
      <c r="FF22" s="435"/>
      <c r="FG22" s="435"/>
      <c r="FH22" s="435"/>
      <c r="FI22" s="435"/>
      <c r="FJ22" s="435"/>
      <c r="FK22" s="435"/>
      <c r="FL22" s="435"/>
      <c r="FM22" s="435"/>
      <c r="FN22" s="435"/>
      <c r="FO22" s="435"/>
      <c r="FP22" s="435"/>
      <c r="FQ22" s="435"/>
      <c r="FR22" s="435"/>
      <c r="FS22" s="435"/>
      <c r="FT22" s="435"/>
      <c r="FU22" s="435"/>
      <c r="FV22" s="435"/>
      <c r="FW22" s="435"/>
      <c r="FX22" s="435"/>
      <c r="FY22" s="435"/>
      <c r="FZ22" s="435"/>
      <c r="GA22" s="435"/>
      <c r="GB22" s="435"/>
      <c r="GC22" s="435"/>
      <c r="GD22" s="435"/>
      <c r="GE22" s="435"/>
      <c r="GF22" s="435"/>
      <c r="GG22" s="435"/>
      <c r="GH22" s="435"/>
      <c r="GI22" s="435"/>
      <c r="GJ22" s="435"/>
      <c r="GK22" s="435"/>
      <c r="GL22" s="435"/>
      <c r="GM22" s="435"/>
      <c r="GN22" s="435"/>
      <c r="GO22" s="435"/>
      <c r="GP22" s="435"/>
      <c r="GQ22" s="435"/>
      <c r="GR22" s="435"/>
      <c r="GS22" s="435"/>
      <c r="GT22" s="435"/>
      <c r="GU22" s="435"/>
      <c r="GV22" s="435"/>
      <c r="GW22" s="435"/>
      <c r="GX22" s="435"/>
      <c r="GY22" s="435"/>
      <c r="GZ22" s="435"/>
      <c r="HA22" s="435"/>
      <c r="HB22" s="435"/>
      <c r="HC22" s="435"/>
      <c r="HD22" s="435"/>
      <c r="HE22" s="435"/>
      <c r="HF22" s="435"/>
      <c r="HG22" s="435"/>
      <c r="HH22" s="435"/>
      <c r="HI22" s="435"/>
      <c r="HJ22" s="435"/>
      <c r="HK22" s="435"/>
      <c r="HL22" s="435"/>
      <c r="HM22" s="435"/>
      <c r="HN22" s="435"/>
      <c r="HO22" s="435"/>
      <c r="HP22" s="435"/>
      <c r="HQ22" s="435"/>
      <c r="HR22" s="435"/>
      <c r="HS22" s="435"/>
      <c r="HT22" s="435"/>
      <c r="HU22" s="435"/>
      <c r="HV22" s="435"/>
      <c r="HW22" s="435"/>
      <c r="HX22" s="435"/>
      <c r="HY22" s="435"/>
      <c r="HZ22" s="435"/>
      <c r="IA22" s="435"/>
      <c r="IB22" s="435"/>
      <c r="IC22" s="435"/>
      <c r="ID22" s="435"/>
      <c r="IE22" s="435"/>
      <c r="IF22" s="435"/>
      <c r="IG22" s="435"/>
      <c r="IH22" s="435"/>
      <c r="II22" s="435"/>
      <c r="IJ22" s="435"/>
      <c r="IK22" s="435"/>
      <c r="IL22" s="435"/>
      <c r="IM22" s="435"/>
      <c r="IN22" s="435"/>
      <c r="IO22" s="435"/>
      <c r="IP22" s="435"/>
      <c r="IQ22" s="435"/>
      <c r="IR22" s="435"/>
      <c r="IS22" s="435"/>
      <c r="IT22" s="435"/>
      <c r="IU22" s="435"/>
      <c r="IV22" s="435"/>
    </row>
    <row r="23" spans="2:256" ht="21.95" customHeight="1" thickBot="1" x14ac:dyDescent="0.25">
      <c r="B23" s="447" t="s">
        <v>29</v>
      </c>
      <c r="C23" s="449"/>
      <c r="D23" s="449"/>
      <c r="E23" s="448"/>
      <c r="F23" s="449"/>
      <c r="G23" s="482" t="s">
        <v>104</v>
      </c>
      <c r="H23" s="448"/>
      <c r="I23" s="448"/>
      <c r="J23" s="448"/>
      <c r="L23" s="481"/>
      <c r="M23" s="481"/>
      <c r="N23" s="481"/>
      <c r="O23" s="481"/>
      <c r="P23" s="481"/>
      <c r="Q23" s="481"/>
      <c r="R23" s="481"/>
      <c r="S23" s="435"/>
      <c r="T23" s="435"/>
      <c r="U23" s="435"/>
      <c r="V23" s="435"/>
      <c r="W23" s="435"/>
      <c r="X23" s="435"/>
      <c r="Y23" s="435"/>
      <c r="Z23" s="435"/>
      <c r="AA23" s="435"/>
      <c r="AB23" s="435"/>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435"/>
      <c r="BA23" s="435"/>
      <c r="BB23" s="435"/>
      <c r="BC23" s="435"/>
      <c r="BD23" s="435"/>
      <c r="BE23" s="435"/>
      <c r="BF23" s="435"/>
      <c r="BG23" s="435"/>
      <c r="BH23" s="435"/>
      <c r="BI23" s="435"/>
      <c r="BJ23" s="435"/>
      <c r="BK23" s="435"/>
      <c r="BL23" s="435"/>
      <c r="BM23" s="435"/>
      <c r="BN23" s="435"/>
      <c r="BO23" s="435"/>
      <c r="BP23" s="435"/>
      <c r="BQ23" s="435"/>
      <c r="BR23" s="435"/>
      <c r="BS23" s="435"/>
      <c r="BT23" s="435"/>
      <c r="BU23" s="435"/>
      <c r="BV23" s="435"/>
      <c r="BW23" s="435"/>
      <c r="BX23" s="435"/>
      <c r="BY23" s="435"/>
      <c r="BZ23" s="435"/>
      <c r="CA23" s="435"/>
      <c r="CB23" s="435"/>
      <c r="CC23" s="435"/>
      <c r="CD23" s="435"/>
      <c r="CE23" s="435"/>
      <c r="CF23" s="435"/>
      <c r="CG23" s="435"/>
      <c r="CH23" s="435"/>
      <c r="CI23" s="435"/>
      <c r="CJ23" s="435"/>
      <c r="CK23" s="435"/>
      <c r="CL23" s="435"/>
      <c r="CM23" s="435"/>
      <c r="CN23" s="435"/>
      <c r="CO23" s="435"/>
      <c r="CP23" s="435"/>
      <c r="CQ23" s="435"/>
      <c r="CR23" s="435"/>
      <c r="CS23" s="435"/>
      <c r="CT23" s="435"/>
      <c r="CU23" s="435"/>
      <c r="CV23" s="435"/>
      <c r="CW23" s="435"/>
      <c r="CX23" s="435"/>
      <c r="CY23" s="435"/>
      <c r="CZ23" s="435"/>
      <c r="DA23" s="435"/>
      <c r="DB23" s="435"/>
      <c r="DC23" s="435"/>
      <c r="DD23" s="435"/>
      <c r="DE23" s="435"/>
      <c r="DF23" s="435"/>
      <c r="DG23" s="435"/>
      <c r="DH23" s="435"/>
      <c r="DI23" s="435"/>
      <c r="DJ23" s="435"/>
      <c r="DK23" s="435"/>
      <c r="DL23" s="435"/>
      <c r="DM23" s="435"/>
      <c r="DN23" s="435"/>
      <c r="DO23" s="435"/>
      <c r="DP23" s="435"/>
      <c r="DQ23" s="435"/>
      <c r="DR23" s="435"/>
      <c r="DS23" s="435"/>
      <c r="DT23" s="435"/>
      <c r="DU23" s="435"/>
      <c r="DV23" s="435"/>
      <c r="DW23" s="435"/>
      <c r="DX23" s="435"/>
      <c r="DY23" s="435"/>
      <c r="DZ23" s="435"/>
      <c r="EA23" s="435"/>
      <c r="EB23" s="435"/>
      <c r="EC23" s="435"/>
      <c r="ED23" s="435"/>
      <c r="EE23" s="435"/>
      <c r="EF23" s="435"/>
      <c r="EG23" s="435"/>
      <c r="EH23" s="435"/>
      <c r="EI23" s="435"/>
      <c r="EJ23" s="435"/>
      <c r="EK23" s="435"/>
      <c r="EL23" s="435"/>
      <c r="EM23" s="435"/>
      <c r="EN23" s="435"/>
      <c r="EO23" s="435"/>
      <c r="EP23" s="435"/>
      <c r="EQ23" s="435"/>
      <c r="ER23" s="435"/>
      <c r="ES23" s="435"/>
      <c r="ET23" s="435"/>
      <c r="EU23" s="435"/>
      <c r="EV23" s="435"/>
      <c r="EW23" s="435"/>
      <c r="EX23" s="435"/>
      <c r="EY23" s="435"/>
      <c r="EZ23" s="435"/>
      <c r="FA23" s="435"/>
      <c r="FB23" s="435"/>
      <c r="FC23" s="435"/>
      <c r="FD23" s="435"/>
      <c r="FE23" s="435"/>
      <c r="FF23" s="435"/>
      <c r="FG23" s="435"/>
      <c r="FH23" s="435"/>
      <c r="FI23" s="435"/>
      <c r="FJ23" s="435"/>
      <c r="FK23" s="435"/>
      <c r="FL23" s="435"/>
      <c r="FM23" s="435"/>
      <c r="FN23" s="435"/>
      <c r="FO23" s="435"/>
      <c r="FP23" s="435"/>
      <c r="FQ23" s="435"/>
      <c r="FR23" s="435"/>
      <c r="FS23" s="435"/>
      <c r="FT23" s="435"/>
      <c r="FU23" s="435"/>
      <c r="FV23" s="435"/>
      <c r="FW23" s="435"/>
      <c r="FX23" s="435"/>
      <c r="FY23" s="435"/>
      <c r="FZ23" s="435"/>
      <c r="GA23" s="435"/>
      <c r="GB23" s="435"/>
      <c r="GC23" s="435"/>
      <c r="GD23" s="435"/>
      <c r="GE23" s="435"/>
      <c r="GF23" s="435"/>
      <c r="GG23" s="435"/>
      <c r="GH23" s="435"/>
      <c r="GI23" s="435"/>
      <c r="GJ23" s="435"/>
      <c r="GK23" s="435"/>
      <c r="GL23" s="435"/>
      <c r="GM23" s="435"/>
      <c r="GN23" s="435"/>
      <c r="GO23" s="435"/>
      <c r="GP23" s="435"/>
      <c r="GQ23" s="435"/>
      <c r="GR23" s="435"/>
      <c r="GS23" s="435"/>
      <c r="GT23" s="435"/>
      <c r="GU23" s="435"/>
      <c r="GV23" s="435"/>
      <c r="GW23" s="435"/>
      <c r="GX23" s="435"/>
      <c r="GY23" s="435"/>
      <c r="GZ23" s="435"/>
      <c r="HA23" s="435"/>
      <c r="HB23" s="435"/>
      <c r="HC23" s="435"/>
      <c r="HD23" s="435"/>
      <c r="HE23" s="435"/>
      <c r="HF23" s="435"/>
      <c r="HG23" s="435"/>
      <c r="HH23" s="435"/>
      <c r="HI23" s="435"/>
      <c r="HJ23" s="435"/>
      <c r="HK23" s="435"/>
      <c r="HL23" s="435"/>
      <c r="HM23" s="435"/>
      <c r="HN23" s="435"/>
      <c r="HO23" s="435"/>
      <c r="HP23" s="435"/>
      <c r="HQ23" s="435"/>
      <c r="HR23" s="435"/>
      <c r="HS23" s="435"/>
      <c r="HT23" s="435"/>
      <c r="HU23" s="435"/>
      <c r="HV23" s="435"/>
      <c r="HW23" s="435"/>
      <c r="HX23" s="435"/>
      <c r="HY23" s="435"/>
      <c r="HZ23" s="435"/>
      <c r="IA23" s="435"/>
      <c r="IB23" s="435"/>
      <c r="IC23" s="435"/>
      <c r="ID23" s="435"/>
      <c r="IE23" s="435"/>
      <c r="IF23" s="435"/>
      <c r="IG23" s="435"/>
      <c r="IH23" s="435"/>
      <c r="II23" s="435"/>
      <c r="IJ23" s="435"/>
      <c r="IK23" s="435"/>
      <c r="IL23" s="435"/>
      <c r="IM23" s="435"/>
      <c r="IN23" s="435"/>
      <c r="IO23" s="435"/>
      <c r="IP23" s="435"/>
      <c r="IQ23" s="435"/>
      <c r="IR23" s="435"/>
      <c r="IS23" s="435"/>
      <c r="IT23" s="435"/>
      <c r="IU23" s="435"/>
      <c r="IV23" s="435"/>
    </row>
    <row r="24" spans="2:256" ht="21.95" customHeight="1" thickTop="1" x14ac:dyDescent="0.2">
      <c r="B24" s="447" t="s">
        <v>65</v>
      </c>
      <c r="C24" s="449"/>
      <c r="D24" s="449"/>
      <c r="E24" s="453"/>
      <c r="F24" s="449" t="s">
        <v>143</v>
      </c>
      <c r="G24" s="452"/>
      <c r="H24" s="452"/>
      <c r="I24" s="452"/>
      <c r="J24" s="450"/>
      <c r="K24" s="435"/>
      <c r="L24" s="472"/>
      <c r="M24" s="435"/>
      <c r="N24" s="435"/>
      <c r="O24" s="435"/>
      <c r="P24" s="435"/>
      <c r="Q24" s="435"/>
      <c r="R24" s="435"/>
      <c r="S24" s="435"/>
      <c r="T24" s="435"/>
      <c r="U24" s="435"/>
      <c r="V24" s="435"/>
      <c r="W24" s="435"/>
      <c r="X24" s="435"/>
      <c r="Y24" s="435"/>
      <c r="Z24" s="435"/>
      <c r="AA24" s="435"/>
      <c r="AB24" s="435"/>
      <c r="AC24" s="435"/>
      <c r="AD24" s="435"/>
      <c r="AE24" s="435"/>
      <c r="AF24" s="435"/>
      <c r="AG24" s="435"/>
      <c r="AH24" s="435"/>
      <c r="AI24" s="435"/>
      <c r="AJ24" s="435"/>
      <c r="AK24" s="435"/>
      <c r="AL24" s="435"/>
      <c r="AM24" s="435"/>
      <c r="AN24" s="435"/>
      <c r="AO24" s="435"/>
      <c r="AP24" s="435"/>
      <c r="AQ24" s="435"/>
      <c r="AR24" s="435"/>
      <c r="AS24" s="435"/>
      <c r="AT24" s="435"/>
      <c r="AU24" s="435"/>
      <c r="AV24" s="435"/>
      <c r="AW24" s="435"/>
      <c r="AX24" s="435"/>
      <c r="AY24" s="435"/>
      <c r="AZ24" s="435"/>
      <c r="BA24" s="435"/>
      <c r="BB24" s="435"/>
      <c r="BC24" s="435"/>
      <c r="BD24" s="435"/>
      <c r="BE24" s="435"/>
      <c r="BF24" s="435"/>
      <c r="BG24" s="435"/>
      <c r="BH24" s="435"/>
      <c r="BI24" s="435"/>
      <c r="BJ24" s="435"/>
      <c r="BK24" s="435"/>
      <c r="BL24" s="435"/>
      <c r="BM24" s="435"/>
      <c r="BN24" s="435"/>
      <c r="BO24" s="435"/>
      <c r="BP24" s="435"/>
      <c r="BQ24" s="435"/>
      <c r="BR24" s="435"/>
      <c r="BS24" s="435"/>
      <c r="BT24" s="435"/>
      <c r="BU24" s="435"/>
      <c r="BV24" s="435"/>
      <c r="BW24" s="435"/>
      <c r="BX24" s="435"/>
      <c r="BY24" s="435"/>
      <c r="BZ24" s="435"/>
      <c r="CA24" s="435"/>
      <c r="CB24" s="435"/>
      <c r="CC24" s="435"/>
      <c r="CD24" s="435"/>
      <c r="CE24" s="435"/>
      <c r="CF24" s="435"/>
      <c r="CG24" s="435"/>
      <c r="CH24" s="435"/>
      <c r="CI24" s="435"/>
      <c r="CJ24" s="435"/>
      <c r="CK24" s="435"/>
      <c r="CL24" s="435"/>
      <c r="CM24" s="435"/>
      <c r="CN24" s="435"/>
      <c r="CO24" s="435"/>
      <c r="CP24" s="435"/>
      <c r="CQ24" s="435"/>
      <c r="CR24" s="435"/>
      <c r="CS24" s="435"/>
      <c r="CT24" s="435"/>
      <c r="CU24" s="435"/>
      <c r="CV24" s="435"/>
      <c r="CW24" s="435"/>
      <c r="CX24" s="435"/>
      <c r="CY24" s="435"/>
      <c r="CZ24" s="435"/>
      <c r="DA24" s="435"/>
      <c r="DB24" s="435"/>
      <c r="DC24" s="435"/>
      <c r="DD24" s="435"/>
      <c r="DE24" s="435"/>
      <c r="DF24" s="435"/>
      <c r="DG24" s="435"/>
      <c r="DH24" s="435"/>
      <c r="DI24" s="435"/>
      <c r="DJ24" s="435"/>
      <c r="DK24" s="435"/>
      <c r="DL24" s="435"/>
      <c r="DM24" s="435"/>
      <c r="DN24" s="435"/>
      <c r="DO24" s="435"/>
      <c r="DP24" s="435"/>
      <c r="DQ24" s="435"/>
      <c r="DR24" s="435"/>
      <c r="DS24" s="435"/>
      <c r="DT24" s="435"/>
      <c r="DU24" s="435"/>
      <c r="DV24" s="435"/>
      <c r="DW24" s="435"/>
      <c r="DX24" s="435"/>
      <c r="DY24" s="435"/>
      <c r="DZ24" s="435"/>
      <c r="EA24" s="435"/>
      <c r="EB24" s="435"/>
      <c r="EC24" s="435"/>
      <c r="ED24" s="435"/>
      <c r="EE24" s="435"/>
      <c r="EF24" s="435"/>
      <c r="EG24" s="435"/>
      <c r="EH24" s="435"/>
      <c r="EI24" s="435"/>
      <c r="EJ24" s="435"/>
      <c r="EK24" s="435"/>
      <c r="EL24" s="435"/>
      <c r="EM24" s="435"/>
      <c r="EN24" s="435"/>
      <c r="EO24" s="435"/>
      <c r="EP24" s="435"/>
      <c r="EQ24" s="435"/>
      <c r="ER24" s="435"/>
      <c r="ES24" s="435"/>
      <c r="ET24" s="435"/>
      <c r="EU24" s="435"/>
      <c r="EV24" s="435"/>
      <c r="EW24" s="435"/>
      <c r="EX24" s="435"/>
      <c r="EY24" s="435"/>
      <c r="EZ24" s="435"/>
      <c r="FA24" s="435"/>
      <c r="FB24" s="435"/>
      <c r="FC24" s="435"/>
      <c r="FD24" s="435"/>
      <c r="FE24" s="435"/>
      <c r="FF24" s="435"/>
      <c r="FG24" s="435"/>
      <c r="FH24" s="435"/>
      <c r="FI24" s="435"/>
      <c r="FJ24" s="435"/>
      <c r="FK24" s="435"/>
      <c r="FL24" s="435"/>
      <c r="FM24" s="435"/>
      <c r="FN24" s="435"/>
      <c r="FO24" s="435"/>
      <c r="FP24" s="435"/>
      <c r="FQ24" s="435"/>
      <c r="FR24" s="435"/>
      <c r="FS24" s="435"/>
      <c r="FT24" s="435"/>
      <c r="FU24" s="435"/>
      <c r="FV24" s="435"/>
      <c r="FW24" s="435"/>
      <c r="FX24" s="435"/>
      <c r="FY24" s="435"/>
      <c r="FZ24" s="435"/>
      <c r="GA24" s="435"/>
      <c r="GB24" s="435"/>
      <c r="GC24" s="435"/>
      <c r="GD24" s="435"/>
      <c r="GE24" s="435"/>
      <c r="GF24" s="435"/>
      <c r="GG24" s="435"/>
      <c r="GH24" s="435"/>
      <c r="GI24" s="435"/>
      <c r="GJ24" s="435"/>
      <c r="GK24" s="435"/>
      <c r="GL24" s="435"/>
      <c r="GM24" s="435"/>
      <c r="GN24" s="435"/>
      <c r="GO24" s="435"/>
      <c r="GP24" s="435"/>
      <c r="GQ24" s="435"/>
      <c r="GR24" s="435"/>
      <c r="GS24" s="435"/>
      <c r="GT24" s="435"/>
      <c r="GU24" s="435"/>
      <c r="GV24" s="435"/>
      <c r="GW24" s="435"/>
      <c r="GX24" s="435"/>
      <c r="GY24" s="435"/>
      <c r="GZ24" s="435"/>
      <c r="HA24" s="435"/>
      <c r="HB24" s="435"/>
      <c r="HC24" s="435"/>
      <c r="HD24" s="435"/>
      <c r="HE24" s="435"/>
      <c r="HF24" s="435"/>
      <c r="HG24" s="435"/>
      <c r="HH24" s="435"/>
      <c r="HI24" s="435"/>
      <c r="HJ24" s="435"/>
      <c r="HK24" s="435"/>
      <c r="HL24" s="435"/>
      <c r="HM24" s="435"/>
      <c r="HN24" s="435"/>
      <c r="HO24" s="435"/>
      <c r="HP24" s="435"/>
      <c r="HQ24" s="435"/>
      <c r="HR24" s="435"/>
      <c r="HS24" s="435"/>
      <c r="HT24" s="435"/>
      <c r="HU24" s="435"/>
      <c r="HV24" s="435"/>
      <c r="HW24" s="435"/>
      <c r="HX24" s="435"/>
      <c r="HY24" s="435"/>
      <c r="HZ24" s="435"/>
      <c r="IA24" s="435"/>
      <c r="IB24" s="435"/>
      <c r="IC24" s="435"/>
      <c r="ID24" s="435"/>
      <c r="IE24" s="435"/>
      <c r="IF24" s="435"/>
      <c r="IG24" s="435"/>
      <c r="IH24" s="435"/>
      <c r="II24" s="435"/>
      <c r="IJ24" s="435"/>
      <c r="IK24" s="435"/>
      <c r="IL24" s="435"/>
      <c r="IM24" s="435"/>
      <c r="IN24" s="435"/>
      <c r="IO24" s="435"/>
      <c r="IP24" s="435"/>
      <c r="IQ24" s="435"/>
      <c r="IR24" s="435"/>
      <c r="IS24" s="435"/>
      <c r="IT24" s="435"/>
      <c r="IU24" s="435"/>
      <c r="IV24" s="435"/>
    </row>
    <row r="25" spans="2:256" ht="21.95" customHeight="1" x14ac:dyDescent="0.2">
      <c r="B25" s="447" t="s">
        <v>66</v>
      </c>
      <c r="C25" s="449"/>
      <c r="D25" s="449"/>
      <c r="E25" s="448"/>
      <c r="F25" s="449" t="s">
        <v>68</v>
      </c>
      <c r="G25" s="449"/>
      <c r="H25" s="449"/>
      <c r="I25" s="449"/>
      <c r="J25" s="445"/>
      <c r="K25" s="435"/>
      <c r="L25" s="435"/>
      <c r="M25" s="435"/>
      <c r="N25" s="435"/>
      <c r="O25" s="435"/>
      <c r="P25" s="435"/>
      <c r="Q25" s="435"/>
      <c r="R25" s="435"/>
      <c r="S25" s="435"/>
      <c r="T25" s="435"/>
      <c r="U25" s="435"/>
      <c r="V25" s="435"/>
      <c r="W25" s="435"/>
      <c r="X25" s="435"/>
      <c r="Y25" s="435"/>
      <c r="Z25" s="435"/>
      <c r="AA25" s="435"/>
      <c r="AB25" s="435"/>
      <c r="AC25" s="435"/>
      <c r="AD25" s="435"/>
      <c r="AE25" s="435"/>
      <c r="AF25" s="435"/>
      <c r="AG25" s="435"/>
      <c r="AH25" s="435"/>
      <c r="AI25" s="435"/>
      <c r="AJ25" s="435"/>
      <c r="AK25" s="435"/>
      <c r="AL25" s="435"/>
      <c r="AM25" s="435"/>
      <c r="AN25" s="435"/>
      <c r="AO25" s="435"/>
      <c r="AP25" s="435"/>
      <c r="AQ25" s="435"/>
      <c r="AR25" s="435"/>
      <c r="AS25" s="435"/>
      <c r="AT25" s="435"/>
      <c r="AU25" s="435"/>
      <c r="AV25" s="435"/>
      <c r="AW25" s="435"/>
      <c r="AX25" s="435"/>
      <c r="AY25" s="435"/>
      <c r="AZ25" s="435"/>
      <c r="BA25" s="435"/>
      <c r="BB25" s="435"/>
      <c r="BC25" s="435"/>
      <c r="BD25" s="435"/>
      <c r="BE25" s="435"/>
      <c r="BF25" s="435"/>
      <c r="BG25" s="435"/>
      <c r="BH25" s="435"/>
      <c r="BI25" s="435"/>
      <c r="BJ25" s="435"/>
      <c r="BK25" s="435"/>
      <c r="BL25" s="435"/>
      <c r="BM25" s="435"/>
      <c r="BN25" s="435"/>
      <c r="BO25" s="435"/>
      <c r="BP25" s="435"/>
      <c r="BQ25" s="435"/>
      <c r="BR25" s="435"/>
      <c r="BS25" s="435"/>
      <c r="BT25" s="435"/>
      <c r="BU25" s="435"/>
      <c r="BV25" s="435"/>
      <c r="BW25" s="435"/>
      <c r="BX25" s="435"/>
      <c r="BY25" s="435"/>
      <c r="BZ25" s="435"/>
      <c r="CA25" s="435"/>
      <c r="CB25" s="435"/>
      <c r="CC25" s="435"/>
      <c r="CD25" s="435"/>
      <c r="CE25" s="435"/>
      <c r="CF25" s="435"/>
      <c r="CG25" s="435"/>
      <c r="CH25" s="435"/>
      <c r="CI25" s="435"/>
      <c r="CJ25" s="435"/>
      <c r="CK25" s="435"/>
      <c r="CL25" s="435"/>
      <c r="CM25" s="435"/>
      <c r="CN25" s="435"/>
      <c r="CO25" s="435"/>
      <c r="CP25" s="435"/>
      <c r="CQ25" s="435"/>
      <c r="CR25" s="435"/>
      <c r="CS25" s="435"/>
      <c r="CT25" s="435"/>
      <c r="CU25" s="435"/>
      <c r="CV25" s="435"/>
      <c r="CW25" s="435"/>
      <c r="CX25" s="435"/>
      <c r="CY25" s="435"/>
      <c r="CZ25" s="435"/>
      <c r="DA25" s="435"/>
      <c r="DB25" s="435"/>
      <c r="DC25" s="435"/>
      <c r="DD25" s="435"/>
      <c r="DE25" s="435"/>
      <c r="DF25" s="435"/>
      <c r="DG25" s="435"/>
      <c r="DH25" s="435"/>
      <c r="DI25" s="435"/>
      <c r="DJ25" s="435"/>
      <c r="DK25" s="435"/>
      <c r="DL25" s="435"/>
      <c r="DM25" s="435"/>
      <c r="DN25" s="435"/>
      <c r="DO25" s="435"/>
      <c r="DP25" s="435"/>
      <c r="DQ25" s="435"/>
      <c r="DR25" s="435"/>
      <c r="DS25" s="435"/>
      <c r="DT25" s="435"/>
      <c r="DU25" s="435"/>
      <c r="DV25" s="435"/>
      <c r="DW25" s="435"/>
      <c r="DX25" s="435"/>
      <c r="DY25" s="435"/>
      <c r="DZ25" s="435"/>
      <c r="EA25" s="435"/>
      <c r="EB25" s="435"/>
      <c r="EC25" s="435"/>
      <c r="ED25" s="435"/>
      <c r="EE25" s="435"/>
      <c r="EF25" s="435"/>
      <c r="EG25" s="435"/>
      <c r="EH25" s="435"/>
      <c r="EI25" s="435"/>
      <c r="EJ25" s="435"/>
      <c r="EK25" s="435"/>
      <c r="EL25" s="435"/>
      <c r="EM25" s="435"/>
      <c r="EN25" s="435"/>
      <c r="EO25" s="435"/>
      <c r="EP25" s="435"/>
      <c r="EQ25" s="435"/>
      <c r="ER25" s="435"/>
      <c r="ES25" s="435"/>
      <c r="ET25" s="435"/>
      <c r="EU25" s="435"/>
      <c r="EV25" s="435"/>
      <c r="EW25" s="435"/>
      <c r="EX25" s="435"/>
      <c r="EY25" s="435"/>
      <c r="EZ25" s="435"/>
      <c r="FA25" s="435"/>
      <c r="FB25" s="435"/>
      <c r="FC25" s="435"/>
      <c r="FD25" s="435"/>
      <c r="FE25" s="435"/>
      <c r="FF25" s="435"/>
      <c r="FG25" s="435"/>
      <c r="FH25" s="435"/>
      <c r="FI25" s="435"/>
      <c r="FJ25" s="435"/>
      <c r="FK25" s="435"/>
      <c r="FL25" s="435"/>
      <c r="FM25" s="435"/>
      <c r="FN25" s="435"/>
      <c r="FO25" s="435"/>
      <c r="FP25" s="435"/>
      <c r="FQ25" s="435"/>
      <c r="FR25" s="435"/>
      <c r="FS25" s="435"/>
      <c r="FT25" s="435"/>
      <c r="FU25" s="435"/>
      <c r="FV25" s="435"/>
      <c r="FW25" s="435"/>
      <c r="FX25" s="435"/>
      <c r="FY25" s="435"/>
      <c r="FZ25" s="435"/>
      <c r="GA25" s="435"/>
      <c r="GB25" s="435"/>
      <c r="GC25" s="435"/>
      <c r="GD25" s="435"/>
      <c r="GE25" s="435"/>
      <c r="GF25" s="435"/>
      <c r="GG25" s="435"/>
      <c r="GH25" s="435"/>
      <c r="GI25" s="435"/>
      <c r="GJ25" s="435"/>
      <c r="GK25" s="435"/>
      <c r="GL25" s="435"/>
      <c r="GM25" s="435"/>
      <c r="GN25" s="435"/>
      <c r="GO25" s="435"/>
      <c r="GP25" s="435"/>
      <c r="GQ25" s="435"/>
      <c r="GR25" s="435"/>
      <c r="GS25" s="435"/>
      <c r="GT25" s="435"/>
      <c r="GU25" s="435"/>
      <c r="GV25" s="435"/>
      <c r="GW25" s="435"/>
      <c r="GX25" s="435"/>
      <c r="GY25" s="435"/>
      <c r="GZ25" s="435"/>
      <c r="HA25" s="435"/>
      <c r="HB25" s="435"/>
      <c r="HC25" s="435"/>
      <c r="HD25" s="435"/>
      <c r="HE25" s="435"/>
      <c r="HF25" s="435"/>
      <c r="HG25" s="435"/>
      <c r="HH25" s="435"/>
      <c r="HI25" s="435"/>
      <c r="HJ25" s="435"/>
      <c r="HK25" s="435"/>
      <c r="HL25" s="435"/>
      <c r="HM25" s="435"/>
      <c r="HN25" s="435"/>
      <c r="HO25" s="435"/>
      <c r="HP25" s="435"/>
      <c r="HQ25" s="435"/>
      <c r="HR25" s="435"/>
      <c r="HS25" s="435"/>
      <c r="HT25" s="435"/>
      <c r="HU25" s="435"/>
      <c r="HV25" s="435"/>
      <c r="HW25" s="435"/>
      <c r="HX25" s="435"/>
      <c r="HY25" s="435"/>
      <c r="HZ25" s="435"/>
      <c r="IA25" s="435"/>
      <c r="IB25" s="435"/>
      <c r="IC25" s="435"/>
      <c r="ID25" s="435"/>
      <c r="IE25" s="435"/>
      <c r="IF25" s="435"/>
      <c r="IG25" s="435"/>
      <c r="IH25" s="435"/>
      <c r="II25" s="435"/>
      <c r="IJ25" s="435"/>
      <c r="IK25" s="435"/>
      <c r="IL25" s="435"/>
      <c r="IM25" s="435"/>
      <c r="IN25" s="435"/>
      <c r="IO25" s="435"/>
      <c r="IP25" s="435"/>
      <c r="IQ25" s="435"/>
      <c r="IR25" s="435"/>
      <c r="IS25" s="435"/>
      <c r="IT25" s="435"/>
      <c r="IU25" s="435"/>
      <c r="IV25" s="435"/>
    </row>
    <row r="26" spans="2:256" ht="21.95" customHeight="1" x14ac:dyDescent="0.2">
      <c r="B26" s="508" t="s">
        <v>67</v>
      </c>
      <c r="C26" s="509"/>
      <c r="D26" s="509"/>
      <c r="E26" s="453"/>
      <c r="F26" s="480" t="s">
        <v>68</v>
      </c>
      <c r="G26" s="479"/>
      <c r="H26" s="480" t="s">
        <v>69</v>
      </c>
      <c r="I26" s="478"/>
      <c r="J26" s="477" t="s">
        <v>32</v>
      </c>
      <c r="K26" s="435"/>
      <c r="L26" s="473" t="e">
        <f>E24/E26</f>
        <v>#DIV/0!</v>
      </c>
      <c r="M26" s="473" t="e">
        <f>L26/24</f>
        <v>#DIV/0!</v>
      </c>
      <c r="N26" s="435" t="e">
        <f>TRUNC(M26)</f>
        <v>#DIV/0!</v>
      </c>
      <c r="O26" s="473" t="e">
        <f>M26-N26</f>
        <v>#DIV/0!</v>
      </c>
      <c r="P26" s="472" t="e">
        <f>O26*24</f>
        <v>#DIV/0!</v>
      </c>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5"/>
      <c r="AT26" s="435"/>
      <c r="AU26" s="435"/>
      <c r="AV26" s="435"/>
      <c r="AW26" s="435"/>
      <c r="AX26" s="435"/>
      <c r="AY26" s="435"/>
      <c r="AZ26" s="435"/>
      <c r="BA26" s="435"/>
      <c r="BB26" s="435"/>
      <c r="BC26" s="435"/>
      <c r="BD26" s="435"/>
      <c r="BE26" s="435"/>
      <c r="BF26" s="435"/>
      <c r="BG26" s="435"/>
      <c r="BH26" s="435"/>
      <c r="BI26" s="435"/>
      <c r="BJ26" s="435"/>
      <c r="BK26" s="435"/>
      <c r="BL26" s="435"/>
      <c r="BM26" s="435"/>
      <c r="BN26" s="435"/>
      <c r="BO26" s="435"/>
      <c r="BP26" s="435"/>
      <c r="BQ26" s="435"/>
      <c r="BR26" s="435"/>
      <c r="BS26" s="435"/>
      <c r="BT26" s="435"/>
      <c r="BU26" s="435"/>
      <c r="BV26" s="435"/>
      <c r="BW26" s="435"/>
      <c r="BX26" s="435"/>
      <c r="BY26" s="435"/>
      <c r="BZ26" s="435"/>
      <c r="CA26" s="435"/>
      <c r="CB26" s="435"/>
      <c r="CC26" s="435"/>
      <c r="CD26" s="435"/>
      <c r="CE26" s="435"/>
      <c r="CF26" s="435"/>
      <c r="CG26" s="435"/>
      <c r="CH26" s="435"/>
      <c r="CI26" s="435"/>
      <c r="CJ26" s="435"/>
      <c r="CK26" s="435"/>
      <c r="CL26" s="435"/>
      <c r="CM26" s="435"/>
      <c r="CN26" s="435"/>
      <c r="CO26" s="435"/>
      <c r="CP26" s="435"/>
      <c r="CQ26" s="435"/>
      <c r="CR26" s="435"/>
      <c r="CS26" s="435"/>
      <c r="CT26" s="435"/>
      <c r="CU26" s="435"/>
      <c r="CV26" s="435"/>
      <c r="CW26" s="435"/>
      <c r="CX26" s="435"/>
      <c r="CY26" s="435"/>
      <c r="CZ26" s="435"/>
      <c r="DA26" s="435"/>
      <c r="DB26" s="435"/>
      <c r="DC26" s="435"/>
      <c r="DD26" s="435"/>
      <c r="DE26" s="435"/>
      <c r="DF26" s="435"/>
      <c r="DG26" s="435"/>
      <c r="DH26" s="435"/>
      <c r="DI26" s="435"/>
      <c r="DJ26" s="435"/>
      <c r="DK26" s="435"/>
      <c r="DL26" s="435"/>
      <c r="DM26" s="435"/>
      <c r="DN26" s="435"/>
      <c r="DO26" s="435"/>
      <c r="DP26" s="435"/>
      <c r="DQ26" s="435"/>
      <c r="DR26" s="435"/>
      <c r="DS26" s="435"/>
      <c r="DT26" s="435"/>
      <c r="DU26" s="435"/>
      <c r="DV26" s="435"/>
      <c r="DW26" s="435"/>
      <c r="DX26" s="435"/>
      <c r="DY26" s="435"/>
      <c r="DZ26" s="435"/>
      <c r="EA26" s="435"/>
      <c r="EB26" s="435"/>
      <c r="EC26" s="435"/>
      <c r="ED26" s="435"/>
      <c r="EE26" s="435"/>
      <c r="EF26" s="435"/>
      <c r="EG26" s="435"/>
      <c r="EH26" s="435"/>
      <c r="EI26" s="435"/>
      <c r="EJ26" s="435"/>
      <c r="EK26" s="435"/>
      <c r="EL26" s="435"/>
      <c r="EM26" s="435"/>
      <c r="EN26" s="435"/>
      <c r="EO26" s="435"/>
      <c r="EP26" s="435"/>
      <c r="EQ26" s="435"/>
      <c r="ER26" s="435"/>
      <c r="ES26" s="435"/>
      <c r="ET26" s="435"/>
      <c r="EU26" s="435"/>
      <c r="EV26" s="435"/>
      <c r="EW26" s="435"/>
      <c r="EX26" s="435"/>
      <c r="EY26" s="435"/>
      <c r="EZ26" s="435"/>
      <c r="FA26" s="435"/>
      <c r="FB26" s="435"/>
      <c r="FC26" s="435"/>
      <c r="FD26" s="435"/>
      <c r="FE26" s="435"/>
      <c r="FF26" s="435"/>
      <c r="FG26" s="435"/>
      <c r="FH26" s="435"/>
      <c r="FI26" s="435"/>
      <c r="FJ26" s="435"/>
      <c r="FK26" s="435"/>
      <c r="FL26" s="435"/>
      <c r="FM26" s="435"/>
      <c r="FN26" s="435"/>
      <c r="FO26" s="435"/>
      <c r="FP26" s="435"/>
      <c r="FQ26" s="435"/>
      <c r="FR26" s="435"/>
      <c r="FS26" s="435"/>
      <c r="FT26" s="435"/>
      <c r="FU26" s="435"/>
      <c r="FV26" s="435"/>
      <c r="FW26" s="435"/>
      <c r="FX26" s="435"/>
      <c r="FY26" s="435"/>
      <c r="FZ26" s="435"/>
      <c r="GA26" s="435"/>
      <c r="GB26" s="435"/>
      <c r="GC26" s="435"/>
      <c r="GD26" s="435"/>
      <c r="GE26" s="435"/>
      <c r="GF26" s="435"/>
      <c r="GG26" s="435"/>
      <c r="GH26" s="435"/>
      <c r="GI26" s="435"/>
      <c r="GJ26" s="435"/>
      <c r="GK26" s="435"/>
      <c r="GL26" s="435"/>
      <c r="GM26" s="435"/>
      <c r="GN26" s="435"/>
      <c r="GO26" s="435"/>
      <c r="GP26" s="435"/>
      <c r="GQ26" s="435"/>
      <c r="GR26" s="435"/>
      <c r="GS26" s="435"/>
      <c r="GT26" s="435"/>
      <c r="GU26" s="435"/>
      <c r="GV26" s="435"/>
      <c r="GW26" s="435"/>
      <c r="GX26" s="435"/>
      <c r="GY26" s="435"/>
      <c r="GZ26" s="435"/>
      <c r="HA26" s="435"/>
      <c r="HB26" s="435"/>
      <c r="HC26" s="435"/>
      <c r="HD26" s="435"/>
      <c r="HE26" s="435"/>
      <c r="HF26" s="435"/>
      <c r="HG26" s="435"/>
      <c r="HH26" s="435"/>
      <c r="HI26" s="435"/>
      <c r="HJ26" s="435"/>
      <c r="HK26" s="435"/>
      <c r="HL26" s="435"/>
      <c r="HM26" s="435"/>
      <c r="HN26" s="435"/>
      <c r="HO26" s="435"/>
      <c r="HP26" s="435"/>
      <c r="HQ26" s="435"/>
      <c r="HR26" s="435"/>
      <c r="HS26" s="435"/>
      <c r="HT26" s="435"/>
      <c r="HU26" s="435"/>
      <c r="HV26" s="435"/>
      <c r="HW26" s="435"/>
      <c r="HX26" s="435"/>
      <c r="HY26" s="435"/>
      <c r="HZ26" s="435"/>
      <c r="IA26" s="435"/>
      <c r="IB26" s="435"/>
      <c r="IC26" s="435"/>
      <c r="ID26" s="435"/>
      <c r="IE26" s="435"/>
      <c r="IF26" s="435"/>
      <c r="IG26" s="435"/>
      <c r="IH26" s="435"/>
      <c r="II26" s="435"/>
      <c r="IJ26" s="435"/>
      <c r="IK26" s="435"/>
      <c r="IL26" s="435"/>
      <c r="IM26" s="435"/>
      <c r="IN26" s="435"/>
      <c r="IO26" s="435"/>
      <c r="IP26" s="435"/>
      <c r="IQ26" s="435"/>
      <c r="IR26" s="435"/>
      <c r="IS26" s="435"/>
      <c r="IT26" s="435"/>
      <c r="IU26" s="435"/>
    </row>
    <row r="27" spans="2:256" ht="21.95" customHeight="1" x14ac:dyDescent="0.2">
      <c r="B27" s="510"/>
      <c r="C27" s="511"/>
      <c r="D27" s="511"/>
      <c r="E27" s="453"/>
      <c r="F27" s="480" t="s">
        <v>68</v>
      </c>
      <c r="G27" s="479"/>
      <c r="H27" s="480" t="s">
        <v>69</v>
      </c>
      <c r="I27" s="478"/>
      <c r="J27" s="477" t="s">
        <v>32</v>
      </c>
      <c r="K27" s="435"/>
      <c r="L27" s="473" t="e">
        <f>E24/E27</f>
        <v>#DIV/0!</v>
      </c>
      <c r="M27" s="473" t="e">
        <f>L27/24</f>
        <v>#DIV/0!</v>
      </c>
      <c r="N27" s="435" t="e">
        <f>TRUNC(M27)</f>
        <v>#DIV/0!</v>
      </c>
      <c r="O27" s="473" t="e">
        <f>M27-N27</f>
        <v>#DIV/0!</v>
      </c>
      <c r="P27" s="472" t="e">
        <f>O27*24</f>
        <v>#DIV/0!</v>
      </c>
      <c r="Q27" s="435"/>
      <c r="R27" s="435"/>
      <c r="S27" s="435"/>
      <c r="T27" s="435"/>
      <c r="U27" s="435"/>
      <c r="V27" s="435"/>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35"/>
      <c r="AU27" s="435"/>
      <c r="AV27" s="435"/>
      <c r="AW27" s="435"/>
      <c r="AX27" s="435"/>
      <c r="AY27" s="435"/>
      <c r="AZ27" s="435"/>
      <c r="BA27" s="435"/>
      <c r="BB27" s="435"/>
      <c r="BC27" s="435"/>
      <c r="BD27" s="435"/>
      <c r="BE27" s="435"/>
      <c r="BF27" s="435"/>
      <c r="BG27" s="435"/>
      <c r="BH27" s="435"/>
      <c r="BI27" s="435"/>
      <c r="BJ27" s="435"/>
      <c r="BK27" s="435"/>
      <c r="BL27" s="435"/>
      <c r="BM27" s="435"/>
      <c r="BN27" s="435"/>
      <c r="BO27" s="435"/>
      <c r="BP27" s="435"/>
      <c r="BQ27" s="435"/>
      <c r="BR27" s="435"/>
      <c r="BS27" s="435"/>
      <c r="BT27" s="435"/>
      <c r="BU27" s="435"/>
      <c r="BV27" s="435"/>
      <c r="BW27" s="435"/>
      <c r="BX27" s="435"/>
      <c r="BY27" s="435"/>
      <c r="BZ27" s="435"/>
      <c r="CA27" s="435"/>
      <c r="CB27" s="435"/>
      <c r="CC27" s="435"/>
      <c r="CD27" s="435"/>
      <c r="CE27" s="435"/>
      <c r="CF27" s="435"/>
      <c r="CG27" s="435"/>
      <c r="CH27" s="435"/>
      <c r="CI27" s="435"/>
      <c r="CJ27" s="435"/>
      <c r="CK27" s="435"/>
      <c r="CL27" s="435"/>
      <c r="CM27" s="435"/>
      <c r="CN27" s="435"/>
      <c r="CO27" s="435"/>
      <c r="CP27" s="435"/>
      <c r="CQ27" s="435"/>
      <c r="CR27" s="435"/>
      <c r="CS27" s="435"/>
      <c r="CT27" s="435"/>
      <c r="CU27" s="435"/>
      <c r="CV27" s="435"/>
      <c r="CW27" s="435"/>
      <c r="CX27" s="435"/>
      <c r="CY27" s="435"/>
      <c r="CZ27" s="435"/>
      <c r="DA27" s="435"/>
      <c r="DB27" s="435"/>
      <c r="DC27" s="435"/>
      <c r="DD27" s="435"/>
      <c r="DE27" s="435"/>
      <c r="DF27" s="435"/>
      <c r="DG27" s="435"/>
      <c r="DH27" s="435"/>
      <c r="DI27" s="435"/>
      <c r="DJ27" s="435"/>
      <c r="DK27" s="435"/>
      <c r="DL27" s="435"/>
      <c r="DM27" s="435"/>
      <c r="DN27" s="435"/>
      <c r="DO27" s="435"/>
      <c r="DP27" s="435"/>
      <c r="DQ27" s="435"/>
      <c r="DR27" s="435"/>
      <c r="DS27" s="435"/>
      <c r="DT27" s="435"/>
      <c r="DU27" s="435"/>
      <c r="DV27" s="435"/>
      <c r="DW27" s="435"/>
      <c r="DX27" s="435"/>
      <c r="DY27" s="435"/>
      <c r="DZ27" s="435"/>
      <c r="EA27" s="435"/>
      <c r="EB27" s="435"/>
      <c r="EC27" s="435"/>
      <c r="ED27" s="435"/>
      <c r="EE27" s="435"/>
      <c r="EF27" s="435"/>
      <c r="EG27" s="435"/>
      <c r="EH27" s="435"/>
      <c r="EI27" s="435"/>
      <c r="EJ27" s="435"/>
      <c r="EK27" s="435"/>
      <c r="EL27" s="435"/>
      <c r="EM27" s="435"/>
      <c r="EN27" s="435"/>
      <c r="EO27" s="435"/>
      <c r="EP27" s="435"/>
      <c r="EQ27" s="435"/>
      <c r="ER27" s="435"/>
      <c r="ES27" s="435"/>
      <c r="ET27" s="435"/>
      <c r="EU27" s="435"/>
      <c r="EV27" s="435"/>
      <c r="EW27" s="435"/>
      <c r="EX27" s="435"/>
      <c r="EY27" s="435"/>
      <c r="EZ27" s="435"/>
      <c r="FA27" s="435"/>
      <c r="FB27" s="435"/>
      <c r="FC27" s="435"/>
      <c r="FD27" s="435"/>
      <c r="FE27" s="435"/>
      <c r="FF27" s="435"/>
      <c r="FG27" s="435"/>
      <c r="FH27" s="435"/>
      <c r="FI27" s="435"/>
      <c r="FJ27" s="435"/>
      <c r="FK27" s="435"/>
      <c r="FL27" s="435"/>
      <c r="FM27" s="435"/>
      <c r="FN27" s="435"/>
      <c r="FO27" s="435"/>
      <c r="FP27" s="435"/>
      <c r="FQ27" s="435"/>
      <c r="FR27" s="435"/>
      <c r="FS27" s="435"/>
      <c r="FT27" s="435"/>
      <c r="FU27" s="435"/>
      <c r="FV27" s="435"/>
      <c r="FW27" s="435"/>
      <c r="FX27" s="435"/>
      <c r="FY27" s="435"/>
      <c r="FZ27" s="435"/>
      <c r="GA27" s="435"/>
      <c r="GB27" s="435"/>
      <c r="GC27" s="435"/>
      <c r="GD27" s="435"/>
      <c r="GE27" s="435"/>
      <c r="GF27" s="435"/>
      <c r="GG27" s="435"/>
      <c r="GH27" s="435"/>
      <c r="GI27" s="435"/>
      <c r="GJ27" s="435"/>
      <c r="GK27" s="435"/>
      <c r="GL27" s="435"/>
      <c r="GM27" s="435"/>
      <c r="GN27" s="435"/>
      <c r="GO27" s="435"/>
      <c r="GP27" s="435"/>
      <c r="GQ27" s="435"/>
      <c r="GR27" s="435"/>
      <c r="GS27" s="435"/>
      <c r="GT27" s="435"/>
      <c r="GU27" s="435"/>
      <c r="GV27" s="435"/>
      <c r="GW27" s="435"/>
      <c r="GX27" s="435"/>
      <c r="GY27" s="435"/>
      <c r="GZ27" s="435"/>
      <c r="HA27" s="435"/>
      <c r="HB27" s="435"/>
      <c r="HC27" s="435"/>
      <c r="HD27" s="435"/>
      <c r="HE27" s="435"/>
      <c r="HF27" s="435"/>
      <c r="HG27" s="435"/>
      <c r="HH27" s="435"/>
      <c r="HI27" s="435"/>
      <c r="HJ27" s="435"/>
      <c r="HK27" s="435"/>
      <c r="HL27" s="435"/>
      <c r="HM27" s="435"/>
      <c r="HN27" s="435"/>
      <c r="HO27" s="435"/>
      <c r="HP27" s="435"/>
      <c r="HQ27" s="435"/>
      <c r="HR27" s="435"/>
      <c r="HS27" s="435"/>
      <c r="HT27" s="435"/>
      <c r="HU27" s="435"/>
      <c r="HV27" s="435"/>
      <c r="HW27" s="435"/>
      <c r="HX27" s="435"/>
      <c r="HY27" s="435"/>
      <c r="HZ27" s="435"/>
      <c r="IA27" s="435"/>
      <c r="IB27" s="435"/>
      <c r="IC27" s="435"/>
      <c r="ID27" s="435"/>
      <c r="IE27" s="435"/>
      <c r="IF27" s="435"/>
      <c r="IG27" s="435"/>
      <c r="IH27" s="435"/>
      <c r="II27" s="435"/>
      <c r="IJ27" s="435"/>
      <c r="IK27" s="435"/>
      <c r="IL27" s="435"/>
      <c r="IM27" s="435"/>
      <c r="IN27" s="435"/>
      <c r="IO27" s="435"/>
      <c r="IP27" s="435"/>
      <c r="IQ27" s="435"/>
      <c r="IR27" s="435"/>
      <c r="IS27" s="435"/>
      <c r="IT27" s="435"/>
      <c r="IU27" s="435"/>
    </row>
    <row r="28" spans="2:256" ht="21.95" customHeight="1" x14ac:dyDescent="0.2">
      <c r="B28" s="512"/>
      <c r="C28" s="513"/>
      <c r="D28" s="513"/>
      <c r="E28" s="453"/>
      <c r="F28" s="480" t="s">
        <v>68</v>
      </c>
      <c r="G28" s="479"/>
      <c r="H28" s="475" t="s">
        <v>69</v>
      </c>
      <c r="I28" s="478"/>
      <c r="J28" s="477" t="s">
        <v>32</v>
      </c>
      <c r="K28" s="435"/>
      <c r="L28" s="473" t="e">
        <f>E24/E28</f>
        <v>#DIV/0!</v>
      </c>
      <c r="M28" s="473" t="e">
        <f>L28/24</f>
        <v>#DIV/0!</v>
      </c>
      <c r="N28" s="435" t="e">
        <f>TRUNC(M28)</f>
        <v>#DIV/0!</v>
      </c>
      <c r="O28" s="473" t="e">
        <f>M28-N28</f>
        <v>#DIV/0!</v>
      </c>
      <c r="P28" s="472" t="e">
        <f>O28*24</f>
        <v>#DIV/0!</v>
      </c>
      <c r="Q28" s="435"/>
      <c r="R28" s="435"/>
      <c r="S28" s="435"/>
      <c r="T28" s="435"/>
      <c r="U28" s="435"/>
      <c r="V28" s="435"/>
      <c r="W28" s="435"/>
      <c r="X28" s="435"/>
      <c r="Y28" s="435"/>
      <c r="Z28" s="435"/>
      <c r="AA28" s="435"/>
      <c r="AB28" s="435"/>
      <c r="AC28" s="435"/>
      <c r="AD28" s="435"/>
      <c r="AE28" s="435"/>
      <c r="AF28" s="435"/>
      <c r="AG28" s="435"/>
      <c r="AH28" s="435"/>
      <c r="AI28" s="435"/>
      <c r="AJ28" s="435"/>
      <c r="AK28" s="435"/>
      <c r="AL28" s="435"/>
      <c r="AM28" s="435"/>
      <c r="AN28" s="435"/>
      <c r="AO28" s="435"/>
      <c r="AP28" s="435"/>
      <c r="AQ28" s="435"/>
      <c r="AR28" s="435"/>
      <c r="AS28" s="435"/>
      <c r="AT28" s="435"/>
      <c r="AU28" s="435"/>
      <c r="AV28" s="435"/>
      <c r="AW28" s="435"/>
      <c r="AX28" s="435"/>
      <c r="AY28" s="435"/>
      <c r="AZ28" s="435"/>
      <c r="BA28" s="435"/>
      <c r="BB28" s="435"/>
      <c r="BC28" s="435"/>
      <c r="BD28" s="435"/>
      <c r="BE28" s="435"/>
      <c r="BF28" s="435"/>
      <c r="BG28" s="435"/>
      <c r="BH28" s="435"/>
      <c r="BI28" s="435"/>
      <c r="BJ28" s="435"/>
      <c r="BK28" s="435"/>
      <c r="BL28" s="435"/>
      <c r="BM28" s="435"/>
      <c r="BN28" s="435"/>
      <c r="BO28" s="435"/>
      <c r="BP28" s="435"/>
      <c r="BQ28" s="435"/>
      <c r="BR28" s="435"/>
      <c r="BS28" s="435"/>
      <c r="BT28" s="435"/>
      <c r="BU28" s="435"/>
      <c r="BV28" s="435"/>
      <c r="BW28" s="435"/>
      <c r="BX28" s="435"/>
      <c r="BY28" s="435"/>
      <c r="BZ28" s="435"/>
      <c r="CA28" s="435"/>
      <c r="CB28" s="435"/>
      <c r="CC28" s="435"/>
      <c r="CD28" s="435"/>
      <c r="CE28" s="435"/>
      <c r="CF28" s="435"/>
      <c r="CG28" s="435"/>
      <c r="CH28" s="435"/>
      <c r="CI28" s="435"/>
      <c r="CJ28" s="435"/>
      <c r="CK28" s="435"/>
      <c r="CL28" s="435"/>
      <c r="CM28" s="435"/>
      <c r="CN28" s="435"/>
      <c r="CO28" s="435"/>
      <c r="CP28" s="435"/>
      <c r="CQ28" s="435"/>
      <c r="CR28" s="435"/>
      <c r="CS28" s="435"/>
      <c r="CT28" s="435"/>
      <c r="CU28" s="435"/>
      <c r="CV28" s="435"/>
      <c r="CW28" s="435"/>
      <c r="CX28" s="435"/>
      <c r="CY28" s="435"/>
      <c r="CZ28" s="435"/>
      <c r="DA28" s="435"/>
      <c r="DB28" s="435"/>
      <c r="DC28" s="435"/>
      <c r="DD28" s="435"/>
      <c r="DE28" s="435"/>
      <c r="DF28" s="435"/>
      <c r="DG28" s="435"/>
      <c r="DH28" s="435"/>
      <c r="DI28" s="435"/>
      <c r="DJ28" s="435"/>
      <c r="DK28" s="435"/>
      <c r="DL28" s="435"/>
      <c r="DM28" s="435"/>
      <c r="DN28" s="435"/>
      <c r="DO28" s="435"/>
      <c r="DP28" s="435"/>
      <c r="DQ28" s="435"/>
      <c r="DR28" s="435"/>
      <c r="DS28" s="435"/>
      <c r="DT28" s="435"/>
      <c r="DU28" s="435"/>
      <c r="DV28" s="435"/>
      <c r="DW28" s="435"/>
      <c r="DX28" s="435"/>
      <c r="DY28" s="435"/>
      <c r="DZ28" s="435"/>
      <c r="EA28" s="435"/>
      <c r="EB28" s="435"/>
      <c r="EC28" s="435"/>
      <c r="ED28" s="435"/>
      <c r="EE28" s="435"/>
      <c r="EF28" s="435"/>
      <c r="EG28" s="435"/>
      <c r="EH28" s="435"/>
      <c r="EI28" s="435"/>
      <c r="EJ28" s="435"/>
      <c r="EK28" s="435"/>
      <c r="EL28" s="435"/>
      <c r="EM28" s="435"/>
      <c r="EN28" s="435"/>
      <c r="EO28" s="435"/>
      <c r="EP28" s="435"/>
      <c r="EQ28" s="435"/>
      <c r="ER28" s="435"/>
      <c r="ES28" s="435"/>
      <c r="ET28" s="435"/>
      <c r="EU28" s="435"/>
      <c r="EV28" s="435"/>
      <c r="EW28" s="435"/>
      <c r="EX28" s="435"/>
      <c r="EY28" s="435"/>
      <c r="EZ28" s="435"/>
      <c r="FA28" s="435"/>
      <c r="FB28" s="435"/>
      <c r="FC28" s="435"/>
      <c r="FD28" s="435"/>
      <c r="FE28" s="435"/>
      <c r="FF28" s="435"/>
      <c r="FG28" s="435"/>
      <c r="FH28" s="435"/>
      <c r="FI28" s="435"/>
      <c r="FJ28" s="435"/>
      <c r="FK28" s="435"/>
      <c r="FL28" s="435"/>
      <c r="FM28" s="435"/>
      <c r="FN28" s="435"/>
      <c r="FO28" s="435"/>
      <c r="FP28" s="435"/>
      <c r="FQ28" s="435"/>
      <c r="FR28" s="435"/>
      <c r="FS28" s="435"/>
      <c r="FT28" s="435"/>
      <c r="FU28" s="435"/>
      <c r="FV28" s="435"/>
      <c r="FW28" s="435"/>
      <c r="FX28" s="435"/>
      <c r="FY28" s="435"/>
      <c r="FZ28" s="435"/>
      <c r="GA28" s="435"/>
      <c r="GB28" s="435"/>
      <c r="GC28" s="435"/>
      <c r="GD28" s="435"/>
      <c r="GE28" s="435"/>
      <c r="GF28" s="435"/>
      <c r="GG28" s="435"/>
      <c r="GH28" s="435"/>
      <c r="GI28" s="435"/>
      <c r="GJ28" s="435"/>
      <c r="GK28" s="435"/>
      <c r="GL28" s="435"/>
      <c r="GM28" s="435"/>
      <c r="GN28" s="435"/>
      <c r="GO28" s="435"/>
      <c r="GP28" s="435"/>
      <c r="GQ28" s="435"/>
      <c r="GR28" s="435"/>
      <c r="GS28" s="435"/>
      <c r="GT28" s="435"/>
      <c r="GU28" s="435"/>
      <c r="GV28" s="435"/>
      <c r="GW28" s="435"/>
      <c r="GX28" s="435"/>
      <c r="GY28" s="435"/>
      <c r="GZ28" s="435"/>
      <c r="HA28" s="435"/>
      <c r="HB28" s="435"/>
      <c r="HC28" s="435"/>
      <c r="HD28" s="435"/>
      <c r="HE28" s="435"/>
      <c r="HF28" s="435"/>
      <c r="HG28" s="435"/>
      <c r="HH28" s="435"/>
      <c r="HI28" s="435"/>
      <c r="HJ28" s="435"/>
      <c r="HK28" s="435"/>
      <c r="HL28" s="435"/>
      <c r="HM28" s="435"/>
      <c r="HN28" s="435"/>
      <c r="HO28" s="435"/>
      <c r="HP28" s="435"/>
      <c r="HQ28" s="435"/>
      <c r="HR28" s="435"/>
      <c r="HS28" s="435"/>
      <c r="HT28" s="435"/>
      <c r="HU28" s="435"/>
      <c r="HV28" s="435"/>
      <c r="HW28" s="435"/>
      <c r="HX28" s="435"/>
      <c r="HY28" s="435"/>
      <c r="HZ28" s="435"/>
      <c r="IA28" s="435"/>
      <c r="IB28" s="435"/>
      <c r="IC28" s="435"/>
      <c r="ID28" s="435"/>
      <c r="IE28" s="435"/>
      <c r="IF28" s="435"/>
      <c r="IG28" s="435"/>
      <c r="IH28" s="435"/>
      <c r="II28" s="435"/>
      <c r="IJ28" s="435"/>
      <c r="IK28" s="435"/>
      <c r="IL28" s="435"/>
      <c r="IM28" s="435"/>
      <c r="IN28" s="435"/>
      <c r="IO28" s="435"/>
      <c r="IP28" s="435"/>
      <c r="IQ28" s="435"/>
      <c r="IR28" s="435"/>
      <c r="IS28" s="435"/>
      <c r="IT28" s="435"/>
      <c r="IU28" s="435"/>
    </row>
    <row r="29" spans="2:256" ht="21.95" customHeight="1" x14ac:dyDescent="0.2">
      <c r="B29" s="447" t="s">
        <v>70</v>
      </c>
      <c r="C29" s="449"/>
      <c r="D29" s="449"/>
      <c r="E29" s="448"/>
      <c r="F29" s="519" t="s">
        <v>71</v>
      </c>
      <c r="G29" s="520"/>
      <c r="H29" s="448"/>
      <c r="I29" s="519" t="s">
        <v>72</v>
      </c>
      <c r="J29" s="521"/>
      <c r="K29" s="435"/>
      <c r="L29" s="473"/>
      <c r="M29" s="473"/>
      <c r="N29" s="435"/>
      <c r="O29" s="473"/>
      <c r="P29" s="472"/>
      <c r="Q29" s="435"/>
      <c r="R29" s="435"/>
      <c r="S29" s="435"/>
      <c r="T29" s="435"/>
      <c r="U29" s="435"/>
      <c r="V29" s="435"/>
      <c r="W29" s="435"/>
      <c r="X29" s="435"/>
      <c r="Y29" s="435"/>
      <c r="Z29" s="435"/>
      <c r="AA29" s="435"/>
      <c r="AB29" s="435"/>
      <c r="AC29" s="435"/>
      <c r="AD29" s="435"/>
      <c r="AE29" s="435"/>
      <c r="AF29" s="435"/>
      <c r="AG29" s="435"/>
      <c r="AH29" s="435"/>
      <c r="AI29" s="435"/>
      <c r="AJ29" s="435"/>
      <c r="AK29" s="435"/>
      <c r="AL29" s="435"/>
      <c r="AM29" s="435"/>
      <c r="AN29" s="435"/>
      <c r="AO29" s="435"/>
      <c r="AP29" s="435"/>
      <c r="AQ29" s="435"/>
      <c r="AR29" s="435"/>
      <c r="AS29" s="435"/>
      <c r="AT29" s="435"/>
      <c r="AU29" s="435"/>
      <c r="AV29" s="435"/>
      <c r="AW29" s="435"/>
      <c r="AX29" s="435"/>
      <c r="AY29" s="435"/>
      <c r="AZ29" s="435"/>
      <c r="BA29" s="435"/>
      <c r="BB29" s="435"/>
      <c r="BC29" s="435"/>
      <c r="BD29" s="435"/>
      <c r="BE29" s="435"/>
      <c r="BF29" s="435"/>
      <c r="BG29" s="435"/>
      <c r="BH29" s="435"/>
      <c r="BI29" s="435"/>
      <c r="BJ29" s="435"/>
      <c r="BK29" s="435"/>
      <c r="BL29" s="435"/>
      <c r="BM29" s="435"/>
      <c r="BN29" s="435"/>
      <c r="BO29" s="435"/>
      <c r="BP29" s="435"/>
      <c r="BQ29" s="435"/>
      <c r="BR29" s="435"/>
      <c r="BS29" s="435"/>
      <c r="BT29" s="435"/>
      <c r="BU29" s="435"/>
      <c r="BV29" s="435"/>
      <c r="BW29" s="435"/>
      <c r="BX29" s="435"/>
      <c r="BY29" s="435"/>
      <c r="BZ29" s="435"/>
      <c r="CA29" s="435"/>
      <c r="CB29" s="435"/>
      <c r="CC29" s="435"/>
      <c r="CD29" s="435"/>
      <c r="CE29" s="435"/>
      <c r="CF29" s="435"/>
      <c r="CG29" s="435"/>
      <c r="CH29" s="435"/>
      <c r="CI29" s="435"/>
      <c r="CJ29" s="435"/>
      <c r="CK29" s="435"/>
      <c r="CL29" s="435"/>
      <c r="CM29" s="435"/>
      <c r="CN29" s="435"/>
      <c r="CO29" s="435"/>
      <c r="CP29" s="435"/>
      <c r="CQ29" s="435"/>
      <c r="CR29" s="435"/>
      <c r="CS29" s="435"/>
      <c r="CT29" s="435"/>
      <c r="CU29" s="435"/>
      <c r="CV29" s="435"/>
      <c r="CW29" s="435"/>
      <c r="CX29" s="435"/>
      <c r="CY29" s="435"/>
      <c r="CZ29" s="435"/>
      <c r="DA29" s="435"/>
      <c r="DB29" s="435"/>
      <c r="DC29" s="435"/>
      <c r="DD29" s="435"/>
      <c r="DE29" s="435"/>
      <c r="DF29" s="435"/>
      <c r="DG29" s="435"/>
      <c r="DH29" s="435"/>
      <c r="DI29" s="435"/>
      <c r="DJ29" s="435"/>
      <c r="DK29" s="435"/>
      <c r="DL29" s="435"/>
      <c r="DM29" s="435"/>
      <c r="DN29" s="435"/>
      <c r="DO29" s="435"/>
      <c r="DP29" s="435"/>
      <c r="DQ29" s="435"/>
      <c r="DR29" s="435"/>
      <c r="DS29" s="435"/>
      <c r="DT29" s="435"/>
      <c r="DU29" s="435"/>
      <c r="DV29" s="435"/>
      <c r="DW29" s="435"/>
      <c r="DX29" s="435"/>
      <c r="DY29" s="435"/>
      <c r="DZ29" s="435"/>
      <c r="EA29" s="435"/>
      <c r="EB29" s="435"/>
      <c r="EC29" s="435"/>
      <c r="ED29" s="435"/>
      <c r="EE29" s="435"/>
      <c r="EF29" s="435"/>
      <c r="EG29" s="435"/>
      <c r="EH29" s="435"/>
      <c r="EI29" s="435"/>
      <c r="EJ29" s="435"/>
      <c r="EK29" s="435"/>
      <c r="EL29" s="435"/>
      <c r="EM29" s="435"/>
      <c r="EN29" s="435"/>
      <c r="EO29" s="435"/>
      <c r="EP29" s="435"/>
      <c r="EQ29" s="435"/>
      <c r="ER29" s="435"/>
      <c r="ES29" s="435"/>
      <c r="ET29" s="435"/>
      <c r="EU29" s="435"/>
      <c r="EV29" s="435"/>
      <c r="EW29" s="435"/>
      <c r="EX29" s="435"/>
      <c r="EY29" s="435"/>
      <c r="EZ29" s="435"/>
      <c r="FA29" s="435"/>
      <c r="FB29" s="435"/>
      <c r="FC29" s="435"/>
      <c r="FD29" s="435"/>
      <c r="FE29" s="435"/>
      <c r="FF29" s="435"/>
      <c r="FG29" s="435"/>
      <c r="FH29" s="435"/>
      <c r="FI29" s="435"/>
      <c r="FJ29" s="435"/>
      <c r="FK29" s="435"/>
      <c r="FL29" s="435"/>
      <c r="FM29" s="435"/>
      <c r="FN29" s="435"/>
      <c r="FO29" s="435"/>
      <c r="FP29" s="435"/>
      <c r="FQ29" s="435"/>
      <c r="FR29" s="435"/>
      <c r="FS29" s="435"/>
      <c r="FT29" s="435"/>
      <c r="FU29" s="435"/>
      <c r="FV29" s="435"/>
      <c r="FW29" s="435"/>
      <c r="FX29" s="435"/>
      <c r="FY29" s="435"/>
      <c r="FZ29" s="435"/>
      <c r="GA29" s="435"/>
      <c r="GB29" s="435"/>
      <c r="GC29" s="435"/>
      <c r="GD29" s="435"/>
      <c r="GE29" s="435"/>
      <c r="GF29" s="435"/>
      <c r="GG29" s="435"/>
      <c r="GH29" s="435"/>
      <c r="GI29" s="435"/>
      <c r="GJ29" s="435"/>
      <c r="GK29" s="435"/>
      <c r="GL29" s="435"/>
      <c r="GM29" s="435"/>
      <c r="GN29" s="435"/>
      <c r="GO29" s="435"/>
      <c r="GP29" s="435"/>
      <c r="GQ29" s="435"/>
      <c r="GR29" s="435"/>
      <c r="GS29" s="435"/>
      <c r="GT29" s="435"/>
      <c r="GU29" s="435"/>
      <c r="GV29" s="435"/>
      <c r="GW29" s="435"/>
      <c r="GX29" s="435"/>
      <c r="GY29" s="435"/>
      <c r="GZ29" s="435"/>
      <c r="HA29" s="435"/>
      <c r="HB29" s="435"/>
      <c r="HC29" s="435"/>
      <c r="HD29" s="435"/>
      <c r="HE29" s="435"/>
      <c r="HF29" s="435"/>
      <c r="HG29" s="435"/>
      <c r="HH29" s="435"/>
      <c r="HI29" s="435"/>
      <c r="HJ29" s="435"/>
      <c r="HK29" s="435"/>
      <c r="HL29" s="435"/>
      <c r="HM29" s="435"/>
      <c r="HN29" s="435"/>
      <c r="HO29" s="435"/>
      <c r="HP29" s="435"/>
      <c r="HQ29" s="435"/>
      <c r="HR29" s="435"/>
      <c r="HS29" s="435"/>
      <c r="HT29" s="435"/>
      <c r="HU29" s="435"/>
      <c r="HV29" s="435"/>
      <c r="HW29" s="435"/>
      <c r="HX29" s="435"/>
      <c r="HY29" s="435"/>
      <c r="HZ29" s="435"/>
      <c r="IA29" s="435"/>
      <c r="IB29" s="435"/>
      <c r="IC29" s="435"/>
      <c r="ID29" s="435"/>
      <c r="IE29" s="435"/>
      <c r="IF29" s="435"/>
      <c r="IG29" s="435"/>
      <c r="IH29" s="435"/>
      <c r="II29" s="435"/>
      <c r="IJ29" s="435"/>
      <c r="IK29" s="435"/>
      <c r="IL29" s="435"/>
      <c r="IM29" s="435"/>
      <c r="IN29" s="435"/>
      <c r="IO29" s="435"/>
      <c r="IP29" s="435"/>
      <c r="IQ29" s="435"/>
      <c r="IR29" s="435"/>
      <c r="IS29" s="435"/>
      <c r="IT29" s="435"/>
      <c r="IU29" s="435"/>
    </row>
    <row r="30" spans="2:256" ht="21.95" customHeight="1" x14ac:dyDescent="0.2">
      <c r="B30" s="467" t="s">
        <v>73</v>
      </c>
      <c r="C30" s="452"/>
      <c r="D30" s="452"/>
      <c r="E30" s="448"/>
      <c r="F30" s="519" t="s">
        <v>71</v>
      </c>
      <c r="G30" s="520"/>
      <c r="H30" s="448"/>
      <c r="I30" s="519" t="s">
        <v>72</v>
      </c>
      <c r="J30" s="521"/>
      <c r="K30" s="435"/>
      <c r="L30" s="473"/>
      <c r="M30" s="473"/>
      <c r="N30" s="435"/>
      <c r="O30" s="473"/>
      <c r="P30" s="472"/>
      <c r="Q30" s="435"/>
      <c r="R30" s="435"/>
      <c r="S30" s="435"/>
      <c r="T30" s="435"/>
      <c r="U30" s="435"/>
      <c r="V30" s="435"/>
      <c r="W30" s="435"/>
      <c r="X30" s="435"/>
      <c r="Y30" s="435"/>
      <c r="Z30" s="435"/>
      <c r="AA30" s="435"/>
      <c r="AB30" s="435"/>
      <c r="AC30" s="435"/>
      <c r="AD30" s="435"/>
      <c r="AE30" s="435"/>
      <c r="AF30" s="435"/>
      <c r="AG30" s="435"/>
      <c r="AH30" s="435"/>
      <c r="AI30" s="435"/>
      <c r="AJ30" s="435"/>
      <c r="AK30" s="435"/>
      <c r="AL30" s="435"/>
      <c r="AM30" s="435"/>
      <c r="AN30" s="435"/>
      <c r="AO30" s="435"/>
      <c r="AP30" s="435"/>
      <c r="AQ30" s="435"/>
      <c r="AR30" s="435"/>
      <c r="AS30" s="435"/>
      <c r="AT30" s="435"/>
      <c r="AU30" s="435"/>
      <c r="AV30" s="435"/>
      <c r="AW30" s="435"/>
      <c r="AX30" s="435"/>
      <c r="AY30" s="435"/>
      <c r="AZ30" s="435"/>
      <c r="BA30" s="435"/>
      <c r="BB30" s="435"/>
      <c r="BC30" s="435"/>
      <c r="BD30" s="435"/>
      <c r="BE30" s="435"/>
      <c r="BF30" s="435"/>
      <c r="BG30" s="435"/>
      <c r="BH30" s="435"/>
      <c r="BI30" s="435"/>
      <c r="BJ30" s="435"/>
      <c r="BK30" s="435"/>
      <c r="BL30" s="435"/>
      <c r="BM30" s="435"/>
      <c r="BN30" s="435"/>
      <c r="BO30" s="435"/>
      <c r="BP30" s="435"/>
      <c r="BQ30" s="435"/>
      <c r="BR30" s="435"/>
      <c r="BS30" s="435"/>
      <c r="BT30" s="435"/>
      <c r="BU30" s="435"/>
      <c r="BV30" s="435"/>
      <c r="BW30" s="435"/>
      <c r="BX30" s="435"/>
      <c r="BY30" s="435"/>
      <c r="BZ30" s="435"/>
      <c r="CA30" s="435"/>
      <c r="CB30" s="435"/>
      <c r="CC30" s="435"/>
      <c r="CD30" s="435"/>
      <c r="CE30" s="435"/>
      <c r="CF30" s="435"/>
      <c r="CG30" s="435"/>
      <c r="CH30" s="435"/>
      <c r="CI30" s="435"/>
      <c r="CJ30" s="435"/>
      <c r="CK30" s="435"/>
      <c r="CL30" s="435"/>
      <c r="CM30" s="435"/>
      <c r="CN30" s="435"/>
      <c r="CO30" s="435"/>
      <c r="CP30" s="435"/>
      <c r="CQ30" s="435"/>
      <c r="CR30" s="435"/>
      <c r="CS30" s="435"/>
      <c r="CT30" s="435"/>
      <c r="CU30" s="435"/>
      <c r="CV30" s="435"/>
      <c r="CW30" s="435"/>
      <c r="CX30" s="435"/>
      <c r="CY30" s="435"/>
      <c r="CZ30" s="435"/>
      <c r="DA30" s="435"/>
      <c r="DB30" s="435"/>
      <c r="DC30" s="435"/>
      <c r="DD30" s="435"/>
      <c r="DE30" s="435"/>
      <c r="DF30" s="435"/>
      <c r="DG30" s="435"/>
      <c r="DH30" s="435"/>
      <c r="DI30" s="435"/>
      <c r="DJ30" s="435"/>
      <c r="DK30" s="435"/>
      <c r="DL30" s="435"/>
      <c r="DM30" s="435"/>
      <c r="DN30" s="435"/>
      <c r="DO30" s="435"/>
      <c r="DP30" s="435"/>
      <c r="DQ30" s="435"/>
      <c r="DR30" s="435"/>
      <c r="DS30" s="435"/>
      <c r="DT30" s="435"/>
      <c r="DU30" s="435"/>
      <c r="DV30" s="435"/>
      <c r="DW30" s="435"/>
      <c r="DX30" s="435"/>
      <c r="DY30" s="435"/>
      <c r="DZ30" s="435"/>
      <c r="EA30" s="435"/>
      <c r="EB30" s="435"/>
      <c r="EC30" s="435"/>
      <c r="ED30" s="435"/>
      <c r="EE30" s="435"/>
      <c r="EF30" s="435"/>
      <c r="EG30" s="435"/>
      <c r="EH30" s="435"/>
      <c r="EI30" s="435"/>
      <c r="EJ30" s="435"/>
      <c r="EK30" s="435"/>
      <c r="EL30" s="435"/>
      <c r="EM30" s="435"/>
      <c r="EN30" s="435"/>
      <c r="EO30" s="435"/>
      <c r="EP30" s="435"/>
      <c r="EQ30" s="435"/>
      <c r="ER30" s="435"/>
      <c r="ES30" s="435"/>
      <c r="ET30" s="435"/>
      <c r="EU30" s="435"/>
      <c r="EV30" s="435"/>
      <c r="EW30" s="435"/>
      <c r="EX30" s="435"/>
      <c r="EY30" s="435"/>
      <c r="EZ30" s="435"/>
      <c r="FA30" s="435"/>
      <c r="FB30" s="435"/>
      <c r="FC30" s="435"/>
      <c r="FD30" s="435"/>
      <c r="FE30" s="435"/>
      <c r="FF30" s="435"/>
      <c r="FG30" s="435"/>
      <c r="FH30" s="435"/>
      <c r="FI30" s="435"/>
      <c r="FJ30" s="435"/>
      <c r="FK30" s="435"/>
      <c r="FL30" s="435"/>
      <c r="FM30" s="435"/>
      <c r="FN30" s="435"/>
      <c r="FO30" s="435"/>
      <c r="FP30" s="435"/>
      <c r="FQ30" s="435"/>
      <c r="FR30" s="435"/>
      <c r="FS30" s="435"/>
      <c r="FT30" s="435"/>
      <c r="FU30" s="435"/>
      <c r="FV30" s="435"/>
      <c r="FW30" s="435"/>
      <c r="FX30" s="435"/>
      <c r="FY30" s="435"/>
      <c r="FZ30" s="435"/>
      <c r="GA30" s="435"/>
      <c r="GB30" s="435"/>
      <c r="GC30" s="435"/>
      <c r="GD30" s="435"/>
      <c r="GE30" s="435"/>
      <c r="GF30" s="435"/>
      <c r="GG30" s="435"/>
      <c r="GH30" s="435"/>
      <c r="GI30" s="435"/>
      <c r="GJ30" s="435"/>
      <c r="GK30" s="435"/>
      <c r="GL30" s="435"/>
      <c r="GM30" s="435"/>
      <c r="GN30" s="435"/>
      <c r="GO30" s="435"/>
      <c r="GP30" s="435"/>
      <c r="GQ30" s="435"/>
      <c r="GR30" s="435"/>
      <c r="GS30" s="435"/>
      <c r="GT30" s="435"/>
      <c r="GU30" s="435"/>
      <c r="GV30" s="435"/>
      <c r="GW30" s="435"/>
      <c r="GX30" s="435"/>
      <c r="GY30" s="435"/>
      <c r="GZ30" s="435"/>
      <c r="HA30" s="435"/>
      <c r="HB30" s="435"/>
      <c r="HC30" s="435"/>
      <c r="HD30" s="435"/>
      <c r="HE30" s="435"/>
      <c r="HF30" s="435"/>
      <c r="HG30" s="435"/>
      <c r="HH30" s="435"/>
      <c r="HI30" s="435"/>
      <c r="HJ30" s="435"/>
      <c r="HK30" s="435"/>
      <c r="HL30" s="435"/>
      <c r="HM30" s="435"/>
      <c r="HN30" s="435"/>
      <c r="HO30" s="435"/>
      <c r="HP30" s="435"/>
      <c r="HQ30" s="435"/>
      <c r="HR30" s="435"/>
      <c r="HS30" s="435"/>
      <c r="HT30" s="435"/>
      <c r="HU30" s="435"/>
      <c r="HV30" s="435"/>
      <c r="HW30" s="435"/>
      <c r="HX30" s="435"/>
      <c r="HY30" s="435"/>
      <c r="HZ30" s="435"/>
      <c r="IA30" s="435"/>
      <c r="IB30" s="435"/>
      <c r="IC30" s="435"/>
      <c r="ID30" s="435"/>
      <c r="IE30" s="435"/>
      <c r="IF30" s="435"/>
      <c r="IG30" s="435"/>
      <c r="IH30" s="435"/>
      <c r="II30" s="435"/>
      <c r="IJ30" s="435"/>
      <c r="IK30" s="435"/>
      <c r="IL30" s="435"/>
      <c r="IM30" s="435"/>
      <c r="IN30" s="435"/>
      <c r="IO30" s="435"/>
      <c r="IP30" s="435"/>
      <c r="IQ30" s="435"/>
      <c r="IR30" s="435"/>
      <c r="IS30" s="435"/>
      <c r="IT30" s="435"/>
      <c r="IU30" s="435"/>
    </row>
    <row r="31" spans="2:256" ht="21.95" customHeight="1" x14ac:dyDescent="0.2">
      <c r="B31" s="467" t="s">
        <v>74</v>
      </c>
      <c r="C31" s="452"/>
      <c r="D31" s="452"/>
      <c r="E31" s="448"/>
      <c r="F31" s="519" t="s">
        <v>71</v>
      </c>
      <c r="G31" s="520"/>
      <c r="H31" s="448"/>
      <c r="I31" s="519" t="s">
        <v>72</v>
      </c>
      <c r="J31" s="521"/>
      <c r="K31" s="435"/>
      <c r="L31" s="473"/>
      <c r="M31" s="473"/>
      <c r="N31" s="435"/>
      <c r="O31" s="473"/>
      <c r="P31" s="472"/>
      <c r="Q31" s="435"/>
      <c r="R31" s="435"/>
      <c r="S31" s="435"/>
      <c r="T31" s="435"/>
      <c r="U31" s="435"/>
      <c r="V31" s="435"/>
      <c r="W31" s="435"/>
      <c r="X31" s="435"/>
      <c r="Y31" s="435"/>
      <c r="Z31" s="435"/>
      <c r="AA31" s="435"/>
      <c r="AB31" s="435"/>
      <c r="AC31" s="435"/>
      <c r="AD31" s="435"/>
      <c r="AE31" s="435"/>
      <c r="AF31" s="435"/>
      <c r="AG31" s="435"/>
      <c r="AH31" s="435"/>
      <c r="AI31" s="435"/>
      <c r="AJ31" s="435"/>
      <c r="AK31" s="435"/>
      <c r="AL31" s="435"/>
      <c r="AM31" s="435"/>
      <c r="AN31" s="435"/>
      <c r="AO31" s="435"/>
      <c r="AP31" s="435"/>
      <c r="AQ31" s="435"/>
      <c r="AR31" s="435"/>
      <c r="AS31" s="435"/>
      <c r="AT31" s="435"/>
      <c r="AU31" s="435"/>
      <c r="AV31" s="435"/>
      <c r="AW31" s="435"/>
      <c r="AX31" s="435"/>
      <c r="AY31" s="435"/>
      <c r="AZ31" s="435"/>
      <c r="BA31" s="435"/>
      <c r="BB31" s="435"/>
      <c r="BC31" s="435"/>
      <c r="BD31" s="435"/>
      <c r="BE31" s="435"/>
      <c r="BF31" s="435"/>
      <c r="BG31" s="435"/>
      <c r="BH31" s="435"/>
      <c r="BI31" s="435"/>
      <c r="BJ31" s="435"/>
      <c r="BK31" s="435"/>
      <c r="BL31" s="435"/>
      <c r="BM31" s="435"/>
      <c r="BN31" s="435"/>
      <c r="BO31" s="435"/>
      <c r="BP31" s="435"/>
      <c r="BQ31" s="435"/>
      <c r="BR31" s="435"/>
      <c r="BS31" s="435"/>
      <c r="BT31" s="435"/>
      <c r="BU31" s="435"/>
      <c r="BV31" s="435"/>
      <c r="BW31" s="435"/>
      <c r="BX31" s="435"/>
      <c r="BY31" s="435"/>
      <c r="BZ31" s="435"/>
      <c r="CA31" s="435"/>
      <c r="CB31" s="435"/>
      <c r="CC31" s="435"/>
      <c r="CD31" s="435"/>
      <c r="CE31" s="435"/>
      <c r="CF31" s="435"/>
      <c r="CG31" s="435"/>
      <c r="CH31" s="435"/>
      <c r="CI31" s="435"/>
      <c r="CJ31" s="435"/>
      <c r="CK31" s="435"/>
      <c r="CL31" s="435"/>
      <c r="CM31" s="435"/>
      <c r="CN31" s="435"/>
      <c r="CO31" s="435"/>
      <c r="CP31" s="435"/>
      <c r="CQ31" s="435"/>
      <c r="CR31" s="435"/>
      <c r="CS31" s="435"/>
      <c r="CT31" s="435"/>
      <c r="CU31" s="435"/>
      <c r="CV31" s="435"/>
      <c r="CW31" s="435"/>
      <c r="CX31" s="435"/>
      <c r="CY31" s="435"/>
      <c r="CZ31" s="435"/>
      <c r="DA31" s="435"/>
      <c r="DB31" s="435"/>
      <c r="DC31" s="435"/>
      <c r="DD31" s="435"/>
      <c r="DE31" s="435"/>
      <c r="DF31" s="435"/>
      <c r="DG31" s="435"/>
      <c r="DH31" s="435"/>
      <c r="DI31" s="435"/>
      <c r="DJ31" s="435"/>
      <c r="DK31" s="435"/>
      <c r="DL31" s="435"/>
      <c r="DM31" s="435"/>
      <c r="DN31" s="435"/>
      <c r="DO31" s="435"/>
      <c r="DP31" s="435"/>
      <c r="DQ31" s="435"/>
      <c r="DR31" s="435"/>
      <c r="DS31" s="435"/>
      <c r="DT31" s="435"/>
      <c r="DU31" s="435"/>
      <c r="DV31" s="435"/>
      <c r="DW31" s="435"/>
      <c r="DX31" s="435"/>
      <c r="DY31" s="435"/>
      <c r="DZ31" s="435"/>
      <c r="EA31" s="435"/>
      <c r="EB31" s="435"/>
      <c r="EC31" s="435"/>
      <c r="ED31" s="435"/>
      <c r="EE31" s="435"/>
      <c r="EF31" s="435"/>
      <c r="EG31" s="435"/>
      <c r="EH31" s="435"/>
      <c r="EI31" s="435"/>
      <c r="EJ31" s="435"/>
      <c r="EK31" s="435"/>
      <c r="EL31" s="435"/>
      <c r="EM31" s="435"/>
      <c r="EN31" s="435"/>
      <c r="EO31" s="435"/>
      <c r="EP31" s="435"/>
      <c r="EQ31" s="435"/>
      <c r="ER31" s="435"/>
      <c r="ES31" s="435"/>
      <c r="ET31" s="435"/>
      <c r="EU31" s="435"/>
      <c r="EV31" s="435"/>
      <c r="EW31" s="435"/>
      <c r="EX31" s="435"/>
      <c r="EY31" s="435"/>
      <c r="EZ31" s="435"/>
      <c r="FA31" s="435"/>
      <c r="FB31" s="435"/>
      <c r="FC31" s="435"/>
      <c r="FD31" s="435"/>
      <c r="FE31" s="435"/>
      <c r="FF31" s="435"/>
      <c r="FG31" s="435"/>
      <c r="FH31" s="435"/>
      <c r="FI31" s="435"/>
      <c r="FJ31" s="435"/>
      <c r="FK31" s="435"/>
      <c r="FL31" s="435"/>
      <c r="FM31" s="435"/>
      <c r="FN31" s="435"/>
      <c r="FO31" s="435"/>
      <c r="FP31" s="435"/>
      <c r="FQ31" s="435"/>
      <c r="FR31" s="435"/>
      <c r="FS31" s="435"/>
      <c r="FT31" s="435"/>
      <c r="FU31" s="435"/>
      <c r="FV31" s="435"/>
      <c r="FW31" s="435"/>
      <c r="FX31" s="435"/>
      <c r="FY31" s="435"/>
      <c r="FZ31" s="435"/>
      <c r="GA31" s="435"/>
      <c r="GB31" s="435"/>
      <c r="GC31" s="435"/>
      <c r="GD31" s="435"/>
      <c r="GE31" s="435"/>
      <c r="GF31" s="435"/>
      <c r="GG31" s="435"/>
      <c r="GH31" s="435"/>
      <c r="GI31" s="435"/>
      <c r="GJ31" s="435"/>
      <c r="GK31" s="435"/>
      <c r="GL31" s="435"/>
      <c r="GM31" s="435"/>
      <c r="GN31" s="435"/>
      <c r="GO31" s="435"/>
      <c r="GP31" s="435"/>
      <c r="GQ31" s="435"/>
      <c r="GR31" s="435"/>
      <c r="GS31" s="435"/>
      <c r="GT31" s="435"/>
      <c r="GU31" s="435"/>
      <c r="GV31" s="435"/>
      <c r="GW31" s="435"/>
      <c r="GX31" s="435"/>
      <c r="GY31" s="435"/>
      <c r="GZ31" s="435"/>
      <c r="HA31" s="435"/>
      <c r="HB31" s="435"/>
      <c r="HC31" s="435"/>
      <c r="HD31" s="435"/>
      <c r="HE31" s="435"/>
      <c r="HF31" s="435"/>
      <c r="HG31" s="435"/>
      <c r="HH31" s="435"/>
      <c r="HI31" s="435"/>
      <c r="HJ31" s="435"/>
      <c r="HK31" s="435"/>
      <c r="HL31" s="435"/>
      <c r="HM31" s="435"/>
      <c r="HN31" s="435"/>
      <c r="HO31" s="435"/>
      <c r="HP31" s="435"/>
      <c r="HQ31" s="435"/>
      <c r="HR31" s="435"/>
      <c r="HS31" s="435"/>
      <c r="HT31" s="435"/>
      <c r="HU31" s="435"/>
      <c r="HV31" s="435"/>
      <c r="HW31" s="435"/>
      <c r="HX31" s="435"/>
      <c r="HY31" s="435"/>
      <c r="HZ31" s="435"/>
      <c r="IA31" s="435"/>
      <c r="IB31" s="435"/>
      <c r="IC31" s="435"/>
      <c r="ID31" s="435"/>
      <c r="IE31" s="435"/>
      <c r="IF31" s="435"/>
      <c r="IG31" s="435"/>
      <c r="IH31" s="435"/>
      <c r="II31" s="435"/>
      <c r="IJ31" s="435"/>
      <c r="IK31" s="435"/>
      <c r="IL31" s="435"/>
      <c r="IM31" s="435"/>
      <c r="IN31" s="435"/>
      <c r="IO31" s="435"/>
      <c r="IP31" s="435"/>
      <c r="IQ31" s="435"/>
      <c r="IR31" s="435"/>
      <c r="IS31" s="435"/>
      <c r="IT31" s="435"/>
      <c r="IU31" s="435"/>
    </row>
    <row r="32" spans="2:256" ht="21.95" customHeight="1" x14ac:dyDescent="0.2">
      <c r="B32" s="467" t="s">
        <v>30</v>
      </c>
      <c r="C32" s="452"/>
      <c r="D32" s="452"/>
      <c r="E32" s="448"/>
      <c r="F32" s="475"/>
      <c r="G32" s="456"/>
      <c r="H32" s="476"/>
      <c r="I32" s="475"/>
      <c r="J32" s="474"/>
      <c r="K32" s="435"/>
      <c r="L32" s="473"/>
      <c r="M32" s="473"/>
      <c r="N32" s="435"/>
      <c r="O32" s="473"/>
      <c r="P32" s="472"/>
      <c r="Q32" s="435"/>
      <c r="R32" s="435"/>
      <c r="S32" s="435"/>
      <c r="T32" s="435"/>
      <c r="U32" s="435"/>
      <c r="V32" s="435"/>
      <c r="W32" s="435"/>
      <c r="X32" s="435"/>
      <c r="Y32" s="435"/>
      <c r="Z32" s="435"/>
      <c r="AA32" s="435"/>
      <c r="AB32" s="435"/>
      <c r="AC32" s="435"/>
      <c r="AD32" s="435"/>
      <c r="AE32" s="435"/>
      <c r="AF32" s="435"/>
      <c r="AG32" s="435"/>
      <c r="AH32" s="435"/>
      <c r="AI32" s="435"/>
      <c r="AJ32" s="435"/>
      <c r="AK32" s="435"/>
      <c r="AL32" s="435"/>
      <c r="AM32" s="435"/>
      <c r="AN32" s="435"/>
      <c r="AO32" s="435"/>
      <c r="AP32" s="435"/>
      <c r="AQ32" s="435"/>
      <c r="AR32" s="435"/>
      <c r="AS32" s="435"/>
      <c r="AT32" s="435"/>
      <c r="AU32" s="435"/>
      <c r="AV32" s="435"/>
      <c r="AW32" s="435"/>
      <c r="AX32" s="435"/>
      <c r="AY32" s="435"/>
      <c r="AZ32" s="435"/>
      <c r="BA32" s="435"/>
      <c r="BB32" s="435"/>
      <c r="BC32" s="435"/>
      <c r="BD32" s="435"/>
      <c r="BE32" s="435"/>
      <c r="BF32" s="435"/>
      <c r="BG32" s="435"/>
      <c r="BH32" s="435"/>
      <c r="BI32" s="435"/>
      <c r="BJ32" s="435"/>
      <c r="BK32" s="435"/>
      <c r="BL32" s="435"/>
      <c r="BM32" s="435"/>
      <c r="BN32" s="435"/>
      <c r="BO32" s="435"/>
      <c r="BP32" s="435"/>
      <c r="BQ32" s="435"/>
      <c r="BR32" s="435"/>
      <c r="BS32" s="435"/>
      <c r="BT32" s="435"/>
      <c r="BU32" s="435"/>
      <c r="BV32" s="435"/>
      <c r="BW32" s="435"/>
      <c r="BX32" s="435"/>
      <c r="BY32" s="435"/>
      <c r="BZ32" s="435"/>
      <c r="CA32" s="435"/>
      <c r="CB32" s="435"/>
      <c r="CC32" s="435"/>
      <c r="CD32" s="435"/>
      <c r="CE32" s="435"/>
      <c r="CF32" s="435"/>
      <c r="CG32" s="435"/>
      <c r="CH32" s="435"/>
      <c r="CI32" s="435"/>
      <c r="CJ32" s="435"/>
      <c r="CK32" s="435"/>
      <c r="CL32" s="435"/>
      <c r="CM32" s="435"/>
      <c r="CN32" s="435"/>
      <c r="CO32" s="435"/>
      <c r="CP32" s="435"/>
      <c r="CQ32" s="435"/>
      <c r="CR32" s="435"/>
      <c r="CS32" s="435"/>
      <c r="CT32" s="435"/>
      <c r="CU32" s="435"/>
      <c r="CV32" s="435"/>
      <c r="CW32" s="435"/>
      <c r="CX32" s="435"/>
      <c r="CY32" s="435"/>
      <c r="CZ32" s="435"/>
      <c r="DA32" s="435"/>
      <c r="DB32" s="435"/>
      <c r="DC32" s="435"/>
      <c r="DD32" s="435"/>
      <c r="DE32" s="435"/>
      <c r="DF32" s="435"/>
      <c r="DG32" s="435"/>
      <c r="DH32" s="435"/>
      <c r="DI32" s="435"/>
      <c r="DJ32" s="435"/>
      <c r="DK32" s="435"/>
      <c r="DL32" s="435"/>
      <c r="DM32" s="435"/>
      <c r="DN32" s="435"/>
      <c r="DO32" s="435"/>
      <c r="DP32" s="435"/>
      <c r="DQ32" s="435"/>
      <c r="DR32" s="435"/>
      <c r="DS32" s="435"/>
      <c r="DT32" s="435"/>
      <c r="DU32" s="435"/>
      <c r="DV32" s="435"/>
      <c r="DW32" s="435"/>
      <c r="DX32" s="435"/>
      <c r="DY32" s="435"/>
      <c r="DZ32" s="435"/>
      <c r="EA32" s="435"/>
      <c r="EB32" s="435"/>
      <c r="EC32" s="435"/>
      <c r="ED32" s="435"/>
      <c r="EE32" s="435"/>
      <c r="EF32" s="435"/>
      <c r="EG32" s="435"/>
      <c r="EH32" s="435"/>
      <c r="EI32" s="435"/>
      <c r="EJ32" s="435"/>
      <c r="EK32" s="435"/>
      <c r="EL32" s="435"/>
      <c r="EM32" s="435"/>
      <c r="EN32" s="435"/>
      <c r="EO32" s="435"/>
      <c r="EP32" s="435"/>
      <c r="EQ32" s="435"/>
      <c r="ER32" s="435"/>
      <c r="ES32" s="435"/>
      <c r="ET32" s="435"/>
      <c r="EU32" s="435"/>
      <c r="EV32" s="435"/>
      <c r="EW32" s="435"/>
      <c r="EX32" s="435"/>
      <c r="EY32" s="435"/>
      <c r="EZ32" s="435"/>
      <c r="FA32" s="435"/>
      <c r="FB32" s="435"/>
      <c r="FC32" s="435"/>
      <c r="FD32" s="435"/>
      <c r="FE32" s="435"/>
      <c r="FF32" s="435"/>
      <c r="FG32" s="435"/>
      <c r="FH32" s="435"/>
      <c r="FI32" s="435"/>
      <c r="FJ32" s="435"/>
      <c r="FK32" s="435"/>
      <c r="FL32" s="435"/>
      <c r="FM32" s="435"/>
      <c r="FN32" s="435"/>
      <c r="FO32" s="435"/>
      <c r="FP32" s="435"/>
      <c r="FQ32" s="435"/>
      <c r="FR32" s="435"/>
      <c r="FS32" s="435"/>
      <c r="FT32" s="435"/>
      <c r="FU32" s="435"/>
      <c r="FV32" s="435"/>
      <c r="FW32" s="435"/>
      <c r="FX32" s="435"/>
      <c r="FY32" s="435"/>
      <c r="FZ32" s="435"/>
      <c r="GA32" s="435"/>
      <c r="GB32" s="435"/>
      <c r="GC32" s="435"/>
      <c r="GD32" s="435"/>
      <c r="GE32" s="435"/>
      <c r="GF32" s="435"/>
      <c r="GG32" s="435"/>
      <c r="GH32" s="435"/>
      <c r="GI32" s="435"/>
      <c r="GJ32" s="435"/>
      <c r="GK32" s="435"/>
      <c r="GL32" s="435"/>
      <c r="GM32" s="435"/>
      <c r="GN32" s="435"/>
      <c r="GO32" s="435"/>
      <c r="GP32" s="435"/>
      <c r="GQ32" s="435"/>
      <c r="GR32" s="435"/>
      <c r="GS32" s="435"/>
      <c r="GT32" s="435"/>
      <c r="GU32" s="435"/>
      <c r="GV32" s="435"/>
      <c r="GW32" s="435"/>
      <c r="GX32" s="435"/>
      <c r="GY32" s="435"/>
      <c r="GZ32" s="435"/>
      <c r="HA32" s="435"/>
      <c r="HB32" s="435"/>
      <c r="HC32" s="435"/>
      <c r="HD32" s="435"/>
      <c r="HE32" s="435"/>
      <c r="HF32" s="435"/>
      <c r="HG32" s="435"/>
      <c r="HH32" s="435"/>
      <c r="HI32" s="435"/>
      <c r="HJ32" s="435"/>
      <c r="HK32" s="435"/>
      <c r="HL32" s="435"/>
      <c r="HM32" s="435"/>
      <c r="HN32" s="435"/>
      <c r="HO32" s="435"/>
      <c r="HP32" s="435"/>
      <c r="HQ32" s="435"/>
      <c r="HR32" s="435"/>
      <c r="HS32" s="435"/>
      <c r="HT32" s="435"/>
      <c r="HU32" s="435"/>
      <c r="HV32" s="435"/>
      <c r="HW32" s="435"/>
      <c r="HX32" s="435"/>
      <c r="HY32" s="435"/>
      <c r="HZ32" s="435"/>
      <c r="IA32" s="435"/>
      <c r="IB32" s="435"/>
      <c r="IC32" s="435"/>
      <c r="ID32" s="435"/>
      <c r="IE32" s="435"/>
      <c r="IF32" s="435"/>
      <c r="IG32" s="435"/>
      <c r="IH32" s="435"/>
      <c r="II32" s="435"/>
      <c r="IJ32" s="435"/>
      <c r="IK32" s="435"/>
      <c r="IL32" s="435"/>
      <c r="IM32" s="435"/>
      <c r="IN32" s="435"/>
      <c r="IO32" s="435"/>
      <c r="IP32" s="435"/>
      <c r="IQ32" s="435"/>
      <c r="IR32" s="435"/>
      <c r="IS32" s="435"/>
      <c r="IT32" s="435"/>
      <c r="IU32" s="435"/>
    </row>
    <row r="33" spans="2:256" ht="21.95" customHeight="1" x14ac:dyDescent="0.2">
      <c r="B33" s="447" t="s">
        <v>75</v>
      </c>
      <c r="C33" s="449"/>
      <c r="D33" s="449"/>
      <c r="E33" s="500"/>
      <c r="F33" s="500"/>
      <c r="G33" s="500"/>
      <c r="H33" s="500"/>
      <c r="I33" s="500"/>
      <c r="J33" s="500"/>
      <c r="K33" s="435"/>
      <c r="L33" s="473"/>
      <c r="M33" s="473"/>
      <c r="N33" s="435"/>
      <c r="O33" s="473"/>
      <c r="P33" s="472"/>
      <c r="Q33" s="435"/>
      <c r="R33" s="435"/>
      <c r="S33" s="435"/>
      <c r="T33" s="435"/>
      <c r="U33" s="435"/>
      <c r="V33" s="435"/>
      <c r="W33" s="435"/>
      <c r="X33" s="435"/>
      <c r="Y33" s="435"/>
      <c r="Z33" s="435"/>
      <c r="AA33" s="435"/>
      <c r="AB33" s="435"/>
      <c r="AC33" s="435"/>
      <c r="AD33" s="435"/>
      <c r="AE33" s="435"/>
      <c r="AF33" s="435"/>
      <c r="AG33" s="435"/>
      <c r="AH33" s="435"/>
      <c r="AI33" s="435"/>
      <c r="AJ33" s="435"/>
      <c r="AK33" s="435"/>
      <c r="AL33" s="435"/>
      <c r="AM33" s="435"/>
      <c r="AN33" s="435"/>
      <c r="AO33" s="435"/>
      <c r="AP33" s="435"/>
      <c r="AQ33" s="435"/>
      <c r="AR33" s="435"/>
      <c r="AS33" s="435"/>
      <c r="AT33" s="435"/>
      <c r="AU33" s="435"/>
      <c r="AV33" s="435"/>
      <c r="AW33" s="435"/>
      <c r="AX33" s="435"/>
      <c r="AY33" s="435"/>
      <c r="AZ33" s="435"/>
      <c r="BA33" s="435"/>
      <c r="BB33" s="435"/>
      <c r="BC33" s="435"/>
      <c r="BD33" s="435"/>
      <c r="BE33" s="435"/>
      <c r="BF33" s="435"/>
      <c r="BG33" s="435"/>
      <c r="BH33" s="435"/>
      <c r="BI33" s="435"/>
      <c r="BJ33" s="435"/>
      <c r="BK33" s="435"/>
      <c r="BL33" s="435"/>
      <c r="BM33" s="435"/>
      <c r="BN33" s="435"/>
      <c r="BO33" s="435"/>
      <c r="BP33" s="435"/>
      <c r="BQ33" s="435"/>
      <c r="BR33" s="435"/>
      <c r="BS33" s="435"/>
      <c r="BT33" s="435"/>
      <c r="BU33" s="435"/>
      <c r="BV33" s="435"/>
      <c r="BW33" s="435"/>
      <c r="BX33" s="435"/>
      <c r="BY33" s="435"/>
      <c r="BZ33" s="435"/>
      <c r="CA33" s="435"/>
      <c r="CB33" s="435"/>
      <c r="CC33" s="435"/>
      <c r="CD33" s="435"/>
      <c r="CE33" s="435"/>
      <c r="CF33" s="435"/>
      <c r="CG33" s="435"/>
      <c r="CH33" s="435"/>
      <c r="CI33" s="435"/>
      <c r="CJ33" s="435"/>
      <c r="CK33" s="435"/>
      <c r="CL33" s="435"/>
      <c r="CM33" s="435"/>
      <c r="CN33" s="435"/>
      <c r="CO33" s="435"/>
      <c r="CP33" s="435"/>
      <c r="CQ33" s="435"/>
      <c r="CR33" s="435"/>
      <c r="CS33" s="435"/>
      <c r="CT33" s="435"/>
      <c r="CU33" s="435"/>
      <c r="CV33" s="435"/>
      <c r="CW33" s="435"/>
      <c r="CX33" s="435"/>
      <c r="CY33" s="435"/>
      <c r="CZ33" s="435"/>
      <c r="DA33" s="435"/>
      <c r="DB33" s="435"/>
      <c r="DC33" s="435"/>
      <c r="DD33" s="435"/>
      <c r="DE33" s="435"/>
      <c r="DF33" s="435"/>
      <c r="DG33" s="435"/>
      <c r="DH33" s="435"/>
      <c r="DI33" s="435"/>
      <c r="DJ33" s="435"/>
      <c r="DK33" s="435"/>
      <c r="DL33" s="435"/>
      <c r="DM33" s="435"/>
      <c r="DN33" s="435"/>
      <c r="DO33" s="435"/>
      <c r="DP33" s="435"/>
      <c r="DQ33" s="435"/>
      <c r="DR33" s="435"/>
      <c r="DS33" s="435"/>
      <c r="DT33" s="435"/>
      <c r="DU33" s="435"/>
      <c r="DV33" s="435"/>
      <c r="DW33" s="435"/>
      <c r="DX33" s="435"/>
      <c r="DY33" s="435"/>
      <c r="DZ33" s="435"/>
      <c r="EA33" s="435"/>
      <c r="EB33" s="435"/>
      <c r="EC33" s="435"/>
      <c r="ED33" s="435"/>
      <c r="EE33" s="435"/>
      <c r="EF33" s="435"/>
      <c r="EG33" s="435"/>
      <c r="EH33" s="435"/>
      <c r="EI33" s="435"/>
      <c r="EJ33" s="435"/>
      <c r="EK33" s="435"/>
      <c r="EL33" s="435"/>
      <c r="EM33" s="435"/>
      <c r="EN33" s="435"/>
      <c r="EO33" s="435"/>
      <c r="EP33" s="435"/>
      <c r="EQ33" s="435"/>
      <c r="ER33" s="435"/>
      <c r="ES33" s="435"/>
      <c r="ET33" s="435"/>
      <c r="EU33" s="435"/>
      <c r="EV33" s="435"/>
      <c r="EW33" s="435"/>
      <c r="EX33" s="435"/>
      <c r="EY33" s="435"/>
      <c r="EZ33" s="435"/>
      <c r="FA33" s="435"/>
      <c r="FB33" s="435"/>
      <c r="FC33" s="435"/>
      <c r="FD33" s="435"/>
      <c r="FE33" s="435"/>
      <c r="FF33" s="435"/>
      <c r="FG33" s="435"/>
      <c r="FH33" s="435"/>
      <c r="FI33" s="435"/>
      <c r="FJ33" s="435"/>
      <c r="FK33" s="435"/>
      <c r="FL33" s="435"/>
      <c r="FM33" s="435"/>
      <c r="FN33" s="435"/>
      <c r="FO33" s="435"/>
      <c r="FP33" s="435"/>
      <c r="FQ33" s="435"/>
      <c r="FR33" s="435"/>
      <c r="FS33" s="435"/>
      <c r="FT33" s="435"/>
      <c r="FU33" s="435"/>
      <c r="FV33" s="435"/>
      <c r="FW33" s="435"/>
      <c r="FX33" s="435"/>
      <c r="FY33" s="435"/>
      <c r="FZ33" s="435"/>
      <c r="GA33" s="435"/>
      <c r="GB33" s="435"/>
      <c r="GC33" s="435"/>
      <c r="GD33" s="435"/>
      <c r="GE33" s="435"/>
      <c r="GF33" s="435"/>
      <c r="GG33" s="435"/>
      <c r="GH33" s="435"/>
      <c r="GI33" s="435"/>
      <c r="GJ33" s="435"/>
      <c r="GK33" s="435"/>
      <c r="GL33" s="435"/>
      <c r="GM33" s="435"/>
      <c r="GN33" s="435"/>
      <c r="GO33" s="435"/>
      <c r="GP33" s="435"/>
      <c r="GQ33" s="435"/>
      <c r="GR33" s="435"/>
      <c r="GS33" s="435"/>
      <c r="GT33" s="435"/>
      <c r="GU33" s="435"/>
      <c r="GV33" s="435"/>
      <c r="GW33" s="435"/>
      <c r="GX33" s="435"/>
      <c r="GY33" s="435"/>
      <c r="GZ33" s="435"/>
      <c r="HA33" s="435"/>
      <c r="HB33" s="435"/>
      <c r="HC33" s="435"/>
      <c r="HD33" s="435"/>
      <c r="HE33" s="435"/>
      <c r="HF33" s="435"/>
      <c r="HG33" s="435"/>
      <c r="HH33" s="435"/>
      <c r="HI33" s="435"/>
      <c r="HJ33" s="435"/>
      <c r="HK33" s="435"/>
      <c r="HL33" s="435"/>
      <c r="HM33" s="435"/>
      <c r="HN33" s="435"/>
      <c r="HO33" s="435"/>
      <c r="HP33" s="435"/>
      <c r="HQ33" s="435"/>
      <c r="HR33" s="435"/>
      <c r="HS33" s="435"/>
      <c r="HT33" s="435"/>
      <c r="HU33" s="435"/>
      <c r="HV33" s="435"/>
      <c r="HW33" s="435"/>
      <c r="HX33" s="435"/>
      <c r="HY33" s="435"/>
      <c r="HZ33" s="435"/>
      <c r="IA33" s="435"/>
      <c r="IB33" s="435"/>
      <c r="IC33" s="435"/>
      <c r="ID33" s="435"/>
      <c r="IE33" s="435"/>
      <c r="IF33" s="435"/>
      <c r="IG33" s="435"/>
      <c r="IH33" s="435"/>
      <c r="II33" s="435"/>
      <c r="IJ33" s="435"/>
      <c r="IK33" s="435"/>
      <c r="IL33" s="435"/>
      <c r="IM33" s="435"/>
      <c r="IN33" s="435"/>
      <c r="IO33" s="435"/>
      <c r="IP33" s="435"/>
      <c r="IQ33" s="435"/>
      <c r="IR33" s="435"/>
      <c r="IS33" s="435"/>
      <c r="IT33" s="435"/>
      <c r="IU33" s="435"/>
    </row>
    <row r="34" spans="2:256" ht="21.95" customHeight="1" x14ac:dyDescent="0.2">
      <c r="B34" s="447" t="s">
        <v>76</v>
      </c>
      <c r="C34" s="449"/>
      <c r="D34" s="449"/>
      <c r="E34" s="522"/>
      <c r="F34" s="500"/>
      <c r="G34" s="500"/>
      <c r="H34" s="500"/>
      <c r="I34" s="500"/>
      <c r="J34" s="500"/>
      <c r="K34" s="435"/>
      <c r="L34" s="435"/>
      <c r="M34" s="435"/>
      <c r="N34" s="435"/>
      <c r="O34" s="435"/>
      <c r="P34" s="435"/>
      <c r="Q34" s="435"/>
      <c r="R34" s="435"/>
      <c r="S34" s="435"/>
      <c r="T34" s="435"/>
      <c r="U34" s="435"/>
      <c r="V34" s="435"/>
      <c r="W34" s="435"/>
      <c r="X34" s="435"/>
      <c r="Y34" s="435"/>
      <c r="Z34" s="435"/>
      <c r="AA34" s="435"/>
      <c r="AB34" s="435"/>
      <c r="AC34" s="435"/>
      <c r="AD34" s="435"/>
      <c r="AE34" s="435"/>
      <c r="AF34" s="435"/>
      <c r="AG34" s="435"/>
      <c r="AH34" s="435"/>
      <c r="AI34" s="435"/>
      <c r="AJ34" s="435"/>
      <c r="AK34" s="435"/>
      <c r="AL34" s="435"/>
      <c r="AM34" s="435"/>
      <c r="AN34" s="435"/>
      <c r="AO34" s="435"/>
      <c r="AP34" s="435"/>
      <c r="AQ34" s="435"/>
      <c r="AR34" s="435"/>
      <c r="AS34" s="435"/>
      <c r="AT34" s="435"/>
      <c r="AU34" s="435"/>
      <c r="AV34" s="435"/>
      <c r="AW34" s="435"/>
      <c r="AX34" s="435"/>
      <c r="AY34" s="435"/>
      <c r="AZ34" s="435"/>
      <c r="BA34" s="435"/>
      <c r="BB34" s="435"/>
      <c r="BC34" s="435"/>
      <c r="BD34" s="435"/>
      <c r="BE34" s="435"/>
      <c r="BF34" s="435"/>
      <c r="BG34" s="435"/>
      <c r="BH34" s="435"/>
      <c r="BI34" s="435"/>
      <c r="BJ34" s="435"/>
      <c r="BK34" s="435"/>
      <c r="BL34" s="435"/>
      <c r="BM34" s="435"/>
      <c r="BN34" s="435"/>
      <c r="BO34" s="435"/>
      <c r="BP34" s="435"/>
      <c r="BQ34" s="435"/>
      <c r="BR34" s="435"/>
      <c r="BS34" s="435"/>
      <c r="BT34" s="435"/>
      <c r="BU34" s="435"/>
      <c r="BV34" s="435"/>
      <c r="BW34" s="435"/>
      <c r="BX34" s="435"/>
      <c r="BY34" s="435"/>
      <c r="BZ34" s="435"/>
      <c r="CA34" s="435"/>
      <c r="CB34" s="435"/>
      <c r="CC34" s="435"/>
      <c r="CD34" s="435"/>
      <c r="CE34" s="435"/>
      <c r="CF34" s="435"/>
      <c r="CG34" s="435"/>
      <c r="CH34" s="435"/>
      <c r="CI34" s="435"/>
      <c r="CJ34" s="435"/>
      <c r="CK34" s="435"/>
      <c r="CL34" s="435"/>
      <c r="CM34" s="435"/>
      <c r="CN34" s="435"/>
      <c r="CO34" s="435"/>
      <c r="CP34" s="435"/>
      <c r="CQ34" s="435"/>
      <c r="CR34" s="435"/>
      <c r="CS34" s="435"/>
      <c r="CT34" s="435"/>
      <c r="CU34" s="435"/>
      <c r="CV34" s="435"/>
      <c r="CW34" s="435"/>
      <c r="CX34" s="435"/>
      <c r="CY34" s="435"/>
      <c r="CZ34" s="435"/>
      <c r="DA34" s="435"/>
      <c r="DB34" s="435"/>
      <c r="DC34" s="435"/>
      <c r="DD34" s="435"/>
      <c r="DE34" s="435"/>
      <c r="DF34" s="435"/>
      <c r="DG34" s="435"/>
      <c r="DH34" s="435"/>
      <c r="DI34" s="435"/>
      <c r="DJ34" s="435"/>
      <c r="DK34" s="435"/>
      <c r="DL34" s="435"/>
      <c r="DM34" s="435"/>
      <c r="DN34" s="435"/>
      <c r="DO34" s="435"/>
      <c r="DP34" s="435"/>
      <c r="DQ34" s="435"/>
      <c r="DR34" s="435"/>
      <c r="DS34" s="435"/>
      <c r="DT34" s="435"/>
      <c r="DU34" s="435"/>
      <c r="DV34" s="435"/>
      <c r="DW34" s="435"/>
      <c r="DX34" s="435"/>
      <c r="DY34" s="435"/>
      <c r="DZ34" s="435"/>
      <c r="EA34" s="435"/>
      <c r="EB34" s="435"/>
      <c r="EC34" s="435"/>
      <c r="ED34" s="435"/>
      <c r="EE34" s="435"/>
      <c r="EF34" s="435"/>
      <c r="EG34" s="435"/>
      <c r="EH34" s="435"/>
      <c r="EI34" s="435"/>
      <c r="EJ34" s="435"/>
      <c r="EK34" s="435"/>
      <c r="EL34" s="435"/>
      <c r="EM34" s="435"/>
      <c r="EN34" s="435"/>
      <c r="EO34" s="435"/>
      <c r="EP34" s="435"/>
      <c r="EQ34" s="435"/>
      <c r="ER34" s="435"/>
      <c r="ES34" s="435"/>
      <c r="ET34" s="435"/>
      <c r="EU34" s="435"/>
      <c r="EV34" s="435"/>
      <c r="EW34" s="435"/>
      <c r="EX34" s="435"/>
      <c r="EY34" s="435"/>
      <c r="EZ34" s="435"/>
      <c r="FA34" s="435"/>
      <c r="FB34" s="435"/>
      <c r="FC34" s="435"/>
      <c r="FD34" s="435"/>
      <c r="FE34" s="435"/>
      <c r="FF34" s="435"/>
      <c r="FG34" s="435"/>
      <c r="FH34" s="435"/>
      <c r="FI34" s="435"/>
      <c r="FJ34" s="435"/>
      <c r="FK34" s="435"/>
      <c r="FL34" s="435"/>
      <c r="FM34" s="435"/>
      <c r="FN34" s="435"/>
      <c r="FO34" s="435"/>
      <c r="FP34" s="435"/>
      <c r="FQ34" s="435"/>
      <c r="FR34" s="435"/>
      <c r="FS34" s="435"/>
      <c r="FT34" s="435"/>
      <c r="FU34" s="435"/>
      <c r="FV34" s="435"/>
      <c r="FW34" s="435"/>
      <c r="FX34" s="435"/>
      <c r="FY34" s="435"/>
      <c r="FZ34" s="435"/>
      <c r="GA34" s="435"/>
      <c r="GB34" s="435"/>
      <c r="GC34" s="435"/>
      <c r="GD34" s="435"/>
      <c r="GE34" s="435"/>
      <c r="GF34" s="435"/>
      <c r="GG34" s="435"/>
      <c r="GH34" s="435"/>
      <c r="GI34" s="435"/>
      <c r="GJ34" s="435"/>
      <c r="GK34" s="435"/>
      <c r="GL34" s="435"/>
      <c r="GM34" s="435"/>
      <c r="GN34" s="435"/>
      <c r="GO34" s="435"/>
      <c r="GP34" s="435"/>
      <c r="GQ34" s="435"/>
      <c r="GR34" s="435"/>
      <c r="GS34" s="435"/>
      <c r="GT34" s="435"/>
      <c r="GU34" s="435"/>
      <c r="GV34" s="435"/>
      <c r="GW34" s="435"/>
      <c r="GX34" s="435"/>
      <c r="GY34" s="435"/>
      <c r="GZ34" s="435"/>
      <c r="HA34" s="435"/>
      <c r="HB34" s="435"/>
      <c r="HC34" s="435"/>
      <c r="HD34" s="435"/>
      <c r="HE34" s="435"/>
      <c r="HF34" s="435"/>
      <c r="HG34" s="435"/>
      <c r="HH34" s="435"/>
      <c r="HI34" s="435"/>
      <c r="HJ34" s="435"/>
      <c r="HK34" s="435"/>
      <c r="HL34" s="435"/>
      <c r="HM34" s="435"/>
      <c r="HN34" s="435"/>
      <c r="HO34" s="435"/>
      <c r="HP34" s="435"/>
      <c r="HQ34" s="435"/>
      <c r="HR34" s="435"/>
      <c r="HS34" s="435"/>
      <c r="HT34" s="435"/>
      <c r="HU34" s="435"/>
      <c r="HV34" s="435"/>
      <c r="HW34" s="435"/>
      <c r="HX34" s="435"/>
      <c r="HY34" s="435"/>
      <c r="HZ34" s="435"/>
      <c r="IA34" s="435"/>
      <c r="IB34" s="435"/>
      <c r="IC34" s="435"/>
      <c r="ID34" s="435"/>
      <c r="IE34" s="435"/>
      <c r="IF34" s="435"/>
      <c r="IG34" s="435"/>
      <c r="IH34" s="435"/>
      <c r="II34" s="435"/>
      <c r="IJ34" s="435"/>
      <c r="IK34" s="435"/>
      <c r="IL34" s="435"/>
      <c r="IM34" s="435"/>
      <c r="IN34" s="435"/>
      <c r="IO34" s="435"/>
      <c r="IP34" s="435"/>
      <c r="IQ34" s="435"/>
      <c r="IR34" s="435"/>
      <c r="IS34" s="435"/>
      <c r="IT34" s="435"/>
      <c r="IU34" s="435"/>
      <c r="IV34" s="435"/>
    </row>
    <row r="35" spans="2:256" s="470" customFormat="1" ht="17.25" customHeight="1" x14ac:dyDescent="0.2">
      <c r="B35" s="627" t="s">
        <v>225</v>
      </c>
      <c r="C35" s="519"/>
      <c r="D35" s="628"/>
      <c r="E35" s="517" t="s">
        <v>218</v>
      </c>
      <c r="F35" s="517"/>
      <c r="G35" s="517" t="s">
        <v>219</v>
      </c>
      <c r="H35" s="517"/>
      <c r="I35" s="517" t="s">
        <v>220</v>
      </c>
      <c r="J35" s="517"/>
      <c r="K35" s="471"/>
      <c r="L35" s="471"/>
      <c r="M35" s="471"/>
      <c r="N35" s="471"/>
      <c r="O35" s="471"/>
      <c r="P35" s="471"/>
      <c r="Q35" s="471"/>
      <c r="R35" s="471"/>
      <c r="S35" s="471"/>
      <c r="T35" s="471"/>
      <c r="U35" s="471"/>
      <c r="V35" s="471"/>
      <c r="W35" s="471"/>
      <c r="X35" s="471"/>
      <c r="Y35" s="471"/>
      <c r="Z35" s="471"/>
      <c r="AA35" s="471"/>
      <c r="AB35" s="471"/>
      <c r="AC35" s="471"/>
      <c r="AD35" s="471"/>
      <c r="AE35" s="471"/>
      <c r="AF35" s="471"/>
      <c r="AG35" s="471"/>
      <c r="AH35" s="471"/>
      <c r="AI35" s="471"/>
      <c r="AJ35" s="471"/>
      <c r="AK35" s="471"/>
      <c r="AL35" s="471"/>
      <c r="AM35" s="471"/>
      <c r="AN35" s="471"/>
      <c r="AO35" s="471"/>
      <c r="AP35" s="471"/>
      <c r="AQ35" s="471"/>
      <c r="AR35" s="471"/>
      <c r="AS35" s="471"/>
      <c r="AT35" s="471"/>
      <c r="AU35" s="471"/>
      <c r="AV35" s="471"/>
      <c r="AW35" s="471"/>
      <c r="AX35" s="471"/>
      <c r="AY35" s="471"/>
      <c r="AZ35" s="471"/>
      <c r="BA35" s="471"/>
      <c r="BB35" s="471"/>
      <c r="BC35" s="471"/>
      <c r="BD35" s="471"/>
      <c r="BE35" s="471"/>
      <c r="BF35" s="471"/>
      <c r="BG35" s="471"/>
      <c r="BH35" s="471"/>
      <c r="BI35" s="471"/>
      <c r="BJ35" s="471"/>
      <c r="BK35" s="471"/>
      <c r="BL35" s="471"/>
      <c r="BM35" s="471"/>
      <c r="BN35" s="471"/>
      <c r="BO35" s="471"/>
      <c r="BP35" s="471"/>
      <c r="BQ35" s="471"/>
      <c r="BR35" s="471"/>
      <c r="BS35" s="471"/>
      <c r="BT35" s="471"/>
      <c r="BU35" s="471"/>
      <c r="BV35" s="471"/>
      <c r="BW35" s="471"/>
      <c r="BX35" s="471"/>
      <c r="BY35" s="471"/>
      <c r="BZ35" s="471"/>
      <c r="CA35" s="471"/>
      <c r="CB35" s="471"/>
      <c r="CC35" s="471"/>
      <c r="CD35" s="471"/>
      <c r="CE35" s="471"/>
      <c r="CF35" s="471"/>
      <c r="CG35" s="471"/>
      <c r="CH35" s="471"/>
      <c r="CI35" s="471"/>
      <c r="CJ35" s="471"/>
      <c r="CK35" s="471"/>
      <c r="CL35" s="471"/>
      <c r="CM35" s="471"/>
      <c r="CN35" s="471"/>
      <c r="CO35" s="471"/>
      <c r="CP35" s="471"/>
      <c r="CQ35" s="471"/>
      <c r="CR35" s="471"/>
      <c r="CS35" s="471"/>
      <c r="CT35" s="471"/>
      <c r="CU35" s="471"/>
      <c r="CV35" s="471"/>
      <c r="CW35" s="471"/>
      <c r="CX35" s="471"/>
      <c r="CY35" s="471"/>
      <c r="CZ35" s="471"/>
      <c r="DA35" s="471"/>
      <c r="DB35" s="471"/>
      <c r="DC35" s="471"/>
      <c r="DD35" s="471"/>
      <c r="DE35" s="471"/>
      <c r="DF35" s="471"/>
      <c r="DG35" s="471"/>
      <c r="DH35" s="471"/>
      <c r="DI35" s="471"/>
      <c r="DJ35" s="471"/>
      <c r="DK35" s="471"/>
      <c r="DL35" s="471"/>
      <c r="DM35" s="471"/>
      <c r="DN35" s="471"/>
      <c r="DO35" s="471"/>
      <c r="DP35" s="471"/>
      <c r="DQ35" s="471"/>
      <c r="DR35" s="471"/>
      <c r="DS35" s="471"/>
      <c r="DT35" s="471"/>
      <c r="DU35" s="471"/>
      <c r="DV35" s="471"/>
      <c r="DW35" s="471"/>
      <c r="DX35" s="471"/>
      <c r="DY35" s="471"/>
      <c r="DZ35" s="471"/>
      <c r="EA35" s="471"/>
      <c r="EB35" s="471"/>
      <c r="EC35" s="471"/>
      <c r="ED35" s="471"/>
      <c r="EE35" s="471"/>
      <c r="EF35" s="471"/>
      <c r="EG35" s="471"/>
      <c r="EH35" s="471"/>
      <c r="EI35" s="471"/>
      <c r="EJ35" s="471"/>
      <c r="EK35" s="471"/>
      <c r="EL35" s="471"/>
      <c r="EM35" s="471"/>
      <c r="EN35" s="471"/>
      <c r="EO35" s="471"/>
      <c r="EP35" s="471"/>
      <c r="EQ35" s="471"/>
      <c r="ER35" s="471"/>
      <c r="ES35" s="471"/>
      <c r="ET35" s="471"/>
      <c r="EU35" s="471"/>
      <c r="EV35" s="471"/>
      <c r="EW35" s="471"/>
      <c r="EX35" s="471"/>
      <c r="EY35" s="471"/>
      <c r="EZ35" s="471"/>
      <c r="FA35" s="471"/>
      <c r="FB35" s="471"/>
      <c r="FC35" s="471"/>
      <c r="FD35" s="471"/>
      <c r="FE35" s="471"/>
      <c r="FF35" s="471"/>
      <c r="FG35" s="471"/>
      <c r="FH35" s="471"/>
      <c r="FI35" s="471"/>
      <c r="FJ35" s="471"/>
      <c r="FK35" s="471"/>
      <c r="FL35" s="471"/>
      <c r="FM35" s="471"/>
      <c r="FN35" s="471"/>
      <c r="FO35" s="471"/>
      <c r="FP35" s="471"/>
      <c r="FQ35" s="471"/>
      <c r="FR35" s="471"/>
      <c r="FS35" s="471"/>
      <c r="FT35" s="471"/>
      <c r="FU35" s="471"/>
      <c r="FV35" s="471"/>
      <c r="FW35" s="471"/>
      <c r="FX35" s="471"/>
      <c r="FY35" s="471"/>
      <c r="FZ35" s="471"/>
      <c r="GA35" s="471"/>
      <c r="GB35" s="471"/>
      <c r="GC35" s="471"/>
      <c r="GD35" s="471"/>
      <c r="GE35" s="471"/>
      <c r="GF35" s="471"/>
      <c r="GG35" s="471"/>
      <c r="GH35" s="471"/>
      <c r="GI35" s="471"/>
      <c r="GJ35" s="471"/>
      <c r="GK35" s="471"/>
      <c r="GL35" s="471"/>
      <c r="GM35" s="471"/>
      <c r="GN35" s="471"/>
      <c r="GO35" s="471"/>
      <c r="GP35" s="471"/>
      <c r="GQ35" s="471"/>
      <c r="GR35" s="471"/>
      <c r="GS35" s="471"/>
      <c r="GT35" s="471"/>
      <c r="GU35" s="471"/>
      <c r="GV35" s="471"/>
      <c r="GW35" s="471"/>
      <c r="GX35" s="471"/>
      <c r="GY35" s="471"/>
      <c r="GZ35" s="471"/>
      <c r="HA35" s="471"/>
      <c r="HB35" s="471"/>
      <c r="HC35" s="471"/>
      <c r="HD35" s="471"/>
      <c r="HE35" s="471"/>
      <c r="HF35" s="471"/>
      <c r="HG35" s="471"/>
      <c r="HH35" s="471"/>
      <c r="HI35" s="471"/>
      <c r="HJ35" s="471"/>
      <c r="HK35" s="471"/>
      <c r="HL35" s="471"/>
      <c r="HM35" s="471"/>
      <c r="HN35" s="471"/>
      <c r="HO35" s="471"/>
      <c r="HP35" s="471"/>
      <c r="HQ35" s="471"/>
      <c r="HR35" s="471"/>
      <c r="HS35" s="471"/>
      <c r="HT35" s="471"/>
      <c r="HU35" s="471"/>
      <c r="HV35" s="471"/>
      <c r="HW35" s="471"/>
      <c r="HX35" s="471"/>
      <c r="HY35" s="471"/>
      <c r="HZ35" s="471"/>
      <c r="IA35" s="471"/>
      <c r="IB35" s="471"/>
      <c r="IC35" s="471"/>
      <c r="ID35" s="471"/>
      <c r="IE35" s="471"/>
      <c r="IF35" s="471"/>
      <c r="IG35" s="471"/>
      <c r="IH35" s="471"/>
      <c r="II35" s="471"/>
      <c r="IJ35" s="471"/>
      <c r="IK35" s="471"/>
      <c r="IL35" s="471"/>
      <c r="IM35" s="471"/>
      <c r="IN35" s="471"/>
      <c r="IO35" s="471"/>
      <c r="IP35" s="471"/>
      <c r="IQ35" s="471"/>
      <c r="IR35" s="471"/>
      <c r="IS35" s="471"/>
      <c r="IT35" s="471"/>
      <c r="IU35" s="471"/>
      <c r="IV35" s="471"/>
    </row>
    <row r="36" spans="2:256" s="470" customFormat="1" ht="17.25" customHeight="1" x14ac:dyDescent="0.2">
      <c r="B36" s="514" t="s">
        <v>221</v>
      </c>
      <c r="C36" s="515"/>
      <c r="D36" s="516"/>
      <c r="E36" s="505"/>
      <c r="F36" s="518"/>
      <c r="G36" s="505"/>
      <c r="H36" s="518"/>
      <c r="I36" s="505"/>
      <c r="J36" s="518"/>
      <c r="K36" s="471"/>
      <c r="L36" s="471"/>
      <c r="M36" s="471"/>
      <c r="N36" s="471"/>
      <c r="O36" s="471"/>
      <c r="P36" s="471"/>
      <c r="Q36" s="471"/>
      <c r="R36" s="471"/>
      <c r="S36" s="471"/>
      <c r="T36" s="471"/>
      <c r="U36" s="471"/>
      <c r="V36" s="471"/>
      <c r="W36" s="471"/>
      <c r="X36" s="471"/>
      <c r="Y36" s="471"/>
      <c r="Z36" s="471"/>
      <c r="AA36" s="471"/>
      <c r="AB36" s="471"/>
      <c r="AC36" s="471"/>
      <c r="AD36" s="471"/>
      <c r="AE36" s="471"/>
      <c r="AF36" s="471"/>
      <c r="AG36" s="471"/>
      <c r="AH36" s="471"/>
      <c r="AI36" s="471"/>
      <c r="AJ36" s="471"/>
      <c r="AK36" s="471"/>
      <c r="AL36" s="471"/>
      <c r="AM36" s="471"/>
      <c r="AN36" s="471"/>
      <c r="AO36" s="471"/>
      <c r="AP36" s="471"/>
      <c r="AQ36" s="471"/>
      <c r="AR36" s="471"/>
      <c r="AS36" s="471"/>
      <c r="AT36" s="471"/>
      <c r="AU36" s="471"/>
      <c r="AV36" s="471"/>
      <c r="AW36" s="471"/>
      <c r="AX36" s="471"/>
      <c r="AY36" s="471"/>
      <c r="AZ36" s="471"/>
      <c r="BA36" s="471"/>
      <c r="BB36" s="471"/>
      <c r="BC36" s="471"/>
      <c r="BD36" s="471"/>
      <c r="BE36" s="471"/>
      <c r="BF36" s="471"/>
      <c r="BG36" s="471"/>
      <c r="BH36" s="471"/>
      <c r="BI36" s="471"/>
      <c r="BJ36" s="471"/>
      <c r="BK36" s="471"/>
      <c r="BL36" s="471"/>
      <c r="BM36" s="471"/>
      <c r="BN36" s="471"/>
      <c r="BO36" s="471"/>
      <c r="BP36" s="471"/>
      <c r="BQ36" s="471"/>
      <c r="BR36" s="471"/>
      <c r="BS36" s="471"/>
      <c r="BT36" s="471"/>
      <c r="BU36" s="471"/>
      <c r="BV36" s="471"/>
      <c r="BW36" s="471"/>
      <c r="BX36" s="471"/>
      <c r="BY36" s="471"/>
      <c r="BZ36" s="471"/>
      <c r="CA36" s="471"/>
      <c r="CB36" s="471"/>
      <c r="CC36" s="471"/>
      <c r="CD36" s="471"/>
      <c r="CE36" s="471"/>
      <c r="CF36" s="471"/>
      <c r="CG36" s="471"/>
      <c r="CH36" s="471"/>
      <c r="CI36" s="471"/>
      <c r="CJ36" s="471"/>
      <c r="CK36" s="471"/>
      <c r="CL36" s="471"/>
      <c r="CM36" s="471"/>
      <c r="CN36" s="471"/>
      <c r="CO36" s="471"/>
      <c r="CP36" s="471"/>
      <c r="CQ36" s="471"/>
      <c r="CR36" s="471"/>
      <c r="CS36" s="471"/>
      <c r="CT36" s="471"/>
      <c r="CU36" s="471"/>
      <c r="CV36" s="471"/>
      <c r="CW36" s="471"/>
      <c r="CX36" s="471"/>
      <c r="CY36" s="471"/>
      <c r="CZ36" s="471"/>
      <c r="DA36" s="471"/>
      <c r="DB36" s="471"/>
      <c r="DC36" s="471"/>
      <c r="DD36" s="471"/>
      <c r="DE36" s="471"/>
      <c r="DF36" s="471"/>
      <c r="DG36" s="471"/>
      <c r="DH36" s="471"/>
      <c r="DI36" s="471"/>
      <c r="DJ36" s="471"/>
      <c r="DK36" s="471"/>
      <c r="DL36" s="471"/>
      <c r="DM36" s="471"/>
      <c r="DN36" s="471"/>
      <c r="DO36" s="471"/>
      <c r="DP36" s="471"/>
      <c r="DQ36" s="471"/>
      <c r="DR36" s="471"/>
      <c r="DS36" s="471"/>
      <c r="DT36" s="471"/>
      <c r="DU36" s="471"/>
      <c r="DV36" s="471"/>
      <c r="DW36" s="471"/>
      <c r="DX36" s="471"/>
      <c r="DY36" s="471"/>
      <c r="DZ36" s="471"/>
      <c r="EA36" s="471"/>
      <c r="EB36" s="471"/>
      <c r="EC36" s="471"/>
      <c r="ED36" s="471"/>
      <c r="EE36" s="471"/>
      <c r="EF36" s="471"/>
      <c r="EG36" s="471"/>
      <c r="EH36" s="471"/>
      <c r="EI36" s="471"/>
      <c r="EJ36" s="471"/>
      <c r="EK36" s="471"/>
      <c r="EL36" s="471"/>
      <c r="EM36" s="471"/>
      <c r="EN36" s="471"/>
      <c r="EO36" s="471"/>
      <c r="EP36" s="471"/>
      <c r="EQ36" s="471"/>
      <c r="ER36" s="471"/>
      <c r="ES36" s="471"/>
      <c r="ET36" s="471"/>
      <c r="EU36" s="471"/>
      <c r="EV36" s="471"/>
      <c r="EW36" s="471"/>
      <c r="EX36" s="471"/>
      <c r="EY36" s="471"/>
      <c r="EZ36" s="471"/>
      <c r="FA36" s="471"/>
      <c r="FB36" s="471"/>
      <c r="FC36" s="471"/>
      <c r="FD36" s="471"/>
      <c r="FE36" s="471"/>
      <c r="FF36" s="471"/>
      <c r="FG36" s="471"/>
      <c r="FH36" s="471"/>
      <c r="FI36" s="471"/>
      <c r="FJ36" s="471"/>
      <c r="FK36" s="471"/>
      <c r="FL36" s="471"/>
      <c r="FM36" s="471"/>
      <c r="FN36" s="471"/>
      <c r="FO36" s="471"/>
      <c r="FP36" s="471"/>
      <c r="FQ36" s="471"/>
      <c r="FR36" s="471"/>
      <c r="FS36" s="471"/>
      <c r="FT36" s="471"/>
      <c r="FU36" s="471"/>
      <c r="FV36" s="471"/>
      <c r="FW36" s="471"/>
      <c r="FX36" s="471"/>
      <c r="FY36" s="471"/>
      <c r="FZ36" s="471"/>
      <c r="GA36" s="471"/>
      <c r="GB36" s="471"/>
      <c r="GC36" s="471"/>
      <c r="GD36" s="471"/>
      <c r="GE36" s="471"/>
      <c r="GF36" s="471"/>
      <c r="GG36" s="471"/>
      <c r="GH36" s="471"/>
      <c r="GI36" s="471"/>
      <c r="GJ36" s="471"/>
      <c r="GK36" s="471"/>
      <c r="GL36" s="471"/>
      <c r="GM36" s="471"/>
      <c r="GN36" s="471"/>
      <c r="GO36" s="471"/>
      <c r="GP36" s="471"/>
      <c r="GQ36" s="471"/>
      <c r="GR36" s="471"/>
      <c r="GS36" s="471"/>
      <c r="GT36" s="471"/>
      <c r="GU36" s="471"/>
      <c r="GV36" s="471"/>
      <c r="GW36" s="471"/>
      <c r="GX36" s="471"/>
      <c r="GY36" s="471"/>
      <c r="GZ36" s="471"/>
      <c r="HA36" s="471"/>
      <c r="HB36" s="471"/>
      <c r="HC36" s="471"/>
      <c r="HD36" s="471"/>
      <c r="HE36" s="471"/>
      <c r="HF36" s="471"/>
      <c r="HG36" s="471"/>
      <c r="HH36" s="471"/>
      <c r="HI36" s="471"/>
      <c r="HJ36" s="471"/>
      <c r="HK36" s="471"/>
      <c r="HL36" s="471"/>
      <c r="HM36" s="471"/>
      <c r="HN36" s="471"/>
      <c r="HO36" s="471"/>
      <c r="HP36" s="471"/>
      <c r="HQ36" s="471"/>
      <c r="HR36" s="471"/>
      <c r="HS36" s="471"/>
      <c r="HT36" s="471"/>
      <c r="HU36" s="471"/>
      <c r="HV36" s="471"/>
      <c r="HW36" s="471"/>
      <c r="HX36" s="471"/>
      <c r="HY36" s="471"/>
      <c r="HZ36" s="471"/>
      <c r="IA36" s="471"/>
      <c r="IB36" s="471"/>
      <c r="IC36" s="471"/>
      <c r="ID36" s="471"/>
      <c r="IE36" s="471"/>
      <c r="IF36" s="471"/>
      <c r="IG36" s="471"/>
      <c r="IH36" s="471"/>
      <c r="II36" s="471"/>
      <c r="IJ36" s="471"/>
      <c r="IK36" s="471"/>
      <c r="IL36" s="471"/>
      <c r="IM36" s="471"/>
      <c r="IN36" s="471"/>
      <c r="IO36" s="471"/>
      <c r="IP36" s="471"/>
      <c r="IQ36" s="471"/>
      <c r="IR36" s="471"/>
      <c r="IS36" s="471"/>
      <c r="IT36" s="471"/>
      <c r="IU36" s="471"/>
      <c r="IV36" s="471"/>
    </row>
    <row r="37" spans="2:256" s="470" customFormat="1" ht="17.25" customHeight="1" x14ac:dyDescent="0.2">
      <c r="B37" s="514" t="s">
        <v>222</v>
      </c>
      <c r="C37" s="515"/>
      <c r="D37" s="516"/>
      <c r="E37" s="505"/>
      <c r="F37" s="518"/>
      <c r="G37" s="505"/>
      <c r="H37" s="518"/>
      <c r="I37" s="505"/>
      <c r="J37" s="518"/>
      <c r="K37" s="471"/>
      <c r="L37" s="471"/>
      <c r="M37" s="471"/>
      <c r="N37" s="471"/>
      <c r="O37" s="471"/>
      <c r="P37" s="471"/>
      <c r="Q37" s="471"/>
      <c r="R37" s="471"/>
      <c r="S37" s="471"/>
      <c r="T37" s="471"/>
      <c r="U37" s="471"/>
      <c r="V37" s="471"/>
      <c r="W37" s="471"/>
      <c r="X37" s="471"/>
      <c r="Y37" s="471"/>
      <c r="Z37" s="471"/>
      <c r="AA37" s="471"/>
      <c r="AB37" s="471"/>
      <c r="AC37" s="471"/>
      <c r="AD37" s="471"/>
      <c r="AE37" s="471"/>
      <c r="AF37" s="471"/>
      <c r="AG37" s="471"/>
      <c r="AH37" s="471"/>
      <c r="AI37" s="471"/>
      <c r="AJ37" s="471"/>
      <c r="AK37" s="471"/>
      <c r="AL37" s="471"/>
      <c r="AM37" s="471"/>
      <c r="AN37" s="471"/>
      <c r="AO37" s="471"/>
      <c r="AP37" s="471"/>
      <c r="AQ37" s="471"/>
      <c r="AR37" s="471"/>
      <c r="AS37" s="471"/>
      <c r="AT37" s="471"/>
      <c r="AU37" s="471"/>
      <c r="AV37" s="471"/>
      <c r="AW37" s="471"/>
      <c r="AX37" s="471"/>
      <c r="AY37" s="471"/>
      <c r="AZ37" s="471"/>
      <c r="BA37" s="471"/>
      <c r="BB37" s="471"/>
      <c r="BC37" s="471"/>
      <c r="BD37" s="471"/>
      <c r="BE37" s="471"/>
      <c r="BF37" s="471"/>
      <c r="BG37" s="471"/>
      <c r="BH37" s="471"/>
      <c r="BI37" s="471"/>
      <c r="BJ37" s="471"/>
      <c r="BK37" s="471"/>
      <c r="BL37" s="471"/>
      <c r="BM37" s="471"/>
      <c r="BN37" s="471"/>
      <c r="BO37" s="471"/>
      <c r="BP37" s="471"/>
      <c r="BQ37" s="471"/>
      <c r="BR37" s="471"/>
      <c r="BS37" s="471"/>
      <c r="BT37" s="471"/>
      <c r="BU37" s="471"/>
      <c r="BV37" s="471"/>
      <c r="BW37" s="471"/>
      <c r="BX37" s="471"/>
      <c r="BY37" s="471"/>
      <c r="BZ37" s="471"/>
      <c r="CA37" s="471"/>
      <c r="CB37" s="471"/>
      <c r="CC37" s="471"/>
      <c r="CD37" s="471"/>
      <c r="CE37" s="471"/>
      <c r="CF37" s="471"/>
      <c r="CG37" s="471"/>
      <c r="CH37" s="471"/>
      <c r="CI37" s="471"/>
      <c r="CJ37" s="471"/>
      <c r="CK37" s="471"/>
      <c r="CL37" s="471"/>
      <c r="CM37" s="471"/>
      <c r="CN37" s="471"/>
      <c r="CO37" s="471"/>
      <c r="CP37" s="471"/>
      <c r="CQ37" s="471"/>
      <c r="CR37" s="471"/>
      <c r="CS37" s="471"/>
      <c r="CT37" s="471"/>
      <c r="CU37" s="471"/>
      <c r="CV37" s="471"/>
      <c r="CW37" s="471"/>
      <c r="CX37" s="471"/>
      <c r="CY37" s="471"/>
      <c r="CZ37" s="471"/>
      <c r="DA37" s="471"/>
      <c r="DB37" s="471"/>
      <c r="DC37" s="471"/>
      <c r="DD37" s="471"/>
      <c r="DE37" s="471"/>
      <c r="DF37" s="471"/>
      <c r="DG37" s="471"/>
      <c r="DH37" s="471"/>
      <c r="DI37" s="471"/>
      <c r="DJ37" s="471"/>
      <c r="DK37" s="471"/>
      <c r="DL37" s="471"/>
      <c r="DM37" s="471"/>
      <c r="DN37" s="471"/>
      <c r="DO37" s="471"/>
      <c r="DP37" s="471"/>
      <c r="DQ37" s="471"/>
      <c r="DR37" s="471"/>
      <c r="DS37" s="471"/>
      <c r="DT37" s="471"/>
      <c r="DU37" s="471"/>
      <c r="DV37" s="471"/>
      <c r="DW37" s="471"/>
      <c r="DX37" s="471"/>
      <c r="DY37" s="471"/>
      <c r="DZ37" s="471"/>
      <c r="EA37" s="471"/>
      <c r="EB37" s="471"/>
      <c r="EC37" s="471"/>
      <c r="ED37" s="471"/>
      <c r="EE37" s="471"/>
      <c r="EF37" s="471"/>
      <c r="EG37" s="471"/>
      <c r="EH37" s="471"/>
      <c r="EI37" s="471"/>
      <c r="EJ37" s="471"/>
      <c r="EK37" s="471"/>
      <c r="EL37" s="471"/>
      <c r="EM37" s="471"/>
      <c r="EN37" s="471"/>
      <c r="EO37" s="471"/>
      <c r="EP37" s="471"/>
      <c r="EQ37" s="471"/>
      <c r="ER37" s="471"/>
      <c r="ES37" s="471"/>
      <c r="ET37" s="471"/>
      <c r="EU37" s="471"/>
      <c r="EV37" s="471"/>
      <c r="EW37" s="471"/>
      <c r="EX37" s="471"/>
      <c r="EY37" s="471"/>
      <c r="EZ37" s="471"/>
      <c r="FA37" s="471"/>
      <c r="FB37" s="471"/>
      <c r="FC37" s="471"/>
      <c r="FD37" s="471"/>
      <c r="FE37" s="471"/>
      <c r="FF37" s="471"/>
      <c r="FG37" s="471"/>
      <c r="FH37" s="471"/>
      <c r="FI37" s="471"/>
      <c r="FJ37" s="471"/>
      <c r="FK37" s="471"/>
      <c r="FL37" s="471"/>
      <c r="FM37" s="471"/>
      <c r="FN37" s="471"/>
      <c r="FO37" s="471"/>
      <c r="FP37" s="471"/>
      <c r="FQ37" s="471"/>
      <c r="FR37" s="471"/>
      <c r="FS37" s="471"/>
      <c r="FT37" s="471"/>
      <c r="FU37" s="471"/>
      <c r="FV37" s="471"/>
      <c r="FW37" s="471"/>
      <c r="FX37" s="471"/>
      <c r="FY37" s="471"/>
      <c r="FZ37" s="471"/>
      <c r="GA37" s="471"/>
      <c r="GB37" s="471"/>
      <c r="GC37" s="471"/>
      <c r="GD37" s="471"/>
      <c r="GE37" s="471"/>
      <c r="GF37" s="471"/>
      <c r="GG37" s="471"/>
      <c r="GH37" s="471"/>
      <c r="GI37" s="471"/>
      <c r="GJ37" s="471"/>
      <c r="GK37" s="471"/>
      <c r="GL37" s="471"/>
      <c r="GM37" s="471"/>
      <c r="GN37" s="471"/>
      <c r="GO37" s="471"/>
      <c r="GP37" s="471"/>
      <c r="GQ37" s="471"/>
      <c r="GR37" s="471"/>
      <c r="GS37" s="471"/>
      <c r="GT37" s="471"/>
      <c r="GU37" s="471"/>
      <c r="GV37" s="471"/>
      <c r="GW37" s="471"/>
      <c r="GX37" s="471"/>
      <c r="GY37" s="471"/>
      <c r="GZ37" s="471"/>
      <c r="HA37" s="471"/>
      <c r="HB37" s="471"/>
      <c r="HC37" s="471"/>
      <c r="HD37" s="471"/>
      <c r="HE37" s="471"/>
      <c r="HF37" s="471"/>
      <c r="HG37" s="471"/>
      <c r="HH37" s="471"/>
      <c r="HI37" s="471"/>
      <c r="HJ37" s="471"/>
      <c r="HK37" s="471"/>
      <c r="HL37" s="471"/>
      <c r="HM37" s="471"/>
      <c r="HN37" s="471"/>
      <c r="HO37" s="471"/>
      <c r="HP37" s="471"/>
      <c r="HQ37" s="471"/>
      <c r="HR37" s="471"/>
      <c r="HS37" s="471"/>
      <c r="HT37" s="471"/>
      <c r="HU37" s="471"/>
      <c r="HV37" s="471"/>
      <c r="HW37" s="471"/>
      <c r="HX37" s="471"/>
      <c r="HY37" s="471"/>
      <c r="HZ37" s="471"/>
      <c r="IA37" s="471"/>
      <c r="IB37" s="471"/>
      <c r="IC37" s="471"/>
      <c r="ID37" s="471"/>
      <c r="IE37" s="471"/>
      <c r="IF37" s="471"/>
      <c r="IG37" s="471"/>
      <c r="IH37" s="471"/>
      <c r="II37" s="471"/>
      <c r="IJ37" s="471"/>
      <c r="IK37" s="471"/>
      <c r="IL37" s="471"/>
      <c r="IM37" s="471"/>
      <c r="IN37" s="471"/>
      <c r="IO37" s="471"/>
      <c r="IP37" s="471"/>
      <c r="IQ37" s="471"/>
      <c r="IR37" s="471"/>
      <c r="IS37" s="471"/>
      <c r="IT37" s="471"/>
      <c r="IU37" s="471"/>
      <c r="IV37" s="471"/>
    </row>
    <row r="38" spans="2:256" s="470" customFormat="1" ht="17.25" customHeight="1" x14ac:dyDescent="0.2">
      <c r="B38" s="514" t="s">
        <v>224</v>
      </c>
      <c r="C38" s="515"/>
      <c r="D38" s="516"/>
      <c r="E38" s="505"/>
      <c r="F38" s="518"/>
      <c r="G38" s="505"/>
      <c r="H38" s="518"/>
      <c r="I38" s="505"/>
      <c r="J38" s="518"/>
      <c r="K38" s="471"/>
      <c r="L38" s="471"/>
      <c r="M38" s="471"/>
      <c r="N38" s="471"/>
      <c r="O38" s="471"/>
      <c r="P38" s="471"/>
      <c r="Q38" s="471"/>
      <c r="R38" s="471"/>
      <c r="S38" s="471"/>
      <c r="T38" s="471"/>
      <c r="U38" s="471"/>
      <c r="V38" s="471"/>
      <c r="W38" s="471"/>
      <c r="X38" s="471"/>
      <c r="Y38" s="471"/>
      <c r="Z38" s="471"/>
      <c r="AA38" s="471"/>
      <c r="AB38" s="471"/>
      <c r="AC38" s="471"/>
      <c r="AD38" s="471"/>
      <c r="AE38" s="471"/>
      <c r="AF38" s="471"/>
      <c r="AG38" s="471"/>
      <c r="AH38" s="471"/>
      <c r="AI38" s="471"/>
      <c r="AJ38" s="471"/>
      <c r="AK38" s="471"/>
      <c r="AL38" s="471"/>
      <c r="AM38" s="471"/>
      <c r="AN38" s="471"/>
      <c r="AO38" s="471"/>
      <c r="AP38" s="471"/>
      <c r="AQ38" s="471"/>
      <c r="AR38" s="471"/>
      <c r="AS38" s="471"/>
      <c r="AT38" s="471"/>
      <c r="AU38" s="471"/>
      <c r="AV38" s="471"/>
      <c r="AW38" s="471"/>
      <c r="AX38" s="471"/>
      <c r="AY38" s="471"/>
      <c r="AZ38" s="471"/>
      <c r="BA38" s="471"/>
      <c r="BB38" s="471"/>
      <c r="BC38" s="471"/>
      <c r="BD38" s="471"/>
      <c r="BE38" s="471"/>
      <c r="BF38" s="471"/>
      <c r="BG38" s="471"/>
      <c r="BH38" s="471"/>
      <c r="BI38" s="471"/>
      <c r="BJ38" s="471"/>
      <c r="BK38" s="471"/>
      <c r="BL38" s="471"/>
      <c r="BM38" s="471"/>
      <c r="BN38" s="471"/>
      <c r="BO38" s="471"/>
      <c r="BP38" s="471"/>
      <c r="BQ38" s="471"/>
      <c r="BR38" s="471"/>
      <c r="BS38" s="471"/>
      <c r="BT38" s="471"/>
      <c r="BU38" s="471"/>
      <c r="BV38" s="471"/>
      <c r="BW38" s="471"/>
      <c r="BX38" s="471"/>
      <c r="BY38" s="471"/>
      <c r="BZ38" s="471"/>
      <c r="CA38" s="471"/>
      <c r="CB38" s="471"/>
      <c r="CC38" s="471"/>
      <c r="CD38" s="471"/>
      <c r="CE38" s="471"/>
      <c r="CF38" s="471"/>
      <c r="CG38" s="471"/>
      <c r="CH38" s="471"/>
      <c r="CI38" s="471"/>
      <c r="CJ38" s="471"/>
      <c r="CK38" s="471"/>
      <c r="CL38" s="471"/>
      <c r="CM38" s="471"/>
      <c r="CN38" s="471"/>
      <c r="CO38" s="471"/>
      <c r="CP38" s="471"/>
      <c r="CQ38" s="471"/>
      <c r="CR38" s="471"/>
      <c r="CS38" s="471"/>
      <c r="CT38" s="471"/>
      <c r="CU38" s="471"/>
      <c r="CV38" s="471"/>
      <c r="CW38" s="471"/>
      <c r="CX38" s="471"/>
      <c r="CY38" s="471"/>
      <c r="CZ38" s="471"/>
      <c r="DA38" s="471"/>
      <c r="DB38" s="471"/>
      <c r="DC38" s="471"/>
      <c r="DD38" s="471"/>
      <c r="DE38" s="471"/>
      <c r="DF38" s="471"/>
      <c r="DG38" s="471"/>
      <c r="DH38" s="471"/>
      <c r="DI38" s="471"/>
      <c r="DJ38" s="471"/>
      <c r="DK38" s="471"/>
      <c r="DL38" s="471"/>
      <c r="DM38" s="471"/>
      <c r="DN38" s="471"/>
      <c r="DO38" s="471"/>
      <c r="DP38" s="471"/>
      <c r="DQ38" s="471"/>
      <c r="DR38" s="471"/>
      <c r="DS38" s="471"/>
      <c r="DT38" s="471"/>
      <c r="DU38" s="471"/>
      <c r="DV38" s="471"/>
      <c r="DW38" s="471"/>
      <c r="DX38" s="471"/>
      <c r="DY38" s="471"/>
      <c r="DZ38" s="471"/>
      <c r="EA38" s="471"/>
      <c r="EB38" s="471"/>
      <c r="EC38" s="471"/>
      <c r="ED38" s="471"/>
      <c r="EE38" s="471"/>
      <c r="EF38" s="471"/>
      <c r="EG38" s="471"/>
      <c r="EH38" s="471"/>
      <c r="EI38" s="471"/>
      <c r="EJ38" s="471"/>
      <c r="EK38" s="471"/>
      <c r="EL38" s="471"/>
      <c r="EM38" s="471"/>
      <c r="EN38" s="471"/>
      <c r="EO38" s="471"/>
      <c r="EP38" s="471"/>
      <c r="EQ38" s="471"/>
      <c r="ER38" s="471"/>
      <c r="ES38" s="471"/>
      <c r="ET38" s="471"/>
      <c r="EU38" s="471"/>
      <c r="EV38" s="471"/>
      <c r="EW38" s="471"/>
      <c r="EX38" s="471"/>
      <c r="EY38" s="471"/>
      <c r="EZ38" s="471"/>
      <c r="FA38" s="471"/>
      <c r="FB38" s="471"/>
      <c r="FC38" s="471"/>
      <c r="FD38" s="471"/>
      <c r="FE38" s="471"/>
      <c r="FF38" s="471"/>
      <c r="FG38" s="471"/>
      <c r="FH38" s="471"/>
      <c r="FI38" s="471"/>
      <c r="FJ38" s="471"/>
      <c r="FK38" s="471"/>
      <c r="FL38" s="471"/>
      <c r="FM38" s="471"/>
      <c r="FN38" s="471"/>
      <c r="FO38" s="471"/>
      <c r="FP38" s="471"/>
      <c r="FQ38" s="471"/>
      <c r="FR38" s="471"/>
      <c r="FS38" s="471"/>
      <c r="FT38" s="471"/>
      <c r="FU38" s="471"/>
      <c r="FV38" s="471"/>
      <c r="FW38" s="471"/>
      <c r="FX38" s="471"/>
      <c r="FY38" s="471"/>
      <c r="FZ38" s="471"/>
      <c r="GA38" s="471"/>
      <c r="GB38" s="471"/>
      <c r="GC38" s="471"/>
      <c r="GD38" s="471"/>
      <c r="GE38" s="471"/>
      <c r="GF38" s="471"/>
      <c r="GG38" s="471"/>
      <c r="GH38" s="471"/>
      <c r="GI38" s="471"/>
      <c r="GJ38" s="471"/>
      <c r="GK38" s="471"/>
      <c r="GL38" s="471"/>
      <c r="GM38" s="471"/>
      <c r="GN38" s="471"/>
      <c r="GO38" s="471"/>
      <c r="GP38" s="471"/>
      <c r="GQ38" s="471"/>
      <c r="GR38" s="471"/>
      <c r="GS38" s="471"/>
      <c r="GT38" s="471"/>
      <c r="GU38" s="471"/>
      <c r="GV38" s="471"/>
      <c r="GW38" s="471"/>
      <c r="GX38" s="471"/>
      <c r="GY38" s="471"/>
      <c r="GZ38" s="471"/>
      <c r="HA38" s="471"/>
      <c r="HB38" s="471"/>
      <c r="HC38" s="471"/>
      <c r="HD38" s="471"/>
      <c r="HE38" s="471"/>
      <c r="HF38" s="471"/>
      <c r="HG38" s="471"/>
      <c r="HH38" s="471"/>
      <c r="HI38" s="471"/>
      <c r="HJ38" s="471"/>
      <c r="HK38" s="471"/>
      <c r="HL38" s="471"/>
      <c r="HM38" s="471"/>
      <c r="HN38" s="471"/>
      <c r="HO38" s="471"/>
      <c r="HP38" s="471"/>
      <c r="HQ38" s="471"/>
      <c r="HR38" s="471"/>
      <c r="HS38" s="471"/>
      <c r="HT38" s="471"/>
      <c r="HU38" s="471"/>
      <c r="HV38" s="471"/>
      <c r="HW38" s="471"/>
      <c r="HX38" s="471"/>
      <c r="HY38" s="471"/>
      <c r="HZ38" s="471"/>
      <c r="IA38" s="471"/>
      <c r="IB38" s="471"/>
      <c r="IC38" s="471"/>
      <c r="ID38" s="471"/>
      <c r="IE38" s="471"/>
      <c r="IF38" s="471"/>
      <c r="IG38" s="471"/>
      <c r="IH38" s="471"/>
      <c r="II38" s="471"/>
      <c r="IJ38" s="471"/>
      <c r="IK38" s="471"/>
      <c r="IL38" s="471"/>
      <c r="IM38" s="471"/>
      <c r="IN38" s="471"/>
      <c r="IO38" s="471"/>
      <c r="IP38" s="471"/>
      <c r="IQ38" s="471"/>
      <c r="IR38" s="471"/>
      <c r="IS38" s="471"/>
      <c r="IT38" s="471"/>
      <c r="IU38" s="471"/>
      <c r="IV38" s="471"/>
    </row>
    <row r="39" spans="2:256" s="470" customFormat="1" ht="17.25" customHeight="1" x14ac:dyDescent="0.2">
      <c r="B39" s="514" t="s">
        <v>223</v>
      </c>
      <c r="C39" s="515"/>
      <c r="D39" s="516"/>
      <c r="E39" s="517"/>
      <c r="F39" s="517"/>
      <c r="G39" s="517"/>
      <c r="H39" s="517"/>
      <c r="I39" s="517"/>
      <c r="J39" s="517"/>
      <c r="K39" s="471"/>
      <c r="L39" s="471"/>
      <c r="M39" s="471"/>
      <c r="N39" s="471"/>
      <c r="O39" s="471"/>
      <c r="P39" s="471"/>
      <c r="Q39" s="471"/>
      <c r="R39" s="471"/>
      <c r="S39" s="471"/>
      <c r="T39" s="471"/>
      <c r="U39" s="471"/>
      <c r="V39" s="471"/>
      <c r="W39" s="471"/>
      <c r="X39" s="471"/>
      <c r="Y39" s="471"/>
      <c r="Z39" s="471"/>
      <c r="AA39" s="471"/>
      <c r="AB39" s="471"/>
      <c r="AC39" s="471"/>
      <c r="AD39" s="471"/>
      <c r="AE39" s="471"/>
      <c r="AF39" s="471"/>
      <c r="AG39" s="471"/>
      <c r="AH39" s="471"/>
      <c r="AI39" s="471"/>
      <c r="AJ39" s="471"/>
      <c r="AK39" s="471"/>
      <c r="AL39" s="471"/>
      <c r="AM39" s="471"/>
      <c r="AN39" s="471"/>
      <c r="AO39" s="471"/>
      <c r="AP39" s="471"/>
      <c r="AQ39" s="471"/>
      <c r="AR39" s="471"/>
      <c r="AS39" s="471"/>
      <c r="AT39" s="471"/>
      <c r="AU39" s="471"/>
      <c r="AV39" s="471"/>
      <c r="AW39" s="471"/>
      <c r="AX39" s="471"/>
      <c r="AY39" s="471"/>
      <c r="AZ39" s="471"/>
      <c r="BA39" s="471"/>
      <c r="BB39" s="471"/>
      <c r="BC39" s="471"/>
      <c r="BD39" s="471"/>
      <c r="BE39" s="471"/>
      <c r="BF39" s="471"/>
      <c r="BG39" s="471"/>
      <c r="BH39" s="471"/>
      <c r="BI39" s="471"/>
      <c r="BJ39" s="471"/>
      <c r="BK39" s="471"/>
      <c r="BL39" s="471"/>
      <c r="BM39" s="471"/>
      <c r="BN39" s="471"/>
      <c r="BO39" s="471"/>
      <c r="BP39" s="471"/>
      <c r="BQ39" s="471"/>
      <c r="BR39" s="471"/>
      <c r="BS39" s="471"/>
      <c r="BT39" s="471"/>
      <c r="BU39" s="471"/>
      <c r="BV39" s="471"/>
      <c r="BW39" s="471"/>
      <c r="BX39" s="471"/>
      <c r="BY39" s="471"/>
      <c r="BZ39" s="471"/>
      <c r="CA39" s="471"/>
      <c r="CB39" s="471"/>
      <c r="CC39" s="471"/>
      <c r="CD39" s="471"/>
      <c r="CE39" s="471"/>
      <c r="CF39" s="471"/>
      <c r="CG39" s="471"/>
      <c r="CH39" s="471"/>
      <c r="CI39" s="471"/>
      <c r="CJ39" s="471"/>
      <c r="CK39" s="471"/>
      <c r="CL39" s="471"/>
      <c r="CM39" s="471"/>
      <c r="CN39" s="471"/>
      <c r="CO39" s="471"/>
      <c r="CP39" s="471"/>
      <c r="CQ39" s="471"/>
      <c r="CR39" s="471"/>
      <c r="CS39" s="471"/>
      <c r="CT39" s="471"/>
      <c r="CU39" s="471"/>
      <c r="CV39" s="471"/>
      <c r="CW39" s="471"/>
      <c r="CX39" s="471"/>
      <c r="CY39" s="471"/>
      <c r="CZ39" s="471"/>
      <c r="DA39" s="471"/>
      <c r="DB39" s="471"/>
      <c r="DC39" s="471"/>
      <c r="DD39" s="471"/>
      <c r="DE39" s="471"/>
      <c r="DF39" s="471"/>
      <c r="DG39" s="471"/>
      <c r="DH39" s="471"/>
      <c r="DI39" s="471"/>
      <c r="DJ39" s="471"/>
      <c r="DK39" s="471"/>
      <c r="DL39" s="471"/>
      <c r="DM39" s="471"/>
      <c r="DN39" s="471"/>
      <c r="DO39" s="471"/>
      <c r="DP39" s="471"/>
      <c r="DQ39" s="471"/>
      <c r="DR39" s="471"/>
      <c r="DS39" s="471"/>
      <c r="DT39" s="471"/>
      <c r="DU39" s="471"/>
      <c r="DV39" s="471"/>
      <c r="DW39" s="471"/>
      <c r="DX39" s="471"/>
      <c r="DY39" s="471"/>
      <c r="DZ39" s="471"/>
      <c r="EA39" s="471"/>
      <c r="EB39" s="471"/>
      <c r="EC39" s="471"/>
      <c r="ED39" s="471"/>
      <c r="EE39" s="471"/>
      <c r="EF39" s="471"/>
      <c r="EG39" s="471"/>
      <c r="EH39" s="471"/>
      <c r="EI39" s="471"/>
      <c r="EJ39" s="471"/>
      <c r="EK39" s="471"/>
      <c r="EL39" s="471"/>
      <c r="EM39" s="471"/>
      <c r="EN39" s="471"/>
      <c r="EO39" s="471"/>
      <c r="EP39" s="471"/>
      <c r="EQ39" s="471"/>
      <c r="ER39" s="471"/>
      <c r="ES39" s="471"/>
      <c r="ET39" s="471"/>
      <c r="EU39" s="471"/>
      <c r="EV39" s="471"/>
      <c r="EW39" s="471"/>
      <c r="EX39" s="471"/>
      <c r="EY39" s="471"/>
      <c r="EZ39" s="471"/>
      <c r="FA39" s="471"/>
      <c r="FB39" s="471"/>
      <c r="FC39" s="471"/>
      <c r="FD39" s="471"/>
      <c r="FE39" s="471"/>
      <c r="FF39" s="471"/>
      <c r="FG39" s="471"/>
      <c r="FH39" s="471"/>
      <c r="FI39" s="471"/>
      <c r="FJ39" s="471"/>
      <c r="FK39" s="471"/>
      <c r="FL39" s="471"/>
      <c r="FM39" s="471"/>
      <c r="FN39" s="471"/>
      <c r="FO39" s="471"/>
      <c r="FP39" s="471"/>
      <c r="FQ39" s="471"/>
      <c r="FR39" s="471"/>
      <c r="FS39" s="471"/>
      <c r="FT39" s="471"/>
      <c r="FU39" s="471"/>
      <c r="FV39" s="471"/>
      <c r="FW39" s="471"/>
      <c r="FX39" s="471"/>
      <c r="FY39" s="471"/>
      <c r="FZ39" s="471"/>
      <c r="GA39" s="471"/>
      <c r="GB39" s="471"/>
      <c r="GC39" s="471"/>
      <c r="GD39" s="471"/>
      <c r="GE39" s="471"/>
      <c r="GF39" s="471"/>
      <c r="GG39" s="471"/>
      <c r="GH39" s="471"/>
      <c r="GI39" s="471"/>
      <c r="GJ39" s="471"/>
      <c r="GK39" s="471"/>
      <c r="GL39" s="471"/>
      <c r="GM39" s="471"/>
      <c r="GN39" s="471"/>
      <c r="GO39" s="471"/>
      <c r="GP39" s="471"/>
      <c r="GQ39" s="471"/>
      <c r="GR39" s="471"/>
      <c r="GS39" s="471"/>
      <c r="GT39" s="471"/>
      <c r="GU39" s="471"/>
      <c r="GV39" s="471"/>
      <c r="GW39" s="471"/>
      <c r="GX39" s="471"/>
      <c r="GY39" s="471"/>
      <c r="GZ39" s="471"/>
      <c r="HA39" s="471"/>
      <c r="HB39" s="471"/>
      <c r="HC39" s="471"/>
      <c r="HD39" s="471"/>
      <c r="HE39" s="471"/>
      <c r="HF39" s="471"/>
      <c r="HG39" s="471"/>
      <c r="HH39" s="471"/>
      <c r="HI39" s="471"/>
      <c r="HJ39" s="471"/>
      <c r="HK39" s="471"/>
      <c r="HL39" s="471"/>
      <c r="HM39" s="471"/>
      <c r="HN39" s="471"/>
      <c r="HO39" s="471"/>
      <c r="HP39" s="471"/>
      <c r="HQ39" s="471"/>
      <c r="HR39" s="471"/>
      <c r="HS39" s="471"/>
      <c r="HT39" s="471"/>
      <c r="HU39" s="471"/>
      <c r="HV39" s="471"/>
      <c r="HW39" s="471"/>
      <c r="HX39" s="471"/>
      <c r="HY39" s="471"/>
      <c r="HZ39" s="471"/>
      <c r="IA39" s="471"/>
      <c r="IB39" s="471"/>
      <c r="IC39" s="471"/>
      <c r="ID39" s="471"/>
      <c r="IE39" s="471"/>
      <c r="IF39" s="471"/>
      <c r="IG39" s="471"/>
      <c r="IH39" s="471"/>
      <c r="II39" s="471"/>
      <c r="IJ39" s="471"/>
      <c r="IK39" s="471"/>
      <c r="IL39" s="471"/>
      <c r="IM39" s="471"/>
      <c r="IN39" s="471"/>
      <c r="IO39" s="471"/>
      <c r="IP39" s="471"/>
      <c r="IQ39" s="471"/>
      <c r="IR39" s="471"/>
      <c r="IS39" s="471"/>
      <c r="IT39" s="471"/>
      <c r="IU39" s="471"/>
      <c r="IV39" s="471"/>
    </row>
    <row r="40" spans="2:256" ht="21.95" customHeight="1" x14ac:dyDescent="0.2">
      <c r="B40" s="447" t="s">
        <v>77</v>
      </c>
      <c r="C40" s="456"/>
      <c r="D40" s="469" t="s">
        <v>98</v>
      </c>
      <c r="E40" s="500"/>
      <c r="F40" s="500"/>
      <c r="G40" s="449" t="s">
        <v>99</v>
      </c>
      <c r="H40" s="500"/>
      <c r="I40" s="500"/>
      <c r="J40" s="500"/>
      <c r="K40" s="435"/>
      <c r="L40" s="435"/>
      <c r="M40" s="435"/>
      <c r="N40" s="435"/>
      <c r="O40" s="435"/>
      <c r="P40" s="435"/>
      <c r="Q40" s="435"/>
      <c r="R40" s="435"/>
      <c r="S40" s="435"/>
      <c r="T40" s="435"/>
      <c r="U40" s="435"/>
      <c r="V40" s="435"/>
      <c r="W40" s="435"/>
      <c r="X40" s="435"/>
      <c r="Y40" s="435"/>
      <c r="Z40" s="435"/>
      <c r="AA40" s="435"/>
      <c r="AB40" s="435"/>
      <c r="AC40" s="435"/>
      <c r="AD40" s="435"/>
      <c r="AE40" s="435"/>
      <c r="AF40" s="435"/>
      <c r="AG40" s="435"/>
      <c r="AH40" s="435"/>
      <c r="AI40" s="435"/>
      <c r="AJ40" s="435"/>
      <c r="AK40" s="435"/>
      <c r="AL40" s="435"/>
      <c r="AM40" s="435"/>
      <c r="AN40" s="435"/>
      <c r="AO40" s="435"/>
      <c r="AP40" s="435"/>
      <c r="AQ40" s="435"/>
      <c r="AR40" s="435"/>
      <c r="AS40" s="435"/>
      <c r="AT40" s="435"/>
      <c r="AU40" s="435"/>
      <c r="AV40" s="435"/>
      <c r="AW40" s="435"/>
      <c r="AX40" s="435"/>
      <c r="AY40" s="435"/>
      <c r="AZ40" s="435"/>
      <c r="BA40" s="435"/>
      <c r="BB40" s="435"/>
      <c r="BC40" s="435"/>
      <c r="BD40" s="435"/>
      <c r="BE40" s="435"/>
      <c r="BF40" s="435"/>
      <c r="BG40" s="435"/>
      <c r="BH40" s="435"/>
      <c r="BI40" s="435"/>
      <c r="BJ40" s="435"/>
      <c r="BK40" s="435"/>
      <c r="BL40" s="435"/>
      <c r="BM40" s="435"/>
      <c r="BN40" s="435"/>
      <c r="BO40" s="435"/>
      <c r="BP40" s="435"/>
      <c r="BQ40" s="435"/>
      <c r="BR40" s="435"/>
      <c r="BS40" s="435"/>
      <c r="BT40" s="435"/>
      <c r="BU40" s="435"/>
      <c r="BV40" s="435"/>
      <c r="BW40" s="435"/>
      <c r="BX40" s="435"/>
      <c r="BY40" s="435"/>
      <c r="BZ40" s="435"/>
      <c r="CA40" s="435"/>
      <c r="CB40" s="435"/>
      <c r="CC40" s="435"/>
      <c r="CD40" s="435"/>
      <c r="CE40" s="435"/>
      <c r="CF40" s="435"/>
      <c r="CG40" s="435"/>
      <c r="CH40" s="435"/>
      <c r="CI40" s="435"/>
      <c r="CJ40" s="435"/>
      <c r="CK40" s="435"/>
      <c r="CL40" s="435"/>
      <c r="CM40" s="435"/>
      <c r="CN40" s="435"/>
      <c r="CO40" s="435"/>
      <c r="CP40" s="435"/>
      <c r="CQ40" s="435"/>
      <c r="CR40" s="435"/>
      <c r="CS40" s="435"/>
      <c r="CT40" s="435"/>
      <c r="CU40" s="435"/>
      <c r="CV40" s="435"/>
      <c r="CW40" s="435"/>
      <c r="CX40" s="435"/>
      <c r="CY40" s="435"/>
      <c r="CZ40" s="435"/>
      <c r="DA40" s="435"/>
      <c r="DB40" s="435"/>
      <c r="DC40" s="435"/>
      <c r="DD40" s="435"/>
      <c r="DE40" s="435"/>
      <c r="DF40" s="435"/>
      <c r="DG40" s="435"/>
      <c r="DH40" s="435"/>
      <c r="DI40" s="435"/>
      <c r="DJ40" s="435"/>
      <c r="DK40" s="435"/>
      <c r="DL40" s="435"/>
      <c r="DM40" s="435"/>
      <c r="DN40" s="435"/>
      <c r="DO40" s="435"/>
      <c r="DP40" s="435"/>
      <c r="DQ40" s="435"/>
      <c r="DR40" s="435"/>
      <c r="DS40" s="435"/>
      <c r="DT40" s="435"/>
      <c r="DU40" s="435"/>
      <c r="DV40" s="435"/>
      <c r="DW40" s="435"/>
      <c r="DX40" s="435"/>
      <c r="DY40" s="435"/>
      <c r="DZ40" s="435"/>
      <c r="EA40" s="435"/>
      <c r="EB40" s="435"/>
      <c r="EC40" s="435"/>
      <c r="ED40" s="435"/>
      <c r="EE40" s="435"/>
      <c r="EF40" s="435"/>
      <c r="EG40" s="435"/>
      <c r="EH40" s="435"/>
      <c r="EI40" s="435"/>
      <c r="EJ40" s="435"/>
      <c r="EK40" s="435"/>
      <c r="EL40" s="435"/>
      <c r="EM40" s="435"/>
      <c r="EN40" s="435"/>
      <c r="EO40" s="435"/>
      <c r="EP40" s="435"/>
      <c r="EQ40" s="435"/>
      <c r="ER40" s="435"/>
      <c r="ES40" s="435"/>
      <c r="ET40" s="435"/>
      <c r="EU40" s="435"/>
      <c r="EV40" s="435"/>
      <c r="EW40" s="435"/>
      <c r="EX40" s="435"/>
      <c r="EY40" s="435"/>
      <c r="EZ40" s="435"/>
      <c r="FA40" s="435"/>
      <c r="FB40" s="435"/>
      <c r="FC40" s="435"/>
      <c r="FD40" s="435"/>
      <c r="FE40" s="435"/>
      <c r="FF40" s="435"/>
      <c r="FG40" s="435"/>
      <c r="FH40" s="435"/>
      <c r="FI40" s="435"/>
      <c r="FJ40" s="435"/>
      <c r="FK40" s="435"/>
      <c r="FL40" s="435"/>
      <c r="FM40" s="435"/>
      <c r="FN40" s="435"/>
      <c r="FO40" s="435"/>
      <c r="FP40" s="435"/>
      <c r="FQ40" s="435"/>
      <c r="FR40" s="435"/>
      <c r="FS40" s="435"/>
      <c r="FT40" s="435"/>
      <c r="FU40" s="435"/>
      <c r="FV40" s="435"/>
      <c r="FW40" s="435"/>
      <c r="FX40" s="435"/>
      <c r="FY40" s="435"/>
      <c r="FZ40" s="435"/>
      <c r="GA40" s="435"/>
      <c r="GB40" s="435"/>
      <c r="GC40" s="435"/>
      <c r="GD40" s="435"/>
      <c r="GE40" s="435"/>
      <c r="GF40" s="435"/>
      <c r="GG40" s="435"/>
      <c r="GH40" s="435"/>
      <c r="GI40" s="435"/>
      <c r="GJ40" s="435"/>
      <c r="GK40" s="435"/>
      <c r="GL40" s="435"/>
      <c r="GM40" s="435"/>
      <c r="GN40" s="435"/>
      <c r="GO40" s="435"/>
      <c r="GP40" s="435"/>
      <c r="GQ40" s="435"/>
      <c r="GR40" s="435"/>
      <c r="GS40" s="435"/>
      <c r="GT40" s="435"/>
      <c r="GU40" s="435"/>
      <c r="GV40" s="435"/>
      <c r="GW40" s="435"/>
      <c r="GX40" s="435"/>
      <c r="GY40" s="435"/>
      <c r="GZ40" s="435"/>
      <c r="HA40" s="435"/>
      <c r="HB40" s="435"/>
      <c r="HC40" s="435"/>
      <c r="HD40" s="435"/>
      <c r="HE40" s="435"/>
      <c r="HF40" s="435"/>
      <c r="HG40" s="435"/>
      <c r="HH40" s="435"/>
      <c r="HI40" s="435"/>
      <c r="HJ40" s="435"/>
      <c r="HK40" s="435"/>
      <c r="HL40" s="435"/>
      <c r="HM40" s="435"/>
      <c r="HN40" s="435"/>
      <c r="HO40" s="435"/>
      <c r="HP40" s="435"/>
      <c r="HQ40" s="435"/>
      <c r="HR40" s="435"/>
      <c r="HS40" s="435"/>
      <c r="HT40" s="435"/>
      <c r="HU40" s="435"/>
      <c r="HV40" s="435"/>
      <c r="HW40" s="435"/>
      <c r="HX40" s="435"/>
      <c r="HY40" s="435"/>
      <c r="HZ40" s="435"/>
      <c r="IA40" s="435"/>
      <c r="IB40" s="435"/>
      <c r="IC40" s="435"/>
      <c r="ID40" s="435"/>
      <c r="IE40" s="435"/>
      <c r="IF40" s="435"/>
      <c r="IG40" s="435"/>
      <c r="IH40" s="435"/>
      <c r="II40" s="435"/>
      <c r="IJ40" s="435"/>
      <c r="IK40" s="435"/>
      <c r="IL40" s="435"/>
      <c r="IM40" s="435"/>
      <c r="IN40" s="435"/>
      <c r="IO40" s="435"/>
      <c r="IP40" s="435"/>
      <c r="IQ40" s="435"/>
      <c r="IR40" s="435"/>
      <c r="IS40" s="435"/>
      <c r="IT40" s="435"/>
      <c r="IU40" s="435"/>
      <c r="IV40" s="435"/>
    </row>
    <row r="41" spans="2:256" ht="21.95" customHeight="1" x14ac:dyDescent="0.2">
      <c r="B41" s="508" t="s">
        <v>78</v>
      </c>
      <c r="C41" s="543"/>
      <c r="D41" s="543"/>
      <c r="E41" s="500"/>
      <c r="F41" s="500"/>
      <c r="G41" s="449"/>
      <c r="H41" s="452"/>
      <c r="I41" s="452"/>
      <c r="J41" s="450"/>
      <c r="K41" s="435"/>
      <c r="L41" s="435"/>
      <c r="M41" s="435"/>
      <c r="N41" s="435"/>
      <c r="O41" s="435"/>
      <c r="P41" s="435"/>
      <c r="Q41" s="435"/>
      <c r="R41" s="435"/>
      <c r="S41" s="435"/>
      <c r="T41" s="435"/>
      <c r="U41" s="435"/>
      <c r="V41" s="435"/>
      <c r="W41" s="435"/>
      <c r="X41" s="435"/>
      <c r="Y41" s="435"/>
      <c r="Z41" s="435"/>
      <c r="AA41" s="435"/>
      <c r="AB41" s="435"/>
      <c r="AC41" s="435"/>
      <c r="AD41" s="435"/>
      <c r="AE41" s="435"/>
      <c r="AF41" s="435"/>
      <c r="AG41" s="435"/>
      <c r="AH41" s="435"/>
      <c r="AI41" s="435"/>
      <c r="AJ41" s="435"/>
      <c r="AK41" s="435"/>
      <c r="AL41" s="435"/>
      <c r="AM41" s="435"/>
      <c r="AN41" s="435"/>
      <c r="AO41" s="435"/>
      <c r="AP41" s="435"/>
      <c r="AQ41" s="435"/>
      <c r="AR41" s="435"/>
      <c r="AS41" s="435"/>
      <c r="AT41" s="435"/>
      <c r="AU41" s="435"/>
      <c r="AV41" s="435"/>
      <c r="AW41" s="435"/>
      <c r="AX41" s="435"/>
      <c r="AY41" s="435"/>
      <c r="AZ41" s="435"/>
      <c r="BA41" s="435"/>
      <c r="BB41" s="435"/>
      <c r="BC41" s="435"/>
      <c r="BD41" s="435"/>
      <c r="BE41" s="435"/>
      <c r="BF41" s="435"/>
      <c r="BG41" s="435"/>
      <c r="BH41" s="435"/>
      <c r="BI41" s="435"/>
      <c r="BJ41" s="435"/>
      <c r="BK41" s="435"/>
      <c r="BL41" s="435"/>
      <c r="BM41" s="435"/>
      <c r="BN41" s="435"/>
      <c r="BO41" s="435"/>
      <c r="BP41" s="435"/>
      <c r="BQ41" s="435"/>
      <c r="BR41" s="435"/>
      <c r="BS41" s="435"/>
      <c r="BT41" s="435"/>
      <c r="BU41" s="435"/>
      <c r="BV41" s="435"/>
      <c r="BW41" s="435"/>
      <c r="BX41" s="435"/>
      <c r="BY41" s="435"/>
      <c r="BZ41" s="435"/>
      <c r="CA41" s="435"/>
      <c r="CB41" s="435"/>
      <c r="CC41" s="435"/>
      <c r="CD41" s="435"/>
      <c r="CE41" s="435"/>
      <c r="CF41" s="435"/>
      <c r="CG41" s="435"/>
      <c r="CH41" s="435"/>
      <c r="CI41" s="435"/>
      <c r="CJ41" s="435"/>
      <c r="CK41" s="435"/>
      <c r="CL41" s="435"/>
      <c r="CM41" s="435"/>
      <c r="CN41" s="435"/>
      <c r="CO41" s="435"/>
      <c r="CP41" s="435"/>
      <c r="CQ41" s="435"/>
      <c r="CR41" s="435"/>
      <c r="CS41" s="435"/>
      <c r="CT41" s="435"/>
      <c r="CU41" s="435"/>
      <c r="CV41" s="435"/>
      <c r="CW41" s="435"/>
      <c r="CX41" s="435"/>
      <c r="CY41" s="435"/>
      <c r="CZ41" s="435"/>
      <c r="DA41" s="435"/>
      <c r="DB41" s="435"/>
      <c r="DC41" s="435"/>
      <c r="DD41" s="435"/>
      <c r="DE41" s="435"/>
      <c r="DF41" s="435"/>
      <c r="DG41" s="435"/>
      <c r="DH41" s="435"/>
      <c r="DI41" s="435"/>
      <c r="DJ41" s="435"/>
      <c r="DK41" s="435"/>
      <c r="DL41" s="435"/>
      <c r="DM41" s="435"/>
      <c r="DN41" s="435"/>
      <c r="DO41" s="435"/>
      <c r="DP41" s="435"/>
      <c r="DQ41" s="435"/>
      <c r="DR41" s="435"/>
      <c r="DS41" s="435"/>
      <c r="DT41" s="435"/>
      <c r="DU41" s="435"/>
      <c r="DV41" s="435"/>
      <c r="DW41" s="435"/>
      <c r="DX41" s="435"/>
      <c r="DY41" s="435"/>
      <c r="DZ41" s="435"/>
      <c r="EA41" s="435"/>
      <c r="EB41" s="435"/>
      <c r="EC41" s="435"/>
      <c r="ED41" s="435"/>
      <c r="EE41" s="435"/>
      <c r="EF41" s="435"/>
      <c r="EG41" s="435"/>
      <c r="EH41" s="435"/>
      <c r="EI41" s="435"/>
      <c r="EJ41" s="435"/>
      <c r="EK41" s="435"/>
      <c r="EL41" s="435"/>
      <c r="EM41" s="435"/>
      <c r="EN41" s="435"/>
      <c r="EO41" s="435"/>
      <c r="EP41" s="435"/>
      <c r="EQ41" s="435"/>
      <c r="ER41" s="435"/>
      <c r="ES41" s="435"/>
      <c r="ET41" s="435"/>
      <c r="EU41" s="435"/>
      <c r="EV41" s="435"/>
      <c r="EW41" s="435"/>
      <c r="EX41" s="435"/>
      <c r="EY41" s="435"/>
      <c r="EZ41" s="435"/>
      <c r="FA41" s="435"/>
      <c r="FB41" s="435"/>
      <c r="FC41" s="435"/>
      <c r="FD41" s="435"/>
      <c r="FE41" s="435"/>
      <c r="FF41" s="435"/>
      <c r="FG41" s="435"/>
      <c r="FH41" s="435"/>
      <c r="FI41" s="435"/>
      <c r="FJ41" s="435"/>
      <c r="FK41" s="435"/>
      <c r="FL41" s="435"/>
      <c r="FM41" s="435"/>
      <c r="FN41" s="435"/>
      <c r="FO41" s="435"/>
      <c r="FP41" s="435"/>
      <c r="FQ41" s="435"/>
      <c r="FR41" s="435"/>
      <c r="FS41" s="435"/>
      <c r="FT41" s="435"/>
      <c r="FU41" s="435"/>
      <c r="FV41" s="435"/>
      <c r="FW41" s="435"/>
      <c r="FX41" s="435"/>
      <c r="FY41" s="435"/>
      <c r="FZ41" s="435"/>
      <c r="GA41" s="435"/>
      <c r="GB41" s="435"/>
      <c r="GC41" s="435"/>
      <c r="GD41" s="435"/>
      <c r="GE41" s="435"/>
      <c r="GF41" s="435"/>
      <c r="GG41" s="435"/>
      <c r="GH41" s="435"/>
      <c r="GI41" s="435"/>
      <c r="GJ41" s="435"/>
      <c r="GK41" s="435"/>
      <c r="GL41" s="435"/>
      <c r="GM41" s="435"/>
      <c r="GN41" s="435"/>
      <c r="GO41" s="435"/>
      <c r="GP41" s="435"/>
      <c r="GQ41" s="435"/>
      <c r="GR41" s="435"/>
      <c r="GS41" s="435"/>
      <c r="GT41" s="435"/>
      <c r="GU41" s="435"/>
      <c r="GV41" s="435"/>
      <c r="GW41" s="435"/>
      <c r="GX41" s="435"/>
      <c r="GY41" s="435"/>
      <c r="GZ41" s="435"/>
      <c r="HA41" s="435"/>
      <c r="HB41" s="435"/>
      <c r="HC41" s="435"/>
      <c r="HD41" s="435"/>
      <c r="HE41" s="435"/>
      <c r="HF41" s="435"/>
      <c r="HG41" s="435"/>
      <c r="HH41" s="435"/>
      <c r="HI41" s="435"/>
      <c r="HJ41" s="435"/>
      <c r="HK41" s="435"/>
      <c r="HL41" s="435"/>
      <c r="HM41" s="435"/>
      <c r="HN41" s="435"/>
      <c r="HO41" s="435"/>
      <c r="HP41" s="435"/>
      <c r="HQ41" s="435"/>
      <c r="HR41" s="435"/>
      <c r="HS41" s="435"/>
      <c r="HT41" s="435"/>
      <c r="HU41" s="435"/>
      <c r="HV41" s="435"/>
      <c r="HW41" s="435"/>
      <c r="HX41" s="435"/>
      <c r="HY41" s="435"/>
      <c r="HZ41" s="435"/>
      <c r="IA41" s="435"/>
      <c r="IB41" s="435"/>
      <c r="IC41" s="435"/>
      <c r="ID41" s="435"/>
      <c r="IE41" s="435"/>
      <c r="IF41" s="435"/>
      <c r="IG41" s="435"/>
      <c r="IH41" s="435"/>
      <c r="II41" s="435"/>
      <c r="IJ41" s="435"/>
      <c r="IK41" s="435"/>
      <c r="IL41" s="435"/>
      <c r="IM41" s="435"/>
      <c r="IN41" s="435"/>
      <c r="IO41" s="435"/>
      <c r="IP41" s="435"/>
      <c r="IQ41" s="435"/>
      <c r="IR41" s="435"/>
      <c r="IS41" s="435"/>
      <c r="IT41" s="435"/>
      <c r="IU41" s="435"/>
      <c r="IV41" s="435"/>
    </row>
    <row r="42" spans="2:256" ht="21.95" customHeight="1" x14ac:dyDescent="0.2">
      <c r="B42" s="544"/>
      <c r="C42" s="545"/>
      <c r="D42" s="545"/>
      <c r="E42" s="500"/>
      <c r="F42" s="500"/>
      <c r="G42" s="449"/>
      <c r="H42" s="449"/>
      <c r="I42" s="449"/>
      <c r="J42" s="445"/>
      <c r="K42" s="435"/>
      <c r="L42" s="435"/>
      <c r="M42" s="435"/>
      <c r="N42" s="435"/>
      <c r="O42" s="435"/>
      <c r="P42" s="435"/>
      <c r="Q42" s="435"/>
      <c r="R42" s="435"/>
      <c r="S42" s="435"/>
      <c r="T42" s="435"/>
      <c r="U42" s="435"/>
      <c r="V42" s="435"/>
      <c r="W42" s="435"/>
      <c r="X42" s="435"/>
      <c r="Y42" s="435"/>
      <c r="Z42" s="435"/>
      <c r="AA42" s="435"/>
      <c r="AB42" s="435"/>
      <c r="AC42" s="435"/>
      <c r="AD42" s="435"/>
      <c r="AE42" s="435"/>
      <c r="AF42" s="435"/>
      <c r="AG42" s="435"/>
      <c r="AH42" s="435"/>
      <c r="AI42" s="435"/>
      <c r="AJ42" s="435"/>
      <c r="AK42" s="435"/>
      <c r="AL42" s="435"/>
      <c r="AM42" s="435"/>
      <c r="AN42" s="435"/>
      <c r="AO42" s="435"/>
      <c r="AP42" s="435"/>
      <c r="AQ42" s="435"/>
      <c r="AR42" s="435"/>
      <c r="AS42" s="435"/>
      <c r="AT42" s="435"/>
      <c r="AU42" s="435"/>
      <c r="AV42" s="435"/>
      <c r="AW42" s="435"/>
      <c r="AX42" s="435"/>
      <c r="AY42" s="435"/>
      <c r="AZ42" s="435"/>
      <c r="BA42" s="435"/>
      <c r="BB42" s="435"/>
      <c r="BC42" s="435"/>
      <c r="BD42" s="435"/>
      <c r="BE42" s="435"/>
      <c r="BF42" s="435"/>
      <c r="BG42" s="435"/>
      <c r="BH42" s="435"/>
      <c r="BI42" s="435"/>
      <c r="BJ42" s="435"/>
      <c r="BK42" s="435"/>
      <c r="BL42" s="435"/>
      <c r="BM42" s="435"/>
      <c r="BN42" s="435"/>
      <c r="BO42" s="435"/>
      <c r="BP42" s="435"/>
      <c r="BQ42" s="435"/>
      <c r="BR42" s="435"/>
      <c r="BS42" s="435"/>
      <c r="BT42" s="435"/>
      <c r="BU42" s="435"/>
      <c r="BV42" s="435"/>
      <c r="BW42" s="435"/>
      <c r="BX42" s="435"/>
      <c r="BY42" s="435"/>
      <c r="BZ42" s="435"/>
      <c r="CA42" s="435"/>
      <c r="CB42" s="435"/>
      <c r="CC42" s="435"/>
      <c r="CD42" s="435"/>
      <c r="CE42" s="435"/>
      <c r="CF42" s="435"/>
      <c r="CG42" s="435"/>
      <c r="CH42" s="435"/>
      <c r="CI42" s="435"/>
      <c r="CJ42" s="435"/>
      <c r="CK42" s="435"/>
      <c r="CL42" s="435"/>
      <c r="CM42" s="435"/>
      <c r="CN42" s="435"/>
      <c r="CO42" s="435"/>
      <c r="CP42" s="435"/>
      <c r="CQ42" s="435"/>
      <c r="CR42" s="435"/>
      <c r="CS42" s="435"/>
      <c r="CT42" s="435"/>
      <c r="CU42" s="435"/>
      <c r="CV42" s="435"/>
      <c r="CW42" s="435"/>
      <c r="CX42" s="435"/>
      <c r="CY42" s="435"/>
      <c r="CZ42" s="435"/>
      <c r="DA42" s="435"/>
      <c r="DB42" s="435"/>
      <c r="DC42" s="435"/>
      <c r="DD42" s="435"/>
      <c r="DE42" s="435"/>
      <c r="DF42" s="435"/>
      <c r="DG42" s="435"/>
      <c r="DH42" s="435"/>
      <c r="DI42" s="435"/>
      <c r="DJ42" s="435"/>
      <c r="DK42" s="435"/>
      <c r="DL42" s="435"/>
      <c r="DM42" s="435"/>
      <c r="DN42" s="435"/>
      <c r="DO42" s="435"/>
      <c r="DP42" s="435"/>
      <c r="DQ42" s="435"/>
      <c r="DR42" s="435"/>
      <c r="DS42" s="435"/>
      <c r="DT42" s="435"/>
      <c r="DU42" s="435"/>
      <c r="DV42" s="435"/>
      <c r="DW42" s="435"/>
      <c r="DX42" s="435"/>
      <c r="DY42" s="435"/>
      <c r="DZ42" s="435"/>
      <c r="EA42" s="435"/>
      <c r="EB42" s="435"/>
      <c r="EC42" s="435"/>
      <c r="ED42" s="435"/>
      <c r="EE42" s="435"/>
      <c r="EF42" s="435"/>
      <c r="EG42" s="435"/>
      <c r="EH42" s="435"/>
      <c r="EI42" s="435"/>
      <c r="EJ42" s="435"/>
      <c r="EK42" s="435"/>
      <c r="EL42" s="435"/>
      <c r="EM42" s="435"/>
      <c r="EN42" s="435"/>
      <c r="EO42" s="435"/>
      <c r="EP42" s="435"/>
      <c r="EQ42" s="435"/>
      <c r="ER42" s="435"/>
      <c r="ES42" s="435"/>
      <c r="ET42" s="435"/>
      <c r="EU42" s="435"/>
      <c r="EV42" s="435"/>
      <c r="EW42" s="435"/>
      <c r="EX42" s="435"/>
      <c r="EY42" s="435"/>
      <c r="EZ42" s="435"/>
      <c r="FA42" s="435"/>
      <c r="FB42" s="435"/>
      <c r="FC42" s="435"/>
      <c r="FD42" s="435"/>
      <c r="FE42" s="435"/>
      <c r="FF42" s="435"/>
      <c r="FG42" s="435"/>
      <c r="FH42" s="435"/>
      <c r="FI42" s="435"/>
      <c r="FJ42" s="435"/>
      <c r="FK42" s="435"/>
      <c r="FL42" s="435"/>
      <c r="FM42" s="435"/>
      <c r="FN42" s="435"/>
      <c r="FO42" s="435"/>
      <c r="FP42" s="435"/>
      <c r="FQ42" s="435"/>
      <c r="FR42" s="435"/>
      <c r="FS42" s="435"/>
      <c r="FT42" s="435"/>
      <c r="FU42" s="435"/>
      <c r="FV42" s="435"/>
      <c r="FW42" s="435"/>
      <c r="FX42" s="435"/>
      <c r="FY42" s="435"/>
      <c r="FZ42" s="435"/>
      <c r="GA42" s="435"/>
      <c r="GB42" s="435"/>
      <c r="GC42" s="435"/>
      <c r="GD42" s="435"/>
      <c r="GE42" s="435"/>
      <c r="GF42" s="435"/>
      <c r="GG42" s="435"/>
      <c r="GH42" s="435"/>
      <c r="GI42" s="435"/>
      <c r="GJ42" s="435"/>
      <c r="GK42" s="435"/>
      <c r="GL42" s="435"/>
      <c r="GM42" s="435"/>
      <c r="GN42" s="435"/>
      <c r="GO42" s="435"/>
      <c r="GP42" s="435"/>
      <c r="GQ42" s="435"/>
      <c r="GR42" s="435"/>
      <c r="GS42" s="435"/>
      <c r="GT42" s="435"/>
      <c r="GU42" s="435"/>
      <c r="GV42" s="435"/>
      <c r="GW42" s="435"/>
      <c r="GX42" s="435"/>
      <c r="GY42" s="435"/>
      <c r="GZ42" s="435"/>
      <c r="HA42" s="435"/>
      <c r="HB42" s="435"/>
      <c r="HC42" s="435"/>
      <c r="HD42" s="435"/>
      <c r="HE42" s="435"/>
      <c r="HF42" s="435"/>
      <c r="HG42" s="435"/>
      <c r="HH42" s="435"/>
      <c r="HI42" s="435"/>
      <c r="HJ42" s="435"/>
      <c r="HK42" s="435"/>
      <c r="HL42" s="435"/>
      <c r="HM42" s="435"/>
      <c r="HN42" s="435"/>
      <c r="HO42" s="435"/>
      <c r="HP42" s="435"/>
      <c r="HQ42" s="435"/>
      <c r="HR42" s="435"/>
      <c r="HS42" s="435"/>
      <c r="HT42" s="435"/>
      <c r="HU42" s="435"/>
      <c r="HV42" s="435"/>
      <c r="HW42" s="435"/>
      <c r="HX42" s="435"/>
      <c r="HY42" s="435"/>
      <c r="HZ42" s="435"/>
      <c r="IA42" s="435"/>
      <c r="IB42" s="435"/>
      <c r="IC42" s="435"/>
      <c r="ID42" s="435"/>
      <c r="IE42" s="435"/>
      <c r="IF42" s="435"/>
      <c r="IG42" s="435"/>
      <c r="IH42" s="435"/>
      <c r="II42" s="435"/>
      <c r="IJ42" s="435"/>
      <c r="IK42" s="435"/>
      <c r="IL42" s="435"/>
      <c r="IM42" s="435"/>
      <c r="IN42" s="435"/>
      <c r="IO42" s="435"/>
      <c r="IP42" s="435"/>
      <c r="IQ42" s="435"/>
      <c r="IR42" s="435"/>
      <c r="IS42" s="435"/>
      <c r="IT42" s="435"/>
      <c r="IU42" s="435"/>
      <c r="IV42" s="435"/>
    </row>
    <row r="43" spans="2:256" ht="21.95" customHeight="1" x14ac:dyDescent="0.2">
      <c r="B43" s="544"/>
      <c r="C43" s="545"/>
      <c r="D43" s="545"/>
      <c r="E43" s="500"/>
      <c r="F43" s="500"/>
      <c r="G43" s="449"/>
      <c r="H43" s="456"/>
      <c r="I43" s="456"/>
      <c r="J43" s="454"/>
      <c r="K43" s="435"/>
      <c r="L43" s="435"/>
      <c r="M43" s="435"/>
      <c r="N43" s="435"/>
      <c r="O43" s="435"/>
      <c r="P43" s="435"/>
      <c r="Q43" s="435"/>
      <c r="R43" s="435"/>
      <c r="S43" s="435"/>
      <c r="T43" s="435"/>
      <c r="U43" s="435"/>
      <c r="V43" s="435"/>
      <c r="W43" s="435"/>
      <c r="X43" s="435"/>
      <c r="Y43" s="435"/>
      <c r="Z43" s="435"/>
      <c r="AA43" s="435"/>
      <c r="AB43" s="435"/>
      <c r="AC43" s="435"/>
      <c r="AD43" s="435"/>
      <c r="AE43" s="435"/>
      <c r="AF43" s="435"/>
      <c r="AG43" s="435"/>
      <c r="AH43" s="435"/>
      <c r="AI43" s="435"/>
      <c r="AJ43" s="435"/>
      <c r="AK43" s="435"/>
      <c r="AL43" s="435"/>
      <c r="AM43" s="435"/>
      <c r="AN43" s="435"/>
      <c r="AO43" s="435"/>
      <c r="AP43" s="435"/>
      <c r="AQ43" s="435"/>
      <c r="AR43" s="435"/>
      <c r="AS43" s="435"/>
      <c r="AT43" s="435"/>
      <c r="AU43" s="435"/>
      <c r="AV43" s="435"/>
      <c r="AW43" s="435"/>
      <c r="AX43" s="435"/>
      <c r="AY43" s="435"/>
      <c r="AZ43" s="435"/>
      <c r="BA43" s="435"/>
      <c r="BB43" s="435"/>
      <c r="BC43" s="435"/>
      <c r="BD43" s="435"/>
      <c r="BE43" s="435"/>
      <c r="BF43" s="435"/>
      <c r="BG43" s="435"/>
      <c r="BH43" s="435"/>
      <c r="BI43" s="435"/>
      <c r="BJ43" s="435"/>
      <c r="BK43" s="435"/>
      <c r="BL43" s="435"/>
      <c r="BM43" s="435"/>
      <c r="BN43" s="435"/>
      <c r="BO43" s="435"/>
      <c r="BP43" s="435"/>
      <c r="BQ43" s="435"/>
      <c r="BR43" s="435"/>
      <c r="BS43" s="435"/>
      <c r="BT43" s="435"/>
      <c r="BU43" s="435"/>
      <c r="BV43" s="435"/>
      <c r="BW43" s="435"/>
      <c r="BX43" s="435"/>
      <c r="BY43" s="435"/>
      <c r="BZ43" s="435"/>
      <c r="CA43" s="435"/>
      <c r="CB43" s="435"/>
      <c r="CC43" s="435"/>
      <c r="CD43" s="435"/>
      <c r="CE43" s="435"/>
      <c r="CF43" s="435"/>
      <c r="CG43" s="435"/>
      <c r="CH43" s="435"/>
      <c r="CI43" s="435"/>
      <c r="CJ43" s="435"/>
      <c r="CK43" s="435"/>
      <c r="CL43" s="435"/>
      <c r="CM43" s="435"/>
      <c r="CN43" s="435"/>
      <c r="CO43" s="435"/>
      <c r="CP43" s="435"/>
      <c r="CQ43" s="435"/>
      <c r="CR43" s="435"/>
      <c r="CS43" s="435"/>
      <c r="CT43" s="435"/>
      <c r="CU43" s="435"/>
      <c r="CV43" s="435"/>
      <c r="CW43" s="435"/>
      <c r="CX43" s="435"/>
      <c r="CY43" s="435"/>
      <c r="CZ43" s="435"/>
      <c r="DA43" s="435"/>
      <c r="DB43" s="435"/>
      <c r="DC43" s="435"/>
      <c r="DD43" s="435"/>
      <c r="DE43" s="435"/>
      <c r="DF43" s="435"/>
      <c r="DG43" s="435"/>
      <c r="DH43" s="435"/>
      <c r="DI43" s="435"/>
      <c r="DJ43" s="435"/>
      <c r="DK43" s="435"/>
      <c r="DL43" s="435"/>
      <c r="DM43" s="435"/>
      <c r="DN43" s="435"/>
      <c r="DO43" s="435"/>
      <c r="DP43" s="435"/>
      <c r="DQ43" s="435"/>
      <c r="DR43" s="435"/>
      <c r="DS43" s="435"/>
      <c r="DT43" s="435"/>
      <c r="DU43" s="435"/>
      <c r="DV43" s="435"/>
      <c r="DW43" s="435"/>
      <c r="DX43" s="435"/>
      <c r="DY43" s="435"/>
      <c r="DZ43" s="435"/>
      <c r="EA43" s="435"/>
      <c r="EB43" s="435"/>
      <c r="EC43" s="435"/>
      <c r="ED43" s="435"/>
      <c r="EE43" s="435"/>
      <c r="EF43" s="435"/>
      <c r="EG43" s="435"/>
      <c r="EH43" s="435"/>
      <c r="EI43" s="435"/>
      <c r="EJ43" s="435"/>
      <c r="EK43" s="435"/>
      <c r="EL43" s="435"/>
      <c r="EM43" s="435"/>
      <c r="EN43" s="435"/>
      <c r="EO43" s="435"/>
      <c r="EP43" s="435"/>
      <c r="EQ43" s="435"/>
      <c r="ER43" s="435"/>
      <c r="ES43" s="435"/>
      <c r="ET43" s="435"/>
      <c r="EU43" s="435"/>
      <c r="EV43" s="435"/>
      <c r="EW43" s="435"/>
      <c r="EX43" s="435"/>
      <c r="EY43" s="435"/>
      <c r="EZ43" s="435"/>
      <c r="FA43" s="435"/>
      <c r="FB43" s="435"/>
      <c r="FC43" s="435"/>
      <c r="FD43" s="435"/>
      <c r="FE43" s="435"/>
      <c r="FF43" s="435"/>
      <c r="FG43" s="435"/>
      <c r="FH43" s="435"/>
      <c r="FI43" s="435"/>
      <c r="FJ43" s="435"/>
      <c r="FK43" s="435"/>
      <c r="FL43" s="435"/>
      <c r="FM43" s="435"/>
      <c r="FN43" s="435"/>
      <c r="FO43" s="435"/>
      <c r="FP43" s="435"/>
      <c r="FQ43" s="435"/>
      <c r="FR43" s="435"/>
      <c r="FS43" s="435"/>
      <c r="FT43" s="435"/>
      <c r="FU43" s="435"/>
      <c r="FV43" s="435"/>
      <c r="FW43" s="435"/>
      <c r="FX43" s="435"/>
      <c r="FY43" s="435"/>
      <c r="FZ43" s="435"/>
      <c r="GA43" s="435"/>
      <c r="GB43" s="435"/>
      <c r="GC43" s="435"/>
      <c r="GD43" s="435"/>
      <c r="GE43" s="435"/>
      <c r="GF43" s="435"/>
      <c r="GG43" s="435"/>
      <c r="GH43" s="435"/>
      <c r="GI43" s="435"/>
      <c r="GJ43" s="435"/>
      <c r="GK43" s="435"/>
      <c r="GL43" s="435"/>
      <c r="GM43" s="435"/>
      <c r="GN43" s="435"/>
      <c r="GO43" s="435"/>
      <c r="GP43" s="435"/>
      <c r="GQ43" s="435"/>
      <c r="GR43" s="435"/>
      <c r="GS43" s="435"/>
      <c r="GT43" s="435"/>
      <c r="GU43" s="435"/>
      <c r="GV43" s="435"/>
      <c r="GW43" s="435"/>
      <c r="GX43" s="435"/>
      <c r="GY43" s="435"/>
      <c r="GZ43" s="435"/>
      <c r="HA43" s="435"/>
      <c r="HB43" s="435"/>
      <c r="HC43" s="435"/>
      <c r="HD43" s="435"/>
      <c r="HE43" s="435"/>
      <c r="HF43" s="435"/>
      <c r="HG43" s="435"/>
      <c r="HH43" s="435"/>
      <c r="HI43" s="435"/>
      <c r="HJ43" s="435"/>
      <c r="HK43" s="435"/>
      <c r="HL43" s="435"/>
      <c r="HM43" s="435"/>
      <c r="HN43" s="435"/>
      <c r="HO43" s="435"/>
      <c r="HP43" s="435"/>
      <c r="HQ43" s="435"/>
      <c r="HR43" s="435"/>
      <c r="HS43" s="435"/>
      <c r="HT43" s="435"/>
      <c r="HU43" s="435"/>
      <c r="HV43" s="435"/>
      <c r="HW43" s="435"/>
      <c r="HX43" s="435"/>
      <c r="HY43" s="435"/>
      <c r="HZ43" s="435"/>
      <c r="IA43" s="435"/>
      <c r="IB43" s="435"/>
      <c r="IC43" s="435"/>
      <c r="ID43" s="435"/>
      <c r="IE43" s="435"/>
      <c r="IF43" s="435"/>
      <c r="IG43" s="435"/>
      <c r="IH43" s="435"/>
      <c r="II43" s="435"/>
      <c r="IJ43" s="435"/>
      <c r="IK43" s="435"/>
      <c r="IL43" s="435"/>
      <c r="IM43" s="435"/>
      <c r="IN43" s="435"/>
      <c r="IO43" s="435"/>
      <c r="IP43" s="435"/>
      <c r="IQ43" s="435"/>
      <c r="IR43" s="435"/>
      <c r="IS43" s="435"/>
      <c r="IT43" s="435"/>
      <c r="IU43" s="435"/>
      <c r="IV43" s="435"/>
    </row>
    <row r="44" spans="2:256" ht="21.95" customHeight="1" x14ac:dyDescent="0.2">
      <c r="B44" s="546"/>
      <c r="C44" s="547"/>
      <c r="D44" s="589"/>
      <c r="E44" s="437"/>
      <c r="F44" s="436"/>
      <c r="G44" s="449" t="s">
        <v>105</v>
      </c>
      <c r="H44" s="500"/>
      <c r="I44" s="500"/>
      <c r="J44" s="500"/>
      <c r="K44" s="435"/>
      <c r="L44" s="435"/>
      <c r="M44" s="435"/>
      <c r="N44" s="435"/>
      <c r="O44" s="435"/>
      <c r="P44" s="435"/>
      <c r="Q44" s="435"/>
      <c r="R44" s="435"/>
      <c r="S44" s="435"/>
      <c r="T44" s="435"/>
      <c r="U44" s="435"/>
      <c r="V44" s="435"/>
      <c r="W44" s="435"/>
      <c r="X44" s="435"/>
      <c r="Y44" s="435"/>
      <c r="Z44" s="435"/>
      <c r="AA44" s="435"/>
      <c r="AB44" s="435"/>
      <c r="AC44" s="435"/>
      <c r="AD44" s="435"/>
      <c r="AE44" s="435"/>
      <c r="AF44" s="435"/>
      <c r="AG44" s="435"/>
      <c r="AH44" s="435"/>
      <c r="AI44" s="435"/>
      <c r="AJ44" s="435"/>
      <c r="AK44" s="435"/>
      <c r="AL44" s="435"/>
      <c r="AM44" s="435"/>
      <c r="AN44" s="435"/>
      <c r="AO44" s="435"/>
      <c r="AP44" s="435"/>
      <c r="AQ44" s="435"/>
      <c r="AR44" s="435"/>
      <c r="AS44" s="435"/>
      <c r="AT44" s="435"/>
      <c r="AU44" s="435"/>
      <c r="AV44" s="435"/>
      <c r="AW44" s="435"/>
      <c r="AX44" s="435"/>
      <c r="AY44" s="435"/>
      <c r="AZ44" s="435"/>
      <c r="BA44" s="435"/>
      <c r="BB44" s="435"/>
      <c r="BC44" s="435"/>
      <c r="BD44" s="435"/>
      <c r="BE44" s="435"/>
      <c r="BF44" s="435"/>
      <c r="BG44" s="435"/>
      <c r="BH44" s="435"/>
      <c r="BI44" s="435"/>
      <c r="BJ44" s="435"/>
      <c r="BK44" s="435"/>
      <c r="BL44" s="435"/>
      <c r="BM44" s="435"/>
      <c r="BN44" s="435"/>
      <c r="BO44" s="435"/>
      <c r="BP44" s="435"/>
      <c r="BQ44" s="435"/>
      <c r="BR44" s="435"/>
      <c r="BS44" s="435"/>
      <c r="BT44" s="435"/>
      <c r="BU44" s="435"/>
      <c r="BV44" s="435"/>
      <c r="BW44" s="435"/>
      <c r="BX44" s="435"/>
      <c r="BY44" s="435"/>
      <c r="BZ44" s="435"/>
      <c r="CA44" s="435"/>
      <c r="CB44" s="435"/>
      <c r="CC44" s="435"/>
      <c r="CD44" s="435"/>
      <c r="CE44" s="435"/>
      <c r="CF44" s="435"/>
      <c r="CG44" s="435"/>
      <c r="CH44" s="435"/>
      <c r="CI44" s="435"/>
      <c r="CJ44" s="435"/>
      <c r="CK44" s="435"/>
      <c r="CL44" s="435"/>
      <c r="CM44" s="435"/>
      <c r="CN44" s="435"/>
      <c r="CO44" s="435"/>
      <c r="CP44" s="435"/>
      <c r="CQ44" s="435"/>
      <c r="CR44" s="435"/>
      <c r="CS44" s="435"/>
      <c r="CT44" s="435"/>
      <c r="CU44" s="435"/>
      <c r="CV44" s="435"/>
      <c r="CW44" s="435"/>
      <c r="CX44" s="435"/>
      <c r="CY44" s="435"/>
      <c r="CZ44" s="435"/>
      <c r="DA44" s="435"/>
      <c r="DB44" s="435"/>
      <c r="DC44" s="435"/>
      <c r="DD44" s="435"/>
      <c r="DE44" s="435"/>
      <c r="DF44" s="435"/>
      <c r="DG44" s="435"/>
      <c r="DH44" s="435"/>
      <c r="DI44" s="435"/>
      <c r="DJ44" s="435"/>
      <c r="DK44" s="435"/>
      <c r="DL44" s="435"/>
      <c r="DM44" s="435"/>
      <c r="DN44" s="435"/>
      <c r="DO44" s="435"/>
      <c r="DP44" s="435"/>
      <c r="DQ44" s="435"/>
      <c r="DR44" s="435"/>
      <c r="DS44" s="435"/>
      <c r="DT44" s="435"/>
      <c r="DU44" s="435"/>
      <c r="DV44" s="435"/>
      <c r="DW44" s="435"/>
      <c r="DX44" s="435"/>
      <c r="DY44" s="435"/>
      <c r="DZ44" s="435"/>
      <c r="EA44" s="435"/>
      <c r="EB44" s="435"/>
      <c r="EC44" s="435"/>
      <c r="ED44" s="435"/>
      <c r="EE44" s="435"/>
      <c r="EF44" s="435"/>
      <c r="EG44" s="435"/>
      <c r="EH44" s="435"/>
      <c r="EI44" s="435"/>
      <c r="EJ44" s="435"/>
      <c r="EK44" s="435"/>
      <c r="EL44" s="435"/>
      <c r="EM44" s="435"/>
      <c r="EN44" s="435"/>
      <c r="EO44" s="435"/>
      <c r="EP44" s="435"/>
      <c r="EQ44" s="435"/>
      <c r="ER44" s="435"/>
      <c r="ES44" s="435"/>
      <c r="ET44" s="435"/>
      <c r="EU44" s="435"/>
      <c r="EV44" s="435"/>
      <c r="EW44" s="435"/>
      <c r="EX44" s="435"/>
      <c r="EY44" s="435"/>
      <c r="EZ44" s="435"/>
      <c r="FA44" s="435"/>
      <c r="FB44" s="435"/>
      <c r="FC44" s="435"/>
      <c r="FD44" s="435"/>
      <c r="FE44" s="435"/>
      <c r="FF44" s="435"/>
      <c r="FG44" s="435"/>
      <c r="FH44" s="435"/>
      <c r="FI44" s="435"/>
      <c r="FJ44" s="435"/>
      <c r="FK44" s="435"/>
      <c r="FL44" s="435"/>
      <c r="FM44" s="435"/>
      <c r="FN44" s="435"/>
      <c r="FO44" s="435"/>
      <c r="FP44" s="435"/>
      <c r="FQ44" s="435"/>
      <c r="FR44" s="435"/>
      <c r="FS44" s="435"/>
      <c r="FT44" s="435"/>
      <c r="FU44" s="435"/>
      <c r="FV44" s="435"/>
      <c r="FW44" s="435"/>
      <c r="FX44" s="435"/>
      <c r="FY44" s="435"/>
      <c r="FZ44" s="435"/>
      <c r="GA44" s="435"/>
      <c r="GB44" s="435"/>
      <c r="GC44" s="435"/>
      <c r="GD44" s="435"/>
      <c r="GE44" s="435"/>
      <c r="GF44" s="435"/>
      <c r="GG44" s="435"/>
      <c r="GH44" s="435"/>
      <c r="GI44" s="435"/>
      <c r="GJ44" s="435"/>
      <c r="GK44" s="435"/>
      <c r="GL44" s="435"/>
      <c r="GM44" s="435"/>
      <c r="GN44" s="435"/>
      <c r="GO44" s="435"/>
      <c r="GP44" s="435"/>
      <c r="GQ44" s="435"/>
      <c r="GR44" s="435"/>
      <c r="GS44" s="435"/>
      <c r="GT44" s="435"/>
      <c r="GU44" s="435"/>
      <c r="GV44" s="435"/>
      <c r="GW44" s="435"/>
      <c r="GX44" s="435"/>
      <c r="GY44" s="435"/>
      <c r="GZ44" s="435"/>
      <c r="HA44" s="435"/>
      <c r="HB44" s="435"/>
      <c r="HC44" s="435"/>
      <c r="HD44" s="435"/>
      <c r="HE44" s="435"/>
      <c r="HF44" s="435"/>
      <c r="HG44" s="435"/>
      <c r="HH44" s="435"/>
      <c r="HI44" s="435"/>
      <c r="HJ44" s="435"/>
      <c r="HK44" s="435"/>
      <c r="HL44" s="435"/>
      <c r="HM44" s="435"/>
      <c r="HN44" s="435"/>
      <c r="HO44" s="435"/>
      <c r="HP44" s="435"/>
      <c r="HQ44" s="435"/>
      <c r="HR44" s="435"/>
      <c r="HS44" s="435"/>
      <c r="HT44" s="435"/>
      <c r="HU44" s="435"/>
      <c r="HV44" s="435"/>
      <c r="HW44" s="435"/>
      <c r="HX44" s="435"/>
      <c r="HY44" s="435"/>
      <c r="HZ44" s="435"/>
      <c r="IA44" s="435"/>
      <c r="IB44" s="435"/>
      <c r="IC44" s="435"/>
      <c r="ID44" s="435"/>
      <c r="IE44" s="435"/>
      <c r="IF44" s="435"/>
      <c r="IG44" s="435"/>
      <c r="IH44" s="435"/>
      <c r="II44" s="435"/>
      <c r="IJ44" s="435"/>
      <c r="IK44" s="435"/>
      <c r="IL44" s="435"/>
      <c r="IM44" s="435"/>
      <c r="IN44" s="435"/>
      <c r="IO44" s="435"/>
      <c r="IP44" s="435"/>
      <c r="IQ44" s="435"/>
      <c r="IR44" s="435"/>
      <c r="IS44" s="435"/>
      <c r="IT44" s="435"/>
      <c r="IU44" s="435"/>
      <c r="IV44" s="435"/>
    </row>
    <row r="45" spans="2:256" ht="21.95" customHeight="1" x14ac:dyDescent="0.2">
      <c r="B45" s="447" t="s">
        <v>31</v>
      </c>
      <c r="C45" s="449"/>
      <c r="D45" s="449"/>
      <c r="E45" s="500"/>
      <c r="F45" s="500"/>
      <c r="G45" s="449"/>
      <c r="H45" s="452"/>
      <c r="I45" s="452"/>
      <c r="J45" s="450"/>
      <c r="K45" s="435"/>
      <c r="L45" s="435"/>
      <c r="M45" s="435"/>
      <c r="N45" s="435"/>
      <c r="O45" s="435"/>
      <c r="P45" s="435"/>
      <c r="Q45" s="435"/>
      <c r="R45" s="435"/>
      <c r="S45" s="435"/>
      <c r="T45" s="435"/>
      <c r="U45" s="435"/>
      <c r="V45" s="435"/>
      <c r="W45" s="435"/>
      <c r="X45" s="435"/>
      <c r="Y45" s="435"/>
      <c r="Z45" s="435"/>
      <c r="AA45" s="435"/>
      <c r="AB45" s="435"/>
      <c r="AC45" s="435"/>
      <c r="AD45" s="435"/>
      <c r="AE45" s="435"/>
      <c r="AF45" s="435"/>
      <c r="AG45" s="435"/>
      <c r="AH45" s="435"/>
      <c r="AI45" s="435"/>
      <c r="AJ45" s="435"/>
      <c r="AK45" s="435"/>
      <c r="AL45" s="435"/>
      <c r="AM45" s="435"/>
      <c r="AN45" s="435"/>
      <c r="AO45" s="435"/>
      <c r="AP45" s="435"/>
      <c r="AQ45" s="435"/>
      <c r="AR45" s="435"/>
      <c r="AS45" s="435"/>
      <c r="AT45" s="435"/>
      <c r="AU45" s="435"/>
      <c r="AV45" s="435"/>
      <c r="AW45" s="435"/>
      <c r="AX45" s="435"/>
      <c r="AY45" s="435"/>
      <c r="AZ45" s="435"/>
      <c r="BA45" s="435"/>
      <c r="BB45" s="435"/>
      <c r="BC45" s="435"/>
      <c r="BD45" s="435"/>
      <c r="BE45" s="435"/>
      <c r="BF45" s="435"/>
      <c r="BG45" s="435"/>
      <c r="BH45" s="435"/>
      <c r="BI45" s="435"/>
      <c r="BJ45" s="435"/>
      <c r="BK45" s="435"/>
      <c r="BL45" s="435"/>
      <c r="BM45" s="435"/>
      <c r="BN45" s="435"/>
      <c r="BO45" s="435"/>
      <c r="BP45" s="435"/>
      <c r="BQ45" s="435"/>
      <c r="BR45" s="435"/>
      <c r="BS45" s="435"/>
      <c r="BT45" s="435"/>
      <c r="BU45" s="435"/>
      <c r="BV45" s="435"/>
      <c r="BW45" s="435"/>
      <c r="BX45" s="435"/>
      <c r="BY45" s="435"/>
      <c r="BZ45" s="435"/>
      <c r="CA45" s="435"/>
      <c r="CB45" s="435"/>
      <c r="CC45" s="435"/>
      <c r="CD45" s="435"/>
      <c r="CE45" s="435"/>
      <c r="CF45" s="435"/>
      <c r="CG45" s="435"/>
      <c r="CH45" s="435"/>
      <c r="CI45" s="435"/>
      <c r="CJ45" s="435"/>
      <c r="CK45" s="435"/>
      <c r="CL45" s="435"/>
      <c r="CM45" s="435"/>
      <c r="CN45" s="435"/>
      <c r="CO45" s="435"/>
      <c r="CP45" s="435"/>
      <c r="CQ45" s="435"/>
      <c r="CR45" s="435"/>
      <c r="CS45" s="435"/>
      <c r="CT45" s="435"/>
      <c r="CU45" s="435"/>
      <c r="CV45" s="435"/>
      <c r="CW45" s="435"/>
      <c r="CX45" s="435"/>
      <c r="CY45" s="435"/>
      <c r="CZ45" s="435"/>
      <c r="DA45" s="435"/>
      <c r="DB45" s="435"/>
      <c r="DC45" s="435"/>
      <c r="DD45" s="435"/>
      <c r="DE45" s="435"/>
      <c r="DF45" s="435"/>
      <c r="DG45" s="435"/>
      <c r="DH45" s="435"/>
      <c r="DI45" s="435"/>
      <c r="DJ45" s="435"/>
      <c r="DK45" s="435"/>
      <c r="DL45" s="435"/>
      <c r="DM45" s="435"/>
      <c r="DN45" s="435"/>
      <c r="DO45" s="435"/>
      <c r="DP45" s="435"/>
      <c r="DQ45" s="435"/>
      <c r="DR45" s="435"/>
      <c r="DS45" s="435"/>
      <c r="DT45" s="435"/>
      <c r="DU45" s="435"/>
      <c r="DV45" s="435"/>
      <c r="DW45" s="435"/>
      <c r="DX45" s="435"/>
      <c r="DY45" s="435"/>
      <c r="DZ45" s="435"/>
      <c r="EA45" s="435"/>
      <c r="EB45" s="435"/>
      <c r="EC45" s="435"/>
      <c r="ED45" s="435"/>
      <c r="EE45" s="435"/>
      <c r="EF45" s="435"/>
      <c r="EG45" s="435"/>
      <c r="EH45" s="435"/>
      <c r="EI45" s="435"/>
      <c r="EJ45" s="435"/>
      <c r="EK45" s="435"/>
      <c r="EL45" s="435"/>
      <c r="EM45" s="435"/>
      <c r="EN45" s="435"/>
      <c r="EO45" s="435"/>
      <c r="EP45" s="435"/>
      <c r="EQ45" s="435"/>
      <c r="ER45" s="435"/>
      <c r="ES45" s="435"/>
      <c r="ET45" s="435"/>
      <c r="EU45" s="435"/>
      <c r="EV45" s="435"/>
      <c r="EW45" s="435"/>
      <c r="EX45" s="435"/>
      <c r="EY45" s="435"/>
      <c r="EZ45" s="435"/>
      <c r="FA45" s="435"/>
      <c r="FB45" s="435"/>
      <c r="FC45" s="435"/>
      <c r="FD45" s="435"/>
      <c r="FE45" s="435"/>
      <c r="FF45" s="435"/>
      <c r="FG45" s="435"/>
      <c r="FH45" s="435"/>
      <c r="FI45" s="435"/>
      <c r="FJ45" s="435"/>
      <c r="FK45" s="435"/>
      <c r="FL45" s="435"/>
      <c r="FM45" s="435"/>
      <c r="FN45" s="435"/>
      <c r="FO45" s="435"/>
      <c r="FP45" s="435"/>
      <c r="FQ45" s="435"/>
      <c r="FR45" s="435"/>
      <c r="FS45" s="435"/>
      <c r="FT45" s="435"/>
      <c r="FU45" s="435"/>
      <c r="FV45" s="435"/>
      <c r="FW45" s="435"/>
      <c r="FX45" s="435"/>
      <c r="FY45" s="435"/>
      <c r="FZ45" s="435"/>
      <c r="GA45" s="435"/>
      <c r="GB45" s="435"/>
      <c r="GC45" s="435"/>
      <c r="GD45" s="435"/>
      <c r="GE45" s="435"/>
      <c r="GF45" s="435"/>
      <c r="GG45" s="435"/>
      <c r="GH45" s="435"/>
      <c r="GI45" s="435"/>
      <c r="GJ45" s="435"/>
      <c r="GK45" s="435"/>
      <c r="GL45" s="435"/>
      <c r="GM45" s="435"/>
      <c r="GN45" s="435"/>
      <c r="GO45" s="435"/>
      <c r="GP45" s="435"/>
      <c r="GQ45" s="435"/>
      <c r="GR45" s="435"/>
      <c r="GS45" s="435"/>
      <c r="GT45" s="435"/>
      <c r="GU45" s="435"/>
      <c r="GV45" s="435"/>
      <c r="GW45" s="435"/>
      <c r="GX45" s="435"/>
      <c r="GY45" s="435"/>
      <c r="GZ45" s="435"/>
      <c r="HA45" s="435"/>
      <c r="HB45" s="435"/>
      <c r="HC45" s="435"/>
      <c r="HD45" s="435"/>
      <c r="HE45" s="435"/>
      <c r="HF45" s="435"/>
      <c r="HG45" s="435"/>
      <c r="HH45" s="435"/>
      <c r="HI45" s="435"/>
      <c r="HJ45" s="435"/>
      <c r="HK45" s="435"/>
      <c r="HL45" s="435"/>
      <c r="HM45" s="435"/>
      <c r="HN45" s="435"/>
      <c r="HO45" s="435"/>
      <c r="HP45" s="435"/>
      <c r="HQ45" s="435"/>
      <c r="HR45" s="435"/>
      <c r="HS45" s="435"/>
      <c r="HT45" s="435"/>
      <c r="HU45" s="435"/>
      <c r="HV45" s="435"/>
      <c r="HW45" s="435"/>
      <c r="HX45" s="435"/>
      <c r="HY45" s="435"/>
      <c r="HZ45" s="435"/>
      <c r="IA45" s="435"/>
      <c r="IB45" s="435"/>
      <c r="IC45" s="435"/>
      <c r="ID45" s="435"/>
      <c r="IE45" s="435"/>
      <c r="IF45" s="435"/>
      <c r="IG45" s="435"/>
      <c r="IH45" s="435"/>
      <c r="II45" s="435"/>
      <c r="IJ45" s="435"/>
      <c r="IK45" s="435"/>
      <c r="IL45" s="435"/>
      <c r="IM45" s="435"/>
      <c r="IN45" s="435"/>
      <c r="IO45" s="435"/>
      <c r="IP45" s="435"/>
      <c r="IQ45" s="435"/>
      <c r="IR45" s="435"/>
      <c r="IS45" s="435"/>
      <c r="IT45" s="435"/>
      <c r="IU45" s="435"/>
      <c r="IV45" s="435"/>
    </row>
    <row r="46" spans="2:256" ht="21.95" customHeight="1" x14ac:dyDescent="0.2">
      <c r="B46" s="505" t="s">
        <v>79</v>
      </c>
      <c r="C46" s="575"/>
      <c r="D46" s="575"/>
      <c r="E46" s="575"/>
      <c r="F46" s="575"/>
      <c r="G46" s="575"/>
      <c r="H46" s="575"/>
      <c r="I46" s="575"/>
      <c r="J46" s="576"/>
      <c r="K46" s="435"/>
      <c r="L46" s="435"/>
      <c r="M46" s="435"/>
      <c r="N46" s="435"/>
      <c r="O46" s="435"/>
      <c r="P46" s="435"/>
      <c r="Q46" s="435"/>
      <c r="R46" s="435"/>
      <c r="S46" s="435"/>
      <c r="T46" s="435"/>
      <c r="U46" s="435"/>
      <c r="V46" s="435"/>
      <c r="W46" s="435"/>
      <c r="X46" s="435"/>
      <c r="Y46" s="435"/>
      <c r="Z46" s="435"/>
      <c r="AA46" s="435"/>
      <c r="AB46" s="435"/>
      <c r="AC46" s="435"/>
      <c r="AD46" s="435"/>
      <c r="AE46" s="435"/>
      <c r="AF46" s="435"/>
      <c r="AG46" s="435"/>
      <c r="AH46" s="435"/>
      <c r="AI46" s="435"/>
      <c r="AJ46" s="435"/>
      <c r="AK46" s="435"/>
      <c r="AL46" s="435"/>
      <c r="AM46" s="435"/>
      <c r="AN46" s="435"/>
      <c r="AO46" s="435"/>
      <c r="AP46" s="435"/>
      <c r="AQ46" s="435"/>
      <c r="AR46" s="435"/>
      <c r="AS46" s="435"/>
      <c r="AT46" s="435"/>
      <c r="AU46" s="435"/>
      <c r="AV46" s="435"/>
      <c r="AW46" s="435"/>
      <c r="AX46" s="435"/>
      <c r="AY46" s="435"/>
      <c r="AZ46" s="435"/>
      <c r="BA46" s="435"/>
      <c r="BB46" s="435"/>
      <c r="BC46" s="435"/>
      <c r="BD46" s="435"/>
      <c r="BE46" s="435"/>
      <c r="BF46" s="435"/>
      <c r="BG46" s="435"/>
      <c r="BH46" s="435"/>
      <c r="BI46" s="435"/>
      <c r="BJ46" s="435"/>
      <c r="BK46" s="435"/>
      <c r="BL46" s="435"/>
      <c r="BM46" s="435"/>
      <c r="BN46" s="435"/>
      <c r="BO46" s="435"/>
      <c r="BP46" s="435"/>
      <c r="BQ46" s="435"/>
      <c r="BR46" s="435"/>
      <c r="BS46" s="435"/>
      <c r="BT46" s="435"/>
      <c r="BU46" s="435"/>
      <c r="BV46" s="435"/>
      <c r="BW46" s="435"/>
      <c r="BX46" s="435"/>
      <c r="BY46" s="435"/>
      <c r="BZ46" s="435"/>
      <c r="CA46" s="435"/>
      <c r="CB46" s="435"/>
      <c r="CC46" s="435"/>
      <c r="CD46" s="435"/>
      <c r="CE46" s="435"/>
      <c r="CF46" s="435"/>
      <c r="CG46" s="435"/>
      <c r="CH46" s="435"/>
      <c r="CI46" s="435"/>
      <c r="CJ46" s="435"/>
      <c r="CK46" s="435"/>
      <c r="CL46" s="435"/>
      <c r="CM46" s="435"/>
      <c r="CN46" s="435"/>
      <c r="CO46" s="435"/>
      <c r="CP46" s="435"/>
      <c r="CQ46" s="435"/>
      <c r="CR46" s="435"/>
      <c r="CS46" s="435"/>
      <c r="CT46" s="435"/>
      <c r="CU46" s="435"/>
      <c r="CV46" s="435"/>
      <c r="CW46" s="435"/>
      <c r="CX46" s="435"/>
      <c r="CY46" s="435"/>
      <c r="CZ46" s="435"/>
      <c r="DA46" s="435"/>
      <c r="DB46" s="435"/>
      <c r="DC46" s="435"/>
      <c r="DD46" s="435"/>
      <c r="DE46" s="435"/>
      <c r="DF46" s="435"/>
      <c r="DG46" s="435"/>
      <c r="DH46" s="435"/>
      <c r="DI46" s="435"/>
      <c r="DJ46" s="435"/>
      <c r="DK46" s="435"/>
      <c r="DL46" s="435"/>
      <c r="DM46" s="435"/>
      <c r="DN46" s="435"/>
      <c r="DO46" s="435"/>
      <c r="DP46" s="435"/>
      <c r="DQ46" s="435"/>
      <c r="DR46" s="435"/>
      <c r="DS46" s="435"/>
      <c r="DT46" s="435"/>
      <c r="DU46" s="435"/>
      <c r="DV46" s="435"/>
      <c r="DW46" s="435"/>
      <c r="DX46" s="435"/>
      <c r="DY46" s="435"/>
      <c r="DZ46" s="435"/>
      <c r="EA46" s="435"/>
      <c r="EB46" s="435"/>
      <c r="EC46" s="435"/>
      <c r="ED46" s="435"/>
      <c r="EE46" s="435"/>
      <c r="EF46" s="435"/>
      <c r="EG46" s="435"/>
      <c r="EH46" s="435"/>
      <c r="EI46" s="435"/>
      <c r="EJ46" s="435"/>
      <c r="EK46" s="435"/>
      <c r="EL46" s="435"/>
      <c r="EM46" s="435"/>
      <c r="EN46" s="435"/>
      <c r="EO46" s="435"/>
      <c r="EP46" s="435"/>
      <c r="EQ46" s="435"/>
      <c r="ER46" s="435"/>
      <c r="ES46" s="435"/>
      <c r="ET46" s="435"/>
      <c r="EU46" s="435"/>
      <c r="EV46" s="435"/>
      <c r="EW46" s="435"/>
      <c r="EX46" s="435"/>
      <c r="EY46" s="435"/>
      <c r="EZ46" s="435"/>
      <c r="FA46" s="435"/>
      <c r="FB46" s="435"/>
      <c r="FC46" s="435"/>
      <c r="FD46" s="435"/>
      <c r="FE46" s="435"/>
      <c r="FF46" s="435"/>
      <c r="FG46" s="435"/>
      <c r="FH46" s="435"/>
      <c r="FI46" s="435"/>
      <c r="FJ46" s="435"/>
      <c r="FK46" s="435"/>
      <c r="FL46" s="435"/>
      <c r="FM46" s="435"/>
      <c r="FN46" s="435"/>
      <c r="FO46" s="435"/>
      <c r="FP46" s="435"/>
      <c r="FQ46" s="435"/>
      <c r="FR46" s="435"/>
      <c r="FS46" s="435"/>
      <c r="FT46" s="435"/>
      <c r="FU46" s="435"/>
      <c r="FV46" s="435"/>
      <c r="FW46" s="435"/>
      <c r="FX46" s="435"/>
      <c r="FY46" s="435"/>
      <c r="FZ46" s="435"/>
      <c r="GA46" s="435"/>
      <c r="GB46" s="435"/>
      <c r="GC46" s="435"/>
      <c r="GD46" s="435"/>
      <c r="GE46" s="435"/>
      <c r="GF46" s="435"/>
      <c r="GG46" s="435"/>
      <c r="GH46" s="435"/>
      <c r="GI46" s="435"/>
      <c r="GJ46" s="435"/>
      <c r="GK46" s="435"/>
      <c r="GL46" s="435"/>
      <c r="GM46" s="435"/>
      <c r="GN46" s="435"/>
      <c r="GO46" s="435"/>
      <c r="GP46" s="435"/>
      <c r="GQ46" s="435"/>
      <c r="GR46" s="435"/>
      <c r="GS46" s="435"/>
      <c r="GT46" s="435"/>
      <c r="GU46" s="435"/>
      <c r="GV46" s="435"/>
      <c r="GW46" s="435"/>
      <c r="GX46" s="435"/>
      <c r="GY46" s="435"/>
      <c r="GZ46" s="435"/>
      <c r="HA46" s="435"/>
      <c r="HB46" s="435"/>
      <c r="HC46" s="435"/>
      <c r="HD46" s="435"/>
      <c r="HE46" s="435"/>
      <c r="HF46" s="435"/>
      <c r="HG46" s="435"/>
      <c r="HH46" s="435"/>
      <c r="HI46" s="435"/>
      <c r="HJ46" s="435"/>
      <c r="HK46" s="435"/>
      <c r="HL46" s="435"/>
      <c r="HM46" s="435"/>
      <c r="HN46" s="435"/>
      <c r="HO46" s="435"/>
      <c r="HP46" s="435"/>
      <c r="HQ46" s="435"/>
      <c r="HR46" s="435"/>
      <c r="HS46" s="435"/>
      <c r="HT46" s="435"/>
      <c r="HU46" s="435"/>
      <c r="HV46" s="435"/>
      <c r="HW46" s="435"/>
      <c r="HX46" s="435"/>
      <c r="HY46" s="435"/>
      <c r="HZ46" s="435"/>
      <c r="IA46" s="435"/>
      <c r="IB46" s="435"/>
      <c r="IC46" s="435"/>
      <c r="ID46" s="435"/>
      <c r="IE46" s="435"/>
      <c r="IF46" s="435"/>
      <c r="IG46" s="435"/>
      <c r="IH46" s="435"/>
      <c r="II46" s="435"/>
      <c r="IJ46" s="435"/>
      <c r="IK46" s="435"/>
      <c r="IL46" s="435"/>
      <c r="IM46" s="435"/>
      <c r="IN46" s="435"/>
      <c r="IO46" s="435"/>
      <c r="IP46" s="435"/>
      <c r="IQ46" s="435"/>
      <c r="IR46" s="435"/>
      <c r="IS46" s="435"/>
      <c r="IT46" s="435"/>
      <c r="IU46" s="435"/>
      <c r="IV46" s="435"/>
    </row>
    <row r="47" spans="2:256" ht="21.95" customHeight="1" x14ac:dyDescent="0.2">
      <c r="B47" s="447" t="s">
        <v>80</v>
      </c>
      <c r="C47" s="449"/>
      <c r="D47" s="449"/>
      <c r="E47" s="566" t="str">
        <f>IF(H8="","",H8)</f>
        <v/>
      </c>
      <c r="F47" s="567"/>
      <c r="G47" s="591" t="s">
        <v>106</v>
      </c>
      <c r="H47" s="593"/>
      <c r="I47" s="500"/>
      <c r="J47" s="500"/>
      <c r="K47" s="435"/>
      <c r="L47" s="435"/>
      <c r="M47" s="435"/>
      <c r="N47" s="435"/>
      <c r="O47" s="435"/>
      <c r="P47" s="435"/>
      <c r="Q47" s="435"/>
      <c r="R47" s="435"/>
      <c r="S47" s="435"/>
      <c r="T47" s="435"/>
      <c r="U47" s="435"/>
      <c r="V47" s="435"/>
      <c r="W47" s="435"/>
      <c r="X47" s="435"/>
      <c r="Y47" s="435"/>
      <c r="Z47" s="435"/>
      <c r="AA47" s="435"/>
      <c r="AB47" s="435"/>
      <c r="AC47" s="435"/>
      <c r="AD47" s="435"/>
      <c r="AE47" s="435"/>
      <c r="AF47" s="435"/>
      <c r="AG47" s="435"/>
      <c r="AH47" s="435"/>
      <c r="AI47" s="435"/>
      <c r="AJ47" s="435"/>
      <c r="AK47" s="435"/>
      <c r="AL47" s="435"/>
      <c r="AM47" s="435"/>
      <c r="AN47" s="435"/>
      <c r="AO47" s="435"/>
      <c r="AP47" s="435"/>
      <c r="AQ47" s="435"/>
      <c r="AR47" s="435"/>
      <c r="AS47" s="435"/>
      <c r="AT47" s="435"/>
      <c r="AU47" s="435"/>
      <c r="AV47" s="435"/>
      <c r="AW47" s="435"/>
      <c r="AX47" s="435"/>
      <c r="AY47" s="435"/>
      <c r="AZ47" s="435"/>
      <c r="BA47" s="435"/>
      <c r="BB47" s="435"/>
      <c r="BC47" s="435"/>
      <c r="BD47" s="435"/>
      <c r="BE47" s="435"/>
      <c r="BF47" s="435"/>
      <c r="BG47" s="435"/>
      <c r="BH47" s="435"/>
      <c r="BI47" s="435"/>
      <c r="BJ47" s="435"/>
      <c r="BK47" s="435"/>
      <c r="BL47" s="435"/>
      <c r="BM47" s="435"/>
      <c r="BN47" s="435"/>
      <c r="BO47" s="435"/>
      <c r="BP47" s="435"/>
      <c r="BQ47" s="435"/>
      <c r="BR47" s="435"/>
      <c r="BS47" s="435"/>
      <c r="BT47" s="435"/>
      <c r="BU47" s="435"/>
      <c r="BV47" s="435"/>
      <c r="BW47" s="435"/>
      <c r="BX47" s="435"/>
      <c r="BY47" s="435"/>
      <c r="BZ47" s="435"/>
      <c r="CA47" s="435"/>
      <c r="CB47" s="435"/>
      <c r="CC47" s="435"/>
      <c r="CD47" s="435"/>
      <c r="CE47" s="435"/>
      <c r="CF47" s="435"/>
      <c r="CG47" s="435"/>
      <c r="CH47" s="435"/>
      <c r="CI47" s="435"/>
      <c r="CJ47" s="435"/>
      <c r="CK47" s="435"/>
      <c r="CL47" s="435"/>
      <c r="CM47" s="435"/>
      <c r="CN47" s="435"/>
      <c r="CO47" s="435"/>
      <c r="CP47" s="435"/>
      <c r="CQ47" s="435"/>
      <c r="CR47" s="435"/>
      <c r="CS47" s="435"/>
      <c r="CT47" s="435"/>
      <c r="CU47" s="435"/>
      <c r="CV47" s="435"/>
      <c r="CW47" s="435"/>
      <c r="CX47" s="435"/>
      <c r="CY47" s="435"/>
      <c r="CZ47" s="435"/>
      <c r="DA47" s="435"/>
      <c r="DB47" s="435"/>
      <c r="DC47" s="435"/>
      <c r="DD47" s="435"/>
      <c r="DE47" s="435"/>
      <c r="DF47" s="435"/>
      <c r="DG47" s="435"/>
      <c r="DH47" s="435"/>
      <c r="DI47" s="435"/>
      <c r="DJ47" s="435"/>
      <c r="DK47" s="435"/>
      <c r="DL47" s="435"/>
      <c r="DM47" s="435"/>
      <c r="DN47" s="435"/>
      <c r="DO47" s="435"/>
      <c r="DP47" s="435"/>
      <c r="DQ47" s="435"/>
      <c r="DR47" s="435"/>
      <c r="DS47" s="435"/>
      <c r="DT47" s="435"/>
      <c r="DU47" s="435"/>
      <c r="DV47" s="435"/>
      <c r="DW47" s="435"/>
      <c r="DX47" s="435"/>
      <c r="DY47" s="435"/>
      <c r="DZ47" s="435"/>
      <c r="EA47" s="435"/>
      <c r="EB47" s="435"/>
      <c r="EC47" s="435"/>
      <c r="ED47" s="435"/>
      <c r="EE47" s="435"/>
      <c r="EF47" s="435"/>
      <c r="EG47" s="435"/>
      <c r="EH47" s="435"/>
      <c r="EI47" s="435"/>
      <c r="EJ47" s="435"/>
      <c r="EK47" s="435"/>
      <c r="EL47" s="435"/>
      <c r="EM47" s="435"/>
      <c r="EN47" s="435"/>
      <c r="EO47" s="435"/>
      <c r="EP47" s="435"/>
      <c r="EQ47" s="435"/>
      <c r="ER47" s="435"/>
      <c r="ES47" s="435"/>
      <c r="ET47" s="435"/>
      <c r="EU47" s="435"/>
      <c r="EV47" s="435"/>
      <c r="EW47" s="435"/>
      <c r="EX47" s="435"/>
      <c r="EY47" s="435"/>
      <c r="EZ47" s="435"/>
      <c r="FA47" s="435"/>
      <c r="FB47" s="435"/>
      <c r="FC47" s="435"/>
      <c r="FD47" s="435"/>
      <c r="FE47" s="435"/>
      <c r="FF47" s="435"/>
      <c r="FG47" s="435"/>
      <c r="FH47" s="435"/>
      <c r="FI47" s="435"/>
      <c r="FJ47" s="435"/>
      <c r="FK47" s="435"/>
      <c r="FL47" s="435"/>
      <c r="FM47" s="435"/>
      <c r="FN47" s="435"/>
      <c r="FO47" s="435"/>
      <c r="FP47" s="435"/>
      <c r="FQ47" s="435"/>
      <c r="FR47" s="435"/>
      <c r="FS47" s="435"/>
      <c r="FT47" s="435"/>
      <c r="FU47" s="435"/>
      <c r="FV47" s="435"/>
      <c r="FW47" s="435"/>
      <c r="FX47" s="435"/>
      <c r="FY47" s="435"/>
      <c r="FZ47" s="435"/>
      <c r="GA47" s="435"/>
      <c r="GB47" s="435"/>
      <c r="GC47" s="435"/>
      <c r="GD47" s="435"/>
      <c r="GE47" s="435"/>
      <c r="GF47" s="435"/>
      <c r="GG47" s="435"/>
      <c r="GH47" s="435"/>
      <c r="GI47" s="435"/>
      <c r="GJ47" s="435"/>
      <c r="GK47" s="435"/>
      <c r="GL47" s="435"/>
      <c r="GM47" s="435"/>
      <c r="GN47" s="435"/>
      <c r="GO47" s="435"/>
      <c r="GP47" s="435"/>
      <c r="GQ47" s="435"/>
      <c r="GR47" s="435"/>
      <c r="GS47" s="435"/>
      <c r="GT47" s="435"/>
      <c r="GU47" s="435"/>
      <c r="GV47" s="435"/>
      <c r="GW47" s="435"/>
      <c r="GX47" s="435"/>
      <c r="GY47" s="435"/>
      <c r="GZ47" s="435"/>
      <c r="HA47" s="435"/>
      <c r="HB47" s="435"/>
      <c r="HC47" s="435"/>
      <c r="HD47" s="435"/>
      <c r="HE47" s="435"/>
      <c r="HF47" s="435"/>
      <c r="HG47" s="435"/>
      <c r="HH47" s="435"/>
      <c r="HI47" s="435"/>
      <c r="HJ47" s="435"/>
      <c r="HK47" s="435"/>
      <c r="HL47" s="435"/>
      <c r="HM47" s="435"/>
      <c r="HN47" s="435"/>
      <c r="HO47" s="435"/>
      <c r="HP47" s="435"/>
      <c r="HQ47" s="435"/>
      <c r="HR47" s="435"/>
      <c r="HS47" s="435"/>
      <c r="HT47" s="435"/>
      <c r="HU47" s="435"/>
      <c r="HV47" s="435"/>
      <c r="HW47" s="435"/>
      <c r="HX47" s="435"/>
      <c r="HY47" s="435"/>
      <c r="HZ47" s="435"/>
      <c r="IA47" s="435"/>
      <c r="IB47" s="435"/>
      <c r="IC47" s="435"/>
      <c r="ID47" s="435"/>
      <c r="IE47" s="435"/>
      <c r="IF47" s="435"/>
      <c r="IG47" s="435"/>
      <c r="IH47" s="435"/>
      <c r="II47" s="435"/>
      <c r="IJ47" s="435"/>
      <c r="IK47" s="435"/>
      <c r="IL47" s="435"/>
      <c r="IM47" s="435"/>
      <c r="IN47" s="435"/>
      <c r="IO47" s="435"/>
      <c r="IP47" s="435"/>
      <c r="IQ47" s="435"/>
      <c r="IR47" s="435"/>
      <c r="IS47" s="435"/>
      <c r="IT47" s="435"/>
      <c r="IU47" s="435"/>
      <c r="IV47" s="435"/>
    </row>
    <row r="48" spans="2:256" ht="21.95" customHeight="1" x14ac:dyDescent="0.2">
      <c r="B48" s="447" t="s">
        <v>81</v>
      </c>
      <c r="C48" s="449"/>
      <c r="D48" s="458" t="s">
        <v>1</v>
      </c>
      <c r="E48" s="500"/>
      <c r="F48" s="500"/>
      <c r="G48" s="500"/>
      <c r="H48" s="500"/>
      <c r="I48" s="500"/>
      <c r="J48" s="500"/>
      <c r="K48" s="435"/>
      <c r="L48" s="435"/>
      <c r="M48" s="435"/>
      <c r="N48" s="435"/>
      <c r="O48" s="435"/>
      <c r="P48" s="435"/>
      <c r="Q48" s="435"/>
      <c r="R48" s="435"/>
      <c r="S48" s="435"/>
      <c r="T48" s="435"/>
      <c r="U48" s="435"/>
      <c r="V48" s="435"/>
      <c r="W48" s="435"/>
      <c r="X48" s="435"/>
      <c r="Y48" s="435"/>
      <c r="Z48" s="435"/>
      <c r="AA48" s="435"/>
      <c r="AB48" s="435"/>
      <c r="AC48" s="435"/>
      <c r="AD48" s="435"/>
      <c r="AE48" s="435"/>
      <c r="AF48" s="435"/>
      <c r="AG48" s="435"/>
      <c r="AH48" s="435"/>
      <c r="AI48" s="435"/>
      <c r="AJ48" s="435"/>
      <c r="AK48" s="435"/>
      <c r="AL48" s="435"/>
      <c r="AM48" s="435"/>
      <c r="AN48" s="435"/>
      <c r="AO48" s="435"/>
      <c r="AP48" s="435"/>
      <c r="AQ48" s="435"/>
      <c r="AR48" s="435"/>
      <c r="AS48" s="435"/>
      <c r="AT48" s="435"/>
      <c r="AU48" s="435"/>
      <c r="AV48" s="435"/>
      <c r="AW48" s="435"/>
      <c r="AX48" s="435"/>
      <c r="AY48" s="435"/>
      <c r="AZ48" s="435"/>
      <c r="BA48" s="435"/>
      <c r="BB48" s="435"/>
      <c r="BC48" s="435"/>
      <c r="BD48" s="435"/>
      <c r="BE48" s="435"/>
      <c r="BF48" s="435"/>
      <c r="BG48" s="435"/>
      <c r="BH48" s="435"/>
      <c r="BI48" s="435"/>
      <c r="BJ48" s="435"/>
      <c r="BK48" s="435"/>
      <c r="BL48" s="435"/>
      <c r="BM48" s="435"/>
      <c r="BN48" s="435"/>
      <c r="BO48" s="435"/>
      <c r="BP48" s="435"/>
      <c r="BQ48" s="435"/>
      <c r="BR48" s="435"/>
      <c r="BS48" s="435"/>
      <c r="BT48" s="435"/>
      <c r="BU48" s="435"/>
      <c r="BV48" s="435"/>
      <c r="BW48" s="435"/>
      <c r="BX48" s="435"/>
      <c r="BY48" s="435"/>
      <c r="BZ48" s="435"/>
      <c r="CA48" s="435"/>
      <c r="CB48" s="435"/>
      <c r="CC48" s="435"/>
      <c r="CD48" s="435"/>
      <c r="CE48" s="435"/>
      <c r="CF48" s="435"/>
      <c r="CG48" s="435"/>
      <c r="CH48" s="435"/>
      <c r="CI48" s="435"/>
      <c r="CJ48" s="435"/>
      <c r="CK48" s="435"/>
      <c r="CL48" s="435"/>
      <c r="CM48" s="435"/>
      <c r="CN48" s="435"/>
      <c r="CO48" s="435"/>
      <c r="CP48" s="435"/>
      <c r="CQ48" s="435"/>
      <c r="CR48" s="435"/>
      <c r="CS48" s="435"/>
      <c r="CT48" s="435"/>
      <c r="CU48" s="435"/>
      <c r="CV48" s="435"/>
      <c r="CW48" s="435"/>
      <c r="CX48" s="435"/>
      <c r="CY48" s="435"/>
      <c r="CZ48" s="435"/>
      <c r="DA48" s="435"/>
      <c r="DB48" s="435"/>
      <c r="DC48" s="435"/>
      <c r="DD48" s="435"/>
      <c r="DE48" s="435"/>
      <c r="DF48" s="435"/>
      <c r="DG48" s="435"/>
      <c r="DH48" s="435"/>
      <c r="DI48" s="435"/>
      <c r="DJ48" s="435"/>
      <c r="DK48" s="435"/>
      <c r="DL48" s="435"/>
      <c r="DM48" s="435"/>
      <c r="DN48" s="435"/>
      <c r="DO48" s="435"/>
      <c r="DP48" s="435"/>
      <c r="DQ48" s="435"/>
      <c r="DR48" s="435"/>
      <c r="DS48" s="435"/>
      <c r="DT48" s="435"/>
      <c r="DU48" s="435"/>
      <c r="DV48" s="435"/>
      <c r="DW48" s="435"/>
      <c r="DX48" s="435"/>
      <c r="DY48" s="435"/>
      <c r="DZ48" s="435"/>
      <c r="EA48" s="435"/>
      <c r="EB48" s="435"/>
      <c r="EC48" s="435"/>
      <c r="ED48" s="435"/>
      <c r="EE48" s="435"/>
      <c r="EF48" s="435"/>
      <c r="EG48" s="435"/>
      <c r="EH48" s="435"/>
      <c r="EI48" s="435"/>
      <c r="EJ48" s="435"/>
      <c r="EK48" s="435"/>
      <c r="EL48" s="435"/>
      <c r="EM48" s="435"/>
      <c r="EN48" s="435"/>
      <c r="EO48" s="435"/>
      <c r="EP48" s="435"/>
      <c r="EQ48" s="435"/>
      <c r="ER48" s="435"/>
      <c r="ES48" s="435"/>
      <c r="ET48" s="435"/>
      <c r="EU48" s="435"/>
      <c r="EV48" s="435"/>
      <c r="EW48" s="435"/>
      <c r="EX48" s="435"/>
      <c r="EY48" s="435"/>
      <c r="EZ48" s="435"/>
      <c r="FA48" s="435"/>
      <c r="FB48" s="435"/>
      <c r="FC48" s="435"/>
      <c r="FD48" s="435"/>
      <c r="FE48" s="435"/>
      <c r="FF48" s="435"/>
      <c r="FG48" s="435"/>
      <c r="FH48" s="435"/>
      <c r="FI48" s="435"/>
      <c r="FJ48" s="435"/>
      <c r="FK48" s="435"/>
      <c r="FL48" s="435"/>
      <c r="FM48" s="435"/>
      <c r="FN48" s="435"/>
      <c r="FO48" s="435"/>
      <c r="FP48" s="435"/>
      <c r="FQ48" s="435"/>
      <c r="FR48" s="435"/>
      <c r="FS48" s="435"/>
      <c r="FT48" s="435"/>
      <c r="FU48" s="435"/>
      <c r="FV48" s="435"/>
      <c r="FW48" s="435"/>
      <c r="FX48" s="435"/>
      <c r="FY48" s="435"/>
      <c r="FZ48" s="435"/>
      <c r="GA48" s="435"/>
      <c r="GB48" s="435"/>
      <c r="GC48" s="435"/>
      <c r="GD48" s="435"/>
      <c r="GE48" s="435"/>
      <c r="GF48" s="435"/>
      <c r="GG48" s="435"/>
      <c r="GH48" s="435"/>
      <c r="GI48" s="435"/>
      <c r="GJ48" s="435"/>
      <c r="GK48" s="435"/>
      <c r="GL48" s="435"/>
      <c r="GM48" s="435"/>
      <c r="GN48" s="435"/>
      <c r="GO48" s="435"/>
      <c r="GP48" s="435"/>
      <c r="GQ48" s="435"/>
      <c r="GR48" s="435"/>
      <c r="GS48" s="435"/>
      <c r="GT48" s="435"/>
      <c r="GU48" s="435"/>
      <c r="GV48" s="435"/>
      <c r="GW48" s="435"/>
      <c r="GX48" s="435"/>
      <c r="GY48" s="435"/>
      <c r="GZ48" s="435"/>
      <c r="HA48" s="435"/>
      <c r="HB48" s="435"/>
      <c r="HC48" s="435"/>
      <c r="HD48" s="435"/>
      <c r="HE48" s="435"/>
      <c r="HF48" s="435"/>
      <c r="HG48" s="435"/>
      <c r="HH48" s="435"/>
      <c r="HI48" s="435"/>
      <c r="HJ48" s="435"/>
      <c r="HK48" s="435"/>
      <c r="HL48" s="435"/>
      <c r="HM48" s="435"/>
      <c r="HN48" s="435"/>
      <c r="HO48" s="435"/>
      <c r="HP48" s="435"/>
      <c r="HQ48" s="435"/>
      <c r="HR48" s="435"/>
      <c r="HS48" s="435"/>
      <c r="HT48" s="435"/>
      <c r="HU48" s="435"/>
      <c r="HV48" s="435"/>
      <c r="HW48" s="435"/>
      <c r="HX48" s="435"/>
      <c r="HY48" s="435"/>
      <c r="HZ48" s="435"/>
      <c r="IA48" s="435"/>
      <c r="IB48" s="435"/>
      <c r="IC48" s="435"/>
      <c r="ID48" s="435"/>
      <c r="IE48" s="435"/>
      <c r="IF48" s="435"/>
      <c r="IG48" s="435"/>
      <c r="IH48" s="435"/>
      <c r="II48" s="435"/>
      <c r="IJ48" s="435"/>
      <c r="IK48" s="435"/>
      <c r="IL48" s="435"/>
      <c r="IM48" s="435"/>
      <c r="IN48" s="435"/>
      <c r="IO48" s="435"/>
      <c r="IP48" s="435"/>
      <c r="IQ48" s="435"/>
      <c r="IR48" s="435"/>
      <c r="IS48" s="435"/>
      <c r="IT48" s="435"/>
      <c r="IU48" s="435"/>
      <c r="IV48" s="435"/>
    </row>
    <row r="49" spans="2:256" ht="37.5" customHeight="1" x14ac:dyDescent="0.2">
      <c r="B49" s="447" t="s">
        <v>82</v>
      </c>
      <c r="C49" s="449"/>
      <c r="D49" s="449"/>
      <c r="E49" s="541"/>
      <c r="F49" s="574"/>
      <c r="G49" s="574"/>
      <c r="H49" s="574"/>
      <c r="I49" s="574"/>
      <c r="J49" s="542"/>
      <c r="K49" s="435"/>
      <c r="L49" s="435"/>
      <c r="M49" s="435"/>
      <c r="N49" s="435"/>
      <c r="O49" s="435"/>
      <c r="P49" s="435"/>
      <c r="Q49" s="435"/>
      <c r="R49" s="435"/>
      <c r="S49" s="435"/>
      <c r="T49" s="435"/>
      <c r="U49" s="435"/>
      <c r="V49" s="435"/>
      <c r="W49" s="435"/>
      <c r="X49" s="435"/>
      <c r="Y49" s="435"/>
      <c r="Z49" s="435"/>
      <c r="AA49" s="435"/>
      <c r="AB49" s="435"/>
      <c r="AC49" s="435"/>
      <c r="AD49" s="435"/>
      <c r="AE49" s="435"/>
      <c r="AF49" s="435"/>
      <c r="AG49" s="435"/>
      <c r="AH49" s="435"/>
      <c r="AI49" s="435"/>
      <c r="AJ49" s="435"/>
      <c r="AK49" s="435"/>
      <c r="AL49" s="435"/>
      <c r="AM49" s="435"/>
      <c r="AN49" s="435"/>
      <c r="AO49" s="435"/>
      <c r="AP49" s="435"/>
      <c r="AQ49" s="435"/>
      <c r="AR49" s="435"/>
      <c r="AS49" s="435"/>
      <c r="AT49" s="435"/>
      <c r="AU49" s="435"/>
      <c r="AV49" s="435"/>
      <c r="AW49" s="435"/>
      <c r="AX49" s="435"/>
      <c r="AY49" s="435"/>
      <c r="AZ49" s="435"/>
      <c r="BA49" s="435"/>
      <c r="BB49" s="435"/>
      <c r="BC49" s="435"/>
      <c r="BD49" s="435"/>
      <c r="BE49" s="435"/>
      <c r="BF49" s="435"/>
      <c r="BG49" s="435"/>
      <c r="BH49" s="435"/>
      <c r="BI49" s="435"/>
      <c r="BJ49" s="435"/>
      <c r="BK49" s="435"/>
      <c r="BL49" s="435"/>
      <c r="BM49" s="435"/>
      <c r="BN49" s="435"/>
      <c r="BO49" s="435"/>
      <c r="BP49" s="435"/>
      <c r="BQ49" s="435"/>
      <c r="BR49" s="435"/>
      <c r="BS49" s="435"/>
      <c r="BT49" s="435"/>
      <c r="BU49" s="435"/>
      <c r="BV49" s="435"/>
      <c r="BW49" s="435"/>
      <c r="BX49" s="435"/>
      <c r="BY49" s="435"/>
      <c r="BZ49" s="435"/>
      <c r="CA49" s="435"/>
      <c r="CB49" s="435"/>
      <c r="CC49" s="435"/>
      <c r="CD49" s="435"/>
      <c r="CE49" s="435"/>
      <c r="CF49" s="435"/>
      <c r="CG49" s="435"/>
      <c r="CH49" s="435"/>
      <c r="CI49" s="435"/>
      <c r="CJ49" s="435"/>
      <c r="CK49" s="435"/>
      <c r="CL49" s="435"/>
      <c r="CM49" s="435"/>
      <c r="CN49" s="435"/>
      <c r="CO49" s="435"/>
      <c r="CP49" s="435"/>
      <c r="CQ49" s="435"/>
      <c r="CR49" s="435"/>
      <c r="CS49" s="435"/>
      <c r="CT49" s="435"/>
      <c r="CU49" s="435"/>
      <c r="CV49" s="435"/>
      <c r="CW49" s="435"/>
      <c r="CX49" s="435"/>
      <c r="CY49" s="435"/>
      <c r="CZ49" s="435"/>
      <c r="DA49" s="435"/>
      <c r="DB49" s="435"/>
      <c r="DC49" s="435"/>
      <c r="DD49" s="435"/>
      <c r="DE49" s="435"/>
      <c r="DF49" s="435"/>
      <c r="DG49" s="435"/>
      <c r="DH49" s="435"/>
      <c r="DI49" s="435"/>
      <c r="DJ49" s="435"/>
      <c r="DK49" s="435"/>
      <c r="DL49" s="435"/>
      <c r="DM49" s="435"/>
      <c r="DN49" s="435"/>
      <c r="DO49" s="435"/>
      <c r="DP49" s="435"/>
      <c r="DQ49" s="435"/>
      <c r="DR49" s="435"/>
      <c r="DS49" s="435"/>
      <c r="DT49" s="435"/>
      <c r="DU49" s="435"/>
      <c r="DV49" s="435"/>
      <c r="DW49" s="435"/>
      <c r="DX49" s="435"/>
      <c r="DY49" s="435"/>
      <c r="DZ49" s="435"/>
      <c r="EA49" s="435"/>
      <c r="EB49" s="435"/>
      <c r="EC49" s="435"/>
      <c r="ED49" s="435"/>
      <c r="EE49" s="435"/>
      <c r="EF49" s="435"/>
      <c r="EG49" s="435"/>
      <c r="EH49" s="435"/>
      <c r="EI49" s="435"/>
      <c r="EJ49" s="435"/>
      <c r="EK49" s="435"/>
      <c r="EL49" s="435"/>
      <c r="EM49" s="435"/>
      <c r="EN49" s="435"/>
      <c r="EO49" s="435"/>
      <c r="EP49" s="435"/>
      <c r="EQ49" s="435"/>
      <c r="ER49" s="435"/>
      <c r="ES49" s="435"/>
      <c r="ET49" s="435"/>
      <c r="EU49" s="435"/>
      <c r="EV49" s="435"/>
      <c r="EW49" s="435"/>
      <c r="EX49" s="435"/>
      <c r="EY49" s="435"/>
      <c r="EZ49" s="435"/>
      <c r="FA49" s="435"/>
      <c r="FB49" s="435"/>
      <c r="FC49" s="435"/>
      <c r="FD49" s="435"/>
      <c r="FE49" s="435"/>
      <c r="FF49" s="435"/>
      <c r="FG49" s="435"/>
      <c r="FH49" s="435"/>
      <c r="FI49" s="435"/>
      <c r="FJ49" s="435"/>
      <c r="FK49" s="435"/>
      <c r="FL49" s="435"/>
      <c r="FM49" s="435"/>
      <c r="FN49" s="435"/>
      <c r="FO49" s="435"/>
      <c r="FP49" s="435"/>
      <c r="FQ49" s="435"/>
      <c r="FR49" s="435"/>
      <c r="FS49" s="435"/>
      <c r="FT49" s="435"/>
      <c r="FU49" s="435"/>
      <c r="FV49" s="435"/>
      <c r="FW49" s="435"/>
      <c r="FX49" s="435"/>
      <c r="FY49" s="435"/>
      <c r="FZ49" s="435"/>
      <c r="GA49" s="435"/>
      <c r="GB49" s="435"/>
      <c r="GC49" s="435"/>
      <c r="GD49" s="435"/>
      <c r="GE49" s="435"/>
      <c r="GF49" s="435"/>
      <c r="GG49" s="435"/>
      <c r="GH49" s="435"/>
      <c r="GI49" s="435"/>
      <c r="GJ49" s="435"/>
      <c r="GK49" s="435"/>
      <c r="GL49" s="435"/>
      <c r="GM49" s="435"/>
      <c r="GN49" s="435"/>
      <c r="GO49" s="435"/>
      <c r="GP49" s="435"/>
      <c r="GQ49" s="435"/>
      <c r="GR49" s="435"/>
      <c r="GS49" s="435"/>
      <c r="GT49" s="435"/>
      <c r="GU49" s="435"/>
      <c r="GV49" s="435"/>
      <c r="GW49" s="435"/>
      <c r="GX49" s="435"/>
      <c r="GY49" s="435"/>
      <c r="GZ49" s="435"/>
      <c r="HA49" s="435"/>
      <c r="HB49" s="435"/>
      <c r="HC49" s="435"/>
      <c r="HD49" s="435"/>
      <c r="HE49" s="435"/>
      <c r="HF49" s="435"/>
      <c r="HG49" s="435"/>
      <c r="HH49" s="435"/>
      <c r="HI49" s="435"/>
      <c r="HJ49" s="435"/>
      <c r="HK49" s="435"/>
      <c r="HL49" s="435"/>
      <c r="HM49" s="435"/>
      <c r="HN49" s="435"/>
      <c r="HO49" s="435"/>
      <c r="HP49" s="435"/>
      <c r="HQ49" s="435"/>
      <c r="HR49" s="435"/>
      <c r="HS49" s="435"/>
      <c r="HT49" s="435"/>
      <c r="HU49" s="435"/>
      <c r="HV49" s="435"/>
      <c r="HW49" s="435"/>
      <c r="HX49" s="435"/>
      <c r="HY49" s="435"/>
      <c r="HZ49" s="435"/>
      <c r="IA49" s="435"/>
      <c r="IB49" s="435"/>
      <c r="IC49" s="435"/>
      <c r="ID49" s="435"/>
      <c r="IE49" s="435"/>
      <c r="IF49" s="435"/>
      <c r="IG49" s="435"/>
      <c r="IH49" s="435"/>
      <c r="II49" s="435"/>
      <c r="IJ49" s="435"/>
      <c r="IK49" s="435"/>
      <c r="IL49" s="435"/>
      <c r="IM49" s="435"/>
      <c r="IN49" s="435"/>
      <c r="IO49" s="435"/>
      <c r="IP49" s="435"/>
      <c r="IQ49" s="435"/>
      <c r="IR49" s="435"/>
      <c r="IS49" s="435"/>
      <c r="IT49" s="435"/>
      <c r="IU49" s="435"/>
      <c r="IV49" s="435"/>
    </row>
    <row r="50" spans="2:256" ht="21.95" customHeight="1" x14ac:dyDescent="0.2">
      <c r="B50" s="447" t="s">
        <v>34</v>
      </c>
      <c r="C50" s="449"/>
      <c r="D50" s="449"/>
      <c r="E50" s="500"/>
      <c r="F50" s="500"/>
      <c r="G50" s="500"/>
      <c r="H50" s="500"/>
      <c r="I50" s="500"/>
      <c r="J50" s="500"/>
      <c r="K50" s="435"/>
      <c r="L50" s="435"/>
      <c r="M50" s="435"/>
      <c r="N50" s="435"/>
      <c r="O50" s="435"/>
      <c r="P50" s="435"/>
      <c r="Q50" s="435"/>
      <c r="R50" s="435"/>
      <c r="S50" s="435"/>
      <c r="T50" s="435"/>
      <c r="U50" s="435"/>
      <c r="V50" s="435"/>
      <c r="W50" s="435"/>
      <c r="X50" s="435"/>
      <c r="Y50" s="435"/>
      <c r="Z50" s="435"/>
      <c r="AA50" s="435"/>
      <c r="AB50" s="435"/>
      <c r="AC50" s="435"/>
      <c r="AD50" s="435"/>
      <c r="AE50" s="435"/>
      <c r="AF50" s="435"/>
      <c r="AG50" s="435"/>
      <c r="AH50" s="435"/>
      <c r="AI50" s="435"/>
      <c r="AJ50" s="435"/>
      <c r="AK50" s="435"/>
      <c r="AL50" s="435"/>
      <c r="AM50" s="435"/>
      <c r="AN50" s="435"/>
      <c r="AO50" s="435"/>
      <c r="AP50" s="435"/>
      <c r="AQ50" s="435"/>
      <c r="AR50" s="435"/>
      <c r="AS50" s="435"/>
      <c r="AT50" s="435"/>
      <c r="AU50" s="435"/>
      <c r="AV50" s="435"/>
      <c r="AW50" s="435"/>
      <c r="AX50" s="435"/>
      <c r="AY50" s="435"/>
      <c r="AZ50" s="435"/>
      <c r="BA50" s="435"/>
      <c r="BB50" s="435"/>
      <c r="BC50" s="435"/>
      <c r="BD50" s="435"/>
      <c r="BE50" s="435"/>
      <c r="BF50" s="435"/>
      <c r="BG50" s="435"/>
      <c r="BH50" s="435"/>
      <c r="BI50" s="435"/>
      <c r="BJ50" s="435"/>
      <c r="BK50" s="435"/>
      <c r="BL50" s="435"/>
      <c r="BM50" s="435"/>
      <c r="BN50" s="435"/>
      <c r="BO50" s="435"/>
      <c r="BP50" s="435"/>
      <c r="BQ50" s="435"/>
      <c r="BR50" s="435"/>
      <c r="BS50" s="435"/>
      <c r="BT50" s="435"/>
      <c r="BU50" s="435"/>
      <c r="BV50" s="435"/>
      <c r="BW50" s="435"/>
      <c r="BX50" s="435"/>
      <c r="BY50" s="435"/>
      <c r="BZ50" s="435"/>
      <c r="CA50" s="435"/>
      <c r="CB50" s="435"/>
      <c r="CC50" s="435"/>
      <c r="CD50" s="435"/>
      <c r="CE50" s="435"/>
      <c r="CF50" s="435"/>
      <c r="CG50" s="435"/>
      <c r="CH50" s="435"/>
      <c r="CI50" s="435"/>
      <c r="CJ50" s="435"/>
      <c r="CK50" s="435"/>
      <c r="CL50" s="435"/>
      <c r="CM50" s="435"/>
      <c r="CN50" s="435"/>
      <c r="CO50" s="435"/>
      <c r="CP50" s="435"/>
      <c r="CQ50" s="435"/>
      <c r="CR50" s="435"/>
      <c r="CS50" s="435"/>
      <c r="CT50" s="435"/>
      <c r="CU50" s="435"/>
      <c r="CV50" s="435"/>
      <c r="CW50" s="435"/>
      <c r="CX50" s="435"/>
      <c r="CY50" s="435"/>
      <c r="CZ50" s="435"/>
      <c r="DA50" s="435"/>
      <c r="DB50" s="435"/>
      <c r="DC50" s="435"/>
      <c r="DD50" s="435"/>
      <c r="DE50" s="435"/>
      <c r="DF50" s="435"/>
      <c r="DG50" s="435"/>
      <c r="DH50" s="435"/>
      <c r="DI50" s="435"/>
      <c r="DJ50" s="435"/>
      <c r="DK50" s="435"/>
      <c r="DL50" s="435"/>
      <c r="DM50" s="435"/>
      <c r="DN50" s="435"/>
      <c r="DO50" s="435"/>
      <c r="DP50" s="435"/>
      <c r="DQ50" s="435"/>
      <c r="DR50" s="435"/>
      <c r="DS50" s="435"/>
      <c r="DT50" s="435"/>
      <c r="DU50" s="435"/>
      <c r="DV50" s="435"/>
      <c r="DW50" s="435"/>
      <c r="DX50" s="435"/>
      <c r="DY50" s="435"/>
      <c r="DZ50" s="435"/>
      <c r="EA50" s="435"/>
      <c r="EB50" s="435"/>
      <c r="EC50" s="435"/>
      <c r="ED50" s="435"/>
      <c r="EE50" s="435"/>
      <c r="EF50" s="435"/>
      <c r="EG50" s="435"/>
      <c r="EH50" s="435"/>
      <c r="EI50" s="435"/>
      <c r="EJ50" s="435"/>
      <c r="EK50" s="435"/>
      <c r="EL50" s="435"/>
      <c r="EM50" s="435"/>
      <c r="EN50" s="435"/>
      <c r="EO50" s="435"/>
      <c r="EP50" s="435"/>
      <c r="EQ50" s="435"/>
      <c r="ER50" s="435"/>
      <c r="ES50" s="435"/>
      <c r="ET50" s="435"/>
      <c r="EU50" s="435"/>
      <c r="EV50" s="435"/>
      <c r="EW50" s="435"/>
      <c r="EX50" s="435"/>
      <c r="EY50" s="435"/>
      <c r="EZ50" s="435"/>
      <c r="FA50" s="435"/>
      <c r="FB50" s="435"/>
      <c r="FC50" s="435"/>
      <c r="FD50" s="435"/>
      <c r="FE50" s="435"/>
      <c r="FF50" s="435"/>
      <c r="FG50" s="435"/>
      <c r="FH50" s="435"/>
      <c r="FI50" s="435"/>
      <c r="FJ50" s="435"/>
      <c r="FK50" s="435"/>
      <c r="FL50" s="435"/>
      <c r="FM50" s="435"/>
      <c r="FN50" s="435"/>
      <c r="FO50" s="435"/>
      <c r="FP50" s="435"/>
      <c r="FQ50" s="435"/>
      <c r="FR50" s="435"/>
      <c r="FS50" s="435"/>
      <c r="FT50" s="435"/>
      <c r="FU50" s="435"/>
      <c r="FV50" s="435"/>
      <c r="FW50" s="435"/>
      <c r="FX50" s="435"/>
      <c r="FY50" s="435"/>
      <c r="FZ50" s="435"/>
      <c r="GA50" s="435"/>
      <c r="GB50" s="435"/>
      <c r="GC50" s="435"/>
      <c r="GD50" s="435"/>
      <c r="GE50" s="435"/>
      <c r="GF50" s="435"/>
      <c r="GG50" s="435"/>
      <c r="GH50" s="435"/>
      <c r="GI50" s="435"/>
      <c r="GJ50" s="435"/>
      <c r="GK50" s="435"/>
      <c r="GL50" s="435"/>
      <c r="GM50" s="435"/>
      <c r="GN50" s="435"/>
      <c r="GO50" s="435"/>
      <c r="GP50" s="435"/>
      <c r="GQ50" s="435"/>
      <c r="GR50" s="435"/>
      <c r="GS50" s="435"/>
      <c r="GT50" s="435"/>
      <c r="GU50" s="435"/>
      <c r="GV50" s="435"/>
      <c r="GW50" s="435"/>
      <c r="GX50" s="435"/>
      <c r="GY50" s="435"/>
      <c r="GZ50" s="435"/>
      <c r="HA50" s="435"/>
      <c r="HB50" s="435"/>
      <c r="HC50" s="435"/>
      <c r="HD50" s="435"/>
      <c r="HE50" s="435"/>
      <c r="HF50" s="435"/>
      <c r="HG50" s="435"/>
      <c r="HH50" s="435"/>
      <c r="HI50" s="435"/>
      <c r="HJ50" s="435"/>
      <c r="HK50" s="435"/>
      <c r="HL50" s="435"/>
      <c r="HM50" s="435"/>
      <c r="HN50" s="435"/>
      <c r="HO50" s="435"/>
      <c r="HP50" s="435"/>
      <c r="HQ50" s="435"/>
      <c r="HR50" s="435"/>
      <c r="HS50" s="435"/>
      <c r="HT50" s="435"/>
      <c r="HU50" s="435"/>
      <c r="HV50" s="435"/>
      <c r="HW50" s="435"/>
      <c r="HX50" s="435"/>
      <c r="HY50" s="435"/>
      <c r="HZ50" s="435"/>
      <c r="IA50" s="435"/>
      <c r="IB50" s="435"/>
      <c r="IC50" s="435"/>
      <c r="ID50" s="435"/>
      <c r="IE50" s="435"/>
      <c r="IF50" s="435"/>
      <c r="IG50" s="435"/>
      <c r="IH50" s="435"/>
      <c r="II50" s="435"/>
      <c r="IJ50" s="435"/>
      <c r="IK50" s="435"/>
      <c r="IL50" s="435"/>
      <c r="IM50" s="435"/>
      <c r="IN50" s="435"/>
      <c r="IO50" s="435"/>
      <c r="IP50" s="435"/>
      <c r="IQ50" s="435"/>
      <c r="IR50" s="435"/>
      <c r="IS50" s="435"/>
      <c r="IT50" s="435"/>
      <c r="IU50" s="435"/>
      <c r="IV50" s="435"/>
    </row>
    <row r="51" spans="2:256" ht="21.95" customHeight="1" x14ac:dyDescent="0.2">
      <c r="B51" s="447" t="s">
        <v>83</v>
      </c>
      <c r="C51" s="449"/>
      <c r="D51" s="449"/>
      <c r="E51" s="457"/>
      <c r="F51" s="452" t="s">
        <v>144</v>
      </c>
      <c r="G51" s="629" t="s">
        <v>89</v>
      </c>
      <c r="H51" s="630"/>
      <c r="I51" s="500"/>
      <c r="J51" s="500"/>
      <c r="K51" s="435"/>
      <c r="L51" s="435"/>
      <c r="M51" s="435"/>
      <c r="N51" s="435"/>
      <c r="O51" s="435"/>
      <c r="P51" s="435"/>
      <c r="Q51" s="435"/>
      <c r="R51" s="435"/>
      <c r="S51" s="435"/>
      <c r="T51" s="435"/>
      <c r="U51" s="435"/>
      <c r="V51" s="435"/>
      <c r="W51" s="435"/>
      <c r="X51" s="435"/>
      <c r="Y51" s="435"/>
      <c r="Z51" s="435"/>
      <c r="AA51" s="435"/>
      <c r="AB51" s="435"/>
      <c r="AC51" s="435"/>
      <c r="AD51" s="435"/>
      <c r="AE51" s="435"/>
      <c r="AF51" s="435"/>
      <c r="AG51" s="435"/>
      <c r="AH51" s="435"/>
      <c r="AI51" s="435"/>
      <c r="AJ51" s="435"/>
      <c r="AK51" s="435"/>
      <c r="AL51" s="435"/>
      <c r="AM51" s="435"/>
      <c r="AN51" s="435"/>
      <c r="AO51" s="435"/>
      <c r="AP51" s="435"/>
      <c r="AQ51" s="435"/>
      <c r="AR51" s="435"/>
      <c r="AS51" s="435"/>
      <c r="AT51" s="435"/>
      <c r="AU51" s="435"/>
      <c r="AV51" s="435"/>
      <c r="AW51" s="435"/>
      <c r="AX51" s="435"/>
      <c r="AY51" s="435"/>
      <c r="AZ51" s="435"/>
      <c r="BA51" s="435"/>
      <c r="BB51" s="435"/>
      <c r="BC51" s="435"/>
      <c r="BD51" s="435"/>
      <c r="BE51" s="435"/>
      <c r="BF51" s="435"/>
      <c r="BG51" s="435"/>
      <c r="BH51" s="435"/>
      <c r="BI51" s="435"/>
      <c r="BJ51" s="435"/>
      <c r="BK51" s="435"/>
      <c r="BL51" s="435"/>
      <c r="BM51" s="435"/>
      <c r="BN51" s="435"/>
      <c r="BO51" s="435"/>
      <c r="BP51" s="435"/>
      <c r="BQ51" s="435"/>
      <c r="BR51" s="435"/>
      <c r="BS51" s="435"/>
      <c r="BT51" s="435"/>
      <c r="BU51" s="435"/>
      <c r="BV51" s="435"/>
      <c r="BW51" s="435"/>
      <c r="BX51" s="435"/>
      <c r="BY51" s="435"/>
      <c r="BZ51" s="435"/>
      <c r="CA51" s="435"/>
      <c r="CB51" s="435"/>
      <c r="CC51" s="435"/>
      <c r="CD51" s="435"/>
      <c r="CE51" s="435"/>
      <c r="CF51" s="435"/>
      <c r="CG51" s="435"/>
      <c r="CH51" s="435"/>
      <c r="CI51" s="435"/>
      <c r="CJ51" s="435"/>
      <c r="CK51" s="435"/>
      <c r="CL51" s="435"/>
      <c r="CM51" s="435"/>
      <c r="CN51" s="435"/>
      <c r="CO51" s="435"/>
      <c r="CP51" s="435"/>
      <c r="CQ51" s="435"/>
      <c r="CR51" s="435"/>
      <c r="CS51" s="435"/>
      <c r="CT51" s="435"/>
      <c r="CU51" s="435"/>
      <c r="CV51" s="435"/>
      <c r="CW51" s="435"/>
      <c r="CX51" s="435"/>
      <c r="CY51" s="435"/>
      <c r="CZ51" s="435"/>
      <c r="DA51" s="435"/>
      <c r="DB51" s="435"/>
      <c r="DC51" s="435"/>
      <c r="DD51" s="435"/>
      <c r="DE51" s="435"/>
      <c r="DF51" s="435"/>
      <c r="DG51" s="435"/>
      <c r="DH51" s="435"/>
      <c r="DI51" s="435"/>
      <c r="DJ51" s="435"/>
      <c r="DK51" s="435"/>
      <c r="DL51" s="435"/>
      <c r="DM51" s="435"/>
      <c r="DN51" s="435"/>
      <c r="DO51" s="435"/>
      <c r="DP51" s="435"/>
      <c r="DQ51" s="435"/>
      <c r="DR51" s="435"/>
      <c r="DS51" s="435"/>
      <c r="DT51" s="435"/>
      <c r="DU51" s="435"/>
      <c r="DV51" s="435"/>
      <c r="DW51" s="435"/>
      <c r="DX51" s="435"/>
      <c r="DY51" s="435"/>
      <c r="DZ51" s="435"/>
      <c r="EA51" s="435"/>
      <c r="EB51" s="435"/>
      <c r="EC51" s="435"/>
      <c r="ED51" s="435"/>
      <c r="EE51" s="435"/>
      <c r="EF51" s="435"/>
      <c r="EG51" s="435"/>
      <c r="EH51" s="435"/>
      <c r="EI51" s="435"/>
      <c r="EJ51" s="435"/>
      <c r="EK51" s="435"/>
      <c r="EL51" s="435"/>
      <c r="EM51" s="435"/>
      <c r="EN51" s="435"/>
      <c r="EO51" s="435"/>
      <c r="EP51" s="435"/>
      <c r="EQ51" s="435"/>
      <c r="ER51" s="435"/>
      <c r="ES51" s="435"/>
      <c r="ET51" s="435"/>
      <c r="EU51" s="435"/>
      <c r="EV51" s="435"/>
      <c r="EW51" s="435"/>
      <c r="EX51" s="435"/>
      <c r="EY51" s="435"/>
      <c r="EZ51" s="435"/>
      <c r="FA51" s="435"/>
      <c r="FB51" s="435"/>
      <c r="FC51" s="435"/>
      <c r="FD51" s="435"/>
      <c r="FE51" s="435"/>
      <c r="FF51" s="435"/>
      <c r="FG51" s="435"/>
      <c r="FH51" s="435"/>
      <c r="FI51" s="435"/>
      <c r="FJ51" s="435"/>
      <c r="FK51" s="435"/>
      <c r="FL51" s="435"/>
      <c r="FM51" s="435"/>
      <c r="FN51" s="435"/>
      <c r="FO51" s="435"/>
      <c r="FP51" s="435"/>
      <c r="FQ51" s="435"/>
      <c r="FR51" s="435"/>
      <c r="FS51" s="435"/>
      <c r="FT51" s="435"/>
      <c r="FU51" s="435"/>
      <c r="FV51" s="435"/>
      <c r="FW51" s="435"/>
      <c r="FX51" s="435"/>
      <c r="FY51" s="435"/>
      <c r="FZ51" s="435"/>
      <c r="GA51" s="435"/>
      <c r="GB51" s="435"/>
      <c r="GC51" s="435"/>
      <c r="GD51" s="435"/>
      <c r="GE51" s="435"/>
      <c r="GF51" s="435"/>
      <c r="GG51" s="435"/>
      <c r="GH51" s="435"/>
      <c r="GI51" s="435"/>
      <c r="GJ51" s="435"/>
      <c r="GK51" s="435"/>
      <c r="GL51" s="435"/>
      <c r="GM51" s="435"/>
      <c r="GN51" s="435"/>
      <c r="GO51" s="435"/>
      <c r="GP51" s="435"/>
      <c r="GQ51" s="435"/>
      <c r="GR51" s="435"/>
      <c r="GS51" s="435"/>
      <c r="GT51" s="435"/>
      <c r="GU51" s="435"/>
      <c r="GV51" s="435"/>
      <c r="GW51" s="435"/>
      <c r="GX51" s="435"/>
      <c r="GY51" s="435"/>
      <c r="GZ51" s="435"/>
      <c r="HA51" s="435"/>
      <c r="HB51" s="435"/>
      <c r="HC51" s="435"/>
      <c r="HD51" s="435"/>
      <c r="HE51" s="435"/>
      <c r="HF51" s="435"/>
      <c r="HG51" s="435"/>
      <c r="HH51" s="435"/>
      <c r="HI51" s="435"/>
      <c r="HJ51" s="435"/>
      <c r="HK51" s="435"/>
      <c r="HL51" s="435"/>
      <c r="HM51" s="435"/>
      <c r="HN51" s="435"/>
      <c r="HO51" s="435"/>
      <c r="HP51" s="435"/>
      <c r="HQ51" s="435"/>
      <c r="HR51" s="435"/>
      <c r="HS51" s="435"/>
      <c r="HT51" s="435"/>
      <c r="HU51" s="435"/>
      <c r="HV51" s="435"/>
      <c r="HW51" s="435"/>
      <c r="HX51" s="435"/>
      <c r="HY51" s="435"/>
      <c r="HZ51" s="435"/>
      <c r="IA51" s="435"/>
      <c r="IB51" s="435"/>
      <c r="IC51" s="435"/>
      <c r="ID51" s="435"/>
      <c r="IE51" s="435"/>
      <c r="IF51" s="435"/>
      <c r="IG51" s="435"/>
      <c r="IH51" s="435"/>
      <c r="II51" s="435"/>
      <c r="IJ51" s="435"/>
      <c r="IK51" s="435"/>
      <c r="IL51" s="435"/>
      <c r="IM51" s="435"/>
      <c r="IN51" s="435"/>
      <c r="IO51" s="435"/>
      <c r="IP51" s="435"/>
      <c r="IQ51" s="435"/>
      <c r="IR51" s="435"/>
      <c r="IS51" s="435"/>
      <c r="IT51" s="435"/>
      <c r="IU51" s="435"/>
      <c r="IV51" s="435"/>
    </row>
    <row r="52" spans="2:256" ht="21.95" customHeight="1" x14ac:dyDescent="0.2">
      <c r="B52" s="447" t="s">
        <v>84</v>
      </c>
      <c r="C52" s="449"/>
      <c r="D52" s="449"/>
      <c r="E52" s="448"/>
      <c r="F52" s="449" t="s">
        <v>35</v>
      </c>
      <c r="G52" s="446"/>
      <c r="H52" s="448"/>
      <c r="I52" s="451" t="s">
        <v>36</v>
      </c>
      <c r="J52" s="468"/>
      <c r="K52" s="435"/>
      <c r="L52" s="435"/>
      <c r="M52" s="435"/>
      <c r="N52" s="435"/>
      <c r="O52" s="435"/>
      <c r="P52" s="435"/>
      <c r="Q52" s="435"/>
      <c r="R52" s="435"/>
      <c r="S52" s="435"/>
      <c r="T52" s="435"/>
      <c r="U52" s="435"/>
      <c r="V52" s="435"/>
      <c r="W52" s="435"/>
      <c r="X52" s="435"/>
      <c r="Y52" s="435"/>
      <c r="Z52" s="435"/>
      <c r="AA52" s="435"/>
      <c r="AB52" s="435"/>
      <c r="AC52" s="435"/>
      <c r="AD52" s="435"/>
      <c r="AE52" s="435"/>
      <c r="AF52" s="435"/>
      <c r="AG52" s="435"/>
      <c r="AH52" s="435"/>
      <c r="AI52" s="435"/>
      <c r="AJ52" s="435"/>
      <c r="AK52" s="435"/>
      <c r="AL52" s="435"/>
      <c r="AM52" s="435"/>
      <c r="AN52" s="435"/>
      <c r="AO52" s="435"/>
      <c r="AP52" s="435"/>
      <c r="AQ52" s="435"/>
      <c r="AR52" s="435"/>
      <c r="AS52" s="435"/>
      <c r="AT52" s="435"/>
      <c r="AU52" s="435"/>
      <c r="AV52" s="435"/>
      <c r="AW52" s="435"/>
      <c r="AX52" s="435"/>
      <c r="AY52" s="435"/>
      <c r="AZ52" s="435"/>
      <c r="BA52" s="435"/>
      <c r="BB52" s="435"/>
      <c r="BC52" s="435"/>
      <c r="BD52" s="435"/>
      <c r="BE52" s="435"/>
      <c r="BF52" s="435"/>
      <c r="BG52" s="435"/>
      <c r="BH52" s="435"/>
      <c r="BI52" s="435"/>
      <c r="BJ52" s="435"/>
      <c r="BK52" s="435"/>
      <c r="BL52" s="435"/>
      <c r="BM52" s="435"/>
      <c r="BN52" s="435"/>
      <c r="BO52" s="435"/>
      <c r="BP52" s="435"/>
      <c r="BQ52" s="435"/>
      <c r="BR52" s="435"/>
      <c r="BS52" s="435"/>
      <c r="BT52" s="435"/>
      <c r="BU52" s="435"/>
      <c r="BV52" s="435"/>
      <c r="BW52" s="435"/>
      <c r="BX52" s="435"/>
      <c r="BY52" s="435"/>
      <c r="BZ52" s="435"/>
      <c r="CA52" s="435"/>
      <c r="CB52" s="435"/>
      <c r="CC52" s="435"/>
      <c r="CD52" s="435"/>
      <c r="CE52" s="435"/>
      <c r="CF52" s="435"/>
      <c r="CG52" s="435"/>
      <c r="CH52" s="435"/>
      <c r="CI52" s="435"/>
      <c r="CJ52" s="435"/>
      <c r="CK52" s="435"/>
      <c r="CL52" s="435"/>
      <c r="CM52" s="435"/>
      <c r="CN52" s="435"/>
      <c r="CO52" s="435"/>
      <c r="CP52" s="435"/>
      <c r="CQ52" s="435"/>
      <c r="CR52" s="435"/>
      <c r="CS52" s="435"/>
      <c r="CT52" s="435"/>
      <c r="CU52" s="435"/>
      <c r="CV52" s="435"/>
      <c r="CW52" s="435"/>
      <c r="CX52" s="435"/>
      <c r="CY52" s="435"/>
      <c r="CZ52" s="435"/>
      <c r="DA52" s="435"/>
      <c r="DB52" s="435"/>
      <c r="DC52" s="435"/>
      <c r="DD52" s="435"/>
      <c r="DE52" s="435"/>
      <c r="DF52" s="435"/>
      <c r="DG52" s="435"/>
      <c r="DH52" s="435"/>
      <c r="DI52" s="435"/>
      <c r="DJ52" s="435"/>
      <c r="DK52" s="435"/>
      <c r="DL52" s="435"/>
      <c r="DM52" s="435"/>
      <c r="DN52" s="435"/>
      <c r="DO52" s="435"/>
      <c r="DP52" s="435"/>
      <c r="DQ52" s="435"/>
      <c r="DR52" s="435"/>
      <c r="DS52" s="435"/>
      <c r="DT52" s="435"/>
      <c r="DU52" s="435"/>
      <c r="DV52" s="435"/>
      <c r="DW52" s="435"/>
      <c r="DX52" s="435"/>
      <c r="DY52" s="435"/>
      <c r="DZ52" s="435"/>
      <c r="EA52" s="435"/>
      <c r="EB52" s="435"/>
      <c r="EC52" s="435"/>
      <c r="ED52" s="435"/>
      <c r="EE52" s="435"/>
      <c r="EF52" s="435"/>
      <c r="EG52" s="435"/>
      <c r="EH52" s="435"/>
      <c r="EI52" s="435"/>
      <c r="EJ52" s="435"/>
      <c r="EK52" s="435"/>
      <c r="EL52" s="435"/>
      <c r="EM52" s="435"/>
      <c r="EN52" s="435"/>
      <c r="EO52" s="435"/>
      <c r="EP52" s="435"/>
      <c r="EQ52" s="435"/>
      <c r="ER52" s="435"/>
      <c r="ES52" s="435"/>
      <c r="ET52" s="435"/>
      <c r="EU52" s="435"/>
      <c r="EV52" s="435"/>
      <c r="EW52" s="435"/>
      <c r="EX52" s="435"/>
      <c r="EY52" s="435"/>
      <c r="EZ52" s="435"/>
      <c r="FA52" s="435"/>
      <c r="FB52" s="435"/>
      <c r="FC52" s="435"/>
      <c r="FD52" s="435"/>
      <c r="FE52" s="435"/>
      <c r="FF52" s="435"/>
      <c r="FG52" s="435"/>
      <c r="FH52" s="435"/>
      <c r="FI52" s="435"/>
      <c r="FJ52" s="435"/>
      <c r="FK52" s="435"/>
      <c r="FL52" s="435"/>
      <c r="FM52" s="435"/>
      <c r="FN52" s="435"/>
      <c r="FO52" s="435"/>
      <c r="FP52" s="435"/>
      <c r="FQ52" s="435"/>
      <c r="FR52" s="435"/>
      <c r="FS52" s="435"/>
      <c r="FT52" s="435"/>
      <c r="FU52" s="435"/>
      <c r="FV52" s="435"/>
      <c r="FW52" s="435"/>
      <c r="FX52" s="435"/>
      <c r="FY52" s="435"/>
      <c r="FZ52" s="435"/>
      <c r="GA52" s="435"/>
      <c r="GB52" s="435"/>
      <c r="GC52" s="435"/>
      <c r="GD52" s="435"/>
      <c r="GE52" s="435"/>
      <c r="GF52" s="435"/>
      <c r="GG52" s="435"/>
      <c r="GH52" s="435"/>
      <c r="GI52" s="435"/>
      <c r="GJ52" s="435"/>
      <c r="GK52" s="435"/>
      <c r="GL52" s="435"/>
      <c r="GM52" s="435"/>
      <c r="GN52" s="435"/>
      <c r="GO52" s="435"/>
      <c r="GP52" s="435"/>
      <c r="GQ52" s="435"/>
      <c r="GR52" s="435"/>
      <c r="GS52" s="435"/>
      <c r="GT52" s="435"/>
      <c r="GU52" s="435"/>
      <c r="GV52" s="435"/>
      <c r="GW52" s="435"/>
      <c r="GX52" s="435"/>
      <c r="GY52" s="435"/>
      <c r="GZ52" s="435"/>
      <c r="HA52" s="435"/>
      <c r="HB52" s="435"/>
      <c r="HC52" s="435"/>
      <c r="HD52" s="435"/>
      <c r="HE52" s="435"/>
      <c r="HF52" s="435"/>
      <c r="HG52" s="435"/>
      <c r="HH52" s="435"/>
      <c r="HI52" s="435"/>
      <c r="HJ52" s="435"/>
      <c r="HK52" s="435"/>
      <c r="HL52" s="435"/>
      <c r="HM52" s="435"/>
      <c r="HN52" s="435"/>
      <c r="HO52" s="435"/>
      <c r="HP52" s="435"/>
      <c r="HQ52" s="435"/>
      <c r="HR52" s="435"/>
      <c r="HS52" s="435"/>
      <c r="HT52" s="435"/>
      <c r="HU52" s="435"/>
      <c r="HV52" s="435"/>
      <c r="HW52" s="435"/>
      <c r="HX52" s="435"/>
      <c r="HY52" s="435"/>
      <c r="HZ52" s="435"/>
      <c r="IA52" s="435"/>
      <c r="IB52" s="435"/>
      <c r="IC52" s="435"/>
      <c r="ID52" s="435"/>
      <c r="IE52" s="435"/>
      <c r="IF52" s="435"/>
      <c r="IG52" s="435"/>
      <c r="IH52" s="435"/>
      <c r="II52" s="435"/>
      <c r="IJ52" s="435"/>
      <c r="IK52" s="435"/>
      <c r="IL52" s="435"/>
      <c r="IM52" s="435"/>
      <c r="IN52" s="435"/>
      <c r="IO52" s="435"/>
      <c r="IP52" s="435"/>
      <c r="IQ52" s="435"/>
      <c r="IR52" s="435"/>
      <c r="IS52" s="435"/>
      <c r="IT52" s="435"/>
      <c r="IU52" s="435"/>
      <c r="IV52" s="435"/>
    </row>
    <row r="53" spans="2:256" ht="21.95" customHeight="1" x14ac:dyDescent="0.2">
      <c r="B53" s="447" t="s">
        <v>2</v>
      </c>
      <c r="C53" s="449"/>
      <c r="D53" s="449"/>
      <c r="E53" s="448"/>
      <c r="F53" s="456" t="s">
        <v>50</v>
      </c>
      <c r="G53" s="455"/>
      <c r="H53" s="437"/>
      <c r="I53" s="455"/>
      <c r="J53" s="454"/>
      <c r="K53" s="435"/>
      <c r="L53" s="435"/>
      <c r="M53" s="435"/>
      <c r="N53" s="435"/>
      <c r="O53" s="435"/>
      <c r="P53" s="435"/>
      <c r="Q53" s="435"/>
      <c r="R53" s="435"/>
      <c r="S53" s="435"/>
      <c r="T53" s="435"/>
      <c r="U53" s="435"/>
      <c r="V53" s="435"/>
      <c r="W53" s="435"/>
      <c r="X53" s="435"/>
      <c r="Y53" s="435"/>
      <c r="Z53" s="435"/>
      <c r="AA53" s="435"/>
      <c r="AB53" s="435"/>
      <c r="AC53" s="435"/>
      <c r="AD53" s="435"/>
      <c r="AE53" s="435"/>
      <c r="AF53" s="435"/>
      <c r="AG53" s="435"/>
      <c r="AH53" s="435"/>
      <c r="AI53" s="435"/>
      <c r="AJ53" s="435"/>
      <c r="AK53" s="435"/>
      <c r="AL53" s="435"/>
      <c r="AM53" s="435"/>
      <c r="AN53" s="435"/>
      <c r="AO53" s="435"/>
      <c r="AP53" s="435"/>
      <c r="AQ53" s="435"/>
      <c r="AR53" s="435"/>
      <c r="AS53" s="435"/>
      <c r="AT53" s="435"/>
      <c r="AU53" s="435"/>
      <c r="AV53" s="435"/>
      <c r="AW53" s="435"/>
      <c r="AX53" s="435"/>
      <c r="AY53" s="435"/>
      <c r="AZ53" s="435"/>
      <c r="BA53" s="435"/>
      <c r="BB53" s="435"/>
      <c r="BC53" s="435"/>
      <c r="BD53" s="435"/>
      <c r="BE53" s="435"/>
      <c r="BF53" s="435"/>
      <c r="BG53" s="435"/>
      <c r="BH53" s="435"/>
      <c r="BI53" s="435"/>
      <c r="BJ53" s="435"/>
      <c r="BK53" s="435"/>
      <c r="BL53" s="435"/>
      <c r="BM53" s="435"/>
      <c r="BN53" s="435"/>
      <c r="BO53" s="435"/>
      <c r="BP53" s="435"/>
      <c r="BQ53" s="435"/>
      <c r="BR53" s="435"/>
      <c r="BS53" s="435"/>
      <c r="BT53" s="435"/>
      <c r="BU53" s="435"/>
      <c r="BV53" s="435"/>
      <c r="BW53" s="435"/>
      <c r="BX53" s="435"/>
      <c r="BY53" s="435"/>
      <c r="BZ53" s="435"/>
      <c r="CA53" s="435"/>
      <c r="CB53" s="435"/>
      <c r="CC53" s="435"/>
      <c r="CD53" s="435"/>
      <c r="CE53" s="435"/>
      <c r="CF53" s="435"/>
      <c r="CG53" s="435"/>
      <c r="CH53" s="435"/>
      <c r="CI53" s="435"/>
      <c r="CJ53" s="435"/>
      <c r="CK53" s="435"/>
      <c r="CL53" s="435"/>
      <c r="CM53" s="435"/>
      <c r="CN53" s="435"/>
      <c r="CO53" s="435"/>
      <c r="CP53" s="435"/>
      <c r="CQ53" s="435"/>
      <c r="CR53" s="435"/>
      <c r="CS53" s="435"/>
      <c r="CT53" s="435"/>
      <c r="CU53" s="435"/>
      <c r="CV53" s="435"/>
      <c r="CW53" s="435"/>
      <c r="CX53" s="435"/>
      <c r="CY53" s="435"/>
      <c r="CZ53" s="435"/>
      <c r="DA53" s="435"/>
      <c r="DB53" s="435"/>
      <c r="DC53" s="435"/>
      <c r="DD53" s="435"/>
      <c r="DE53" s="435"/>
      <c r="DF53" s="435"/>
      <c r="DG53" s="435"/>
      <c r="DH53" s="435"/>
      <c r="DI53" s="435"/>
      <c r="DJ53" s="435"/>
      <c r="DK53" s="435"/>
      <c r="DL53" s="435"/>
      <c r="DM53" s="435"/>
      <c r="DN53" s="435"/>
      <c r="DO53" s="435"/>
      <c r="DP53" s="435"/>
      <c r="DQ53" s="435"/>
      <c r="DR53" s="435"/>
      <c r="DS53" s="435"/>
      <c r="DT53" s="435"/>
      <c r="DU53" s="435"/>
      <c r="DV53" s="435"/>
      <c r="DW53" s="435"/>
      <c r="DX53" s="435"/>
      <c r="DY53" s="435"/>
      <c r="DZ53" s="435"/>
      <c r="EA53" s="435"/>
      <c r="EB53" s="435"/>
      <c r="EC53" s="435"/>
      <c r="ED53" s="435"/>
      <c r="EE53" s="435"/>
      <c r="EF53" s="435"/>
      <c r="EG53" s="435"/>
      <c r="EH53" s="435"/>
      <c r="EI53" s="435"/>
      <c r="EJ53" s="435"/>
      <c r="EK53" s="435"/>
      <c r="EL53" s="435"/>
      <c r="EM53" s="435"/>
      <c r="EN53" s="435"/>
      <c r="EO53" s="435"/>
      <c r="EP53" s="435"/>
      <c r="EQ53" s="435"/>
      <c r="ER53" s="435"/>
      <c r="ES53" s="435"/>
      <c r="ET53" s="435"/>
      <c r="EU53" s="435"/>
      <c r="EV53" s="435"/>
      <c r="EW53" s="435"/>
      <c r="EX53" s="435"/>
      <c r="EY53" s="435"/>
      <c r="EZ53" s="435"/>
      <c r="FA53" s="435"/>
      <c r="FB53" s="435"/>
      <c r="FC53" s="435"/>
      <c r="FD53" s="435"/>
      <c r="FE53" s="435"/>
      <c r="FF53" s="435"/>
      <c r="FG53" s="435"/>
      <c r="FH53" s="435"/>
      <c r="FI53" s="435"/>
      <c r="FJ53" s="435"/>
      <c r="FK53" s="435"/>
      <c r="FL53" s="435"/>
      <c r="FM53" s="435"/>
      <c r="FN53" s="435"/>
      <c r="FO53" s="435"/>
      <c r="FP53" s="435"/>
      <c r="FQ53" s="435"/>
      <c r="FR53" s="435"/>
      <c r="FS53" s="435"/>
      <c r="FT53" s="435"/>
      <c r="FU53" s="435"/>
      <c r="FV53" s="435"/>
      <c r="FW53" s="435"/>
      <c r="FX53" s="435"/>
      <c r="FY53" s="435"/>
      <c r="FZ53" s="435"/>
      <c r="GA53" s="435"/>
      <c r="GB53" s="435"/>
      <c r="GC53" s="435"/>
      <c r="GD53" s="435"/>
      <c r="GE53" s="435"/>
      <c r="GF53" s="435"/>
      <c r="GG53" s="435"/>
      <c r="GH53" s="435"/>
      <c r="GI53" s="435"/>
      <c r="GJ53" s="435"/>
      <c r="GK53" s="435"/>
      <c r="GL53" s="435"/>
      <c r="GM53" s="435"/>
      <c r="GN53" s="435"/>
      <c r="GO53" s="435"/>
      <c r="GP53" s="435"/>
      <c r="GQ53" s="435"/>
      <c r="GR53" s="435"/>
      <c r="GS53" s="435"/>
      <c r="GT53" s="435"/>
      <c r="GU53" s="435"/>
      <c r="GV53" s="435"/>
      <c r="GW53" s="435"/>
      <c r="GX53" s="435"/>
      <c r="GY53" s="435"/>
      <c r="GZ53" s="435"/>
      <c r="HA53" s="435"/>
      <c r="HB53" s="435"/>
      <c r="HC53" s="435"/>
      <c r="HD53" s="435"/>
      <c r="HE53" s="435"/>
      <c r="HF53" s="435"/>
      <c r="HG53" s="435"/>
      <c r="HH53" s="435"/>
      <c r="HI53" s="435"/>
      <c r="HJ53" s="435"/>
      <c r="HK53" s="435"/>
      <c r="HL53" s="435"/>
      <c r="HM53" s="435"/>
      <c r="HN53" s="435"/>
      <c r="HO53" s="435"/>
      <c r="HP53" s="435"/>
      <c r="HQ53" s="435"/>
      <c r="HR53" s="435"/>
      <c r="HS53" s="435"/>
      <c r="HT53" s="435"/>
      <c r="HU53" s="435"/>
      <c r="HV53" s="435"/>
      <c r="HW53" s="435"/>
      <c r="HX53" s="435"/>
      <c r="HY53" s="435"/>
      <c r="HZ53" s="435"/>
      <c r="IA53" s="435"/>
      <c r="IB53" s="435"/>
      <c r="IC53" s="435"/>
      <c r="ID53" s="435"/>
      <c r="IE53" s="435"/>
      <c r="IF53" s="435"/>
      <c r="IG53" s="435"/>
      <c r="IH53" s="435"/>
      <c r="II53" s="435"/>
      <c r="IJ53" s="435"/>
      <c r="IK53" s="435"/>
      <c r="IL53" s="435"/>
      <c r="IM53" s="435"/>
      <c r="IN53" s="435"/>
      <c r="IO53" s="435"/>
      <c r="IP53" s="435"/>
      <c r="IQ53" s="435"/>
      <c r="IR53" s="435"/>
      <c r="IS53" s="435"/>
      <c r="IT53" s="435"/>
      <c r="IU53" s="435"/>
      <c r="IV53" s="435"/>
    </row>
    <row r="54" spans="2:256" ht="21.95" customHeight="1" x14ac:dyDescent="0.2">
      <c r="B54" s="447" t="s">
        <v>15</v>
      </c>
      <c r="C54" s="449"/>
      <c r="D54" s="449"/>
      <c r="E54" s="500"/>
      <c r="F54" s="500"/>
      <c r="G54" s="500"/>
      <c r="H54" s="500"/>
      <c r="I54" s="500"/>
      <c r="J54" s="500"/>
      <c r="K54" s="435"/>
      <c r="L54" s="435"/>
      <c r="M54" s="435"/>
      <c r="N54" s="435"/>
      <c r="O54" s="435"/>
      <c r="P54" s="435"/>
      <c r="Q54" s="435"/>
      <c r="R54" s="435"/>
      <c r="S54" s="435"/>
      <c r="T54" s="435"/>
      <c r="U54" s="435"/>
      <c r="V54" s="435"/>
      <c r="W54" s="435"/>
      <c r="X54" s="435"/>
      <c r="Y54" s="435"/>
      <c r="Z54" s="435"/>
      <c r="AA54" s="435"/>
      <c r="AB54" s="435"/>
      <c r="AC54" s="435"/>
      <c r="AD54" s="435"/>
      <c r="AE54" s="435"/>
      <c r="AF54" s="435"/>
      <c r="AG54" s="435"/>
      <c r="AH54" s="435"/>
      <c r="AI54" s="435"/>
      <c r="AJ54" s="435"/>
      <c r="AK54" s="435"/>
      <c r="AL54" s="435"/>
      <c r="AM54" s="435"/>
      <c r="AN54" s="435"/>
      <c r="AO54" s="435"/>
      <c r="AP54" s="435"/>
      <c r="AQ54" s="435"/>
      <c r="AR54" s="435"/>
      <c r="AS54" s="435"/>
      <c r="AT54" s="435"/>
      <c r="AU54" s="435"/>
      <c r="AV54" s="435"/>
      <c r="AW54" s="435"/>
      <c r="AX54" s="435"/>
      <c r="AY54" s="435"/>
      <c r="AZ54" s="435"/>
      <c r="BA54" s="435"/>
      <c r="BB54" s="435"/>
      <c r="BC54" s="435"/>
      <c r="BD54" s="435"/>
      <c r="BE54" s="435"/>
      <c r="BF54" s="435"/>
      <c r="BG54" s="435"/>
      <c r="BH54" s="435"/>
      <c r="BI54" s="435"/>
      <c r="BJ54" s="435"/>
      <c r="BK54" s="435"/>
      <c r="BL54" s="435"/>
      <c r="BM54" s="435"/>
      <c r="BN54" s="435"/>
      <c r="BO54" s="435"/>
      <c r="BP54" s="435"/>
      <c r="BQ54" s="435"/>
      <c r="BR54" s="435"/>
      <c r="BS54" s="435"/>
      <c r="BT54" s="435"/>
      <c r="BU54" s="435"/>
      <c r="BV54" s="435"/>
      <c r="BW54" s="435"/>
      <c r="BX54" s="435"/>
      <c r="BY54" s="435"/>
      <c r="BZ54" s="435"/>
      <c r="CA54" s="435"/>
      <c r="CB54" s="435"/>
      <c r="CC54" s="435"/>
      <c r="CD54" s="435"/>
      <c r="CE54" s="435"/>
      <c r="CF54" s="435"/>
      <c r="CG54" s="435"/>
      <c r="CH54" s="435"/>
      <c r="CI54" s="435"/>
      <c r="CJ54" s="435"/>
      <c r="CK54" s="435"/>
      <c r="CL54" s="435"/>
      <c r="CM54" s="435"/>
      <c r="CN54" s="435"/>
      <c r="CO54" s="435"/>
      <c r="CP54" s="435"/>
      <c r="CQ54" s="435"/>
      <c r="CR54" s="435"/>
      <c r="CS54" s="435"/>
      <c r="CT54" s="435"/>
      <c r="CU54" s="435"/>
      <c r="CV54" s="435"/>
      <c r="CW54" s="435"/>
      <c r="CX54" s="435"/>
      <c r="CY54" s="435"/>
      <c r="CZ54" s="435"/>
      <c r="DA54" s="435"/>
      <c r="DB54" s="435"/>
      <c r="DC54" s="435"/>
      <c r="DD54" s="435"/>
      <c r="DE54" s="435"/>
      <c r="DF54" s="435"/>
      <c r="DG54" s="435"/>
      <c r="DH54" s="435"/>
      <c r="DI54" s="435"/>
      <c r="DJ54" s="435"/>
      <c r="DK54" s="435"/>
      <c r="DL54" s="435"/>
      <c r="DM54" s="435"/>
      <c r="DN54" s="435"/>
      <c r="DO54" s="435"/>
      <c r="DP54" s="435"/>
      <c r="DQ54" s="435"/>
      <c r="DR54" s="435"/>
      <c r="DS54" s="435"/>
      <c r="DT54" s="435"/>
      <c r="DU54" s="435"/>
      <c r="DV54" s="435"/>
      <c r="DW54" s="435"/>
      <c r="DX54" s="435"/>
      <c r="DY54" s="435"/>
      <c r="DZ54" s="435"/>
      <c r="EA54" s="435"/>
      <c r="EB54" s="435"/>
      <c r="EC54" s="435"/>
      <c r="ED54" s="435"/>
      <c r="EE54" s="435"/>
      <c r="EF54" s="435"/>
      <c r="EG54" s="435"/>
      <c r="EH54" s="435"/>
      <c r="EI54" s="435"/>
      <c r="EJ54" s="435"/>
      <c r="EK54" s="435"/>
      <c r="EL54" s="435"/>
      <c r="EM54" s="435"/>
      <c r="EN54" s="435"/>
      <c r="EO54" s="435"/>
      <c r="EP54" s="435"/>
      <c r="EQ54" s="435"/>
      <c r="ER54" s="435"/>
      <c r="ES54" s="435"/>
      <c r="ET54" s="435"/>
      <c r="EU54" s="435"/>
      <c r="EV54" s="435"/>
      <c r="EW54" s="435"/>
      <c r="EX54" s="435"/>
      <c r="EY54" s="435"/>
      <c r="EZ54" s="435"/>
      <c r="FA54" s="435"/>
      <c r="FB54" s="435"/>
      <c r="FC54" s="435"/>
      <c r="FD54" s="435"/>
      <c r="FE54" s="435"/>
      <c r="FF54" s="435"/>
      <c r="FG54" s="435"/>
      <c r="FH54" s="435"/>
      <c r="FI54" s="435"/>
      <c r="FJ54" s="435"/>
      <c r="FK54" s="435"/>
      <c r="FL54" s="435"/>
      <c r="FM54" s="435"/>
      <c r="FN54" s="435"/>
      <c r="FO54" s="435"/>
      <c r="FP54" s="435"/>
      <c r="FQ54" s="435"/>
      <c r="FR54" s="435"/>
      <c r="FS54" s="435"/>
      <c r="FT54" s="435"/>
      <c r="FU54" s="435"/>
      <c r="FV54" s="435"/>
      <c r="FW54" s="435"/>
      <c r="FX54" s="435"/>
      <c r="FY54" s="435"/>
      <c r="FZ54" s="435"/>
      <c r="GA54" s="435"/>
      <c r="GB54" s="435"/>
      <c r="GC54" s="435"/>
      <c r="GD54" s="435"/>
      <c r="GE54" s="435"/>
      <c r="GF54" s="435"/>
      <c r="GG54" s="435"/>
      <c r="GH54" s="435"/>
      <c r="GI54" s="435"/>
      <c r="GJ54" s="435"/>
      <c r="GK54" s="435"/>
      <c r="GL54" s="435"/>
      <c r="GM54" s="435"/>
      <c r="GN54" s="435"/>
      <c r="GO54" s="435"/>
      <c r="GP54" s="435"/>
      <c r="GQ54" s="435"/>
      <c r="GR54" s="435"/>
      <c r="GS54" s="435"/>
      <c r="GT54" s="435"/>
      <c r="GU54" s="435"/>
      <c r="GV54" s="435"/>
      <c r="GW54" s="435"/>
      <c r="GX54" s="435"/>
      <c r="GY54" s="435"/>
      <c r="GZ54" s="435"/>
      <c r="HA54" s="435"/>
      <c r="HB54" s="435"/>
      <c r="HC54" s="435"/>
      <c r="HD54" s="435"/>
      <c r="HE54" s="435"/>
      <c r="HF54" s="435"/>
      <c r="HG54" s="435"/>
      <c r="HH54" s="435"/>
      <c r="HI54" s="435"/>
      <c r="HJ54" s="435"/>
      <c r="HK54" s="435"/>
      <c r="HL54" s="435"/>
      <c r="HM54" s="435"/>
      <c r="HN54" s="435"/>
      <c r="HO54" s="435"/>
      <c r="HP54" s="435"/>
      <c r="HQ54" s="435"/>
      <c r="HR54" s="435"/>
      <c r="HS54" s="435"/>
      <c r="HT54" s="435"/>
      <c r="HU54" s="435"/>
      <c r="HV54" s="435"/>
      <c r="HW54" s="435"/>
      <c r="HX54" s="435"/>
      <c r="HY54" s="435"/>
      <c r="HZ54" s="435"/>
      <c r="IA54" s="435"/>
      <c r="IB54" s="435"/>
      <c r="IC54" s="435"/>
      <c r="ID54" s="435"/>
      <c r="IE54" s="435"/>
      <c r="IF54" s="435"/>
      <c r="IG54" s="435"/>
      <c r="IH54" s="435"/>
      <c r="II54" s="435"/>
      <c r="IJ54" s="435"/>
      <c r="IK54" s="435"/>
      <c r="IL54" s="435"/>
      <c r="IM54" s="435"/>
      <c r="IN54" s="435"/>
      <c r="IO54" s="435"/>
      <c r="IP54" s="435"/>
      <c r="IQ54" s="435"/>
      <c r="IR54" s="435"/>
      <c r="IS54" s="435"/>
      <c r="IT54" s="435"/>
      <c r="IU54" s="435"/>
      <c r="IV54" s="435"/>
    </row>
    <row r="55" spans="2:256" ht="21.95" customHeight="1" x14ac:dyDescent="0.2">
      <c r="B55" s="447" t="s">
        <v>163</v>
      </c>
      <c r="C55" s="449"/>
      <c r="D55" s="449"/>
      <c r="E55" s="548"/>
      <c r="F55" s="548"/>
      <c r="G55" s="548"/>
      <c r="H55" s="548"/>
      <c r="I55" s="548"/>
      <c r="J55" s="548"/>
      <c r="K55" s="435"/>
      <c r="L55" s="435"/>
      <c r="M55" s="435"/>
      <c r="N55" s="435"/>
      <c r="O55" s="435"/>
      <c r="P55" s="435"/>
      <c r="Q55" s="435"/>
      <c r="R55" s="435"/>
      <c r="S55" s="435"/>
      <c r="T55" s="435"/>
      <c r="U55" s="435"/>
      <c r="V55" s="435"/>
      <c r="W55" s="435"/>
      <c r="X55" s="435"/>
      <c r="Y55" s="435"/>
      <c r="Z55" s="435"/>
      <c r="AA55" s="435"/>
      <c r="AB55" s="435"/>
      <c r="AC55" s="435"/>
      <c r="AD55" s="435"/>
      <c r="AE55" s="435"/>
      <c r="AF55" s="435"/>
      <c r="AG55" s="435"/>
      <c r="AH55" s="435"/>
      <c r="AI55" s="435"/>
      <c r="AJ55" s="435"/>
      <c r="AK55" s="435"/>
      <c r="AL55" s="435"/>
      <c r="AM55" s="435"/>
      <c r="AN55" s="435"/>
      <c r="AO55" s="435"/>
      <c r="AP55" s="435"/>
      <c r="AQ55" s="435"/>
      <c r="AR55" s="435"/>
      <c r="AS55" s="435"/>
      <c r="AT55" s="435"/>
      <c r="AU55" s="435"/>
      <c r="AV55" s="435"/>
      <c r="AW55" s="435"/>
      <c r="AX55" s="435"/>
      <c r="AY55" s="435"/>
      <c r="AZ55" s="435"/>
      <c r="BA55" s="435"/>
      <c r="BB55" s="435"/>
      <c r="BC55" s="435"/>
      <c r="BD55" s="435"/>
      <c r="BE55" s="435"/>
      <c r="BF55" s="435"/>
      <c r="BG55" s="435"/>
      <c r="BH55" s="435"/>
      <c r="BI55" s="435"/>
      <c r="BJ55" s="435"/>
      <c r="BK55" s="435"/>
      <c r="BL55" s="435"/>
      <c r="BM55" s="435"/>
      <c r="BN55" s="435"/>
      <c r="BO55" s="435"/>
      <c r="BP55" s="435"/>
      <c r="BQ55" s="435"/>
      <c r="BR55" s="435"/>
      <c r="BS55" s="435"/>
      <c r="BT55" s="435"/>
      <c r="BU55" s="435"/>
      <c r="BV55" s="435"/>
      <c r="BW55" s="435"/>
      <c r="BX55" s="435"/>
      <c r="BY55" s="435"/>
      <c r="BZ55" s="435"/>
      <c r="CA55" s="435"/>
      <c r="CB55" s="435"/>
      <c r="CC55" s="435"/>
      <c r="CD55" s="435"/>
      <c r="CE55" s="435"/>
      <c r="CF55" s="435"/>
      <c r="CG55" s="435"/>
      <c r="CH55" s="435"/>
      <c r="CI55" s="435"/>
      <c r="CJ55" s="435"/>
      <c r="CK55" s="435"/>
      <c r="CL55" s="435"/>
      <c r="CM55" s="435"/>
      <c r="CN55" s="435"/>
      <c r="CO55" s="435"/>
      <c r="CP55" s="435"/>
      <c r="CQ55" s="435"/>
      <c r="CR55" s="435"/>
      <c r="CS55" s="435"/>
      <c r="CT55" s="435"/>
      <c r="CU55" s="435"/>
      <c r="CV55" s="435"/>
      <c r="CW55" s="435"/>
      <c r="CX55" s="435"/>
      <c r="CY55" s="435"/>
      <c r="CZ55" s="435"/>
      <c r="DA55" s="435"/>
      <c r="DB55" s="435"/>
      <c r="DC55" s="435"/>
      <c r="DD55" s="435"/>
      <c r="DE55" s="435"/>
      <c r="DF55" s="435"/>
      <c r="DG55" s="435"/>
      <c r="DH55" s="435"/>
      <c r="DI55" s="435"/>
      <c r="DJ55" s="435"/>
      <c r="DK55" s="435"/>
      <c r="DL55" s="435"/>
      <c r="DM55" s="435"/>
      <c r="DN55" s="435"/>
      <c r="DO55" s="435"/>
      <c r="DP55" s="435"/>
      <c r="DQ55" s="435"/>
      <c r="DR55" s="435"/>
      <c r="DS55" s="435"/>
      <c r="DT55" s="435"/>
      <c r="DU55" s="435"/>
      <c r="DV55" s="435"/>
      <c r="DW55" s="435"/>
      <c r="DX55" s="435"/>
      <c r="DY55" s="435"/>
      <c r="DZ55" s="435"/>
      <c r="EA55" s="435"/>
      <c r="EB55" s="435"/>
      <c r="EC55" s="435"/>
      <c r="ED55" s="435"/>
      <c r="EE55" s="435"/>
      <c r="EF55" s="435"/>
      <c r="EG55" s="435"/>
      <c r="EH55" s="435"/>
      <c r="EI55" s="435"/>
      <c r="EJ55" s="435"/>
      <c r="EK55" s="435"/>
      <c r="EL55" s="435"/>
      <c r="EM55" s="435"/>
      <c r="EN55" s="435"/>
      <c r="EO55" s="435"/>
      <c r="EP55" s="435"/>
      <c r="EQ55" s="435"/>
      <c r="ER55" s="435"/>
      <c r="ES55" s="435"/>
      <c r="ET55" s="435"/>
      <c r="EU55" s="435"/>
      <c r="EV55" s="435"/>
      <c r="EW55" s="435"/>
      <c r="EX55" s="435"/>
      <c r="EY55" s="435"/>
      <c r="EZ55" s="435"/>
      <c r="FA55" s="435"/>
      <c r="FB55" s="435"/>
      <c r="FC55" s="435"/>
      <c r="FD55" s="435"/>
      <c r="FE55" s="435"/>
      <c r="FF55" s="435"/>
      <c r="FG55" s="435"/>
      <c r="FH55" s="435"/>
      <c r="FI55" s="435"/>
      <c r="FJ55" s="435"/>
      <c r="FK55" s="435"/>
      <c r="FL55" s="435"/>
      <c r="FM55" s="435"/>
      <c r="FN55" s="435"/>
      <c r="FO55" s="435"/>
      <c r="FP55" s="435"/>
      <c r="FQ55" s="435"/>
      <c r="FR55" s="435"/>
      <c r="FS55" s="435"/>
      <c r="FT55" s="435"/>
      <c r="FU55" s="435"/>
      <c r="FV55" s="435"/>
      <c r="FW55" s="435"/>
      <c r="FX55" s="435"/>
      <c r="FY55" s="435"/>
      <c r="FZ55" s="435"/>
      <c r="GA55" s="435"/>
      <c r="GB55" s="435"/>
      <c r="GC55" s="435"/>
      <c r="GD55" s="435"/>
      <c r="GE55" s="435"/>
      <c r="GF55" s="435"/>
      <c r="GG55" s="435"/>
      <c r="GH55" s="435"/>
      <c r="GI55" s="435"/>
      <c r="GJ55" s="435"/>
      <c r="GK55" s="435"/>
      <c r="GL55" s="435"/>
      <c r="GM55" s="435"/>
      <c r="GN55" s="435"/>
      <c r="GO55" s="435"/>
      <c r="GP55" s="435"/>
      <c r="GQ55" s="435"/>
      <c r="GR55" s="435"/>
      <c r="GS55" s="435"/>
      <c r="GT55" s="435"/>
      <c r="GU55" s="435"/>
      <c r="GV55" s="435"/>
      <c r="GW55" s="435"/>
      <c r="GX55" s="435"/>
      <c r="GY55" s="435"/>
      <c r="GZ55" s="435"/>
      <c r="HA55" s="435"/>
      <c r="HB55" s="435"/>
      <c r="HC55" s="435"/>
      <c r="HD55" s="435"/>
      <c r="HE55" s="435"/>
      <c r="HF55" s="435"/>
      <c r="HG55" s="435"/>
      <c r="HH55" s="435"/>
      <c r="HI55" s="435"/>
      <c r="HJ55" s="435"/>
      <c r="HK55" s="435"/>
      <c r="HL55" s="435"/>
      <c r="HM55" s="435"/>
      <c r="HN55" s="435"/>
      <c r="HO55" s="435"/>
      <c r="HP55" s="435"/>
      <c r="HQ55" s="435"/>
      <c r="HR55" s="435"/>
      <c r="HS55" s="435"/>
      <c r="HT55" s="435"/>
      <c r="HU55" s="435"/>
      <c r="HV55" s="435"/>
      <c r="HW55" s="435"/>
      <c r="HX55" s="435"/>
      <c r="HY55" s="435"/>
      <c r="HZ55" s="435"/>
      <c r="IA55" s="435"/>
      <c r="IB55" s="435"/>
      <c r="IC55" s="435"/>
      <c r="ID55" s="435"/>
      <c r="IE55" s="435"/>
      <c r="IF55" s="435"/>
      <c r="IG55" s="435"/>
      <c r="IH55" s="435"/>
      <c r="II55" s="435"/>
      <c r="IJ55" s="435"/>
      <c r="IK55" s="435"/>
      <c r="IL55" s="435"/>
      <c r="IM55" s="435"/>
      <c r="IN55" s="435"/>
      <c r="IO55" s="435"/>
      <c r="IP55" s="435"/>
      <c r="IQ55" s="435"/>
      <c r="IR55" s="435"/>
      <c r="IS55" s="435"/>
      <c r="IT55" s="435"/>
      <c r="IU55" s="435"/>
      <c r="IV55" s="435"/>
    </row>
    <row r="56" spans="2:256" ht="27.75" customHeight="1" x14ac:dyDescent="0.2">
      <c r="B56" s="447" t="s">
        <v>37</v>
      </c>
      <c r="C56" s="449"/>
      <c r="D56" s="449"/>
      <c r="E56" s="555"/>
      <c r="F56" s="622"/>
      <c r="G56" s="622"/>
      <c r="H56" s="622"/>
      <c r="I56" s="622"/>
      <c r="J56" s="623"/>
      <c r="K56" s="435"/>
      <c r="L56" s="435"/>
      <c r="M56" s="435"/>
      <c r="N56" s="435"/>
      <c r="O56" s="435"/>
      <c r="P56" s="435"/>
      <c r="Q56" s="435"/>
      <c r="R56" s="435"/>
      <c r="S56" s="435"/>
      <c r="T56" s="435"/>
      <c r="U56" s="435"/>
      <c r="V56" s="435"/>
      <c r="W56" s="435"/>
      <c r="X56" s="435"/>
      <c r="Y56" s="435"/>
      <c r="Z56" s="435"/>
      <c r="AA56" s="435"/>
      <c r="AB56" s="435"/>
      <c r="AC56" s="435"/>
      <c r="AD56" s="435"/>
      <c r="AE56" s="435"/>
      <c r="AF56" s="435"/>
      <c r="AG56" s="435"/>
      <c r="AH56" s="435"/>
      <c r="AI56" s="435"/>
      <c r="AJ56" s="435"/>
      <c r="AK56" s="435"/>
      <c r="AL56" s="435"/>
      <c r="AM56" s="435"/>
      <c r="AN56" s="435"/>
      <c r="AO56" s="435"/>
      <c r="AP56" s="435"/>
      <c r="AQ56" s="435"/>
      <c r="AR56" s="435"/>
      <c r="AS56" s="435"/>
      <c r="AT56" s="435"/>
      <c r="AU56" s="435"/>
      <c r="AV56" s="435"/>
      <c r="AW56" s="435"/>
      <c r="AX56" s="435"/>
      <c r="AY56" s="435"/>
      <c r="AZ56" s="435"/>
      <c r="BA56" s="435"/>
      <c r="BB56" s="435"/>
      <c r="BC56" s="435"/>
      <c r="BD56" s="435"/>
      <c r="BE56" s="435"/>
      <c r="BF56" s="435"/>
      <c r="BG56" s="435"/>
      <c r="BH56" s="435"/>
      <c r="BI56" s="435"/>
      <c r="BJ56" s="435"/>
      <c r="BK56" s="435"/>
      <c r="BL56" s="435"/>
      <c r="BM56" s="435"/>
      <c r="BN56" s="435"/>
      <c r="BO56" s="435"/>
      <c r="BP56" s="435"/>
      <c r="BQ56" s="435"/>
      <c r="BR56" s="435"/>
      <c r="BS56" s="435"/>
      <c r="BT56" s="435"/>
      <c r="BU56" s="435"/>
      <c r="BV56" s="435"/>
      <c r="BW56" s="435"/>
      <c r="BX56" s="435"/>
      <c r="BY56" s="435"/>
      <c r="BZ56" s="435"/>
      <c r="CA56" s="435"/>
      <c r="CB56" s="435"/>
      <c r="CC56" s="435"/>
      <c r="CD56" s="435"/>
      <c r="CE56" s="435"/>
      <c r="CF56" s="435"/>
      <c r="CG56" s="435"/>
      <c r="CH56" s="435"/>
      <c r="CI56" s="435"/>
      <c r="CJ56" s="435"/>
      <c r="CK56" s="435"/>
      <c r="CL56" s="435"/>
      <c r="CM56" s="435"/>
      <c r="CN56" s="435"/>
      <c r="CO56" s="435"/>
      <c r="CP56" s="435"/>
      <c r="CQ56" s="435"/>
      <c r="CR56" s="435"/>
      <c r="CS56" s="435"/>
      <c r="CT56" s="435"/>
      <c r="CU56" s="435"/>
      <c r="CV56" s="435"/>
      <c r="CW56" s="435"/>
      <c r="CX56" s="435"/>
      <c r="CY56" s="435"/>
      <c r="CZ56" s="435"/>
      <c r="DA56" s="435"/>
      <c r="DB56" s="435"/>
      <c r="DC56" s="435"/>
      <c r="DD56" s="435"/>
      <c r="DE56" s="435"/>
      <c r="DF56" s="435"/>
      <c r="DG56" s="435"/>
      <c r="DH56" s="435"/>
      <c r="DI56" s="435"/>
      <c r="DJ56" s="435"/>
      <c r="DK56" s="435"/>
      <c r="DL56" s="435"/>
      <c r="DM56" s="435"/>
      <c r="DN56" s="435"/>
      <c r="DO56" s="435"/>
      <c r="DP56" s="435"/>
      <c r="DQ56" s="435"/>
      <c r="DR56" s="435"/>
      <c r="DS56" s="435"/>
      <c r="DT56" s="435"/>
      <c r="DU56" s="435"/>
      <c r="DV56" s="435"/>
      <c r="DW56" s="435"/>
      <c r="DX56" s="435"/>
      <c r="DY56" s="435"/>
      <c r="DZ56" s="435"/>
      <c r="EA56" s="435"/>
      <c r="EB56" s="435"/>
      <c r="EC56" s="435"/>
      <c r="ED56" s="435"/>
      <c r="EE56" s="435"/>
      <c r="EF56" s="435"/>
      <c r="EG56" s="435"/>
      <c r="EH56" s="435"/>
      <c r="EI56" s="435"/>
      <c r="EJ56" s="435"/>
      <c r="EK56" s="435"/>
      <c r="EL56" s="435"/>
      <c r="EM56" s="435"/>
      <c r="EN56" s="435"/>
      <c r="EO56" s="435"/>
      <c r="EP56" s="435"/>
      <c r="EQ56" s="435"/>
      <c r="ER56" s="435"/>
      <c r="ES56" s="435"/>
      <c r="ET56" s="435"/>
      <c r="EU56" s="435"/>
      <c r="EV56" s="435"/>
      <c r="EW56" s="435"/>
      <c r="EX56" s="435"/>
      <c r="EY56" s="435"/>
      <c r="EZ56" s="435"/>
      <c r="FA56" s="435"/>
      <c r="FB56" s="435"/>
      <c r="FC56" s="435"/>
      <c r="FD56" s="435"/>
      <c r="FE56" s="435"/>
      <c r="FF56" s="435"/>
      <c r="FG56" s="435"/>
      <c r="FH56" s="435"/>
      <c r="FI56" s="435"/>
      <c r="FJ56" s="435"/>
      <c r="FK56" s="435"/>
      <c r="FL56" s="435"/>
      <c r="FM56" s="435"/>
      <c r="FN56" s="435"/>
      <c r="FO56" s="435"/>
      <c r="FP56" s="435"/>
      <c r="FQ56" s="435"/>
      <c r="FR56" s="435"/>
      <c r="FS56" s="435"/>
      <c r="FT56" s="435"/>
      <c r="FU56" s="435"/>
      <c r="FV56" s="435"/>
      <c r="FW56" s="435"/>
      <c r="FX56" s="435"/>
      <c r="FY56" s="435"/>
      <c r="FZ56" s="435"/>
      <c r="GA56" s="435"/>
      <c r="GB56" s="435"/>
      <c r="GC56" s="435"/>
      <c r="GD56" s="435"/>
      <c r="GE56" s="435"/>
      <c r="GF56" s="435"/>
      <c r="GG56" s="435"/>
      <c r="GH56" s="435"/>
      <c r="GI56" s="435"/>
      <c r="GJ56" s="435"/>
      <c r="GK56" s="435"/>
      <c r="GL56" s="435"/>
      <c r="GM56" s="435"/>
      <c r="GN56" s="435"/>
      <c r="GO56" s="435"/>
      <c r="GP56" s="435"/>
      <c r="GQ56" s="435"/>
      <c r="GR56" s="435"/>
      <c r="GS56" s="435"/>
      <c r="GT56" s="435"/>
      <c r="GU56" s="435"/>
      <c r="GV56" s="435"/>
      <c r="GW56" s="435"/>
      <c r="GX56" s="435"/>
      <c r="GY56" s="435"/>
      <c r="GZ56" s="435"/>
      <c r="HA56" s="435"/>
      <c r="HB56" s="435"/>
      <c r="HC56" s="435"/>
      <c r="HD56" s="435"/>
      <c r="HE56" s="435"/>
      <c r="HF56" s="435"/>
      <c r="HG56" s="435"/>
      <c r="HH56" s="435"/>
      <c r="HI56" s="435"/>
      <c r="HJ56" s="435"/>
      <c r="HK56" s="435"/>
      <c r="HL56" s="435"/>
      <c r="HM56" s="435"/>
      <c r="HN56" s="435"/>
      <c r="HO56" s="435"/>
      <c r="HP56" s="435"/>
      <c r="HQ56" s="435"/>
      <c r="HR56" s="435"/>
      <c r="HS56" s="435"/>
      <c r="HT56" s="435"/>
      <c r="HU56" s="435"/>
      <c r="HV56" s="435"/>
      <c r="HW56" s="435"/>
      <c r="HX56" s="435"/>
      <c r="HY56" s="435"/>
      <c r="HZ56" s="435"/>
      <c r="IA56" s="435"/>
      <c r="IB56" s="435"/>
      <c r="IC56" s="435"/>
      <c r="ID56" s="435"/>
      <c r="IE56" s="435"/>
      <c r="IF56" s="435"/>
      <c r="IG56" s="435"/>
      <c r="IH56" s="435"/>
      <c r="II56" s="435"/>
      <c r="IJ56" s="435"/>
      <c r="IK56" s="435"/>
      <c r="IL56" s="435"/>
      <c r="IM56" s="435"/>
      <c r="IN56" s="435"/>
      <c r="IO56" s="435"/>
      <c r="IP56" s="435"/>
      <c r="IQ56" s="435"/>
      <c r="IR56" s="435"/>
      <c r="IS56" s="435"/>
      <c r="IT56" s="435"/>
      <c r="IU56" s="435"/>
      <c r="IV56" s="435"/>
    </row>
    <row r="57" spans="2:256" ht="21.95" customHeight="1" x14ac:dyDescent="0.2">
      <c r="B57" s="447" t="s">
        <v>3</v>
      </c>
      <c r="C57" s="449"/>
      <c r="D57" s="449"/>
      <c r="E57" s="453"/>
      <c r="F57" s="452"/>
      <c r="G57" s="451"/>
      <c r="H57" s="451"/>
      <c r="I57" s="451"/>
      <c r="J57" s="450"/>
      <c r="K57" s="435"/>
      <c r="L57" s="435"/>
      <c r="M57" s="435"/>
      <c r="N57" s="435"/>
      <c r="O57" s="435"/>
      <c r="P57" s="435"/>
      <c r="Q57" s="435"/>
      <c r="R57" s="435"/>
      <c r="S57" s="435"/>
      <c r="T57" s="435"/>
      <c r="U57" s="435"/>
      <c r="V57" s="435"/>
      <c r="W57" s="435"/>
      <c r="X57" s="435"/>
      <c r="Y57" s="435"/>
      <c r="Z57" s="435"/>
      <c r="AA57" s="435"/>
      <c r="AB57" s="435"/>
      <c r="AC57" s="435"/>
      <c r="AD57" s="435"/>
      <c r="AE57" s="435"/>
      <c r="AF57" s="435"/>
      <c r="AG57" s="435"/>
      <c r="AH57" s="435"/>
      <c r="AI57" s="435"/>
      <c r="AJ57" s="435"/>
      <c r="AK57" s="435"/>
      <c r="AL57" s="435"/>
      <c r="AM57" s="435"/>
      <c r="AN57" s="435"/>
      <c r="AO57" s="435"/>
      <c r="AP57" s="435"/>
      <c r="AQ57" s="435"/>
      <c r="AR57" s="435"/>
      <c r="AS57" s="435"/>
      <c r="AT57" s="435"/>
      <c r="AU57" s="435"/>
      <c r="AV57" s="435"/>
      <c r="AW57" s="435"/>
      <c r="AX57" s="435"/>
      <c r="AY57" s="435"/>
      <c r="AZ57" s="435"/>
      <c r="BA57" s="435"/>
      <c r="BB57" s="435"/>
      <c r="BC57" s="435"/>
      <c r="BD57" s="435"/>
      <c r="BE57" s="435"/>
      <c r="BF57" s="435"/>
      <c r="BG57" s="435"/>
      <c r="BH57" s="435"/>
      <c r="BI57" s="435"/>
      <c r="BJ57" s="435"/>
      <c r="BK57" s="435"/>
      <c r="BL57" s="435"/>
      <c r="BM57" s="435"/>
      <c r="BN57" s="435"/>
      <c r="BO57" s="435"/>
      <c r="BP57" s="435"/>
      <c r="BQ57" s="435"/>
      <c r="BR57" s="435"/>
      <c r="BS57" s="435"/>
      <c r="BT57" s="435"/>
      <c r="BU57" s="435"/>
      <c r="BV57" s="435"/>
      <c r="BW57" s="435"/>
      <c r="BX57" s="435"/>
      <c r="BY57" s="435"/>
      <c r="BZ57" s="435"/>
      <c r="CA57" s="435"/>
      <c r="CB57" s="435"/>
      <c r="CC57" s="435"/>
      <c r="CD57" s="435"/>
      <c r="CE57" s="435"/>
      <c r="CF57" s="435"/>
      <c r="CG57" s="435"/>
      <c r="CH57" s="435"/>
      <c r="CI57" s="435"/>
      <c r="CJ57" s="435"/>
      <c r="CK57" s="435"/>
      <c r="CL57" s="435"/>
      <c r="CM57" s="435"/>
      <c r="CN57" s="435"/>
      <c r="CO57" s="435"/>
      <c r="CP57" s="435"/>
      <c r="CQ57" s="435"/>
      <c r="CR57" s="435"/>
      <c r="CS57" s="435"/>
      <c r="CT57" s="435"/>
      <c r="CU57" s="435"/>
      <c r="CV57" s="435"/>
      <c r="CW57" s="435"/>
      <c r="CX57" s="435"/>
      <c r="CY57" s="435"/>
      <c r="CZ57" s="435"/>
      <c r="DA57" s="435"/>
      <c r="DB57" s="435"/>
      <c r="DC57" s="435"/>
      <c r="DD57" s="435"/>
      <c r="DE57" s="435"/>
      <c r="DF57" s="435"/>
      <c r="DG57" s="435"/>
      <c r="DH57" s="435"/>
      <c r="DI57" s="435"/>
      <c r="DJ57" s="435"/>
      <c r="DK57" s="435"/>
      <c r="DL57" s="435"/>
      <c r="DM57" s="435"/>
      <c r="DN57" s="435"/>
      <c r="DO57" s="435"/>
      <c r="DP57" s="435"/>
      <c r="DQ57" s="435"/>
      <c r="DR57" s="435"/>
      <c r="DS57" s="435"/>
      <c r="DT57" s="435"/>
      <c r="DU57" s="435"/>
      <c r="DV57" s="435"/>
      <c r="DW57" s="435"/>
      <c r="DX57" s="435"/>
      <c r="DY57" s="435"/>
      <c r="DZ57" s="435"/>
      <c r="EA57" s="435"/>
      <c r="EB57" s="435"/>
      <c r="EC57" s="435"/>
      <c r="ED57" s="435"/>
      <c r="EE57" s="435"/>
      <c r="EF57" s="435"/>
      <c r="EG57" s="435"/>
      <c r="EH57" s="435"/>
      <c r="EI57" s="435"/>
      <c r="EJ57" s="435"/>
      <c r="EK57" s="435"/>
      <c r="EL57" s="435"/>
      <c r="EM57" s="435"/>
      <c r="EN57" s="435"/>
      <c r="EO57" s="435"/>
      <c r="EP57" s="435"/>
      <c r="EQ57" s="435"/>
      <c r="ER57" s="435"/>
      <c r="ES57" s="435"/>
      <c r="ET57" s="435"/>
      <c r="EU57" s="435"/>
      <c r="EV57" s="435"/>
      <c r="EW57" s="435"/>
      <c r="EX57" s="435"/>
      <c r="EY57" s="435"/>
      <c r="EZ57" s="435"/>
      <c r="FA57" s="435"/>
      <c r="FB57" s="435"/>
      <c r="FC57" s="435"/>
      <c r="FD57" s="435"/>
      <c r="FE57" s="435"/>
      <c r="FF57" s="435"/>
      <c r="FG57" s="435"/>
      <c r="FH57" s="435"/>
      <c r="FI57" s="435"/>
      <c r="FJ57" s="435"/>
      <c r="FK57" s="435"/>
      <c r="FL57" s="435"/>
      <c r="FM57" s="435"/>
      <c r="FN57" s="435"/>
      <c r="FO57" s="435"/>
      <c r="FP57" s="435"/>
      <c r="FQ57" s="435"/>
      <c r="FR57" s="435"/>
      <c r="FS57" s="435"/>
      <c r="FT57" s="435"/>
      <c r="FU57" s="435"/>
      <c r="FV57" s="435"/>
      <c r="FW57" s="435"/>
      <c r="FX57" s="435"/>
      <c r="FY57" s="435"/>
      <c r="FZ57" s="435"/>
      <c r="GA57" s="435"/>
      <c r="GB57" s="435"/>
      <c r="GC57" s="435"/>
      <c r="GD57" s="435"/>
      <c r="GE57" s="435"/>
      <c r="GF57" s="435"/>
      <c r="GG57" s="435"/>
      <c r="GH57" s="435"/>
      <c r="GI57" s="435"/>
      <c r="GJ57" s="435"/>
      <c r="GK57" s="435"/>
      <c r="GL57" s="435"/>
      <c r="GM57" s="435"/>
      <c r="GN57" s="435"/>
      <c r="GO57" s="435"/>
      <c r="GP57" s="435"/>
      <c r="GQ57" s="435"/>
      <c r="GR57" s="435"/>
      <c r="GS57" s="435"/>
      <c r="GT57" s="435"/>
      <c r="GU57" s="435"/>
      <c r="GV57" s="435"/>
      <c r="GW57" s="435"/>
      <c r="GX57" s="435"/>
      <c r="GY57" s="435"/>
      <c r="GZ57" s="435"/>
      <c r="HA57" s="435"/>
      <c r="HB57" s="435"/>
      <c r="HC57" s="435"/>
      <c r="HD57" s="435"/>
      <c r="HE57" s="435"/>
      <c r="HF57" s="435"/>
      <c r="HG57" s="435"/>
      <c r="HH57" s="435"/>
      <c r="HI57" s="435"/>
      <c r="HJ57" s="435"/>
      <c r="HK57" s="435"/>
      <c r="HL57" s="435"/>
      <c r="HM57" s="435"/>
      <c r="HN57" s="435"/>
      <c r="HO57" s="435"/>
      <c r="HP57" s="435"/>
      <c r="HQ57" s="435"/>
      <c r="HR57" s="435"/>
      <c r="HS57" s="435"/>
      <c r="HT57" s="435"/>
      <c r="HU57" s="435"/>
      <c r="HV57" s="435"/>
      <c r="HW57" s="435"/>
      <c r="HX57" s="435"/>
      <c r="HY57" s="435"/>
      <c r="HZ57" s="435"/>
      <c r="IA57" s="435"/>
      <c r="IB57" s="435"/>
      <c r="IC57" s="435"/>
      <c r="ID57" s="435"/>
      <c r="IE57" s="435"/>
      <c r="IF57" s="435"/>
      <c r="IG57" s="435"/>
      <c r="IH57" s="435"/>
      <c r="II57" s="435"/>
      <c r="IJ57" s="435"/>
      <c r="IK57" s="435"/>
      <c r="IL57" s="435"/>
      <c r="IM57" s="435"/>
      <c r="IN57" s="435"/>
      <c r="IO57" s="435"/>
      <c r="IP57" s="435"/>
      <c r="IQ57" s="435"/>
      <c r="IR57" s="435"/>
      <c r="IS57" s="435"/>
      <c r="IT57" s="435"/>
      <c r="IU57" s="435"/>
      <c r="IV57" s="435"/>
    </row>
    <row r="58" spans="2:256" ht="21.95" customHeight="1" x14ac:dyDescent="0.2">
      <c r="B58" s="447" t="s">
        <v>5</v>
      </c>
      <c r="C58" s="449"/>
      <c r="D58" s="449"/>
      <c r="E58" s="448"/>
      <c r="F58" s="449"/>
      <c r="G58" s="449"/>
      <c r="H58" s="449"/>
      <c r="I58" s="446"/>
      <c r="J58" s="445"/>
      <c r="K58" s="435"/>
      <c r="L58" s="435"/>
      <c r="M58" s="435"/>
      <c r="N58" s="435"/>
      <c r="O58" s="435"/>
      <c r="P58" s="435"/>
      <c r="Q58" s="435"/>
      <c r="R58" s="435"/>
      <c r="S58" s="435"/>
      <c r="T58" s="435"/>
      <c r="U58" s="435"/>
      <c r="V58" s="435"/>
      <c r="W58" s="435"/>
      <c r="X58" s="435"/>
      <c r="Y58" s="435"/>
      <c r="Z58" s="435"/>
      <c r="AA58" s="435"/>
      <c r="AB58" s="435"/>
      <c r="AC58" s="435"/>
      <c r="AD58" s="435"/>
      <c r="AE58" s="435"/>
      <c r="AF58" s="435"/>
      <c r="AG58" s="435"/>
      <c r="AH58" s="435"/>
      <c r="AI58" s="435"/>
      <c r="AJ58" s="435"/>
      <c r="AK58" s="435"/>
      <c r="AL58" s="435"/>
      <c r="AM58" s="435"/>
      <c r="AN58" s="435"/>
      <c r="AO58" s="435"/>
      <c r="AP58" s="435"/>
      <c r="AQ58" s="435"/>
      <c r="AR58" s="435"/>
      <c r="AS58" s="435"/>
      <c r="AT58" s="435"/>
      <c r="AU58" s="435"/>
      <c r="AV58" s="435"/>
      <c r="AW58" s="435"/>
      <c r="AX58" s="435"/>
      <c r="AY58" s="435"/>
      <c r="AZ58" s="435"/>
      <c r="BA58" s="435"/>
      <c r="BB58" s="435"/>
      <c r="BC58" s="435"/>
      <c r="BD58" s="435"/>
      <c r="BE58" s="435"/>
      <c r="BF58" s="435"/>
      <c r="BG58" s="435"/>
      <c r="BH58" s="435"/>
      <c r="BI58" s="435"/>
      <c r="BJ58" s="435"/>
      <c r="BK58" s="435"/>
      <c r="BL58" s="435"/>
      <c r="BM58" s="435"/>
      <c r="BN58" s="435"/>
      <c r="BO58" s="435"/>
      <c r="BP58" s="435"/>
      <c r="BQ58" s="435"/>
      <c r="BR58" s="435"/>
      <c r="BS58" s="435"/>
      <c r="BT58" s="435"/>
      <c r="BU58" s="435"/>
      <c r="BV58" s="435"/>
      <c r="BW58" s="435"/>
      <c r="BX58" s="435"/>
      <c r="BY58" s="435"/>
      <c r="BZ58" s="435"/>
      <c r="CA58" s="435"/>
      <c r="CB58" s="435"/>
      <c r="CC58" s="435"/>
      <c r="CD58" s="435"/>
      <c r="CE58" s="435"/>
      <c r="CF58" s="435"/>
      <c r="CG58" s="435"/>
      <c r="CH58" s="435"/>
      <c r="CI58" s="435"/>
      <c r="CJ58" s="435"/>
      <c r="CK58" s="435"/>
      <c r="CL58" s="435"/>
      <c r="CM58" s="435"/>
      <c r="CN58" s="435"/>
      <c r="CO58" s="435"/>
      <c r="CP58" s="435"/>
      <c r="CQ58" s="435"/>
      <c r="CR58" s="435"/>
      <c r="CS58" s="435"/>
      <c r="CT58" s="435"/>
      <c r="CU58" s="435"/>
      <c r="CV58" s="435"/>
      <c r="CW58" s="435"/>
      <c r="CX58" s="435"/>
      <c r="CY58" s="435"/>
      <c r="CZ58" s="435"/>
      <c r="DA58" s="435"/>
      <c r="DB58" s="435"/>
      <c r="DC58" s="435"/>
      <c r="DD58" s="435"/>
      <c r="DE58" s="435"/>
      <c r="DF58" s="435"/>
      <c r="DG58" s="435"/>
      <c r="DH58" s="435"/>
      <c r="DI58" s="435"/>
      <c r="DJ58" s="435"/>
      <c r="DK58" s="435"/>
      <c r="DL58" s="435"/>
      <c r="DM58" s="435"/>
      <c r="DN58" s="435"/>
      <c r="DO58" s="435"/>
      <c r="DP58" s="435"/>
      <c r="DQ58" s="435"/>
      <c r="DR58" s="435"/>
      <c r="DS58" s="435"/>
      <c r="DT58" s="435"/>
      <c r="DU58" s="435"/>
      <c r="DV58" s="435"/>
      <c r="DW58" s="435"/>
      <c r="DX58" s="435"/>
      <c r="DY58" s="435"/>
      <c r="DZ58" s="435"/>
      <c r="EA58" s="435"/>
      <c r="EB58" s="435"/>
      <c r="EC58" s="435"/>
      <c r="ED58" s="435"/>
      <c r="EE58" s="435"/>
      <c r="EF58" s="435"/>
      <c r="EG58" s="435"/>
      <c r="EH58" s="435"/>
      <c r="EI58" s="435"/>
      <c r="EJ58" s="435"/>
      <c r="EK58" s="435"/>
      <c r="EL58" s="435"/>
      <c r="EM58" s="435"/>
      <c r="EN58" s="435"/>
      <c r="EO58" s="435"/>
      <c r="EP58" s="435"/>
      <c r="EQ58" s="435"/>
      <c r="ER58" s="435"/>
      <c r="ES58" s="435"/>
      <c r="ET58" s="435"/>
      <c r="EU58" s="435"/>
      <c r="EV58" s="435"/>
      <c r="EW58" s="435"/>
      <c r="EX58" s="435"/>
      <c r="EY58" s="435"/>
      <c r="EZ58" s="435"/>
      <c r="FA58" s="435"/>
      <c r="FB58" s="435"/>
      <c r="FC58" s="435"/>
      <c r="FD58" s="435"/>
      <c r="FE58" s="435"/>
      <c r="FF58" s="435"/>
      <c r="FG58" s="435"/>
      <c r="FH58" s="435"/>
      <c r="FI58" s="435"/>
      <c r="FJ58" s="435"/>
      <c r="FK58" s="435"/>
      <c r="FL58" s="435"/>
      <c r="FM58" s="435"/>
      <c r="FN58" s="435"/>
      <c r="FO58" s="435"/>
      <c r="FP58" s="435"/>
      <c r="FQ58" s="435"/>
      <c r="FR58" s="435"/>
      <c r="FS58" s="435"/>
      <c r="FT58" s="435"/>
      <c r="FU58" s="435"/>
      <c r="FV58" s="435"/>
      <c r="FW58" s="435"/>
      <c r="FX58" s="435"/>
      <c r="FY58" s="435"/>
      <c r="FZ58" s="435"/>
      <c r="GA58" s="435"/>
      <c r="GB58" s="435"/>
      <c r="GC58" s="435"/>
      <c r="GD58" s="435"/>
      <c r="GE58" s="435"/>
      <c r="GF58" s="435"/>
      <c r="GG58" s="435"/>
      <c r="GH58" s="435"/>
      <c r="GI58" s="435"/>
      <c r="GJ58" s="435"/>
      <c r="GK58" s="435"/>
      <c r="GL58" s="435"/>
      <c r="GM58" s="435"/>
      <c r="GN58" s="435"/>
      <c r="GO58" s="435"/>
      <c r="GP58" s="435"/>
      <c r="GQ58" s="435"/>
      <c r="GR58" s="435"/>
      <c r="GS58" s="435"/>
      <c r="GT58" s="435"/>
      <c r="GU58" s="435"/>
      <c r="GV58" s="435"/>
      <c r="GW58" s="435"/>
      <c r="GX58" s="435"/>
      <c r="GY58" s="435"/>
      <c r="GZ58" s="435"/>
      <c r="HA58" s="435"/>
      <c r="HB58" s="435"/>
      <c r="HC58" s="435"/>
      <c r="HD58" s="435"/>
      <c r="HE58" s="435"/>
      <c r="HF58" s="435"/>
      <c r="HG58" s="435"/>
      <c r="HH58" s="435"/>
      <c r="HI58" s="435"/>
      <c r="HJ58" s="435"/>
      <c r="HK58" s="435"/>
      <c r="HL58" s="435"/>
      <c r="HM58" s="435"/>
      <c r="HN58" s="435"/>
      <c r="HO58" s="435"/>
      <c r="HP58" s="435"/>
      <c r="HQ58" s="435"/>
      <c r="HR58" s="435"/>
      <c r="HS58" s="435"/>
      <c r="HT58" s="435"/>
      <c r="HU58" s="435"/>
      <c r="HV58" s="435"/>
      <c r="HW58" s="435"/>
      <c r="HX58" s="435"/>
      <c r="HY58" s="435"/>
      <c r="HZ58" s="435"/>
      <c r="IA58" s="435"/>
      <c r="IB58" s="435"/>
      <c r="IC58" s="435"/>
      <c r="ID58" s="435"/>
      <c r="IE58" s="435"/>
      <c r="IF58" s="435"/>
      <c r="IG58" s="435"/>
      <c r="IH58" s="435"/>
      <c r="II58" s="435"/>
      <c r="IJ58" s="435"/>
      <c r="IK58" s="435"/>
      <c r="IL58" s="435"/>
      <c r="IM58" s="435"/>
      <c r="IN58" s="435"/>
      <c r="IO58" s="435"/>
      <c r="IP58" s="435"/>
      <c r="IQ58" s="435"/>
      <c r="IR58" s="435"/>
      <c r="IS58" s="435"/>
      <c r="IT58" s="435"/>
      <c r="IU58" s="435"/>
      <c r="IV58" s="435"/>
    </row>
    <row r="59" spans="2:256" ht="21.95" customHeight="1" x14ac:dyDescent="0.2">
      <c r="B59" s="447" t="s">
        <v>29</v>
      </c>
      <c r="C59" s="449"/>
      <c r="D59" s="449"/>
      <c r="E59" s="448"/>
      <c r="F59" s="449"/>
      <c r="G59" s="449"/>
      <c r="H59" s="449"/>
      <c r="I59" s="446"/>
      <c r="J59" s="445"/>
      <c r="K59" s="435"/>
      <c r="L59" s="435"/>
      <c r="M59" s="435"/>
      <c r="N59" s="435"/>
      <c r="O59" s="435"/>
      <c r="P59" s="435"/>
      <c r="Q59" s="435"/>
      <c r="R59" s="435"/>
      <c r="S59" s="435"/>
      <c r="T59" s="435"/>
      <c r="U59" s="435"/>
      <c r="V59" s="435"/>
      <c r="W59" s="435"/>
      <c r="X59" s="435"/>
      <c r="Y59" s="435"/>
      <c r="Z59" s="435"/>
      <c r="AA59" s="435"/>
      <c r="AB59" s="435"/>
      <c r="AC59" s="435"/>
      <c r="AD59" s="435"/>
      <c r="AE59" s="435"/>
      <c r="AF59" s="435"/>
      <c r="AG59" s="435"/>
      <c r="AH59" s="435"/>
      <c r="AI59" s="435"/>
      <c r="AJ59" s="435"/>
      <c r="AK59" s="435"/>
      <c r="AL59" s="435"/>
      <c r="AM59" s="435"/>
      <c r="AN59" s="435"/>
      <c r="AO59" s="435"/>
      <c r="AP59" s="435"/>
      <c r="AQ59" s="435"/>
      <c r="AR59" s="435"/>
      <c r="AS59" s="435"/>
      <c r="AT59" s="435"/>
      <c r="AU59" s="435"/>
      <c r="AV59" s="435"/>
      <c r="AW59" s="435"/>
      <c r="AX59" s="435"/>
      <c r="AY59" s="435"/>
      <c r="AZ59" s="435"/>
      <c r="BA59" s="435"/>
      <c r="BB59" s="435"/>
      <c r="BC59" s="435"/>
      <c r="BD59" s="435"/>
      <c r="BE59" s="435"/>
      <c r="BF59" s="435"/>
      <c r="BG59" s="435"/>
      <c r="BH59" s="435"/>
      <c r="BI59" s="435"/>
      <c r="BJ59" s="435"/>
      <c r="BK59" s="435"/>
      <c r="BL59" s="435"/>
      <c r="BM59" s="435"/>
      <c r="BN59" s="435"/>
      <c r="BO59" s="435"/>
      <c r="BP59" s="435"/>
      <c r="BQ59" s="435"/>
      <c r="BR59" s="435"/>
      <c r="BS59" s="435"/>
      <c r="BT59" s="435"/>
      <c r="BU59" s="435"/>
      <c r="BV59" s="435"/>
      <c r="BW59" s="435"/>
      <c r="BX59" s="435"/>
      <c r="BY59" s="435"/>
      <c r="BZ59" s="435"/>
      <c r="CA59" s="435"/>
      <c r="CB59" s="435"/>
      <c r="CC59" s="435"/>
      <c r="CD59" s="435"/>
      <c r="CE59" s="435"/>
      <c r="CF59" s="435"/>
      <c r="CG59" s="435"/>
      <c r="CH59" s="435"/>
      <c r="CI59" s="435"/>
      <c r="CJ59" s="435"/>
      <c r="CK59" s="435"/>
      <c r="CL59" s="435"/>
      <c r="CM59" s="435"/>
      <c r="CN59" s="435"/>
      <c r="CO59" s="435"/>
      <c r="CP59" s="435"/>
      <c r="CQ59" s="435"/>
      <c r="CR59" s="435"/>
      <c r="CS59" s="435"/>
      <c r="CT59" s="435"/>
      <c r="CU59" s="435"/>
      <c r="CV59" s="435"/>
      <c r="CW59" s="435"/>
      <c r="CX59" s="435"/>
      <c r="CY59" s="435"/>
      <c r="CZ59" s="435"/>
      <c r="DA59" s="435"/>
      <c r="DB59" s="435"/>
      <c r="DC59" s="435"/>
      <c r="DD59" s="435"/>
      <c r="DE59" s="435"/>
      <c r="DF59" s="435"/>
      <c r="DG59" s="435"/>
      <c r="DH59" s="435"/>
      <c r="DI59" s="435"/>
      <c r="DJ59" s="435"/>
      <c r="DK59" s="435"/>
      <c r="DL59" s="435"/>
      <c r="DM59" s="435"/>
      <c r="DN59" s="435"/>
      <c r="DO59" s="435"/>
      <c r="DP59" s="435"/>
      <c r="DQ59" s="435"/>
      <c r="DR59" s="435"/>
      <c r="DS59" s="435"/>
      <c r="DT59" s="435"/>
      <c r="DU59" s="435"/>
      <c r="DV59" s="435"/>
      <c r="DW59" s="435"/>
      <c r="DX59" s="435"/>
      <c r="DY59" s="435"/>
      <c r="DZ59" s="435"/>
      <c r="EA59" s="435"/>
      <c r="EB59" s="435"/>
      <c r="EC59" s="435"/>
      <c r="ED59" s="435"/>
      <c r="EE59" s="435"/>
      <c r="EF59" s="435"/>
      <c r="EG59" s="435"/>
      <c r="EH59" s="435"/>
      <c r="EI59" s="435"/>
      <c r="EJ59" s="435"/>
      <c r="EK59" s="435"/>
      <c r="EL59" s="435"/>
      <c r="EM59" s="435"/>
      <c r="EN59" s="435"/>
      <c r="EO59" s="435"/>
      <c r="EP59" s="435"/>
      <c r="EQ59" s="435"/>
      <c r="ER59" s="435"/>
      <c r="ES59" s="435"/>
      <c r="ET59" s="435"/>
      <c r="EU59" s="435"/>
      <c r="EV59" s="435"/>
      <c r="EW59" s="435"/>
      <c r="EX59" s="435"/>
      <c r="EY59" s="435"/>
      <c r="EZ59" s="435"/>
      <c r="FA59" s="435"/>
      <c r="FB59" s="435"/>
      <c r="FC59" s="435"/>
      <c r="FD59" s="435"/>
      <c r="FE59" s="435"/>
      <c r="FF59" s="435"/>
      <c r="FG59" s="435"/>
      <c r="FH59" s="435"/>
      <c r="FI59" s="435"/>
      <c r="FJ59" s="435"/>
      <c r="FK59" s="435"/>
      <c r="FL59" s="435"/>
      <c r="FM59" s="435"/>
      <c r="FN59" s="435"/>
      <c r="FO59" s="435"/>
      <c r="FP59" s="435"/>
      <c r="FQ59" s="435"/>
      <c r="FR59" s="435"/>
      <c r="FS59" s="435"/>
      <c r="FT59" s="435"/>
      <c r="FU59" s="435"/>
      <c r="FV59" s="435"/>
      <c r="FW59" s="435"/>
      <c r="FX59" s="435"/>
      <c r="FY59" s="435"/>
      <c r="FZ59" s="435"/>
      <c r="GA59" s="435"/>
      <c r="GB59" s="435"/>
      <c r="GC59" s="435"/>
      <c r="GD59" s="435"/>
      <c r="GE59" s="435"/>
      <c r="GF59" s="435"/>
      <c r="GG59" s="435"/>
      <c r="GH59" s="435"/>
      <c r="GI59" s="435"/>
      <c r="GJ59" s="435"/>
      <c r="GK59" s="435"/>
      <c r="GL59" s="435"/>
      <c r="GM59" s="435"/>
      <c r="GN59" s="435"/>
      <c r="GO59" s="435"/>
      <c r="GP59" s="435"/>
      <c r="GQ59" s="435"/>
      <c r="GR59" s="435"/>
      <c r="GS59" s="435"/>
      <c r="GT59" s="435"/>
      <c r="GU59" s="435"/>
      <c r="GV59" s="435"/>
      <c r="GW59" s="435"/>
      <c r="GX59" s="435"/>
      <c r="GY59" s="435"/>
      <c r="GZ59" s="435"/>
      <c r="HA59" s="435"/>
      <c r="HB59" s="435"/>
      <c r="HC59" s="435"/>
      <c r="HD59" s="435"/>
      <c r="HE59" s="435"/>
      <c r="HF59" s="435"/>
      <c r="HG59" s="435"/>
      <c r="HH59" s="435"/>
      <c r="HI59" s="435"/>
      <c r="HJ59" s="435"/>
      <c r="HK59" s="435"/>
      <c r="HL59" s="435"/>
      <c r="HM59" s="435"/>
      <c r="HN59" s="435"/>
      <c r="HO59" s="435"/>
      <c r="HP59" s="435"/>
      <c r="HQ59" s="435"/>
      <c r="HR59" s="435"/>
      <c r="HS59" s="435"/>
      <c r="HT59" s="435"/>
      <c r="HU59" s="435"/>
      <c r="HV59" s="435"/>
      <c r="HW59" s="435"/>
      <c r="HX59" s="435"/>
      <c r="HY59" s="435"/>
      <c r="HZ59" s="435"/>
      <c r="IA59" s="435"/>
      <c r="IB59" s="435"/>
      <c r="IC59" s="435"/>
      <c r="ID59" s="435"/>
      <c r="IE59" s="435"/>
      <c r="IF59" s="435"/>
      <c r="IG59" s="435"/>
      <c r="IH59" s="435"/>
      <c r="II59" s="435"/>
      <c r="IJ59" s="435"/>
      <c r="IK59" s="435"/>
      <c r="IL59" s="435"/>
      <c r="IM59" s="435"/>
      <c r="IN59" s="435"/>
      <c r="IO59" s="435"/>
      <c r="IP59" s="435"/>
      <c r="IQ59" s="435"/>
      <c r="IR59" s="435"/>
      <c r="IS59" s="435"/>
      <c r="IT59" s="435"/>
      <c r="IU59" s="435"/>
      <c r="IV59" s="435"/>
    </row>
    <row r="60" spans="2:256" ht="21.95" customHeight="1" x14ac:dyDescent="0.2">
      <c r="B60" s="447" t="s">
        <v>6</v>
      </c>
      <c r="C60" s="449"/>
      <c r="D60" s="449"/>
      <c r="E60" s="448"/>
      <c r="F60" s="449"/>
      <c r="G60" s="446"/>
      <c r="H60" s="446"/>
      <c r="I60" s="446"/>
      <c r="J60" s="445"/>
      <c r="K60" s="435"/>
      <c r="L60" s="435"/>
      <c r="M60" s="435"/>
      <c r="N60" s="435"/>
      <c r="O60" s="435"/>
      <c r="P60" s="435"/>
      <c r="Q60" s="435"/>
      <c r="R60" s="435"/>
      <c r="S60" s="435"/>
      <c r="T60" s="435"/>
      <c r="U60" s="435"/>
      <c r="V60" s="435"/>
      <c r="W60" s="435"/>
      <c r="X60" s="435"/>
      <c r="Y60" s="435"/>
      <c r="Z60" s="435"/>
      <c r="AA60" s="435"/>
      <c r="AB60" s="435"/>
      <c r="AC60" s="435"/>
      <c r="AD60" s="435"/>
      <c r="AE60" s="435"/>
      <c r="AF60" s="435"/>
      <c r="AG60" s="435"/>
      <c r="AH60" s="435"/>
      <c r="AI60" s="435"/>
      <c r="AJ60" s="435"/>
      <c r="AK60" s="435"/>
      <c r="AL60" s="435"/>
      <c r="AM60" s="435"/>
      <c r="AN60" s="435"/>
      <c r="AO60" s="435"/>
      <c r="AP60" s="435"/>
      <c r="AQ60" s="435"/>
      <c r="AR60" s="435"/>
      <c r="AS60" s="435"/>
      <c r="AT60" s="435"/>
      <c r="AU60" s="435"/>
      <c r="AV60" s="435"/>
      <c r="AW60" s="435"/>
      <c r="AX60" s="435"/>
      <c r="AY60" s="435"/>
      <c r="AZ60" s="435"/>
      <c r="BA60" s="435"/>
      <c r="BB60" s="435"/>
      <c r="BC60" s="435"/>
      <c r="BD60" s="435"/>
      <c r="BE60" s="435"/>
      <c r="BF60" s="435"/>
      <c r="BG60" s="435"/>
      <c r="BH60" s="435"/>
      <c r="BI60" s="435"/>
      <c r="BJ60" s="435"/>
      <c r="BK60" s="435"/>
      <c r="BL60" s="435"/>
      <c r="BM60" s="435"/>
      <c r="BN60" s="435"/>
      <c r="BO60" s="435"/>
      <c r="BP60" s="435"/>
      <c r="BQ60" s="435"/>
      <c r="BR60" s="435"/>
      <c r="BS60" s="435"/>
      <c r="BT60" s="435"/>
      <c r="BU60" s="435"/>
      <c r="BV60" s="435"/>
      <c r="BW60" s="435"/>
      <c r="BX60" s="435"/>
      <c r="BY60" s="435"/>
      <c r="BZ60" s="435"/>
      <c r="CA60" s="435"/>
      <c r="CB60" s="435"/>
      <c r="CC60" s="435"/>
      <c r="CD60" s="435"/>
      <c r="CE60" s="435"/>
      <c r="CF60" s="435"/>
      <c r="CG60" s="435"/>
      <c r="CH60" s="435"/>
      <c r="CI60" s="435"/>
      <c r="CJ60" s="435"/>
      <c r="CK60" s="435"/>
      <c r="CL60" s="435"/>
      <c r="CM60" s="435"/>
      <c r="CN60" s="435"/>
      <c r="CO60" s="435"/>
      <c r="CP60" s="435"/>
      <c r="CQ60" s="435"/>
      <c r="CR60" s="435"/>
      <c r="CS60" s="435"/>
      <c r="CT60" s="435"/>
      <c r="CU60" s="435"/>
      <c r="CV60" s="435"/>
      <c r="CW60" s="435"/>
      <c r="CX60" s="435"/>
      <c r="CY60" s="435"/>
      <c r="CZ60" s="435"/>
      <c r="DA60" s="435"/>
      <c r="DB60" s="435"/>
      <c r="DC60" s="435"/>
      <c r="DD60" s="435"/>
      <c r="DE60" s="435"/>
      <c r="DF60" s="435"/>
      <c r="DG60" s="435"/>
      <c r="DH60" s="435"/>
      <c r="DI60" s="435"/>
      <c r="DJ60" s="435"/>
      <c r="DK60" s="435"/>
      <c r="DL60" s="435"/>
      <c r="DM60" s="435"/>
      <c r="DN60" s="435"/>
      <c r="DO60" s="435"/>
      <c r="DP60" s="435"/>
      <c r="DQ60" s="435"/>
      <c r="DR60" s="435"/>
      <c r="DS60" s="435"/>
      <c r="DT60" s="435"/>
      <c r="DU60" s="435"/>
      <c r="DV60" s="435"/>
      <c r="DW60" s="435"/>
      <c r="DX60" s="435"/>
      <c r="DY60" s="435"/>
      <c r="DZ60" s="435"/>
      <c r="EA60" s="435"/>
      <c r="EB60" s="435"/>
      <c r="EC60" s="435"/>
      <c r="ED60" s="435"/>
      <c r="EE60" s="435"/>
      <c r="EF60" s="435"/>
      <c r="EG60" s="435"/>
      <c r="EH60" s="435"/>
      <c r="EI60" s="435"/>
      <c r="EJ60" s="435"/>
      <c r="EK60" s="435"/>
      <c r="EL60" s="435"/>
      <c r="EM60" s="435"/>
      <c r="EN60" s="435"/>
      <c r="EO60" s="435"/>
      <c r="EP60" s="435"/>
      <c r="EQ60" s="435"/>
      <c r="ER60" s="435"/>
      <c r="ES60" s="435"/>
      <c r="ET60" s="435"/>
      <c r="EU60" s="435"/>
      <c r="EV60" s="435"/>
      <c r="EW60" s="435"/>
      <c r="EX60" s="435"/>
      <c r="EY60" s="435"/>
      <c r="EZ60" s="435"/>
      <c r="FA60" s="435"/>
      <c r="FB60" s="435"/>
      <c r="FC60" s="435"/>
      <c r="FD60" s="435"/>
      <c r="FE60" s="435"/>
      <c r="FF60" s="435"/>
      <c r="FG60" s="435"/>
      <c r="FH60" s="435"/>
      <c r="FI60" s="435"/>
      <c r="FJ60" s="435"/>
      <c r="FK60" s="435"/>
      <c r="FL60" s="435"/>
      <c r="FM60" s="435"/>
      <c r="FN60" s="435"/>
      <c r="FO60" s="435"/>
      <c r="FP60" s="435"/>
      <c r="FQ60" s="435"/>
      <c r="FR60" s="435"/>
      <c r="FS60" s="435"/>
      <c r="FT60" s="435"/>
      <c r="FU60" s="435"/>
      <c r="FV60" s="435"/>
      <c r="FW60" s="435"/>
      <c r="FX60" s="435"/>
      <c r="FY60" s="435"/>
      <c r="FZ60" s="435"/>
      <c r="GA60" s="435"/>
      <c r="GB60" s="435"/>
      <c r="GC60" s="435"/>
      <c r="GD60" s="435"/>
      <c r="GE60" s="435"/>
      <c r="GF60" s="435"/>
      <c r="GG60" s="435"/>
      <c r="GH60" s="435"/>
      <c r="GI60" s="435"/>
      <c r="GJ60" s="435"/>
      <c r="GK60" s="435"/>
      <c r="GL60" s="435"/>
      <c r="GM60" s="435"/>
      <c r="GN60" s="435"/>
      <c r="GO60" s="435"/>
      <c r="GP60" s="435"/>
      <c r="GQ60" s="435"/>
      <c r="GR60" s="435"/>
      <c r="GS60" s="435"/>
      <c r="GT60" s="435"/>
      <c r="GU60" s="435"/>
      <c r="GV60" s="435"/>
      <c r="GW60" s="435"/>
      <c r="GX60" s="435"/>
      <c r="GY60" s="435"/>
      <c r="GZ60" s="435"/>
      <c r="HA60" s="435"/>
      <c r="HB60" s="435"/>
      <c r="HC60" s="435"/>
      <c r="HD60" s="435"/>
      <c r="HE60" s="435"/>
      <c r="HF60" s="435"/>
      <c r="HG60" s="435"/>
      <c r="HH60" s="435"/>
      <c r="HI60" s="435"/>
      <c r="HJ60" s="435"/>
      <c r="HK60" s="435"/>
      <c r="HL60" s="435"/>
      <c r="HM60" s="435"/>
      <c r="HN60" s="435"/>
      <c r="HO60" s="435"/>
      <c r="HP60" s="435"/>
      <c r="HQ60" s="435"/>
      <c r="HR60" s="435"/>
      <c r="HS60" s="435"/>
      <c r="HT60" s="435"/>
      <c r="HU60" s="435"/>
      <c r="HV60" s="435"/>
      <c r="HW60" s="435"/>
      <c r="HX60" s="435"/>
      <c r="HY60" s="435"/>
      <c r="HZ60" s="435"/>
      <c r="IA60" s="435"/>
      <c r="IB60" s="435"/>
      <c r="IC60" s="435"/>
      <c r="ID60" s="435"/>
      <c r="IE60" s="435"/>
      <c r="IF60" s="435"/>
      <c r="IG60" s="435"/>
      <c r="IH60" s="435"/>
      <c r="II60" s="435"/>
      <c r="IJ60" s="435"/>
      <c r="IK60" s="435"/>
      <c r="IL60" s="435"/>
      <c r="IM60" s="435"/>
      <c r="IN60" s="435"/>
      <c r="IO60" s="435"/>
      <c r="IP60" s="435"/>
      <c r="IQ60" s="435"/>
      <c r="IR60" s="435"/>
      <c r="IS60" s="435"/>
      <c r="IT60" s="435"/>
      <c r="IU60" s="435"/>
      <c r="IV60" s="435"/>
    </row>
    <row r="61" spans="2:256" ht="21.95" customHeight="1" x14ac:dyDescent="0.2">
      <c r="B61" s="447" t="s">
        <v>4</v>
      </c>
      <c r="C61" s="449"/>
      <c r="D61" s="449"/>
      <c r="E61" s="448"/>
      <c r="F61" s="449"/>
      <c r="G61" s="446"/>
      <c r="H61" s="446"/>
      <c r="I61" s="446"/>
      <c r="J61" s="445"/>
      <c r="K61" s="435"/>
      <c r="L61" s="435"/>
      <c r="M61" s="435"/>
      <c r="N61" s="435"/>
      <c r="O61" s="435"/>
      <c r="P61" s="435"/>
      <c r="Q61" s="435"/>
      <c r="R61" s="435"/>
      <c r="S61" s="435"/>
      <c r="T61" s="435"/>
      <c r="U61" s="435"/>
      <c r="V61" s="435"/>
      <c r="W61" s="435"/>
      <c r="X61" s="435"/>
      <c r="Y61" s="435"/>
      <c r="Z61" s="435"/>
      <c r="AA61" s="435"/>
      <c r="AB61" s="435"/>
      <c r="AC61" s="435"/>
      <c r="AD61" s="435"/>
      <c r="AE61" s="435"/>
      <c r="AF61" s="435"/>
      <c r="AG61" s="435"/>
      <c r="AH61" s="435"/>
      <c r="AI61" s="435"/>
      <c r="AJ61" s="435"/>
      <c r="AK61" s="435"/>
      <c r="AL61" s="435"/>
      <c r="AM61" s="435"/>
      <c r="AN61" s="435"/>
      <c r="AO61" s="435"/>
      <c r="AP61" s="435"/>
      <c r="AQ61" s="435"/>
      <c r="AR61" s="435"/>
      <c r="AS61" s="435"/>
      <c r="AT61" s="435"/>
      <c r="AU61" s="435"/>
      <c r="AV61" s="435"/>
      <c r="AW61" s="435"/>
      <c r="AX61" s="435"/>
      <c r="AY61" s="435"/>
      <c r="AZ61" s="435"/>
      <c r="BA61" s="435"/>
      <c r="BB61" s="435"/>
      <c r="BC61" s="435"/>
      <c r="BD61" s="435"/>
      <c r="BE61" s="435"/>
      <c r="BF61" s="435"/>
      <c r="BG61" s="435"/>
      <c r="BH61" s="435"/>
      <c r="BI61" s="435"/>
      <c r="BJ61" s="435"/>
      <c r="BK61" s="435"/>
      <c r="BL61" s="435"/>
      <c r="BM61" s="435"/>
      <c r="BN61" s="435"/>
      <c r="BO61" s="435"/>
      <c r="BP61" s="435"/>
      <c r="BQ61" s="435"/>
      <c r="BR61" s="435"/>
      <c r="BS61" s="435"/>
      <c r="BT61" s="435"/>
      <c r="BU61" s="435"/>
      <c r="BV61" s="435"/>
      <c r="BW61" s="435"/>
      <c r="BX61" s="435"/>
      <c r="BY61" s="435"/>
      <c r="BZ61" s="435"/>
      <c r="CA61" s="435"/>
      <c r="CB61" s="435"/>
      <c r="CC61" s="435"/>
      <c r="CD61" s="435"/>
      <c r="CE61" s="435"/>
      <c r="CF61" s="435"/>
      <c r="CG61" s="435"/>
      <c r="CH61" s="435"/>
      <c r="CI61" s="435"/>
      <c r="CJ61" s="435"/>
      <c r="CK61" s="435"/>
      <c r="CL61" s="435"/>
      <c r="CM61" s="435"/>
      <c r="CN61" s="435"/>
      <c r="CO61" s="435"/>
      <c r="CP61" s="435"/>
      <c r="CQ61" s="435"/>
      <c r="CR61" s="435"/>
      <c r="CS61" s="435"/>
      <c r="CT61" s="435"/>
      <c r="CU61" s="435"/>
      <c r="CV61" s="435"/>
      <c r="CW61" s="435"/>
      <c r="CX61" s="435"/>
      <c r="CY61" s="435"/>
      <c r="CZ61" s="435"/>
      <c r="DA61" s="435"/>
      <c r="DB61" s="435"/>
      <c r="DC61" s="435"/>
      <c r="DD61" s="435"/>
      <c r="DE61" s="435"/>
      <c r="DF61" s="435"/>
      <c r="DG61" s="435"/>
      <c r="DH61" s="435"/>
      <c r="DI61" s="435"/>
      <c r="DJ61" s="435"/>
      <c r="DK61" s="435"/>
      <c r="DL61" s="435"/>
      <c r="DM61" s="435"/>
      <c r="DN61" s="435"/>
      <c r="DO61" s="435"/>
      <c r="DP61" s="435"/>
      <c r="DQ61" s="435"/>
      <c r="DR61" s="435"/>
      <c r="DS61" s="435"/>
      <c r="DT61" s="435"/>
      <c r="DU61" s="435"/>
      <c r="DV61" s="435"/>
      <c r="DW61" s="435"/>
      <c r="DX61" s="435"/>
      <c r="DY61" s="435"/>
      <c r="DZ61" s="435"/>
      <c r="EA61" s="435"/>
      <c r="EB61" s="435"/>
      <c r="EC61" s="435"/>
      <c r="ED61" s="435"/>
      <c r="EE61" s="435"/>
      <c r="EF61" s="435"/>
      <c r="EG61" s="435"/>
      <c r="EH61" s="435"/>
      <c r="EI61" s="435"/>
      <c r="EJ61" s="435"/>
      <c r="EK61" s="435"/>
      <c r="EL61" s="435"/>
      <c r="EM61" s="435"/>
      <c r="EN61" s="435"/>
      <c r="EO61" s="435"/>
      <c r="EP61" s="435"/>
      <c r="EQ61" s="435"/>
      <c r="ER61" s="435"/>
      <c r="ES61" s="435"/>
      <c r="ET61" s="435"/>
      <c r="EU61" s="435"/>
      <c r="EV61" s="435"/>
      <c r="EW61" s="435"/>
      <c r="EX61" s="435"/>
      <c r="EY61" s="435"/>
      <c r="EZ61" s="435"/>
      <c r="FA61" s="435"/>
      <c r="FB61" s="435"/>
      <c r="FC61" s="435"/>
      <c r="FD61" s="435"/>
      <c r="FE61" s="435"/>
      <c r="FF61" s="435"/>
      <c r="FG61" s="435"/>
      <c r="FH61" s="435"/>
      <c r="FI61" s="435"/>
      <c r="FJ61" s="435"/>
      <c r="FK61" s="435"/>
      <c r="FL61" s="435"/>
      <c r="FM61" s="435"/>
      <c r="FN61" s="435"/>
      <c r="FO61" s="435"/>
      <c r="FP61" s="435"/>
      <c r="FQ61" s="435"/>
      <c r="FR61" s="435"/>
      <c r="FS61" s="435"/>
      <c r="FT61" s="435"/>
      <c r="FU61" s="435"/>
      <c r="FV61" s="435"/>
      <c r="FW61" s="435"/>
      <c r="FX61" s="435"/>
      <c r="FY61" s="435"/>
      <c r="FZ61" s="435"/>
      <c r="GA61" s="435"/>
      <c r="GB61" s="435"/>
      <c r="GC61" s="435"/>
      <c r="GD61" s="435"/>
      <c r="GE61" s="435"/>
      <c r="GF61" s="435"/>
      <c r="GG61" s="435"/>
      <c r="GH61" s="435"/>
      <c r="GI61" s="435"/>
      <c r="GJ61" s="435"/>
      <c r="GK61" s="435"/>
      <c r="GL61" s="435"/>
      <c r="GM61" s="435"/>
      <c r="GN61" s="435"/>
      <c r="GO61" s="435"/>
      <c r="GP61" s="435"/>
      <c r="GQ61" s="435"/>
      <c r="GR61" s="435"/>
      <c r="GS61" s="435"/>
      <c r="GT61" s="435"/>
      <c r="GU61" s="435"/>
      <c r="GV61" s="435"/>
      <c r="GW61" s="435"/>
      <c r="GX61" s="435"/>
      <c r="GY61" s="435"/>
      <c r="GZ61" s="435"/>
      <c r="HA61" s="435"/>
      <c r="HB61" s="435"/>
      <c r="HC61" s="435"/>
      <c r="HD61" s="435"/>
      <c r="HE61" s="435"/>
      <c r="HF61" s="435"/>
      <c r="HG61" s="435"/>
      <c r="HH61" s="435"/>
      <c r="HI61" s="435"/>
      <c r="HJ61" s="435"/>
      <c r="HK61" s="435"/>
      <c r="HL61" s="435"/>
      <c r="HM61" s="435"/>
      <c r="HN61" s="435"/>
      <c r="HO61" s="435"/>
      <c r="HP61" s="435"/>
      <c r="HQ61" s="435"/>
      <c r="HR61" s="435"/>
      <c r="HS61" s="435"/>
      <c r="HT61" s="435"/>
      <c r="HU61" s="435"/>
      <c r="HV61" s="435"/>
      <c r="HW61" s="435"/>
      <c r="HX61" s="435"/>
      <c r="HY61" s="435"/>
      <c r="HZ61" s="435"/>
      <c r="IA61" s="435"/>
      <c r="IB61" s="435"/>
      <c r="IC61" s="435"/>
      <c r="ID61" s="435"/>
      <c r="IE61" s="435"/>
      <c r="IF61" s="435"/>
      <c r="IG61" s="435"/>
      <c r="IH61" s="435"/>
      <c r="II61" s="435"/>
      <c r="IJ61" s="435"/>
      <c r="IK61" s="435"/>
      <c r="IL61" s="435"/>
      <c r="IM61" s="435"/>
      <c r="IN61" s="435"/>
      <c r="IO61" s="435"/>
      <c r="IP61" s="435"/>
      <c r="IQ61" s="435"/>
      <c r="IR61" s="435"/>
      <c r="IS61" s="435"/>
      <c r="IT61" s="435"/>
      <c r="IU61" s="435"/>
      <c r="IV61" s="435"/>
    </row>
    <row r="62" spans="2:256" ht="21.95" customHeight="1" x14ac:dyDescent="0.2">
      <c r="B62" s="447" t="s">
        <v>7</v>
      </c>
      <c r="C62" s="449"/>
      <c r="D62" s="449"/>
      <c r="E62" s="448"/>
      <c r="F62" s="456"/>
      <c r="G62" s="455"/>
      <c r="H62" s="455"/>
      <c r="I62" s="455"/>
      <c r="J62" s="454"/>
      <c r="K62" s="435"/>
      <c r="L62" s="435"/>
      <c r="M62" s="435"/>
      <c r="N62" s="435"/>
      <c r="O62" s="435"/>
      <c r="P62" s="435"/>
      <c r="Q62" s="435"/>
      <c r="R62" s="435"/>
      <c r="S62" s="435"/>
      <c r="T62" s="435"/>
      <c r="U62" s="435"/>
      <c r="V62" s="435"/>
      <c r="W62" s="435"/>
      <c r="X62" s="435"/>
      <c r="Y62" s="435"/>
      <c r="Z62" s="435"/>
      <c r="AA62" s="435"/>
      <c r="AB62" s="435"/>
      <c r="AC62" s="435"/>
      <c r="AD62" s="435"/>
      <c r="AE62" s="435"/>
      <c r="AF62" s="435"/>
      <c r="AG62" s="435"/>
      <c r="AH62" s="435"/>
      <c r="AI62" s="435"/>
      <c r="AJ62" s="435"/>
      <c r="AK62" s="435"/>
      <c r="AL62" s="435"/>
      <c r="AM62" s="435"/>
      <c r="AN62" s="435"/>
      <c r="AO62" s="435"/>
      <c r="AP62" s="435"/>
      <c r="AQ62" s="435"/>
      <c r="AR62" s="435"/>
      <c r="AS62" s="435"/>
      <c r="AT62" s="435"/>
      <c r="AU62" s="435"/>
      <c r="AV62" s="435"/>
      <c r="AW62" s="435"/>
      <c r="AX62" s="435"/>
      <c r="AY62" s="435"/>
      <c r="AZ62" s="435"/>
      <c r="BA62" s="435"/>
      <c r="BB62" s="435"/>
      <c r="BC62" s="435"/>
      <c r="BD62" s="435"/>
      <c r="BE62" s="435"/>
      <c r="BF62" s="435"/>
      <c r="BG62" s="435"/>
      <c r="BH62" s="435"/>
      <c r="BI62" s="435"/>
      <c r="BJ62" s="435"/>
      <c r="BK62" s="435"/>
      <c r="BL62" s="435"/>
      <c r="BM62" s="435"/>
      <c r="BN62" s="435"/>
      <c r="BO62" s="435"/>
      <c r="BP62" s="435"/>
      <c r="BQ62" s="435"/>
      <c r="BR62" s="435"/>
      <c r="BS62" s="435"/>
      <c r="BT62" s="435"/>
      <c r="BU62" s="435"/>
      <c r="BV62" s="435"/>
      <c r="BW62" s="435"/>
      <c r="BX62" s="435"/>
      <c r="BY62" s="435"/>
      <c r="BZ62" s="435"/>
      <c r="CA62" s="435"/>
      <c r="CB62" s="435"/>
      <c r="CC62" s="435"/>
      <c r="CD62" s="435"/>
      <c r="CE62" s="435"/>
      <c r="CF62" s="435"/>
      <c r="CG62" s="435"/>
      <c r="CH62" s="435"/>
      <c r="CI62" s="435"/>
      <c r="CJ62" s="435"/>
      <c r="CK62" s="435"/>
      <c r="CL62" s="435"/>
      <c r="CM62" s="435"/>
      <c r="CN62" s="435"/>
      <c r="CO62" s="435"/>
      <c r="CP62" s="435"/>
      <c r="CQ62" s="435"/>
      <c r="CR62" s="435"/>
      <c r="CS62" s="435"/>
      <c r="CT62" s="435"/>
      <c r="CU62" s="435"/>
      <c r="CV62" s="435"/>
      <c r="CW62" s="435"/>
      <c r="CX62" s="435"/>
      <c r="CY62" s="435"/>
      <c r="CZ62" s="435"/>
      <c r="DA62" s="435"/>
      <c r="DB62" s="435"/>
      <c r="DC62" s="435"/>
      <c r="DD62" s="435"/>
      <c r="DE62" s="435"/>
      <c r="DF62" s="435"/>
      <c r="DG62" s="435"/>
      <c r="DH62" s="435"/>
      <c r="DI62" s="435"/>
      <c r="DJ62" s="435"/>
      <c r="DK62" s="435"/>
      <c r="DL62" s="435"/>
      <c r="DM62" s="435"/>
      <c r="DN62" s="435"/>
      <c r="DO62" s="435"/>
      <c r="DP62" s="435"/>
      <c r="DQ62" s="435"/>
      <c r="DR62" s="435"/>
      <c r="DS62" s="435"/>
      <c r="DT62" s="435"/>
      <c r="DU62" s="435"/>
      <c r="DV62" s="435"/>
      <c r="DW62" s="435"/>
      <c r="DX62" s="435"/>
      <c r="DY62" s="435"/>
      <c r="DZ62" s="435"/>
      <c r="EA62" s="435"/>
      <c r="EB62" s="435"/>
      <c r="EC62" s="435"/>
      <c r="ED62" s="435"/>
      <c r="EE62" s="435"/>
      <c r="EF62" s="435"/>
      <c r="EG62" s="435"/>
      <c r="EH62" s="435"/>
      <c r="EI62" s="435"/>
      <c r="EJ62" s="435"/>
      <c r="EK62" s="435"/>
      <c r="EL62" s="435"/>
      <c r="EM62" s="435"/>
      <c r="EN62" s="435"/>
      <c r="EO62" s="435"/>
      <c r="EP62" s="435"/>
      <c r="EQ62" s="435"/>
      <c r="ER62" s="435"/>
      <c r="ES62" s="435"/>
      <c r="ET62" s="435"/>
      <c r="EU62" s="435"/>
      <c r="EV62" s="435"/>
      <c r="EW62" s="435"/>
      <c r="EX62" s="435"/>
      <c r="EY62" s="435"/>
      <c r="EZ62" s="435"/>
      <c r="FA62" s="435"/>
      <c r="FB62" s="435"/>
      <c r="FC62" s="435"/>
      <c r="FD62" s="435"/>
      <c r="FE62" s="435"/>
      <c r="FF62" s="435"/>
      <c r="FG62" s="435"/>
      <c r="FH62" s="435"/>
      <c r="FI62" s="435"/>
      <c r="FJ62" s="435"/>
      <c r="FK62" s="435"/>
      <c r="FL62" s="435"/>
      <c r="FM62" s="435"/>
      <c r="FN62" s="435"/>
      <c r="FO62" s="435"/>
      <c r="FP62" s="435"/>
      <c r="FQ62" s="435"/>
      <c r="FR62" s="435"/>
      <c r="FS62" s="435"/>
      <c r="FT62" s="435"/>
      <c r="FU62" s="435"/>
      <c r="FV62" s="435"/>
      <c r="FW62" s="435"/>
      <c r="FX62" s="435"/>
      <c r="FY62" s="435"/>
      <c r="FZ62" s="435"/>
      <c r="GA62" s="435"/>
      <c r="GB62" s="435"/>
      <c r="GC62" s="435"/>
      <c r="GD62" s="435"/>
      <c r="GE62" s="435"/>
      <c r="GF62" s="435"/>
      <c r="GG62" s="435"/>
      <c r="GH62" s="435"/>
      <c r="GI62" s="435"/>
      <c r="GJ62" s="435"/>
      <c r="GK62" s="435"/>
      <c r="GL62" s="435"/>
      <c r="GM62" s="435"/>
      <c r="GN62" s="435"/>
      <c r="GO62" s="435"/>
      <c r="GP62" s="435"/>
      <c r="GQ62" s="435"/>
      <c r="GR62" s="435"/>
      <c r="GS62" s="435"/>
      <c r="GT62" s="435"/>
      <c r="GU62" s="435"/>
      <c r="GV62" s="435"/>
      <c r="GW62" s="435"/>
      <c r="GX62" s="435"/>
      <c r="GY62" s="435"/>
      <c r="GZ62" s="435"/>
      <c r="HA62" s="435"/>
      <c r="HB62" s="435"/>
      <c r="HC62" s="435"/>
      <c r="HD62" s="435"/>
      <c r="HE62" s="435"/>
      <c r="HF62" s="435"/>
      <c r="HG62" s="435"/>
      <c r="HH62" s="435"/>
      <c r="HI62" s="435"/>
      <c r="HJ62" s="435"/>
      <c r="HK62" s="435"/>
      <c r="HL62" s="435"/>
      <c r="HM62" s="435"/>
      <c r="HN62" s="435"/>
      <c r="HO62" s="435"/>
      <c r="HP62" s="435"/>
      <c r="HQ62" s="435"/>
      <c r="HR62" s="435"/>
      <c r="HS62" s="435"/>
      <c r="HT62" s="435"/>
      <c r="HU62" s="435"/>
      <c r="HV62" s="435"/>
      <c r="HW62" s="435"/>
      <c r="HX62" s="435"/>
      <c r="HY62" s="435"/>
      <c r="HZ62" s="435"/>
      <c r="IA62" s="435"/>
      <c r="IB62" s="435"/>
      <c r="IC62" s="435"/>
      <c r="ID62" s="435"/>
      <c r="IE62" s="435"/>
      <c r="IF62" s="435"/>
      <c r="IG62" s="435"/>
      <c r="IH62" s="435"/>
      <c r="II62" s="435"/>
      <c r="IJ62" s="435"/>
      <c r="IK62" s="435"/>
      <c r="IL62" s="435"/>
      <c r="IM62" s="435"/>
      <c r="IN62" s="435"/>
      <c r="IO62" s="435"/>
      <c r="IP62" s="435"/>
      <c r="IQ62" s="435"/>
      <c r="IR62" s="435"/>
      <c r="IS62" s="435"/>
      <c r="IT62" s="435"/>
      <c r="IU62" s="435"/>
      <c r="IV62" s="435"/>
    </row>
    <row r="63" spans="2:256" ht="21.95" customHeight="1" x14ac:dyDescent="0.2">
      <c r="B63" s="466" t="s">
        <v>0</v>
      </c>
      <c r="C63" s="456"/>
      <c r="D63" s="456"/>
      <c r="E63" s="568"/>
      <c r="F63" s="569"/>
      <c r="G63" s="569"/>
      <c r="H63" s="569"/>
      <c r="I63" s="569"/>
      <c r="J63" s="570"/>
      <c r="K63" s="403"/>
      <c r="M63" s="403"/>
      <c r="N63" s="435"/>
      <c r="O63" s="435"/>
      <c r="P63" s="435"/>
      <c r="Q63" s="435"/>
      <c r="R63" s="435"/>
      <c r="S63" s="435"/>
      <c r="T63" s="435"/>
      <c r="U63" s="435"/>
      <c r="V63" s="435"/>
      <c r="W63" s="435"/>
      <c r="X63" s="435"/>
      <c r="Y63" s="435"/>
      <c r="Z63" s="435"/>
      <c r="AA63" s="435"/>
      <c r="AB63" s="435"/>
      <c r="AC63" s="435"/>
      <c r="AD63" s="435"/>
      <c r="AE63" s="435"/>
      <c r="AF63" s="435"/>
      <c r="AG63" s="435"/>
      <c r="AH63" s="435"/>
      <c r="AI63" s="435"/>
      <c r="AJ63" s="435"/>
      <c r="AK63" s="435"/>
      <c r="AL63" s="435"/>
      <c r="AM63" s="435"/>
      <c r="AN63" s="435"/>
      <c r="AO63" s="435"/>
      <c r="AP63" s="435"/>
      <c r="AQ63" s="435"/>
      <c r="AR63" s="435"/>
      <c r="AS63" s="435"/>
      <c r="AT63" s="435"/>
      <c r="AU63" s="435"/>
      <c r="AV63" s="435"/>
      <c r="AW63" s="435"/>
      <c r="AX63" s="435"/>
      <c r="AY63" s="435"/>
      <c r="AZ63" s="435"/>
      <c r="BA63" s="435"/>
      <c r="BB63" s="435"/>
      <c r="BC63" s="435"/>
      <c r="BD63" s="435"/>
      <c r="BE63" s="435"/>
      <c r="BF63" s="435"/>
      <c r="BG63" s="435"/>
      <c r="BH63" s="435"/>
      <c r="BI63" s="435"/>
      <c r="BJ63" s="435"/>
      <c r="BK63" s="435"/>
      <c r="BL63" s="435"/>
      <c r="BM63" s="435"/>
      <c r="BN63" s="435"/>
      <c r="BO63" s="435"/>
      <c r="BP63" s="435"/>
      <c r="BQ63" s="435"/>
      <c r="BR63" s="435"/>
      <c r="BS63" s="435"/>
      <c r="BT63" s="435"/>
      <c r="BU63" s="435"/>
      <c r="BV63" s="435"/>
      <c r="BW63" s="435"/>
      <c r="BX63" s="435"/>
      <c r="BY63" s="435"/>
      <c r="BZ63" s="435"/>
      <c r="CA63" s="435"/>
      <c r="CB63" s="435"/>
      <c r="CC63" s="435"/>
      <c r="CD63" s="435"/>
      <c r="CE63" s="435"/>
      <c r="CF63" s="435"/>
      <c r="CG63" s="435"/>
      <c r="CH63" s="435"/>
      <c r="CI63" s="435"/>
      <c r="CJ63" s="435"/>
      <c r="CK63" s="435"/>
      <c r="CL63" s="435"/>
      <c r="CM63" s="435"/>
      <c r="CN63" s="435"/>
      <c r="CO63" s="435"/>
      <c r="CP63" s="435"/>
      <c r="CQ63" s="435"/>
      <c r="CR63" s="435"/>
      <c r="CS63" s="435"/>
      <c r="CT63" s="435"/>
      <c r="CU63" s="435"/>
      <c r="CV63" s="435"/>
      <c r="CW63" s="435"/>
      <c r="CX63" s="435"/>
      <c r="CY63" s="435"/>
      <c r="CZ63" s="435"/>
      <c r="DA63" s="435"/>
      <c r="DB63" s="435"/>
      <c r="DC63" s="435"/>
      <c r="DD63" s="435"/>
      <c r="DE63" s="435"/>
      <c r="DF63" s="435"/>
      <c r="DG63" s="435"/>
      <c r="DH63" s="435"/>
      <c r="DI63" s="435"/>
      <c r="DJ63" s="435"/>
      <c r="DK63" s="435"/>
      <c r="DL63" s="435"/>
      <c r="DM63" s="435"/>
      <c r="DN63" s="435"/>
      <c r="DO63" s="435"/>
      <c r="DP63" s="435"/>
      <c r="DQ63" s="435"/>
      <c r="DR63" s="435"/>
      <c r="DS63" s="435"/>
      <c r="DT63" s="435"/>
      <c r="DU63" s="435"/>
      <c r="DV63" s="435"/>
      <c r="DW63" s="435"/>
      <c r="DX63" s="435"/>
      <c r="DY63" s="435"/>
      <c r="DZ63" s="435"/>
      <c r="EA63" s="435"/>
      <c r="EB63" s="435"/>
      <c r="EC63" s="435"/>
      <c r="ED63" s="435"/>
      <c r="EE63" s="435"/>
      <c r="EF63" s="435"/>
      <c r="EG63" s="435"/>
      <c r="EH63" s="435"/>
      <c r="EI63" s="435"/>
      <c r="EJ63" s="435"/>
      <c r="EK63" s="435"/>
      <c r="EL63" s="435"/>
      <c r="EM63" s="435"/>
      <c r="EN63" s="435"/>
      <c r="EO63" s="435"/>
      <c r="EP63" s="435"/>
      <c r="EQ63" s="435"/>
      <c r="ER63" s="435"/>
      <c r="ES63" s="435"/>
      <c r="ET63" s="435"/>
      <c r="EU63" s="435"/>
      <c r="EV63" s="435"/>
      <c r="EW63" s="435"/>
      <c r="EX63" s="435"/>
      <c r="EY63" s="435"/>
      <c r="EZ63" s="435"/>
      <c r="FA63" s="435"/>
      <c r="FB63" s="435"/>
      <c r="FC63" s="435"/>
      <c r="FD63" s="435"/>
      <c r="FE63" s="435"/>
      <c r="FF63" s="435"/>
      <c r="FG63" s="435"/>
      <c r="FH63" s="435"/>
      <c r="FI63" s="435"/>
      <c r="FJ63" s="435"/>
      <c r="FK63" s="435"/>
      <c r="FL63" s="435"/>
      <c r="FM63" s="435"/>
      <c r="FN63" s="435"/>
      <c r="FO63" s="435"/>
      <c r="FP63" s="435"/>
      <c r="FQ63" s="435"/>
      <c r="FR63" s="435"/>
      <c r="FS63" s="435"/>
      <c r="FT63" s="435"/>
      <c r="FU63" s="435"/>
      <c r="FV63" s="435"/>
      <c r="FW63" s="435"/>
      <c r="FX63" s="435"/>
      <c r="FY63" s="435"/>
      <c r="FZ63" s="435"/>
      <c r="GA63" s="435"/>
      <c r="GB63" s="435"/>
      <c r="GC63" s="435"/>
      <c r="GD63" s="435"/>
      <c r="GE63" s="435"/>
      <c r="GF63" s="435"/>
      <c r="GG63" s="435"/>
      <c r="GH63" s="435"/>
      <c r="GI63" s="435"/>
      <c r="GJ63" s="435"/>
      <c r="GK63" s="435"/>
      <c r="GL63" s="435"/>
      <c r="GM63" s="435"/>
      <c r="GN63" s="435"/>
      <c r="GO63" s="435"/>
      <c r="GP63" s="435"/>
      <c r="GQ63" s="435"/>
      <c r="GR63" s="435"/>
      <c r="GS63" s="435"/>
      <c r="GT63" s="435"/>
      <c r="GU63" s="435"/>
      <c r="GV63" s="435"/>
      <c r="GW63" s="435"/>
      <c r="GX63" s="435"/>
      <c r="GY63" s="435"/>
      <c r="GZ63" s="435"/>
      <c r="HA63" s="435"/>
      <c r="HB63" s="435"/>
      <c r="HC63" s="435"/>
      <c r="HD63" s="435"/>
      <c r="HE63" s="435"/>
      <c r="HF63" s="435"/>
      <c r="HG63" s="435"/>
      <c r="HH63" s="435"/>
      <c r="HI63" s="435"/>
      <c r="HJ63" s="435"/>
      <c r="HK63" s="435"/>
      <c r="HL63" s="435"/>
      <c r="HM63" s="435"/>
      <c r="HN63" s="435"/>
      <c r="HO63" s="435"/>
      <c r="HP63" s="435"/>
      <c r="HQ63" s="435"/>
      <c r="HR63" s="435"/>
      <c r="HS63" s="435"/>
      <c r="HT63" s="435"/>
      <c r="HU63" s="435"/>
      <c r="HV63" s="435"/>
      <c r="HW63" s="435"/>
      <c r="HX63" s="435"/>
      <c r="HY63" s="435"/>
      <c r="HZ63" s="435"/>
      <c r="IA63" s="435"/>
      <c r="IB63" s="435"/>
      <c r="IC63" s="435"/>
      <c r="ID63" s="435"/>
      <c r="IE63" s="435"/>
      <c r="IF63" s="435"/>
      <c r="IG63" s="435"/>
      <c r="IH63" s="435"/>
      <c r="II63" s="435"/>
      <c r="IJ63" s="435"/>
      <c r="IK63" s="435"/>
      <c r="IL63" s="435"/>
      <c r="IM63" s="435"/>
      <c r="IN63" s="435"/>
      <c r="IO63" s="435"/>
      <c r="IP63" s="435"/>
      <c r="IQ63" s="435"/>
      <c r="IR63" s="435"/>
      <c r="IS63" s="435"/>
      <c r="IT63" s="435"/>
      <c r="IU63" s="435"/>
      <c r="IV63" s="435"/>
    </row>
    <row r="64" spans="2:256" ht="21.95" customHeight="1" x14ac:dyDescent="0.2">
      <c r="B64" s="465"/>
      <c r="C64" s="436"/>
      <c r="D64" s="436"/>
      <c r="E64" s="624"/>
      <c r="F64" s="625"/>
      <c r="G64" s="625"/>
      <c r="H64" s="625"/>
      <c r="I64" s="625"/>
      <c r="J64" s="626"/>
      <c r="K64" s="403"/>
      <c r="M64" s="403"/>
      <c r="N64" s="435"/>
      <c r="O64" s="435"/>
      <c r="P64" s="435"/>
      <c r="Q64" s="435"/>
      <c r="R64" s="435"/>
      <c r="S64" s="435"/>
      <c r="T64" s="435"/>
      <c r="U64" s="435"/>
      <c r="V64" s="435"/>
      <c r="W64" s="435"/>
      <c r="X64" s="435"/>
      <c r="Y64" s="435"/>
      <c r="Z64" s="435"/>
      <c r="AA64" s="435"/>
      <c r="AB64" s="435"/>
      <c r="AC64" s="435"/>
      <c r="AD64" s="435"/>
      <c r="AE64" s="435"/>
      <c r="AF64" s="435"/>
      <c r="AG64" s="435"/>
      <c r="AH64" s="435"/>
      <c r="AI64" s="435"/>
      <c r="AJ64" s="435"/>
      <c r="AK64" s="435"/>
      <c r="AL64" s="435"/>
      <c r="AM64" s="435"/>
      <c r="AN64" s="435"/>
      <c r="AO64" s="435"/>
      <c r="AP64" s="435"/>
      <c r="AQ64" s="435"/>
      <c r="AR64" s="435"/>
      <c r="AS64" s="435"/>
      <c r="AT64" s="435"/>
      <c r="AU64" s="435"/>
      <c r="AV64" s="435"/>
      <c r="AW64" s="435"/>
      <c r="AX64" s="435"/>
      <c r="AY64" s="435"/>
      <c r="AZ64" s="435"/>
      <c r="BA64" s="435"/>
      <c r="BB64" s="435"/>
      <c r="BC64" s="435"/>
      <c r="BD64" s="435"/>
      <c r="BE64" s="435"/>
      <c r="BF64" s="435"/>
      <c r="BG64" s="435"/>
      <c r="BH64" s="435"/>
      <c r="BI64" s="435"/>
      <c r="BJ64" s="435"/>
      <c r="BK64" s="435"/>
      <c r="BL64" s="435"/>
      <c r="BM64" s="435"/>
      <c r="BN64" s="435"/>
      <c r="BO64" s="435"/>
      <c r="BP64" s="435"/>
      <c r="BQ64" s="435"/>
      <c r="BR64" s="435"/>
      <c r="BS64" s="435"/>
      <c r="BT64" s="435"/>
      <c r="BU64" s="435"/>
      <c r="BV64" s="435"/>
      <c r="BW64" s="435"/>
      <c r="BX64" s="435"/>
      <c r="BY64" s="435"/>
      <c r="BZ64" s="435"/>
      <c r="CA64" s="435"/>
      <c r="CB64" s="435"/>
      <c r="CC64" s="435"/>
      <c r="CD64" s="435"/>
      <c r="CE64" s="435"/>
      <c r="CF64" s="435"/>
      <c r="CG64" s="435"/>
      <c r="CH64" s="435"/>
      <c r="CI64" s="435"/>
      <c r="CJ64" s="435"/>
      <c r="CK64" s="435"/>
      <c r="CL64" s="435"/>
      <c r="CM64" s="435"/>
      <c r="CN64" s="435"/>
      <c r="CO64" s="435"/>
      <c r="CP64" s="435"/>
      <c r="CQ64" s="435"/>
      <c r="CR64" s="435"/>
      <c r="CS64" s="435"/>
      <c r="CT64" s="435"/>
      <c r="CU64" s="435"/>
      <c r="CV64" s="435"/>
      <c r="CW64" s="435"/>
      <c r="CX64" s="435"/>
      <c r="CY64" s="435"/>
      <c r="CZ64" s="435"/>
      <c r="DA64" s="435"/>
      <c r="DB64" s="435"/>
      <c r="DC64" s="435"/>
      <c r="DD64" s="435"/>
      <c r="DE64" s="435"/>
      <c r="DF64" s="435"/>
      <c r="DG64" s="435"/>
      <c r="DH64" s="435"/>
      <c r="DI64" s="435"/>
      <c r="DJ64" s="435"/>
      <c r="DK64" s="435"/>
      <c r="DL64" s="435"/>
      <c r="DM64" s="435"/>
      <c r="DN64" s="435"/>
      <c r="DO64" s="435"/>
      <c r="DP64" s="435"/>
      <c r="DQ64" s="435"/>
      <c r="DR64" s="435"/>
      <c r="DS64" s="435"/>
      <c r="DT64" s="435"/>
      <c r="DU64" s="435"/>
      <c r="DV64" s="435"/>
      <c r="DW64" s="435"/>
      <c r="DX64" s="435"/>
      <c r="DY64" s="435"/>
      <c r="DZ64" s="435"/>
      <c r="EA64" s="435"/>
      <c r="EB64" s="435"/>
      <c r="EC64" s="435"/>
      <c r="ED64" s="435"/>
      <c r="EE64" s="435"/>
      <c r="EF64" s="435"/>
      <c r="EG64" s="435"/>
      <c r="EH64" s="435"/>
      <c r="EI64" s="435"/>
      <c r="EJ64" s="435"/>
      <c r="EK64" s="435"/>
      <c r="EL64" s="435"/>
      <c r="EM64" s="435"/>
      <c r="EN64" s="435"/>
      <c r="EO64" s="435"/>
      <c r="EP64" s="435"/>
      <c r="EQ64" s="435"/>
      <c r="ER64" s="435"/>
      <c r="ES64" s="435"/>
      <c r="ET64" s="435"/>
      <c r="EU64" s="435"/>
      <c r="EV64" s="435"/>
      <c r="EW64" s="435"/>
      <c r="EX64" s="435"/>
      <c r="EY64" s="435"/>
      <c r="EZ64" s="435"/>
      <c r="FA64" s="435"/>
      <c r="FB64" s="435"/>
      <c r="FC64" s="435"/>
      <c r="FD64" s="435"/>
      <c r="FE64" s="435"/>
      <c r="FF64" s="435"/>
      <c r="FG64" s="435"/>
      <c r="FH64" s="435"/>
      <c r="FI64" s="435"/>
      <c r="FJ64" s="435"/>
      <c r="FK64" s="435"/>
      <c r="FL64" s="435"/>
      <c r="FM64" s="435"/>
      <c r="FN64" s="435"/>
      <c r="FO64" s="435"/>
      <c r="FP64" s="435"/>
      <c r="FQ64" s="435"/>
      <c r="FR64" s="435"/>
      <c r="FS64" s="435"/>
      <c r="FT64" s="435"/>
      <c r="FU64" s="435"/>
      <c r="FV64" s="435"/>
      <c r="FW64" s="435"/>
      <c r="FX64" s="435"/>
      <c r="FY64" s="435"/>
      <c r="FZ64" s="435"/>
      <c r="GA64" s="435"/>
      <c r="GB64" s="435"/>
      <c r="GC64" s="435"/>
      <c r="GD64" s="435"/>
      <c r="GE64" s="435"/>
      <c r="GF64" s="435"/>
      <c r="GG64" s="435"/>
      <c r="GH64" s="435"/>
      <c r="GI64" s="435"/>
      <c r="GJ64" s="435"/>
      <c r="GK64" s="435"/>
      <c r="GL64" s="435"/>
      <c r="GM64" s="435"/>
      <c r="GN64" s="435"/>
      <c r="GO64" s="435"/>
      <c r="GP64" s="435"/>
      <c r="GQ64" s="435"/>
      <c r="GR64" s="435"/>
      <c r="GS64" s="435"/>
      <c r="GT64" s="435"/>
      <c r="GU64" s="435"/>
      <c r="GV64" s="435"/>
      <c r="GW64" s="435"/>
      <c r="GX64" s="435"/>
      <c r="GY64" s="435"/>
      <c r="GZ64" s="435"/>
      <c r="HA64" s="435"/>
      <c r="HB64" s="435"/>
      <c r="HC64" s="435"/>
      <c r="HD64" s="435"/>
      <c r="HE64" s="435"/>
      <c r="HF64" s="435"/>
      <c r="HG64" s="435"/>
      <c r="HH64" s="435"/>
      <c r="HI64" s="435"/>
      <c r="HJ64" s="435"/>
      <c r="HK64" s="435"/>
      <c r="HL64" s="435"/>
      <c r="HM64" s="435"/>
      <c r="HN64" s="435"/>
      <c r="HO64" s="435"/>
      <c r="HP64" s="435"/>
      <c r="HQ64" s="435"/>
      <c r="HR64" s="435"/>
      <c r="HS64" s="435"/>
      <c r="HT64" s="435"/>
      <c r="HU64" s="435"/>
      <c r="HV64" s="435"/>
      <c r="HW64" s="435"/>
      <c r="HX64" s="435"/>
      <c r="HY64" s="435"/>
      <c r="HZ64" s="435"/>
      <c r="IA64" s="435"/>
      <c r="IB64" s="435"/>
      <c r="IC64" s="435"/>
      <c r="ID64" s="435"/>
      <c r="IE64" s="435"/>
      <c r="IF64" s="435"/>
      <c r="IG64" s="435"/>
      <c r="IH64" s="435"/>
      <c r="II64" s="435"/>
      <c r="IJ64" s="435"/>
      <c r="IK64" s="435"/>
      <c r="IL64" s="435"/>
      <c r="IM64" s="435"/>
      <c r="IN64" s="435"/>
      <c r="IO64" s="435"/>
      <c r="IP64" s="435"/>
      <c r="IQ64" s="435"/>
      <c r="IR64" s="435"/>
      <c r="IS64" s="435"/>
      <c r="IT64" s="435"/>
      <c r="IU64" s="435"/>
      <c r="IV64" s="435"/>
    </row>
    <row r="65" spans="2:256" ht="21.95" customHeight="1" x14ac:dyDescent="0.2">
      <c r="B65" s="467"/>
      <c r="C65" s="452"/>
      <c r="D65" s="452"/>
      <c r="E65" s="571"/>
      <c r="F65" s="572"/>
      <c r="G65" s="572"/>
      <c r="H65" s="572"/>
      <c r="I65" s="572"/>
      <c r="J65" s="573"/>
      <c r="K65" s="403"/>
      <c r="M65" s="403"/>
      <c r="N65" s="435"/>
      <c r="O65" s="435"/>
      <c r="P65" s="435"/>
      <c r="Q65" s="435"/>
      <c r="R65" s="435"/>
      <c r="S65" s="435"/>
      <c r="T65" s="435"/>
      <c r="U65" s="435"/>
      <c r="V65" s="435"/>
      <c r="W65" s="435"/>
      <c r="X65" s="435"/>
      <c r="Y65" s="435"/>
      <c r="Z65" s="435"/>
      <c r="AA65" s="435"/>
      <c r="AB65" s="435"/>
      <c r="AC65" s="435"/>
      <c r="AD65" s="435"/>
      <c r="AE65" s="435"/>
      <c r="AF65" s="435"/>
      <c r="AG65" s="435"/>
      <c r="AH65" s="435"/>
      <c r="AI65" s="435"/>
      <c r="AJ65" s="435"/>
      <c r="AK65" s="435"/>
      <c r="AL65" s="435"/>
      <c r="AM65" s="435"/>
      <c r="AN65" s="435"/>
      <c r="AO65" s="435"/>
      <c r="AP65" s="435"/>
      <c r="AQ65" s="435"/>
      <c r="AR65" s="435"/>
      <c r="AS65" s="435"/>
      <c r="AT65" s="435"/>
      <c r="AU65" s="435"/>
      <c r="AV65" s="435"/>
      <c r="AW65" s="435"/>
      <c r="AX65" s="435"/>
      <c r="AY65" s="435"/>
      <c r="AZ65" s="435"/>
      <c r="BA65" s="435"/>
      <c r="BB65" s="435"/>
      <c r="BC65" s="435"/>
      <c r="BD65" s="435"/>
      <c r="BE65" s="435"/>
      <c r="BF65" s="435"/>
      <c r="BG65" s="435"/>
      <c r="BH65" s="435"/>
      <c r="BI65" s="435"/>
      <c r="BJ65" s="435"/>
      <c r="BK65" s="435"/>
      <c r="BL65" s="435"/>
      <c r="BM65" s="435"/>
      <c r="BN65" s="435"/>
      <c r="BO65" s="435"/>
      <c r="BP65" s="435"/>
      <c r="BQ65" s="435"/>
      <c r="BR65" s="435"/>
      <c r="BS65" s="435"/>
      <c r="BT65" s="435"/>
      <c r="BU65" s="435"/>
      <c r="BV65" s="435"/>
      <c r="BW65" s="435"/>
      <c r="BX65" s="435"/>
      <c r="BY65" s="435"/>
      <c r="BZ65" s="435"/>
      <c r="CA65" s="435"/>
      <c r="CB65" s="435"/>
      <c r="CC65" s="435"/>
      <c r="CD65" s="435"/>
      <c r="CE65" s="435"/>
      <c r="CF65" s="435"/>
      <c r="CG65" s="435"/>
      <c r="CH65" s="435"/>
      <c r="CI65" s="435"/>
      <c r="CJ65" s="435"/>
      <c r="CK65" s="435"/>
      <c r="CL65" s="435"/>
      <c r="CM65" s="435"/>
      <c r="CN65" s="435"/>
      <c r="CO65" s="435"/>
      <c r="CP65" s="435"/>
      <c r="CQ65" s="435"/>
      <c r="CR65" s="435"/>
      <c r="CS65" s="435"/>
      <c r="CT65" s="435"/>
      <c r="CU65" s="435"/>
      <c r="CV65" s="435"/>
      <c r="CW65" s="435"/>
      <c r="CX65" s="435"/>
      <c r="CY65" s="435"/>
      <c r="CZ65" s="435"/>
      <c r="DA65" s="435"/>
      <c r="DB65" s="435"/>
      <c r="DC65" s="435"/>
      <c r="DD65" s="435"/>
      <c r="DE65" s="435"/>
      <c r="DF65" s="435"/>
      <c r="DG65" s="435"/>
      <c r="DH65" s="435"/>
      <c r="DI65" s="435"/>
      <c r="DJ65" s="435"/>
      <c r="DK65" s="435"/>
      <c r="DL65" s="435"/>
      <c r="DM65" s="435"/>
      <c r="DN65" s="435"/>
      <c r="DO65" s="435"/>
      <c r="DP65" s="435"/>
      <c r="DQ65" s="435"/>
      <c r="DR65" s="435"/>
      <c r="DS65" s="435"/>
      <c r="DT65" s="435"/>
      <c r="DU65" s="435"/>
      <c r="DV65" s="435"/>
      <c r="DW65" s="435"/>
      <c r="DX65" s="435"/>
      <c r="DY65" s="435"/>
      <c r="DZ65" s="435"/>
      <c r="EA65" s="435"/>
      <c r="EB65" s="435"/>
      <c r="EC65" s="435"/>
      <c r="ED65" s="435"/>
      <c r="EE65" s="435"/>
      <c r="EF65" s="435"/>
      <c r="EG65" s="435"/>
      <c r="EH65" s="435"/>
      <c r="EI65" s="435"/>
      <c r="EJ65" s="435"/>
      <c r="EK65" s="435"/>
      <c r="EL65" s="435"/>
      <c r="EM65" s="435"/>
      <c r="EN65" s="435"/>
      <c r="EO65" s="435"/>
      <c r="EP65" s="435"/>
      <c r="EQ65" s="435"/>
      <c r="ER65" s="435"/>
      <c r="ES65" s="435"/>
      <c r="ET65" s="435"/>
      <c r="EU65" s="435"/>
      <c r="EV65" s="435"/>
      <c r="EW65" s="435"/>
      <c r="EX65" s="435"/>
      <c r="EY65" s="435"/>
      <c r="EZ65" s="435"/>
      <c r="FA65" s="435"/>
      <c r="FB65" s="435"/>
      <c r="FC65" s="435"/>
      <c r="FD65" s="435"/>
      <c r="FE65" s="435"/>
      <c r="FF65" s="435"/>
      <c r="FG65" s="435"/>
      <c r="FH65" s="435"/>
      <c r="FI65" s="435"/>
      <c r="FJ65" s="435"/>
      <c r="FK65" s="435"/>
      <c r="FL65" s="435"/>
      <c r="FM65" s="435"/>
      <c r="FN65" s="435"/>
      <c r="FO65" s="435"/>
      <c r="FP65" s="435"/>
      <c r="FQ65" s="435"/>
      <c r="FR65" s="435"/>
      <c r="FS65" s="435"/>
      <c r="FT65" s="435"/>
      <c r="FU65" s="435"/>
      <c r="FV65" s="435"/>
      <c r="FW65" s="435"/>
      <c r="FX65" s="435"/>
      <c r="FY65" s="435"/>
      <c r="FZ65" s="435"/>
      <c r="GA65" s="435"/>
      <c r="GB65" s="435"/>
      <c r="GC65" s="435"/>
      <c r="GD65" s="435"/>
      <c r="GE65" s="435"/>
      <c r="GF65" s="435"/>
      <c r="GG65" s="435"/>
      <c r="GH65" s="435"/>
      <c r="GI65" s="435"/>
      <c r="GJ65" s="435"/>
      <c r="GK65" s="435"/>
      <c r="GL65" s="435"/>
      <c r="GM65" s="435"/>
      <c r="GN65" s="435"/>
      <c r="GO65" s="435"/>
      <c r="GP65" s="435"/>
      <c r="GQ65" s="435"/>
      <c r="GR65" s="435"/>
      <c r="GS65" s="435"/>
      <c r="GT65" s="435"/>
      <c r="GU65" s="435"/>
      <c r="GV65" s="435"/>
      <c r="GW65" s="435"/>
      <c r="GX65" s="435"/>
      <c r="GY65" s="435"/>
      <c r="GZ65" s="435"/>
      <c r="HA65" s="435"/>
      <c r="HB65" s="435"/>
      <c r="HC65" s="435"/>
      <c r="HD65" s="435"/>
      <c r="HE65" s="435"/>
      <c r="HF65" s="435"/>
      <c r="HG65" s="435"/>
      <c r="HH65" s="435"/>
      <c r="HI65" s="435"/>
      <c r="HJ65" s="435"/>
      <c r="HK65" s="435"/>
      <c r="HL65" s="435"/>
      <c r="HM65" s="435"/>
      <c r="HN65" s="435"/>
      <c r="HO65" s="435"/>
      <c r="HP65" s="435"/>
      <c r="HQ65" s="435"/>
      <c r="HR65" s="435"/>
      <c r="HS65" s="435"/>
      <c r="HT65" s="435"/>
      <c r="HU65" s="435"/>
      <c r="HV65" s="435"/>
      <c r="HW65" s="435"/>
      <c r="HX65" s="435"/>
      <c r="HY65" s="435"/>
      <c r="HZ65" s="435"/>
      <c r="IA65" s="435"/>
      <c r="IB65" s="435"/>
      <c r="IC65" s="435"/>
      <c r="ID65" s="435"/>
      <c r="IE65" s="435"/>
      <c r="IF65" s="435"/>
      <c r="IG65" s="435"/>
      <c r="IH65" s="435"/>
      <c r="II65" s="435"/>
      <c r="IJ65" s="435"/>
      <c r="IK65" s="435"/>
      <c r="IL65" s="435"/>
      <c r="IM65" s="435"/>
      <c r="IN65" s="435"/>
      <c r="IO65" s="435"/>
      <c r="IP65" s="435"/>
      <c r="IQ65" s="435"/>
      <c r="IR65" s="435"/>
      <c r="IS65" s="435"/>
      <c r="IT65" s="435"/>
      <c r="IU65" s="435"/>
      <c r="IV65" s="435"/>
    </row>
    <row r="66" spans="2:256" ht="21.95" customHeight="1" x14ac:dyDescent="0.2">
      <c r="B66" s="466" t="s">
        <v>413</v>
      </c>
      <c r="C66" s="456"/>
      <c r="D66" s="456"/>
      <c r="E66" s="523"/>
      <c r="F66" s="524"/>
      <c r="G66" s="524"/>
      <c r="H66" s="524"/>
      <c r="I66" s="524"/>
      <c r="J66" s="525"/>
      <c r="L66" s="435"/>
      <c r="M66" s="435"/>
      <c r="N66" s="435"/>
      <c r="O66" s="435"/>
      <c r="P66" s="435"/>
      <c r="Q66" s="435"/>
      <c r="R66" s="435"/>
      <c r="S66" s="435"/>
      <c r="T66" s="435"/>
      <c r="U66" s="435"/>
      <c r="V66" s="435"/>
      <c r="W66" s="435"/>
      <c r="X66" s="435"/>
      <c r="Y66" s="435"/>
      <c r="Z66" s="435"/>
      <c r="AA66" s="435"/>
      <c r="AB66" s="435"/>
      <c r="AC66" s="435"/>
      <c r="AD66" s="435"/>
      <c r="AE66" s="435"/>
      <c r="AF66" s="435"/>
      <c r="AG66" s="435"/>
      <c r="AH66" s="435"/>
      <c r="AI66" s="435"/>
      <c r="AJ66" s="435"/>
      <c r="AK66" s="435"/>
      <c r="AL66" s="435"/>
      <c r="AM66" s="435"/>
      <c r="AN66" s="435"/>
      <c r="AO66" s="435"/>
      <c r="AP66" s="435"/>
      <c r="AQ66" s="435"/>
      <c r="AR66" s="435"/>
      <c r="AS66" s="435"/>
      <c r="AT66" s="435"/>
      <c r="AU66" s="435"/>
      <c r="AV66" s="435"/>
      <c r="AW66" s="435"/>
      <c r="AX66" s="435"/>
      <c r="AY66" s="435"/>
      <c r="AZ66" s="435"/>
      <c r="BA66" s="435"/>
      <c r="BB66" s="435"/>
      <c r="BC66" s="435"/>
      <c r="BD66" s="435"/>
      <c r="BE66" s="435"/>
      <c r="BF66" s="435"/>
      <c r="BG66" s="435"/>
      <c r="BH66" s="435"/>
      <c r="BI66" s="435"/>
      <c r="BJ66" s="435"/>
      <c r="BK66" s="435"/>
      <c r="BL66" s="435"/>
      <c r="BM66" s="435"/>
      <c r="BN66" s="435"/>
      <c r="BO66" s="435"/>
      <c r="BP66" s="435"/>
      <c r="BQ66" s="435"/>
      <c r="BR66" s="435"/>
      <c r="BS66" s="435"/>
      <c r="BT66" s="435"/>
      <c r="BU66" s="435"/>
      <c r="BV66" s="435"/>
      <c r="BW66" s="435"/>
      <c r="BX66" s="435"/>
      <c r="BY66" s="435"/>
      <c r="BZ66" s="435"/>
      <c r="CA66" s="435"/>
      <c r="CB66" s="435"/>
      <c r="CC66" s="435"/>
      <c r="CD66" s="435"/>
      <c r="CE66" s="435"/>
      <c r="CF66" s="435"/>
      <c r="CG66" s="435"/>
      <c r="CH66" s="435"/>
      <c r="CI66" s="435"/>
      <c r="CJ66" s="435"/>
      <c r="CK66" s="435"/>
      <c r="CL66" s="435"/>
      <c r="CM66" s="435"/>
      <c r="CN66" s="435"/>
      <c r="CO66" s="435"/>
      <c r="CP66" s="435"/>
      <c r="CQ66" s="435"/>
      <c r="CR66" s="435"/>
      <c r="CS66" s="435"/>
      <c r="CT66" s="435"/>
      <c r="CU66" s="435"/>
      <c r="CV66" s="435"/>
      <c r="CW66" s="435"/>
      <c r="CX66" s="435"/>
      <c r="CY66" s="435"/>
      <c r="CZ66" s="435"/>
      <c r="DA66" s="435"/>
      <c r="DB66" s="435"/>
      <c r="DC66" s="435"/>
      <c r="DD66" s="435"/>
      <c r="DE66" s="435"/>
      <c r="DF66" s="435"/>
      <c r="DG66" s="435"/>
      <c r="DH66" s="435"/>
      <c r="DI66" s="435"/>
      <c r="DJ66" s="435"/>
      <c r="DK66" s="435"/>
      <c r="DL66" s="435"/>
      <c r="DM66" s="435"/>
      <c r="DN66" s="435"/>
      <c r="DO66" s="435"/>
      <c r="DP66" s="435"/>
      <c r="DQ66" s="435"/>
      <c r="DR66" s="435"/>
      <c r="DS66" s="435"/>
      <c r="DT66" s="435"/>
      <c r="DU66" s="435"/>
      <c r="DV66" s="435"/>
      <c r="DW66" s="435"/>
      <c r="DX66" s="435"/>
      <c r="DY66" s="435"/>
      <c r="DZ66" s="435"/>
      <c r="EA66" s="435"/>
      <c r="EB66" s="435"/>
      <c r="EC66" s="435"/>
      <c r="ED66" s="435"/>
      <c r="EE66" s="435"/>
      <c r="EF66" s="435"/>
      <c r="EG66" s="435"/>
      <c r="EH66" s="435"/>
      <c r="EI66" s="435"/>
      <c r="EJ66" s="435"/>
      <c r="EK66" s="435"/>
      <c r="EL66" s="435"/>
      <c r="EM66" s="435"/>
      <c r="EN66" s="435"/>
      <c r="EO66" s="435"/>
      <c r="EP66" s="435"/>
      <c r="EQ66" s="435"/>
      <c r="ER66" s="435"/>
      <c r="ES66" s="435"/>
      <c r="ET66" s="435"/>
      <c r="EU66" s="435"/>
      <c r="EV66" s="435"/>
      <c r="EW66" s="435"/>
      <c r="EX66" s="435"/>
      <c r="EY66" s="435"/>
      <c r="EZ66" s="435"/>
      <c r="FA66" s="435"/>
      <c r="FB66" s="435"/>
      <c r="FC66" s="435"/>
      <c r="FD66" s="435"/>
      <c r="FE66" s="435"/>
      <c r="FF66" s="435"/>
      <c r="FG66" s="435"/>
      <c r="FH66" s="435"/>
      <c r="FI66" s="435"/>
      <c r="FJ66" s="435"/>
      <c r="FK66" s="435"/>
      <c r="FL66" s="435"/>
      <c r="FM66" s="435"/>
      <c r="FN66" s="435"/>
      <c r="FO66" s="435"/>
      <c r="FP66" s="435"/>
      <c r="FQ66" s="435"/>
      <c r="FR66" s="435"/>
      <c r="FS66" s="435"/>
      <c r="FT66" s="435"/>
      <c r="FU66" s="435"/>
      <c r="FV66" s="435"/>
      <c r="FW66" s="435"/>
      <c r="FX66" s="435"/>
      <c r="FY66" s="435"/>
      <c r="FZ66" s="435"/>
      <c r="GA66" s="435"/>
      <c r="GB66" s="435"/>
      <c r="GC66" s="435"/>
      <c r="GD66" s="435"/>
      <c r="GE66" s="435"/>
      <c r="GF66" s="435"/>
      <c r="GG66" s="435"/>
      <c r="GH66" s="435"/>
      <c r="GI66" s="435"/>
      <c r="GJ66" s="435"/>
      <c r="GK66" s="435"/>
      <c r="GL66" s="435"/>
      <c r="GM66" s="435"/>
      <c r="GN66" s="435"/>
      <c r="GO66" s="435"/>
      <c r="GP66" s="435"/>
      <c r="GQ66" s="435"/>
      <c r="GR66" s="435"/>
      <c r="GS66" s="435"/>
      <c r="GT66" s="435"/>
      <c r="GU66" s="435"/>
      <c r="GV66" s="435"/>
      <c r="GW66" s="435"/>
      <c r="GX66" s="435"/>
      <c r="GY66" s="435"/>
      <c r="GZ66" s="435"/>
      <c r="HA66" s="435"/>
      <c r="HB66" s="435"/>
      <c r="HC66" s="435"/>
      <c r="HD66" s="435"/>
      <c r="HE66" s="435"/>
      <c r="HF66" s="435"/>
      <c r="HG66" s="435"/>
      <c r="HH66" s="435"/>
      <c r="HI66" s="435"/>
      <c r="HJ66" s="435"/>
      <c r="HK66" s="435"/>
      <c r="HL66" s="435"/>
      <c r="HM66" s="435"/>
      <c r="HN66" s="435"/>
      <c r="HO66" s="435"/>
      <c r="HP66" s="435"/>
      <c r="HQ66" s="435"/>
      <c r="HR66" s="435"/>
      <c r="HS66" s="435"/>
      <c r="HT66" s="435"/>
      <c r="HU66" s="435"/>
      <c r="HV66" s="435"/>
      <c r="HW66" s="435"/>
      <c r="HX66" s="435"/>
      <c r="HY66" s="435"/>
      <c r="HZ66" s="435"/>
      <c r="IA66" s="435"/>
      <c r="IB66" s="435"/>
      <c r="IC66" s="435"/>
      <c r="ID66" s="435"/>
      <c r="IE66" s="435"/>
      <c r="IF66" s="435"/>
      <c r="IG66" s="435"/>
      <c r="IH66" s="435"/>
      <c r="II66" s="435"/>
      <c r="IJ66" s="435"/>
      <c r="IK66" s="435"/>
      <c r="IL66" s="435"/>
      <c r="IM66" s="435"/>
      <c r="IN66" s="435"/>
      <c r="IO66" s="435"/>
      <c r="IP66" s="435"/>
      <c r="IQ66" s="435"/>
      <c r="IR66" s="435"/>
      <c r="IS66" s="435"/>
      <c r="IT66" s="435"/>
      <c r="IU66" s="435"/>
      <c r="IV66" s="435"/>
    </row>
    <row r="67" spans="2:256" ht="21.95" customHeight="1" x14ac:dyDescent="0.2">
      <c r="B67" s="465"/>
      <c r="C67" s="436"/>
      <c r="D67" s="436"/>
      <c r="E67" s="529"/>
      <c r="F67" s="530"/>
      <c r="G67" s="530"/>
      <c r="H67" s="530"/>
      <c r="I67" s="530"/>
      <c r="J67" s="531"/>
      <c r="L67" s="435"/>
      <c r="M67" s="435"/>
      <c r="N67" s="435"/>
      <c r="O67" s="435"/>
      <c r="P67" s="435"/>
      <c r="Q67" s="435"/>
      <c r="R67" s="435"/>
      <c r="S67" s="435"/>
      <c r="T67" s="435"/>
      <c r="U67" s="435"/>
      <c r="V67" s="435"/>
      <c r="W67" s="435"/>
      <c r="X67" s="435"/>
      <c r="Y67" s="435"/>
      <c r="Z67" s="435"/>
      <c r="AA67" s="435"/>
      <c r="AB67" s="435"/>
      <c r="AC67" s="435"/>
      <c r="AD67" s="435"/>
      <c r="AE67" s="435"/>
      <c r="AF67" s="435"/>
      <c r="AG67" s="435"/>
      <c r="AH67" s="435"/>
      <c r="AI67" s="435"/>
      <c r="AJ67" s="435"/>
      <c r="AK67" s="435"/>
      <c r="AL67" s="435"/>
      <c r="AM67" s="435"/>
      <c r="AN67" s="435"/>
      <c r="AO67" s="435"/>
      <c r="AP67" s="435"/>
      <c r="AQ67" s="435"/>
      <c r="AR67" s="435"/>
      <c r="AS67" s="435"/>
      <c r="AT67" s="435"/>
      <c r="AU67" s="435"/>
      <c r="AV67" s="435"/>
      <c r="AW67" s="435"/>
      <c r="AX67" s="435"/>
      <c r="AY67" s="435"/>
      <c r="AZ67" s="435"/>
      <c r="BA67" s="435"/>
      <c r="BB67" s="435"/>
      <c r="BC67" s="435"/>
      <c r="BD67" s="435"/>
      <c r="BE67" s="435"/>
      <c r="BF67" s="435"/>
      <c r="BG67" s="435"/>
      <c r="BH67" s="435"/>
      <c r="BI67" s="435"/>
      <c r="BJ67" s="435"/>
      <c r="BK67" s="435"/>
      <c r="BL67" s="435"/>
      <c r="BM67" s="435"/>
      <c r="BN67" s="435"/>
      <c r="BO67" s="435"/>
      <c r="BP67" s="435"/>
      <c r="BQ67" s="435"/>
      <c r="BR67" s="435"/>
      <c r="BS67" s="435"/>
      <c r="BT67" s="435"/>
      <c r="BU67" s="435"/>
      <c r="BV67" s="435"/>
      <c r="BW67" s="435"/>
      <c r="BX67" s="435"/>
      <c r="BY67" s="435"/>
      <c r="BZ67" s="435"/>
      <c r="CA67" s="435"/>
      <c r="CB67" s="435"/>
      <c r="CC67" s="435"/>
      <c r="CD67" s="435"/>
      <c r="CE67" s="435"/>
      <c r="CF67" s="435"/>
      <c r="CG67" s="435"/>
      <c r="CH67" s="435"/>
      <c r="CI67" s="435"/>
      <c r="CJ67" s="435"/>
      <c r="CK67" s="435"/>
      <c r="CL67" s="435"/>
      <c r="CM67" s="435"/>
      <c r="CN67" s="435"/>
      <c r="CO67" s="435"/>
      <c r="CP67" s="435"/>
      <c r="CQ67" s="435"/>
      <c r="CR67" s="435"/>
      <c r="CS67" s="435"/>
      <c r="CT67" s="435"/>
      <c r="CU67" s="435"/>
      <c r="CV67" s="435"/>
      <c r="CW67" s="435"/>
      <c r="CX67" s="435"/>
      <c r="CY67" s="435"/>
      <c r="CZ67" s="435"/>
      <c r="DA67" s="435"/>
      <c r="DB67" s="435"/>
      <c r="DC67" s="435"/>
      <c r="DD67" s="435"/>
      <c r="DE67" s="435"/>
      <c r="DF67" s="435"/>
      <c r="DG67" s="435"/>
      <c r="DH67" s="435"/>
      <c r="DI67" s="435"/>
      <c r="DJ67" s="435"/>
      <c r="DK67" s="435"/>
      <c r="DL67" s="435"/>
      <c r="DM67" s="435"/>
      <c r="DN67" s="435"/>
      <c r="DO67" s="435"/>
      <c r="DP67" s="435"/>
      <c r="DQ67" s="435"/>
      <c r="DR67" s="435"/>
      <c r="DS67" s="435"/>
      <c r="DT67" s="435"/>
      <c r="DU67" s="435"/>
      <c r="DV67" s="435"/>
      <c r="DW67" s="435"/>
      <c r="DX67" s="435"/>
      <c r="DY67" s="435"/>
      <c r="DZ67" s="435"/>
      <c r="EA67" s="435"/>
      <c r="EB67" s="435"/>
      <c r="EC67" s="435"/>
      <c r="ED67" s="435"/>
      <c r="EE67" s="435"/>
      <c r="EF67" s="435"/>
      <c r="EG67" s="435"/>
      <c r="EH67" s="435"/>
      <c r="EI67" s="435"/>
      <c r="EJ67" s="435"/>
      <c r="EK67" s="435"/>
      <c r="EL67" s="435"/>
      <c r="EM67" s="435"/>
      <c r="EN67" s="435"/>
      <c r="EO67" s="435"/>
      <c r="EP67" s="435"/>
      <c r="EQ67" s="435"/>
      <c r="ER67" s="435"/>
      <c r="ES67" s="435"/>
      <c r="ET67" s="435"/>
      <c r="EU67" s="435"/>
      <c r="EV67" s="435"/>
      <c r="EW67" s="435"/>
      <c r="EX67" s="435"/>
      <c r="EY67" s="435"/>
      <c r="EZ67" s="435"/>
      <c r="FA67" s="435"/>
      <c r="FB67" s="435"/>
      <c r="FC67" s="435"/>
      <c r="FD67" s="435"/>
      <c r="FE67" s="435"/>
      <c r="FF67" s="435"/>
      <c r="FG67" s="435"/>
      <c r="FH67" s="435"/>
      <c r="FI67" s="435"/>
      <c r="FJ67" s="435"/>
      <c r="FK67" s="435"/>
      <c r="FL67" s="435"/>
      <c r="FM67" s="435"/>
      <c r="FN67" s="435"/>
      <c r="FO67" s="435"/>
      <c r="FP67" s="435"/>
      <c r="FQ67" s="435"/>
      <c r="FR67" s="435"/>
      <c r="FS67" s="435"/>
      <c r="FT67" s="435"/>
      <c r="FU67" s="435"/>
      <c r="FV67" s="435"/>
      <c r="FW67" s="435"/>
      <c r="FX67" s="435"/>
      <c r="FY67" s="435"/>
      <c r="FZ67" s="435"/>
      <c r="GA67" s="435"/>
      <c r="GB67" s="435"/>
      <c r="GC67" s="435"/>
      <c r="GD67" s="435"/>
      <c r="GE67" s="435"/>
      <c r="GF67" s="435"/>
      <c r="GG67" s="435"/>
      <c r="GH67" s="435"/>
      <c r="GI67" s="435"/>
      <c r="GJ67" s="435"/>
      <c r="GK67" s="435"/>
      <c r="GL67" s="435"/>
      <c r="GM67" s="435"/>
      <c r="GN67" s="435"/>
      <c r="GO67" s="435"/>
      <c r="GP67" s="435"/>
      <c r="GQ67" s="435"/>
      <c r="GR67" s="435"/>
      <c r="GS67" s="435"/>
      <c r="GT67" s="435"/>
      <c r="GU67" s="435"/>
      <c r="GV67" s="435"/>
      <c r="GW67" s="435"/>
      <c r="GX67" s="435"/>
      <c r="GY67" s="435"/>
      <c r="GZ67" s="435"/>
      <c r="HA67" s="435"/>
      <c r="HB67" s="435"/>
      <c r="HC67" s="435"/>
      <c r="HD67" s="435"/>
      <c r="HE67" s="435"/>
      <c r="HF67" s="435"/>
      <c r="HG67" s="435"/>
      <c r="HH67" s="435"/>
      <c r="HI67" s="435"/>
      <c r="HJ67" s="435"/>
      <c r="HK67" s="435"/>
      <c r="HL67" s="435"/>
      <c r="HM67" s="435"/>
      <c r="HN67" s="435"/>
      <c r="HO67" s="435"/>
      <c r="HP67" s="435"/>
      <c r="HQ67" s="435"/>
      <c r="HR67" s="435"/>
      <c r="HS67" s="435"/>
      <c r="HT67" s="435"/>
      <c r="HU67" s="435"/>
      <c r="HV67" s="435"/>
      <c r="HW67" s="435"/>
      <c r="HX67" s="435"/>
      <c r="HY67" s="435"/>
      <c r="HZ67" s="435"/>
      <c r="IA67" s="435"/>
      <c r="IB67" s="435"/>
      <c r="IC67" s="435"/>
      <c r="ID67" s="435"/>
      <c r="IE67" s="435"/>
      <c r="IF67" s="435"/>
      <c r="IG67" s="435"/>
      <c r="IH67" s="435"/>
      <c r="II67" s="435"/>
      <c r="IJ67" s="435"/>
      <c r="IK67" s="435"/>
      <c r="IL67" s="435"/>
      <c r="IM67" s="435"/>
      <c r="IN67" s="435"/>
      <c r="IO67" s="435"/>
      <c r="IP67" s="435"/>
      <c r="IQ67" s="435"/>
      <c r="IR67" s="435"/>
      <c r="IS67" s="435"/>
      <c r="IT67" s="435"/>
      <c r="IU67" s="435"/>
      <c r="IV67" s="435"/>
    </row>
    <row r="68" spans="2:256" ht="21.95" customHeight="1" x14ac:dyDescent="0.2">
      <c r="B68" s="447" t="s">
        <v>129</v>
      </c>
      <c r="C68" s="449"/>
      <c r="D68" s="445"/>
      <c r="E68" s="464" t="s">
        <v>145</v>
      </c>
      <c r="F68" s="590"/>
      <c r="G68" s="578"/>
      <c r="H68" s="463" t="s">
        <v>146</v>
      </c>
      <c r="I68" s="452"/>
      <c r="J68" s="450"/>
      <c r="K68" s="435"/>
      <c r="L68" s="435"/>
      <c r="M68" s="435"/>
      <c r="N68" s="435"/>
      <c r="O68" s="435"/>
      <c r="P68" s="435"/>
      <c r="Q68" s="435"/>
      <c r="R68" s="435"/>
      <c r="S68" s="435"/>
      <c r="T68" s="435"/>
      <c r="U68" s="435"/>
      <c r="V68" s="435"/>
      <c r="W68" s="435"/>
      <c r="X68" s="435"/>
      <c r="Y68" s="435"/>
      <c r="Z68" s="435"/>
      <c r="AA68" s="435"/>
      <c r="AB68" s="435"/>
      <c r="AC68" s="435"/>
      <c r="AD68" s="435"/>
      <c r="AE68" s="435"/>
      <c r="AF68" s="435"/>
      <c r="AG68" s="435"/>
      <c r="AH68" s="435"/>
      <c r="AI68" s="435"/>
      <c r="AJ68" s="435"/>
      <c r="AK68" s="435"/>
      <c r="AL68" s="435"/>
      <c r="AM68" s="435"/>
      <c r="AN68" s="435"/>
      <c r="AO68" s="435"/>
      <c r="AP68" s="435"/>
      <c r="AQ68" s="435"/>
      <c r="AR68" s="435"/>
      <c r="AS68" s="435"/>
      <c r="AT68" s="435"/>
      <c r="AU68" s="435"/>
      <c r="AV68" s="435"/>
      <c r="AW68" s="435"/>
      <c r="AX68" s="435"/>
      <c r="AY68" s="435"/>
      <c r="AZ68" s="435"/>
      <c r="BA68" s="435"/>
      <c r="BB68" s="435"/>
      <c r="BC68" s="435"/>
      <c r="BD68" s="435"/>
      <c r="BE68" s="435"/>
      <c r="BF68" s="435"/>
      <c r="BG68" s="435"/>
      <c r="BH68" s="435"/>
      <c r="BI68" s="435"/>
      <c r="BJ68" s="435"/>
      <c r="BK68" s="435"/>
      <c r="BL68" s="435"/>
      <c r="BM68" s="435"/>
      <c r="BN68" s="435"/>
      <c r="BO68" s="435"/>
      <c r="BP68" s="435"/>
      <c r="BQ68" s="435"/>
      <c r="BR68" s="435"/>
      <c r="BS68" s="435"/>
      <c r="BT68" s="435"/>
      <c r="BU68" s="435"/>
      <c r="BV68" s="435"/>
      <c r="BW68" s="435"/>
      <c r="BX68" s="435"/>
      <c r="BY68" s="435"/>
      <c r="BZ68" s="435"/>
      <c r="CA68" s="435"/>
      <c r="CB68" s="435"/>
      <c r="CC68" s="435"/>
      <c r="CD68" s="435"/>
      <c r="CE68" s="435"/>
      <c r="CF68" s="435"/>
      <c r="CG68" s="435"/>
      <c r="CH68" s="435"/>
      <c r="CI68" s="435"/>
      <c r="CJ68" s="435"/>
      <c r="CK68" s="435"/>
      <c r="CL68" s="435"/>
      <c r="CM68" s="435"/>
      <c r="CN68" s="435"/>
      <c r="CO68" s="435"/>
      <c r="CP68" s="435"/>
      <c r="CQ68" s="435"/>
      <c r="CR68" s="435"/>
      <c r="CS68" s="435"/>
      <c r="CT68" s="435"/>
      <c r="CU68" s="435"/>
      <c r="CV68" s="435"/>
      <c r="CW68" s="435"/>
      <c r="CX68" s="435"/>
      <c r="CY68" s="435"/>
      <c r="CZ68" s="435"/>
      <c r="DA68" s="435"/>
      <c r="DB68" s="435"/>
      <c r="DC68" s="435"/>
      <c r="DD68" s="435"/>
      <c r="DE68" s="435"/>
      <c r="DF68" s="435"/>
      <c r="DG68" s="435"/>
      <c r="DH68" s="435"/>
      <c r="DI68" s="435"/>
      <c r="DJ68" s="435"/>
      <c r="DK68" s="435"/>
      <c r="DL68" s="435"/>
      <c r="DM68" s="435"/>
      <c r="DN68" s="435"/>
      <c r="DO68" s="435"/>
      <c r="DP68" s="435"/>
      <c r="DQ68" s="435"/>
      <c r="DR68" s="435"/>
      <c r="DS68" s="435"/>
      <c r="DT68" s="435"/>
      <c r="DU68" s="435"/>
      <c r="DV68" s="435"/>
      <c r="DW68" s="435"/>
      <c r="DX68" s="435"/>
      <c r="DY68" s="435"/>
      <c r="DZ68" s="435"/>
      <c r="EA68" s="435"/>
      <c r="EB68" s="435"/>
      <c r="EC68" s="435"/>
      <c r="ED68" s="435"/>
      <c r="EE68" s="435"/>
      <c r="EF68" s="435"/>
      <c r="EG68" s="435"/>
      <c r="EH68" s="435"/>
      <c r="EI68" s="435"/>
      <c r="EJ68" s="435"/>
      <c r="EK68" s="435"/>
      <c r="EL68" s="435"/>
      <c r="EM68" s="435"/>
      <c r="EN68" s="435"/>
      <c r="EO68" s="435"/>
      <c r="EP68" s="435"/>
      <c r="EQ68" s="435"/>
      <c r="ER68" s="435"/>
      <c r="ES68" s="435"/>
      <c r="ET68" s="435"/>
      <c r="EU68" s="435"/>
      <c r="EV68" s="435"/>
      <c r="EW68" s="435"/>
      <c r="EX68" s="435"/>
      <c r="EY68" s="435"/>
      <c r="EZ68" s="435"/>
      <c r="FA68" s="435"/>
      <c r="FB68" s="435"/>
      <c r="FC68" s="435"/>
      <c r="FD68" s="435"/>
      <c r="FE68" s="435"/>
      <c r="FF68" s="435"/>
      <c r="FG68" s="435"/>
      <c r="FH68" s="435"/>
      <c r="FI68" s="435"/>
      <c r="FJ68" s="435"/>
      <c r="FK68" s="435"/>
      <c r="FL68" s="435"/>
      <c r="FM68" s="435"/>
      <c r="FN68" s="435"/>
      <c r="FO68" s="435"/>
      <c r="FP68" s="435"/>
      <c r="FQ68" s="435"/>
      <c r="FR68" s="435"/>
      <c r="FS68" s="435"/>
      <c r="FT68" s="435"/>
      <c r="FU68" s="435"/>
      <c r="FV68" s="435"/>
      <c r="FW68" s="435"/>
      <c r="FX68" s="435"/>
      <c r="FY68" s="435"/>
      <c r="FZ68" s="435"/>
      <c r="GA68" s="435"/>
      <c r="GB68" s="435"/>
      <c r="GC68" s="435"/>
      <c r="GD68" s="435"/>
      <c r="GE68" s="435"/>
      <c r="GF68" s="435"/>
      <c r="GG68" s="435"/>
      <c r="GH68" s="435"/>
      <c r="GI68" s="435"/>
      <c r="GJ68" s="435"/>
      <c r="GK68" s="435"/>
      <c r="GL68" s="435"/>
      <c r="GM68" s="435"/>
      <c r="GN68" s="435"/>
      <c r="GO68" s="435"/>
      <c r="GP68" s="435"/>
      <c r="GQ68" s="435"/>
      <c r="GR68" s="435"/>
      <c r="GS68" s="435"/>
      <c r="GT68" s="435"/>
      <c r="GU68" s="435"/>
      <c r="GV68" s="435"/>
      <c r="GW68" s="435"/>
      <c r="GX68" s="435"/>
      <c r="GY68" s="435"/>
      <c r="GZ68" s="435"/>
      <c r="HA68" s="435"/>
      <c r="HB68" s="435"/>
      <c r="HC68" s="435"/>
      <c r="HD68" s="435"/>
      <c r="HE68" s="435"/>
      <c r="HF68" s="435"/>
      <c r="HG68" s="435"/>
      <c r="HH68" s="435"/>
      <c r="HI68" s="435"/>
      <c r="HJ68" s="435"/>
      <c r="HK68" s="435"/>
      <c r="HL68" s="435"/>
      <c r="HM68" s="435"/>
      <c r="HN68" s="435"/>
      <c r="HO68" s="435"/>
      <c r="HP68" s="435"/>
      <c r="HQ68" s="435"/>
      <c r="HR68" s="435"/>
      <c r="HS68" s="435"/>
      <c r="HT68" s="435"/>
      <c r="HU68" s="435"/>
      <c r="HV68" s="435"/>
      <c r="HW68" s="435"/>
      <c r="HX68" s="435"/>
      <c r="HY68" s="435"/>
      <c r="HZ68" s="435"/>
      <c r="IA68" s="435"/>
      <c r="IB68" s="435"/>
      <c r="IC68" s="435"/>
      <c r="ID68" s="435"/>
      <c r="IE68" s="435"/>
      <c r="IF68" s="435"/>
      <c r="IG68" s="435"/>
      <c r="IH68" s="435"/>
      <c r="II68" s="435"/>
      <c r="IJ68" s="435"/>
      <c r="IK68" s="435"/>
      <c r="IL68" s="435"/>
      <c r="IM68" s="435"/>
      <c r="IN68" s="435"/>
      <c r="IO68" s="435"/>
      <c r="IP68" s="435"/>
      <c r="IQ68" s="435"/>
      <c r="IR68" s="435"/>
      <c r="IS68" s="435"/>
      <c r="IT68" s="435"/>
      <c r="IU68" s="435"/>
      <c r="IV68" s="435"/>
    </row>
    <row r="69" spans="2:256" ht="21.95" customHeight="1" x14ac:dyDescent="0.2">
      <c r="B69" s="447" t="s">
        <v>85</v>
      </c>
      <c r="C69" s="449"/>
      <c r="D69" s="446"/>
      <c r="E69" s="497"/>
      <c r="F69" s="498"/>
      <c r="G69" s="498"/>
      <c r="H69" s="498"/>
      <c r="I69" s="498"/>
      <c r="J69" s="499"/>
      <c r="K69" s="435"/>
      <c r="L69" s="435"/>
      <c r="M69" s="435"/>
      <c r="N69" s="435"/>
      <c r="O69" s="435"/>
      <c r="P69" s="435"/>
      <c r="Q69" s="435"/>
      <c r="R69" s="435"/>
      <c r="S69" s="435"/>
      <c r="T69" s="435"/>
      <c r="U69" s="435"/>
      <c r="V69" s="435"/>
      <c r="W69" s="435"/>
      <c r="X69" s="435"/>
      <c r="Y69" s="435"/>
      <c r="Z69" s="435"/>
      <c r="AA69" s="435"/>
      <c r="AB69" s="435"/>
      <c r="AC69" s="435"/>
      <c r="AD69" s="435"/>
      <c r="AE69" s="435"/>
      <c r="AF69" s="435"/>
      <c r="AG69" s="435"/>
      <c r="AH69" s="435"/>
      <c r="AI69" s="435"/>
      <c r="AJ69" s="435"/>
      <c r="AK69" s="435"/>
      <c r="AL69" s="435"/>
      <c r="AM69" s="435"/>
      <c r="AN69" s="435"/>
      <c r="AO69" s="435"/>
      <c r="AP69" s="435"/>
      <c r="AQ69" s="435"/>
      <c r="AR69" s="435"/>
      <c r="AS69" s="435"/>
      <c r="AT69" s="435"/>
      <c r="AU69" s="435"/>
      <c r="AV69" s="435"/>
      <c r="AW69" s="435"/>
      <c r="AX69" s="435"/>
      <c r="AY69" s="435"/>
      <c r="AZ69" s="435"/>
      <c r="BA69" s="435"/>
      <c r="BB69" s="435"/>
      <c r="BC69" s="435"/>
      <c r="BD69" s="435"/>
      <c r="BE69" s="435"/>
      <c r="BF69" s="435"/>
      <c r="BG69" s="435"/>
      <c r="BH69" s="435"/>
      <c r="BI69" s="435"/>
      <c r="BJ69" s="435"/>
      <c r="BK69" s="435"/>
      <c r="BL69" s="435"/>
      <c r="BM69" s="435"/>
      <c r="BN69" s="435"/>
      <c r="BO69" s="435"/>
      <c r="BP69" s="435"/>
      <c r="BQ69" s="435"/>
      <c r="BR69" s="435"/>
      <c r="BS69" s="435"/>
      <c r="BT69" s="435"/>
      <c r="BU69" s="435"/>
      <c r="BV69" s="435"/>
      <c r="BW69" s="435"/>
      <c r="BX69" s="435"/>
      <c r="BY69" s="435"/>
      <c r="BZ69" s="435"/>
      <c r="CA69" s="435"/>
      <c r="CB69" s="435"/>
      <c r="CC69" s="435"/>
      <c r="CD69" s="435"/>
      <c r="CE69" s="435"/>
      <c r="CF69" s="435"/>
      <c r="CG69" s="435"/>
      <c r="CH69" s="435"/>
      <c r="CI69" s="435"/>
      <c r="CJ69" s="435"/>
      <c r="CK69" s="435"/>
      <c r="CL69" s="435"/>
      <c r="CM69" s="435"/>
      <c r="CN69" s="435"/>
      <c r="CO69" s="435"/>
      <c r="CP69" s="435"/>
      <c r="CQ69" s="435"/>
      <c r="CR69" s="435"/>
      <c r="CS69" s="435"/>
      <c r="CT69" s="435"/>
      <c r="CU69" s="435"/>
      <c r="CV69" s="435"/>
      <c r="CW69" s="435"/>
      <c r="CX69" s="435"/>
      <c r="CY69" s="435"/>
      <c r="CZ69" s="435"/>
      <c r="DA69" s="435"/>
      <c r="DB69" s="435"/>
      <c r="DC69" s="435"/>
      <c r="DD69" s="435"/>
      <c r="DE69" s="435"/>
      <c r="DF69" s="435"/>
      <c r="DG69" s="435"/>
      <c r="DH69" s="435"/>
      <c r="DI69" s="435"/>
      <c r="DJ69" s="435"/>
      <c r="DK69" s="435"/>
      <c r="DL69" s="435"/>
      <c r="DM69" s="435"/>
      <c r="DN69" s="435"/>
      <c r="DO69" s="435"/>
      <c r="DP69" s="435"/>
      <c r="DQ69" s="435"/>
      <c r="DR69" s="435"/>
      <c r="DS69" s="435"/>
      <c r="DT69" s="435"/>
      <c r="DU69" s="435"/>
      <c r="DV69" s="435"/>
      <c r="DW69" s="435"/>
      <c r="DX69" s="435"/>
      <c r="DY69" s="435"/>
      <c r="DZ69" s="435"/>
      <c r="EA69" s="435"/>
      <c r="EB69" s="435"/>
      <c r="EC69" s="435"/>
      <c r="ED69" s="435"/>
      <c r="EE69" s="435"/>
      <c r="EF69" s="435"/>
      <c r="EG69" s="435"/>
      <c r="EH69" s="435"/>
      <c r="EI69" s="435"/>
      <c r="EJ69" s="435"/>
      <c r="EK69" s="435"/>
      <c r="EL69" s="435"/>
      <c r="EM69" s="435"/>
      <c r="EN69" s="435"/>
      <c r="EO69" s="435"/>
      <c r="EP69" s="435"/>
      <c r="EQ69" s="435"/>
      <c r="ER69" s="435"/>
      <c r="ES69" s="435"/>
      <c r="ET69" s="435"/>
      <c r="EU69" s="435"/>
      <c r="EV69" s="435"/>
      <c r="EW69" s="435"/>
      <c r="EX69" s="435"/>
      <c r="EY69" s="435"/>
      <c r="EZ69" s="435"/>
      <c r="FA69" s="435"/>
      <c r="FB69" s="435"/>
      <c r="FC69" s="435"/>
      <c r="FD69" s="435"/>
      <c r="FE69" s="435"/>
      <c r="FF69" s="435"/>
      <c r="FG69" s="435"/>
      <c r="FH69" s="435"/>
      <c r="FI69" s="435"/>
      <c r="FJ69" s="435"/>
      <c r="FK69" s="435"/>
      <c r="FL69" s="435"/>
      <c r="FM69" s="435"/>
      <c r="FN69" s="435"/>
      <c r="FO69" s="435"/>
      <c r="FP69" s="435"/>
      <c r="FQ69" s="435"/>
      <c r="FR69" s="435"/>
      <c r="FS69" s="435"/>
      <c r="FT69" s="435"/>
      <c r="FU69" s="435"/>
      <c r="FV69" s="435"/>
      <c r="FW69" s="435"/>
      <c r="FX69" s="435"/>
      <c r="FY69" s="435"/>
      <c r="FZ69" s="435"/>
      <c r="GA69" s="435"/>
      <c r="GB69" s="435"/>
      <c r="GC69" s="435"/>
      <c r="GD69" s="435"/>
      <c r="GE69" s="435"/>
      <c r="GF69" s="435"/>
      <c r="GG69" s="435"/>
      <c r="GH69" s="435"/>
      <c r="GI69" s="435"/>
      <c r="GJ69" s="435"/>
      <c r="GK69" s="435"/>
      <c r="GL69" s="435"/>
      <c r="GM69" s="435"/>
      <c r="GN69" s="435"/>
      <c r="GO69" s="435"/>
      <c r="GP69" s="435"/>
      <c r="GQ69" s="435"/>
      <c r="GR69" s="435"/>
      <c r="GS69" s="435"/>
      <c r="GT69" s="435"/>
      <c r="GU69" s="435"/>
      <c r="GV69" s="435"/>
      <c r="GW69" s="435"/>
      <c r="GX69" s="435"/>
      <c r="GY69" s="435"/>
      <c r="GZ69" s="435"/>
      <c r="HA69" s="435"/>
      <c r="HB69" s="435"/>
      <c r="HC69" s="435"/>
      <c r="HD69" s="435"/>
      <c r="HE69" s="435"/>
      <c r="HF69" s="435"/>
      <c r="HG69" s="435"/>
      <c r="HH69" s="435"/>
      <c r="HI69" s="435"/>
      <c r="HJ69" s="435"/>
      <c r="HK69" s="435"/>
      <c r="HL69" s="435"/>
      <c r="HM69" s="435"/>
      <c r="HN69" s="435"/>
      <c r="HO69" s="435"/>
      <c r="HP69" s="435"/>
      <c r="HQ69" s="435"/>
      <c r="HR69" s="435"/>
      <c r="HS69" s="435"/>
      <c r="HT69" s="435"/>
      <c r="HU69" s="435"/>
      <c r="HV69" s="435"/>
      <c r="HW69" s="435"/>
      <c r="HX69" s="435"/>
      <c r="HY69" s="435"/>
      <c r="HZ69" s="435"/>
      <c r="IA69" s="435"/>
      <c r="IB69" s="435"/>
      <c r="IC69" s="435"/>
      <c r="ID69" s="435"/>
      <c r="IE69" s="435"/>
      <c r="IF69" s="435"/>
      <c r="IG69" s="435"/>
      <c r="IH69" s="435"/>
      <c r="II69" s="435"/>
      <c r="IJ69" s="435"/>
      <c r="IK69" s="435"/>
      <c r="IL69" s="435"/>
      <c r="IM69" s="435"/>
      <c r="IN69" s="435"/>
      <c r="IO69" s="435"/>
      <c r="IP69" s="435"/>
      <c r="IQ69" s="435"/>
      <c r="IR69" s="435"/>
      <c r="IS69" s="435"/>
      <c r="IT69" s="435"/>
      <c r="IU69" s="435"/>
    </row>
    <row r="70" spans="2:256" ht="21.95" customHeight="1" x14ac:dyDescent="0.2">
      <c r="B70" s="447" t="s">
        <v>86</v>
      </c>
      <c r="C70" s="449"/>
      <c r="D70" s="446"/>
      <c r="E70" s="500"/>
      <c r="F70" s="500"/>
      <c r="G70" s="452"/>
      <c r="H70" s="452"/>
      <c r="I70" s="449"/>
      <c r="J70" s="445"/>
      <c r="K70" s="435"/>
      <c r="L70" s="435"/>
      <c r="M70" s="435"/>
      <c r="N70" s="435"/>
      <c r="O70" s="435"/>
      <c r="P70" s="435"/>
      <c r="Q70" s="435"/>
      <c r="R70" s="435"/>
      <c r="S70" s="435"/>
      <c r="T70" s="435"/>
      <c r="U70" s="435"/>
      <c r="V70" s="435"/>
      <c r="W70" s="435"/>
      <c r="X70" s="435"/>
      <c r="Y70" s="435"/>
      <c r="Z70" s="435"/>
      <c r="AA70" s="435"/>
      <c r="AB70" s="435"/>
      <c r="AC70" s="435"/>
      <c r="AD70" s="435"/>
      <c r="AE70" s="435"/>
      <c r="AF70" s="435"/>
      <c r="AG70" s="435"/>
      <c r="AH70" s="435"/>
      <c r="AI70" s="435"/>
      <c r="AJ70" s="435"/>
      <c r="AK70" s="435"/>
      <c r="AL70" s="435"/>
      <c r="AM70" s="435"/>
      <c r="AN70" s="435"/>
      <c r="AO70" s="435"/>
      <c r="AP70" s="435"/>
      <c r="AQ70" s="435"/>
      <c r="AR70" s="435"/>
      <c r="AS70" s="435"/>
      <c r="AT70" s="435"/>
      <c r="AU70" s="435"/>
      <c r="AV70" s="435"/>
      <c r="AW70" s="435"/>
      <c r="AX70" s="435"/>
      <c r="AY70" s="435"/>
      <c r="AZ70" s="435"/>
      <c r="BA70" s="435"/>
      <c r="BB70" s="435"/>
      <c r="BC70" s="435"/>
      <c r="BD70" s="435"/>
      <c r="BE70" s="435"/>
      <c r="BF70" s="435"/>
      <c r="BG70" s="435"/>
      <c r="BH70" s="435"/>
      <c r="BI70" s="435"/>
      <c r="BJ70" s="435"/>
      <c r="BK70" s="435"/>
      <c r="BL70" s="435"/>
      <c r="BM70" s="435"/>
      <c r="BN70" s="435"/>
      <c r="BO70" s="435"/>
      <c r="BP70" s="435"/>
      <c r="BQ70" s="435"/>
      <c r="BR70" s="435"/>
      <c r="BS70" s="435"/>
      <c r="BT70" s="435"/>
      <c r="BU70" s="435"/>
      <c r="BV70" s="435"/>
      <c r="BW70" s="435"/>
      <c r="BX70" s="435"/>
      <c r="BY70" s="435"/>
      <c r="BZ70" s="435"/>
      <c r="CA70" s="435"/>
      <c r="CB70" s="435"/>
      <c r="CC70" s="435"/>
      <c r="CD70" s="435"/>
      <c r="CE70" s="435"/>
      <c r="CF70" s="435"/>
      <c r="CG70" s="435"/>
      <c r="CH70" s="435"/>
      <c r="CI70" s="435"/>
      <c r="CJ70" s="435"/>
      <c r="CK70" s="435"/>
      <c r="CL70" s="435"/>
      <c r="CM70" s="435"/>
      <c r="CN70" s="435"/>
      <c r="CO70" s="435"/>
      <c r="CP70" s="435"/>
      <c r="CQ70" s="435"/>
      <c r="CR70" s="435"/>
      <c r="CS70" s="435"/>
      <c r="CT70" s="435"/>
      <c r="CU70" s="435"/>
      <c r="CV70" s="435"/>
      <c r="CW70" s="435"/>
      <c r="CX70" s="435"/>
      <c r="CY70" s="435"/>
      <c r="CZ70" s="435"/>
      <c r="DA70" s="435"/>
      <c r="DB70" s="435"/>
      <c r="DC70" s="435"/>
      <c r="DD70" s="435"/>
      <c r="DE70" s="435"/>
      <c r="DF70" s="435"/>
      <c r="DG70" s="435"/>
      <c r="DH70" s="435"/>
      <c r="DI70" s="435"/>
      <c r="DJ70" s="435"/>
      <c r="DK70" s="435"/>
      <c r="DL70" s="435"/>
      <c r="DM70" s="435"/>
      <c r="DN70" s="435"/>
      <c r="DO70" s="435"/>
      <c r="DP70" s="435"/>
      <c r="DQ70" s="435"/>
      <c r="DR70" s="435"/>
      <c r="DS70" s="435"/>
      <c r="DT70" s="435"/>
      <c r="DU70" s="435"/>
      <c r="DV70" s="435"/>
      <c r="DW70" s="435"/>
      <c r="DX70" s="435"/>
      <c r="DY70" s="435"/>
      <c r="DZ70" s="435"/>
      <c r="EA70" s="435"/>
      <c r="EB70" s="435"/>
      <c r="EC70" s="435"/>
      <c r="ED70" s="435"/>
      <c r="EE70" s="435"/>
      <c r="EF70" s="435"/>
      <c r="EG70" s="435"/>
      <c r="EH70" s="435"/>
      <c r="EI70" s="435"/>
      <c r="EJ70" s="435"/>
      <c r="EK70" s="435"/>
      <c r="EL70" s="435"/>
      <c r="EM70" s="435"/>
      <c r="EN70" s="435"/>
      <c r="EO70" s="435"/>
      <c r="EP70" s="435"/>
      <c r="EQ70" s="435"/>
      <c r="ER70" s="435"/>
      <c r="ES70" s="435"/>
      <c r="ET70" s="435"/>
      <c r="EU70" s="435"/>
      <c r="EV70" s="435"/>
      <c r="EW70" s="435"/>
      <c r="EX70" s="435"/>
      <c r="EY70" s="435"/>
      <c r="EZ70" s="435"/>
      <c r="FA70" s="435"/>
      <c r="FB70" s="435"/>
      <c r="FC70" s="435"/>
      <c r="FD70" s="435"/>
      <c r="FE70" s="435"/>
      <c r="FF70" s="435"/>
      <c r="FG70" s="435"/>
      <c r="FH70" s="435"/>
      <c r="FI70" s="435"/>
      <c r="FJ70" s="435"/>
      <c r="FK70" s="435"/>
      <c r="FL70" s="435"/>
      <c r="FM70" s="435"/>
      <c r="FN70" s="435"/>
      <c r="FO70" s="435"/>
      <c r="FP70" s="435"/>
      <c r="FQ70" s="435"/>
      <c r="FR70" s="435"/>
      <c r="FS70" s="435"/>
      <c r="FT70" s="435"/>
      <c r="FU70" s="435"/>
      <c r="FV70" s="435"/>
      <c r="FW70" s="435"/>
      <c r="FX70" s="435"/>
      <c r="FY70" s="435"/>
      <c r="FZ70" s="435"/>
      <c r="GA70" s="435"/>
      <c r="GB70" s="435"/>
      <c r="GC70" s="435"/>
      <c r="GD70" s="435"/>
      <c r="GE70" s="435"/>
      <c r="GF70" s="435"/>
      <c r="GG70" s="435"/>
      <c r="GH70" s="435"/>
      <c r="GI70" s="435"/>
      <c r="GJ70" s="435"/>
      <c r="GK70" s="435"/>
      <c r="GL70" s="435"/>
      <c r="GM70" s="435"/>
      <c r="GN70" s="435"/>
      <c r="GO70" s="435"/>
      <c r="GP70" s="435"/>
      <c r="GQ70" s="435"/>
      <c r="GR70" s="435"/>
      <c r="GS70" s="435"/>
      <c r="GT70" s="435"/>
      <c r="GU70" s="435"/>
      <c r="GV70" s="435"/>
      <c r="GW70" s="435"/>
      <c r="GX70" s="435"/>
      <c r="GY70" s="435"/>
      <c r="GZ70" s="435"/>
      <c r="HA70" s="435"/>
      <c r="HB70" s="435"/>
      <c r="HC70" s="435"/>
      <c r="HD70" s="435"/>
      <c r="HE70" s="435"/>
      <c r="HF70" s="435"/>
      <c r="HG70" s="435"/>
      <c r="HH70" s="435"/>
      <c r="HI70" s="435"/>
      <c r="HJ70" s="435"/>
      <c r="HK70" s="435"/>
      <c r="HL70" s="435"/>
      <c r="HM70" s="435"/>
      <c r="HN70" s="435"/>
      <c r="HO70" s="435"/>
      <c r="HP70" s="435"/>
      <c r="HQ70" s="435"/>
      <c r="HR70" s="435"/>
      <c r="HS70" s="435"/>
      <c r="HT70" s="435"/>
      <c r="HU70" s="435"/>
      <c r="HV70" s="435"/>
      <c r="HW70" s="435"/>
      <c r="HX70" s="435"/>
      <c r="HY70" s="435"/>
      <c r="HZ70" s="435"/>
      <c r="IA70" s="435"/>
      <c r="IB70" s="435"/>
      <c r="IC70" s="435"/>
      <c r="ID70" s="435"/>
      <c r="IE70" s="435"/>
      <c r="IF70" s="435"/>
      <c r="IG70" s="435"/>
      <c r="IH70" s="435"/>
      <c r="II70" s="435"/>
      <c r="IJ70" s="435"/>
      <c r="IK70" s="435"/>
      <c r="IL70" s="435"/>
      <c r="IM70" s="435"/>
      <c r="IN70" s="435"/>
      <c r="IO70" s="435"/>
      <c r="IP70" s="435"/>
      <c r="IQ70" s="435"/>
      <c r="IR70" s="435"/>
      <c r="IS70" s="435"/>
      <c r="IT70" s="435"/>
      <c r="IU70" s="435"/>
    </row>
    <row r="71" spans="2:256" ht="21.95" customHeight="1" x14ac:dyDescent="0.2">
      <c r="B71" s="447" t="s">
        <v>198</v>
      </c>
      <c r="C71" s="449"/>
      <c r="D71" s="446"/>
      <c r="E71" s="621"/>
      <c r="F71" s="500"/>
      <c r="G71" s="456"/>
      <c r="H71" s="456"/>
      <c r="I71" s="456"/>
      <c r="J71" s="454"/>
      <c r="K71" s="435"/>
      <c r="L71" s="435"/>
      <c r="M71" s="435"/>
      <c r="N71" s="435"/>
      <c r="O71" s="435"/>
      <c r="P71" s="435"/>
      <c r="Q71" s="435"/>
      <c r="R71" s="435"/>
      <c r="S71" s="435"/>
      <c r="T71" s="435"/>
      <c r="U71" s="435"/>
      <c r="V71" s="435"/>
      <c r="W71" s="435"/>
      <c r="X71" s="435"/>
      <c r="Y71" s="435"/>
      <c r="Z71" s="435"/>
      <c r="AA71" s="435"/>
      <c r="AB71" s="435"/>
      <c r="AC71" s="435"/>
      <c r="AD71" s="435"/>
      <c r="AE71" s="435"/>
      <c r="AF71" s="435"/>
      <c r="AG71" s="435"/>
      <c r="AH71" s="435"/>
      <c r="AI71" s="435"/>
      <c r="AJ71" s="435"/>
      <c r="AK71" s="435"/>
      <c r="AL71" s="435"/>
      <c r="AM71" s="435"/>
      <c r="AN71" s="435"/>
      <c r="AO71" s="435"/>
      <c r="AP71" s="435"/>
      <c r="AQ71" s="435"/>
      <c r="AR71" s="435"/>
      <c r="AS71" s="435"/>
      <c r="AT71" s="435"/>
      <c r="AU71" s="435"/>
      <c r="AV71" s="435"/>
      <c r="AW71" s="435"/>
      <c r="AX71" s="435"/>
      <c r="AY71" s="435"/>
      <c r="AZ71" s="435"/>
      <c r="BA71" s="435"/>
      <c r="BB71" s="435"/>
      <c r="BC71" s="435"/>
      <c r="BD71" s="435"/>
      <c r="BE71" s="435"/>
      <c r="BF71" s="435"/>
      <c r="BG71" s="435"/>
      <c r="BH71" s="435"/>
      <c r="BI71" s="435"/>
      <c r="BJ71" s="435"/>
      <c r="BK71" s="435"/>
      <c r="BL71" s="435"/>
      <c r="BM71" s="435"/>
      <c r="BN71" s="435"/>
      <c r="BO71" s="435"/>
      <c r="BP71" s="435"/>
      <c r="BQ71" s="435"/>
      <c r="BR71" s="435"/>
      <c r="BS71" s="435"/>
      <c r="BT71" s="435"/>
      <c r="BU71" s="435"/>
      <c r="BV71" s="435"/>
      <c r="BW71" s="435"/>
      <c r="BX71" s="435"/>
      <c r="BY71" s="435"/>
      <c r="BZ71" s="435"/>
      <c r="CA71" s="435"/>
      <c r="CB71" s="435"/>
      <c r="CC71" s="435"/>
      <c r="CD71" s="435"/>
      <c r="CE71" s="435"/>
      <c r="CF71" s="435"/>
      <c r="CG71" s="435"/>
      <c r="CH71" s="435"/>
      <c r="CI71" s="435"/>
      <c r="CJ71" s="435"/>
      <c r="CK71" s="435"/>
      <c r="CL71" s="435"/>
      <c r="CM71" s="435"/>
      <c r="CN71" s="435"/>
      <c r="CO71" s="435"/>
      <c r="CP71" s="435"/>
      <c r="CQ71" s="435"/>
      <c r="CR71" s="435"/>
      <c r="CS71" s="435"/>
      <c r="CT71" s="435"/>
      <c r="CU71" s="435"/>
      <c r="CV71" s="435"/>
      <c r="CW71" s="435"/>
      <c r="CX71" s="435"/>
      <c r="CY71" s="435"/>
      <c r="CZ71" s="435"/>
      <c r="DA71" s="435"/>
      <c r="DB71" s="435"/>
      <c r="DC71" s="435"/>
      <c r="DD71" s="435"/>
      <c r="DE71" s="435"/>
      <c r="DF71" s="435"/>
      <c r="DG71" s="435"/>
      <c r="DH71" s="435"/>
      <c r="DI71" s="435"/>
      <c r="DJ71" s="435"/>
      <c r="DK71" s="435"/>
      <c r="DL71" s="435"/>
      <c r="DM71" s="435"/>
      <c r="DN71" s="435"/>
      <c r="DO71" s="435"/>
      <c r="DP71" s="435"/>
      <c r="DQ71" s="435"/>
      <c r="DR71" s="435"/>
      <c r="DS71" s="435"/>
      <c r="DT71" s="435"/>
      <c r="DU71" s="435"/>
      <c r="DV71" s="435"/>
      <c r="DW71" s="435"/>
      <c r="DX71" s="435"/>
      <c r="DY71" s="435"/>
      <c r="DZ71" s="435"/>
      <c r="EA71" s="435"/>
      <c r="EB71" s="435"/>
      <c r="EC71" s="435"/>
      <c r="ED71" s="435"/>
      <c r="EE71" s="435"/>
      <c r="EF71" s="435"/>
      <c r="EG71" s="435"/>
      <c r="EH71" s="435"/>
      <c r="EI71" s="435"/>
      <c r="EJ71" s="435"/>
      <c r="EK71" s="435"/>
      <c r="EL71" s="435"/>
      <c r="EM71" s="435"/>
      <c r="EN71" s="435"/>
      <c r="EO71" s="435"/>
      <c r="EP71" s="435"/>
      <c r="EQ71" s="435"/>
      <c r="ER71" s="435"/>
      <c r="ES71" s="435"/>
      <c r="ET71" s="435"/>
      <c r="EU71" s="435"/>
      <c r="EV71" s="435"/>
      <c r="EW71" s="435"/>
      <c r="EX71" s="435"/>
      <c r="EY71" s="435"/>
      <c r="EZ71" s="435"/>
      <c r="FA71" s="435"/>
      <c r="FB71" s="435"/>
      <c r="FC71" s="435"/>
      <c r="FD71" s="435"/>
      <c r="FE71" s="435"/>
      <c r="FF71" s="435"/>
      <c r="FG71" s="435"/>
      <c r="FH71" s="435"/>
      <c r="FI71" s="435"/>
      <c r="FJ71" s="435"/>
      <c r="FK71" s="435"/>
      <c r="FL71" s="435"/>
      <c r="FM71" s="435"/>
      <c r="FN71" s="435"/>
      <c r="FO71" s="435"/>
      <c r="FP71" s="435"/>
      <c r="FQ71" s="435"/>
      <c r="FR71" s="435"/>
      <c r="FS71" s="435"/>
      <c r="FT71" s="435"/>
      <c r="FU71" s="435"/>
      <c r="FV71" s="435"/>
      <c r="FW71" s="435"/>
      <c r="FX71" s="435"/>
      <c r="FY71" s="435"/>
      <c r="FZ71" s="435"/>
      <c r="GA71" s="435"/>
      <c r="GB71" s="435"/>
      <c r="GC71" s="435"/>
      <c r="GD71" s="435"/>
      <c r="GE71" s="435"/>
      <c r="GF71" s="435"/>
      <c r="GG71" s="435"/>
      <c r="GH71" s="435"/>
      <c r="GI71" s="435"/>
      <c r="GJ71" s="435"/>
      <c r="GK71" s="435"/>
      <c r="GL71" s="435"/>
      <c r="GM71" s="435"/>
      <c r="GN71" s="435"/>
      <c r="GO71" s="435"/>
      <c r="GP71" s="435"/>
      <c r="GQ71" s="435"/>
      <c r="GR71" s="435"/>
      <c r="GS71" s="435"/>
      <c r="GT71" s="435"/>
      <c r="GU71" s="435"/>
      <c r="GV71" s="435"/>
      <c r="GW71" s="435"/>
      <c r="GX71" s="435"/>
      <c r="GY71" s="435"/>
      <c r="GZ71" s="435"/>
      <c r="HA71" s="435"/>
      <c r="HB71" s="435"/>
      <c r="HC71" s="435"/>
      <c r="HD71" s="435"/>
      <c r="HE71" s="435"/>
      <c r="HF71" s="435"/>
      <c r="HG71" s="435"/>
      <c r="HH71" s="435"/>
      <c r="HI71" s="435"/>
      <c r="HJ71" s="435"/>
      <c r="HK71" s="435"/>
      <c r="HL71" s="435"/>
      <c r="HM71" s="435"/>
      <c r="HN71" s="435"/>
      <c r="HO71" s="435"/>
      <c r="HP71" s="435"/>
      <c r="HQ71" s="435"/>
      <c r="HR71" s="435"/>
      <c r="HS71" s="435"/>
      <c r="HT71" s="435"/>
      <c r="HU71" s="435"/>
      <c r="HV71" s="435"/>
      <c r="HW71" s="435"/>
      <c r="HX71" s="435"/>
      <c r="HY71" s="435"/>
      <c r="HZ71" s="435"/>
      <c r="IA71" s="435"/>
      <c r="IB71" s="435"/>
      <c r="IC71" s="435"/>
      <c r="ID71" s="435"/>
      <c r="IE71" s="435"/>
      <c r="IF71" s="435"/>
      <c r="IG71" s="435"/>
      <c r="IH71" s="435"/>
      <c r="II71" s="435"/>
      <c r="IJ71" s="435"/>
      <c r="IK71" s="435"/>
      <c r="IL71" s="435"/>
      <c r="IM71" s="435"/>
      <c r="IN71" s="435"/>
      <c r="IO71" s="435"/>
      <c r="IP71" s="435"/>
      <c r="IQ71" s="435"/>
      <c r="IR71" s="435"/>
      <c r="IS71" s="435"/>
      <c r="IT71" s="435"/>
      <c r="IU71" s="435"/>
    </row>
    <row r="72" spans="2:256" ht="21.95" customHeight="1" x14ac:dyDescent="0.2">
      <c r="B72" s="447" t="s">
        <v>38</v>
      </c>
      <c r="C72" s="449"/>
      <c r="D72" s="446"/>
      <c r="E72" s="548"/>
      <c r="F72" s="548"/>
      <c r="G72" s="548"/>
      <c r="H72" s="548"/>
      <c r="I72" s="548"/>
      <c r="J72" s="548"/>
      <c r="K72" s="435"/>
      <c r="L72" s="435"/>
      <c r="M72" s="435"/>
      <c r="N72" s="435"/>
      <c r="O72" s="435"/>
      <c r="P72" s="435"/>
      <c r="Q72" s="435"/>
      <c r="R72" s="435"/>
      <c r="S72" s="435"/>
      <c r="T72" s="435"/>
      <c r="U72" s="435"/>
      <c r="V72" s="435"/>
      <c r="W72" s="435"/>
      <c r="X72" s="435"/>
      <c r="Y72" s="435"/>
      <c r="Z72" s="435"/>
      <c r="AA72" s="435"/>
      <c r="AB72" s="435"/>
      <c r="AC72" s="435"/>
      <c r="AD72" s="435"/>
      <c r="AE72" s="435"/>
      <c r="AF72" s="435"/>
      <c r="AG72" s="435"/>
      <c r="AH72" s="435"/>
      <c r="AI72" s="435"/>
      <c r="AJ72" s="435"/>
      <c r="AK72" s="435"/>
      <c r="AL72" s="435"/>
      <c r="AM72" s="435"/>
      <c r="AN72" s="435"/>
      <c r="AO72" s="435"/>
      <c r="AP72" s="435"/>
      <c r="AQ72" s="435"/>
      <c r="AR72" s="435"/>
      <c r="AS72" s="435"/>
      <c r="AT72" s="435"/>
      <c r="AU72" s="435"/>
      <c r="AV72" s="435"/>
      <c r="AW72" s="435"/>
      <c r="AX72" s="435"/>
      <c r="AY72" s="435"/>
      <c r="AZ72" s="435"/>
      <c r="BA72" s="435"/>
      <c r="BB72" s="435"/>
      <c r="BC72" s="435"/>
      <c r="BD72" s="435"/>
      <c r="BE72" s="435"/>
      <c r="BF72" s="435"/>
      <c r="BG72" s="435"/>
      <c r="BH72" s="435"/>
      <c r="BI72" s="435"/>
      <c r="BJ72" s="435"/>
      <c r="BK72" s="435"/>
      <c r="BL72" s="435"/>
      <c r="BM72" s="435"/>
      <c r="BN72" s="435"/>
      <c r="BO72" s="435"/>
      <c r="BP72" s="435"/>
      <c r="BQ72" s="435"/>
      <c r="BR72" s="435"/>
      <c r="BS72" s="435"/>
      <c r="BT72" s="435"/>
      <c r="BU72" s="435"/>
      <c r="BV72" s="435"/>
      <c r="BW72" s="435"/>
      <c r="BX72" s="435"/>
      <c r="BY72" s="435"/>
      <c r="BZ72" s="435"/>
      <c r="CA72" s="435"/>
      <c r="CB72" s="435"/>
      <c r="CC72" s="435"/>
      <c r="CD72" s="435"/>
      <c r="CE72" s="435"/>
      <c r="CF72" s="435"/>
      <c r="CG72" s="435"/>
      <c r="CH72" s="435"/>
      <c r="CI72" s="435"/>
      <c r="CJ72" s="435"/>
      <c r="CK72" s="435"/>
      <c r="CL72" s="435"/>
      <c r="CM72" s="435"/>
      <c r="CN72" s="435"/>
      <c r="CO72" s="435"/>
      <c r="CP72" s="435"/>
      <c r="CQ72" s="435"/>
      <c r="CR72" s="435"/>
      <c r="CS72" s="435"/>
      <c r="CT72" s="435"/>
      <c r="CU72" s="435"/>
      <c r="CV72" s="435"/>
      <c r="CW72" s="435"/>
      <c r="CX72" s="435"/>
      <c r="CY72" s="435"/>
      <c r="CZ72" s="435"/>
      <c r="DA72" s="435"/>
      <c r="DB72" s="435"/>
      <c r="DC72" s="435"/>
      <c r="DD72" s="435"/>
      <c r="DE72" s="435"/>
      <c r="DF72" s="435"/>
      <c r="DG72" s="435"/>
      <c r="DH72" s="435"/>
      <c r="DI72" s="435"/>
      <c r="DJ72" s="435"/>
      <c r="DK72" s="435"/>
      <c r="DL72" s="435"/>
      <c r="DM72" s="435"/>
      <c r="DN72" s="435"/>
      <c r="DO72" s="435"/>
      <c r="DP72" s="435"/>
      <c r="DQ72" s="435"/>
      <c r="DR72" s="435"/>
      <c r="DS72" s="435"/>
      <c r="DT72" s="435"/>
      <c r="DU72" s="435"/>
      <c r="DV72" s="435"/>
      <c r="DW72" s="435"/>
      <c r="DX72" s="435"/>
      <c r="DY72" s="435"/>
      <c r="DZ72" s="435"/>
      <c r="EA72" s="435"/>
      <c r="EB72" s="435"/>
      <c r="EC72" s="435"/>
      <c r="ED72" s="435"/>
      <c r="EE72" s="435"/>
      <c r="EF72" s="435"/>
      <c r="EG72" s="435"/>
      <c r="EH72" s="435"/>
      <c r="EI72" s="435"/>
      <c r="EJ72" s="435"/>
      <c r="EK72" s="435"/>
      <c r="EL72" s="435"/>
      <c r="EM72" s="435"/>
      <c r="EN72" s="435"/>
      <c r="EO72" s="435"/>
      <c r="EP72" s="435"/>
      <c r="EQ72" s="435"/>
      <c r="ER72" s="435"/>
      <c r="ES72" s="435"/>
      <c r="ET72" s="435"/>
      <c r="EU72" s="435"/>
      <c r="EV72" s="435"/>
      <c r="EW72" s="435"/>
      <c r="EX72" s="435"/>
      <c r="EY72" s="435"/>
      <c r="EZ72" s="435"/>
      <c r="FA72" s="435"/>
      <c r="FB72" s="435"/>
      <c r="FC72" s="435"/>
      <c r="FD72" s="435"/>
      <c r="FE72" s="435"/>
      <c r="FF72" s="435"/>
      <c r="FG72" s="435"/>
      <c r="FH72" s="435"/>
      <c r="FI72" s="435"/>
      <c r="FJ72" s="435"/>
      <c r="FK72" s="435"/>
      <c r="FL72" s="435"/>
      <c r="FM72" s="435"/>
      <c r="FN72" s="435"/>
      <c r="FO72" s="435"/>
      <c r="FP72" s="435"/>
      <c r="FQ72" s="435"/>
      <c r="FR72" s="435"/>
      <c r="FS72" s="435"/>
      <c r="FT72" s="435"/>
      <c r="FU72" s="435"/>
      <c r="FV72" s="435"/>
      <c r="FW72" s="435"/>
      <c r="FX72" s="435"/>
      <c r="FY72" s="435"/>
      <c r="FZ72" s="435"/>
      <c r="GA72" s="435"/>
      <c r="GB72" s="435"/>
      <c r="GC72" s="435"/>
      <c r="GD72" s="435"/>
      <c r="GE72" s="435"/>
      <c r="GF72" s="435"/>
      <c r="GG72" s="435"/>
      <c r="GH72" s="435"/>
      <c r="GI72" s="435"/>
      <c r="GJ72" s="435"/>
      <c r="GK72" s="435"/>
      <c r="GL72" s="435"/>
      <c r="GM72" s="435"/>
      <c r="GN72" s="435"/>
      <c r="GO72" s="435"/>
      <c r="GP72" s="435"/>
      <c r="GQ72" s="435"/>
      <c r="GR72" s="435"/>
      <c r="GS72" s="435"/>
      <c r="GT72" s="435"/>
      <c r="GU72" s="435"/>
      <c r="GV72" s="435"/>
      <c r="GW72" s="435"/>
      <c r="GX72" s="435"/>
      <c r="GY72" s="435"/>
      <c r="GZ72" s="435"/>
      <c r="HA72" s="435"/>
      <c r="HB72" s="435"/>
      <c r="HC72" s="435"/>
      <c r="HD72" s="435"/>
      <c r="HE72" s="435"/>
      <c r="HF72" s="435"/>
      <c r="HG72" s="435"/>
      <c r="HH72" s="435"/>
      <c r="HI72" s="435"/>
      <c r="HJ72" s="435"/>
      <c r="HK72" s="435"/>
      <c r="HL72" s="435"/>
      <c r="HM72" s="435"/>
      <c r="HN72" s="435"/>
      <c r="HO72" s="435"/>
      <c r="HP72" s="435"/>
      <c r="HQ72" s="435"/>
      <c r="HR72" s="435"/>
      <c r="HS72" s="435"/>
      <c r="HT72" s="435"/>
      <c r="HU72" s="435"/>
      <c r="HV72" s="435"/>
      <c r="HW72" s="435"/>
      <c r="HX72" s="435"/>
      <c r="HY72" s="435"/>
      <c r="HZ72" s="435"/>
      <c r="IA72" s="435"/>
      <c r="IB72" s="435"/>
      <c r="IC72" s="435"/>
      <c r="ID72" s="435"/>
      <c r="IE72" s="435"/>
      <c r="IF72" s="435"/>
      <c r="IG72" s="435"/>
      <c r="IH72" s="435"/>
      <c r="II72" s="435"/>
      <c r="IJ72" s="435"/>
      <c r="IK72" s="435"/>
      <c r="IL72" s="435"/>
      <c r="IM72" s="435"/>
      <c r="IN72" s="435"/>
      <c r="IO72" s="435"/>
      <c r="IP72" s="435"/>
      <c r="IQ72" s="435"/>
      <c r="IR72" s="435"/>
      <c r="IS72" s="435"/>
      <c r="IT72" s="435"/>
      <c r="IU72" s="435"/>
    </row>
    <row r="73" spans="2:256" ht="21.95" customHeight="1" x14ac:dyDescent="0.2">
      <c r="B73" s="447" t="s">
        <v>8</v>
      </c>
      <c r="C73" s="449"/>
      <c r="D73" s="449"/>
      <c r="E73" s="548"/>
      <c r="F73" s="548"/>
      <c r="G73" s="548"/>
      <c r="H73" s="548"/>
      <c r="I73" s="548"/>
      <c r="J73" s="548"/>
      <c r="K73" s="435"/>
      <c r="L73" s="435"/>
      <c r="M73" s="435"/>
      <c r="N73" s="435"/>
      <c r="O73" s="435"/>
      <c r="P73" s="435"/>
      <c r="Q73" s="435"/>
      <c r="R73" s="435"/>
      <c r="S73" s="435"/>
      <c r="T73" s="435"/>
      <c r="U73" s="435"/>
      <c r="V73" s="435"/>
      <c r="W73" s="435"/>
      <c r="X73" s="435"/>
      <c r="Y73" s="435"/>
      <c r="Z73" s="435"/>
      <c r="AA73" s="435"/>
      <c r="AB73" s="435"/>
      <c r="AC73" s="435"/>
      <c r="AD73" s="435"/>
      <c r="AE73" s="435"/>
      <c r="AF73" s="435"/>
      <c r="AG73" s="435"/>
      <c r="AH73" s="435"/>
      <c r="AI73" s="435"/>
      <c r="AJ73" s="435"/>
      <c r="AK73" s="435"/>
      <c r="AL73" s="435"/>
      <c r="AM73" s="435"/>
      <c r="AN73" s="435"/>
      <c r="AO73" s="435"/>
      <c r="AP73" s="435"/>
      <c r="AQ73" s="435"/>
      <c r="AR73" s="435"/>
      <c r="AS73" s="435"/>
      <c r="AT73" s="435"/>
      <c r="AU73" s="435"/>
      <c r="AV73" s="435"/>
      <c r="AW73" s="435"/>
      <c r="AX73" s="435"/>
      <c r="AY73" s="435"/>
      <c r="AZ73" s="435"/>
      <c r="BA73" s="435"/>
      <c r="BB73" s="435"/>
      <c r="BC73" s="435"/>
      <c r="BD73" s="435"/>
      <c r="BE73" s="435"/>
      <c r="BF73" s="435"/>
      <c r="BG73" s="435"/>
      <c r="BH73" s="435"/>
      <c r="BI73" s="435"/>
      <c r="BJ73" s="435"/>
      <c r="BK73" s="435"/>
      <c r="BL73" s="435"/>
      <c r="BM73" s="435"/>
      <c r="BN73" s="435"/>
      <c r="BO73" s="435"/>
      <c r="BP73" s="435"/>
      <c r="BQ73" s="435"/>
      <c r="BR73" s="435"/>
      <c r="BS73" s="435"/>
      <c r="BT73" s="435"/>
      <c r="BU73" s="435"/>
      <c r="BV73" s="435"/>
      <c r="BW73" s="435"/>
      <c r="BX73" s="435"/>
      <c r="BY73" s="435"/>
      <c r="BZ73" s="435"/>
      <c r="CA73" s="435"/>
      <c r="CB73" s="435"/>
      <c r="CC73" s="435"/>
      <c r="CD73" s="435"/>
      <c r="CE73" s="435"/>
      <c r="CF73" s="435"/>
      <c r="CG73" s="435"/>
      <c r="CH73" s="435"/>
      <c r="CI73" s="435"/>
      <c r="CJ73" s="435"/>
      <c r="CK73" s="435"/>
      <c r="CL73" s="435"/>
      <c r="CM73" s="435"/>
      <c r="CN73" s="435"/>
      <c r="CO73" s="435"/>
      <c r="CP73" s="435"/>
      <c r="CQ73" s="435"/>
      <c r="CR73" s="435"/>
      <c r="CS73" s="435"/>
      <c r="CT73" s="435"/>
      <c r="CU73" s="435"/>
      <c r="CV73" s="435"/>
      <c r="CW73" s="435"/>
      <c r="CX73" s="435"/>
      <c r="CY73" s="435"/>
      <c r="CZ73" s="435"/>
      <c r="DA73" s="435"/>
      <c r="DB73" s="435"/>
      <c r="DC73" s="435"/>
      <c r="DD73" s="435"/>
      <c r="DE73" s="435"/>
      <c r="DF73" s="435"/>
      <c r="DG73" s="435"/>
      <c r="DH73" s="435"/>
      <c r="DI73" s="435"/>
      <c r="DJ73" s="435"/>
      <c r="DK73" s="435"/>
      <c r="DL73" s="435"/>
      <c r="DM73" s="435"/>
      <c r="DN73" s="435"/>
      <c r="DO73" s="435"/>
      <c r="DP73" s="435"/>
      <c r="DQ73" s="435"/>
      <c r="DR73" s="435"/>
      <c r="DS73" s="435"/>
      <c r="DT73" s="435"/>
      <c r="DU73" s="435"/>
      <c r="DV73" s="435"/>
      <c r="DW73" s="435"/>
      <c r="DX73" s="435"/>
      <c r="DY73" s="435"/>
      <c r="DZ73" s="435"/>
      <c r="EA73" s="435"/>
      <c r="EB73" s="435"/>
      <c r="EC73" s="435"/>
      <c r="ED73" s="435"/>
      <c r="EE73" s="435"/>
      <c r="EF73" s="435"/>
      <c r="EG73" s="435"/>
      <c r="EH73" s="435"/>
      <c r="EI73" s="435"/>
      <c r="EJ73" s="435"/>
      <c r="EK73" s="435"/>
      <c r="EL73" s="435"/>
      <c r="EM73" s="435"/>
      <c r="EN73" s="435"/>
      <c r="EO73" s="435"/>
      <c r="EP73" s="435"/>
      <c r="EQ73" s="435"/>
      <c r="ER73" s="435"/>
      <c r="ES73" s="435"/>
      <c r="ET73" s="435"/>
      <c r="EU73" s="435"/>
      <c r="EV73" s="435"/>
      <c r="EW73" s="435"/>
      <c r="EX73" s="435"/>
      <c r="EY73" s="435"/>
      <c r="EZ73" s="435"/>
      <c r="FA73" s="435"/>
      <c r="FB73" s="435"/>
      <c r="FC73" s="435"/>
      <c r="FD73" s="435"/>
      <c r="FE73" s="435"/>
      <c r="FF73" s="435"/>
      <c r="FG73" s="435"/>
      <c r="FH73" s="435"/>
      <c r="FI73" s="435"/>
      <c r="FJ73" s="435"/>
      <c r="FK73" s="435"/>
      <c r="FL73" s="435"/>
      <c r="FM73" s="435"/>
      <c r="FN73" s="435"/>
      <c r="FO73" s="435"/>
      <c r="FP73" s="435"/>
      <c r="FQ73" s="435"/>
      <c r="FR73" s="435"/>
      <c r="FS73" s="435"/>
      <c r="FT73" s="435"/>
      <c r="FU73" s="435"/>
      <c r="FV73" s="435"/>
      <c r="FW73" s="435"/>
      <c r="FX73" s="435"/>
      <c r="FY73" s="435"/>
      <c r="FZ73" s="435"/>
      <c r="GA73" s="435"/>
      <c r="GB73" s="435"/>
      <c r="GC73" s="435"/>
      <c r="GD73" s="435"/>
      <c r="GE73" s="435"/>
      <c r="GF73" s="435"/>
      <c r="GG73" s="435"/>
      <c r="GH73" s="435"/>
      <c r="GI73" s="435"/>
      <c r="GJ73" s="435"/>
      <c r="GK73" s="435"/>
      <c r="GL73" s="435"/>
      <c r="GM73" s="435"/>
      <c r="GN73" s="435"/>
      <c r="GO73" s="435"/>
      <c r="GP73" s="435"/>
      <c r="GQ73" s="435"/>
      <c r="GR73" s="435"/>
      <c r="GS73" s="435"/>
      <c r="GT73" s="435"/>
      <c r="GU73" s="435"/>
      <c r="GV73" s="435"/>
      <c r="GW73" s="435"/>
      <c r="GX73" s="435"/>
      <c r="GY73" s="435"/>
      <c r="GZ73" s="435"/>
      <c r="HA73" s="435"/>
      <c r="HB73" s="435"/>
      <c r="HC73" s="435"/>
      <c r="HD73" s="435"/>
      <c r="HE73" s="435"/>
      <c r="HF73" s="435"/>
      <c r="HG73" s="435"/>
      <c r="HH73" s="435"/>
      <c r="HI73" s="435"/>
      <c r="HJ73" s="435"/>
      <c r="HK73" s="435"/>
      <c r="HL73" s="435"/>
      <c r="HM73" s="435"/>
      <c r="HN73" s="435"/>
      <c r="HO73" s="435"/>
      <c r="HP73" s="435"/>
      <c r="HQ73" s="435"/>
      <c r="HR73" s="435"/>
      <c r="HS73" s="435"/>
      <c r="HT73" s="435"/>
      <c r="HU73" s="435"/>
      <c r="HV73" s="435"/>
      <c r="HW73" s="435"/>
      <c r="HX73" s="435"/>
      <c r="HY73" s="435"/>
      <c r="HZ73" s="435"/>
      <c r="IA73" s="435"/>
      <c r="IB73" s="435"/>
      <c r="IC73" s="435"/>
      <c r="ID73" s="435"/>
      <c r="IE73" s="435"/>
      <c r="IF73" s="435"/>
      <c r="IG73" s="435"/>
      <c r="IH73" s="435"/>
      <c r="II73" s="435"/>
      <c r="IJ73" s="435"/>
      <c r="IK73" s="435"/>
      <c r="IL73" s="435"/>
      <c r="IM73" s="435"/>
      <c r="IN73" s="435"/>
      <c r="IO73" s="435"/>
      <c r="IP73" s="435"/>
      <c r="IQ73" s="435"/>
      <c r="IR73" s="435"/>
      <c r="IS73" s="435"/>
      <c r="IT73" s="435"/>
      <c r="IU73" s="435"/>
      <c r="IV73" s="435"/>
    </row>
    <row r="74" spans="2:256" ht="21.95" customHeight="1" x14ac:dyDescent="0.2">
      <c r="B74" s="447" t="s">
        <v>45</v>
      </c>
      <c r="C74" s="449"/>
      <c r="D74" s="449"/>
      <c r="E74" s="448"/>
      <c r="F74" s="505"/>
      <c r="G74" s="506"/>
      <c r="H74" s="506"/>
      <c r="I74" s="506"/>
      <c r="J74" s="518"/>
      <c r="K74" s="435"/>
      <c r="L74" s="435"/>
      <c r="M74" s="435"/>
      <c r="N74" s="435"/>
      <c r="O74" s="435"/>
      <c r="P74" s="435"/>
      <c r="Q74" s="435"/>
      <c r="R74" s="435"/>
      <c r="S74" s="435"/>
      <c r="T74" s="435"/>
      <c r="U74" s="435"/>
      <c r="V74" s="435"/>
      <c r="W74" s="435"/>
      <c r="X74" s="435"/>
      <c r="Y74" s="435"/>
      <c r="Z74" s="435"/>
      <c r="AA74" s="435"/>
      <c r="AB74" s="435"/>
      <c r="AC74" s="435"/>
      <c r="AD74" s="435"/>
      <c r="AE74" s="435"/>
      <c r="AF74" s="435"/>
      <c r="AG74" s="435"/>
      <c r="AH74" s="435"/>
      <c r="AI74" s="435"/>
      <c r="AJ74" s="435"/>
      <c r="AK74" s="435"/>
      <c r="AL74" s="435"/>
      <c r="AM74" s="435"/>
      <c r="AN74" s="435"/>
      <c r="AO74" s="435"/>
      <c r="AP74" s="435"/>
      <c r="AQ74" s="435"/>
      <c r="AR74" s="435"/>
      <c r="AS74" s="435"/>
      <c r="AT74" s="435"/>
      <c r="AU74" s="435"/>
      <c r="AV74" s="435"/>
      <c r="AW74" s="435"/>
      <c r="AX74" s="435"/>
      <c r="AY74" s="435"/>
      <c r="AZ74" s="435"/>
      <c r="BA74" s="435"/>
      <c r="BB74" s="435"/>
      <c r="BC74" s="435"/>
      <c r="BD74" s="435"/>
      <c r="BE74" s="435"/>
      <c r="BF74" s="435"/>
      <c r="BG74" s="435"/>
      <c r="BH74" s="435"/>
      <c r="BI74" s="435"/>
      <c r="BJ74" s="435"/>
      <c r="BK74" s="435"/>
      <c r="BL74" s="435"/>
      <c r="BM74" s="435"/>
      <c r="BN74" s="435"/>
      <c r="BO74" s="435"/>
      <c r="BP74" s="435"/>
      <c r="BQ74" s="435"/>
      <c r="BR74" s="435"/>
      <c r="BS74" s="435"/>
      <c r="BT74" s="435"/>
      <c r="BU74" s="435"/>
      <c r="BV74" s="435"/>
      <c r="BW74" s="435"/>
      <c r="BX74" s="435"/>
      <c r="BY74" s="435"/>
      <c r="BZ74" s="435"/>
      <c r="CA74" s="435"/>
      <c r="CB74" s="435"/>
      <c r="CC74" s="435"/>
      <c r="CD74" s="435"/>
      <c r="CE74" s="435"/>
      <c r="CF74" s="435"/>
      <c r="CG74" s="435"/>
      <c r="CH74" s="435"/>
      <c r="CI74" s="435"/>
      <c r="CJ74" s="435"/>
      <c r="CK74" s="435"/>
      <c r="CL74" s="435"/>
      <c r="CM74" s="435"/>
      <c r="CN74" s="435"/>
      <c r="CO74" s="435"/>
      <c r="CP74" s="435"/>
      <c r="CQ74" s="435"/>
      <c r="CR74" s="435"/>
      <c r="CS74" s="435"/>
      <c r="CT74" s="435"/>
      <c r="CU74" s="435"/>
      <c r="CV74" s="435"/>
      <c r="CW74" s="435"/>
      <c r="CX74" s="435"/>
      <c r="CY74" s="435"/>
      <c r="CZ74" s="435"/>
      <c r="DA74" s="435"/>
      <c r="DB74" s="435"/>
      <c r="DC74" s="435"/>
      <c r="DD74" s="435"/>
      <c r="DE74" s="435"/>
      <c r="DF74" s="435"/>
      <c r="DG74" s="435"/>
      <c r="DH74" s="435"/>
      <c r="DI74" s="435"/>
      <c r="DJ74" s="435"/>
      <c r="DK74" s="435"/>
      <c r="DL74" s="435"/>
      <c r="DM74" s="435"/>
      <c r="DN74" s="435"/>
      <c r="DO74" s="435"/>
      <c r="DP74" s="435"/>
      <c r="DQ74" s="435"/>
      <c r="DR74" s="435"/>
      <c r="DS74" s="435"/>
      <c r="DT74" s="435"/>
      <c r="DU74" s="435"/>
      <c r="DV74" s="435"/>
      <c r="DW74" s="435"/>
      <c r="DX74" s="435"/>
      <c r="DY74" s="435"/>
      <c r="DZ74" s="435"/>
      <c r="EA74" s="435"/>
      <c r="EB74" s="435"/>
      <c r="EC74" s="435"/>
      <c r="ED74" s="435"/>
      <c r="EE74" s="435"/>
      <c r="EF74" s="435"/>
      <c r="EG74" s="435"/>
      <c r="EH74" s="435"/>
      <c r="EI74" s="435"/>
      <c r="EJ74" s="435"/>
      <c r="EK74" s="435"/>
      <c r="EL74" s="435"/>
      <c r="EM74" s="435"/>
      <c r="EN74" s="435"/>
      <c r="EO74" s="435"/>
      <c r="EP74" s="435"/>
      <c r="EQ74" s="435"/>
      <c r="ER74" s="435"/>
      <c r="ES74" s="435"/>
      <c r="ET74" s="435"/>
      <c r="EU74" s="435"/>
      <c r="EV74" s="435"/>
      <c r="EW74" s="435"/>
      <c r="EX74" s="435"/>
      <c r="EY74" s="435"/>
      <c r="EZ74" s="435"/>
      <c r="FA74" s="435"/>
      <c r="FB74" s="435"/>
      <c r="FC74" s="435"/>
      <c r="FD74" s="435"/>
      <c r="FE74" s="435"/>
      <c r="FF74" s="435"/>
      <c r="FG74" s="435"/>
      <c r="FH74" s="435"/>
      <c r="FI74" s="435"/>
      <c r="FJ74" s="435"/>
      <c r="FK74" s="435"/>
      <c r="FL74" s="435"/>
      <c r="FM74" s="435"/>
      <c r="FN74" s="435"/>
      <c r="FO74" s="435"/>
      <c r="FP74" s="435"/>
      <c r="FQ74" s="435"/>
      <c r="FR74" s="435"/>
      <c r="FS74" s="435"/>
      <c r="FT74" s="435"/>
      <c r="FU74" s="435"/>
      <c r="FV74" s="435"/>
      <c r="FW74" s="435"/>
      <c r="FX74" s="435"/>
      <c r="FY74" s="435"/>
      <c r="FZ74" s="435"/>
      <c r="GA74" s="435"/>
      <c r="GB74" s="435"/>
      <c r="GC74" s="435"/>
      <c r="GD74" s="435"/>
      <c r="GE74" s="435"/>
      <c r="GF74" s="435"/>
      <c r="GG74" s="435"/>
      <c r="GH74" s="435"/>
      <c r="GI74" s="435"/>
      <c r="GJ74" s="435"/>
      <c r="GK74" s="435"/>
      <c r="GL74" s="435"/>
      <c r="GM74" s="435"/>
      <c r="GN74" s="435"/>
      <c r="GO74" s="435"/>
      <c r="GP74" s="435"/>
      <c r="GQ74" s="435"/>
      <c r="GR74" s="435"/>
      <c r="GS74" s="435"/>
      <c r="GT74" s="435"/>
      <c r="GU74" s="435"/>
      <c r="GV74" s="435"/>
      <c r="GW74" s="435"/>
      <c r="GX74" s="435"/>
      <c r="GY74" s="435"/>
      <c r="GZ74" s="435"/>
      <c r="HA74" s="435"/>
      <c r="HB74" s="435"/>
      <c r="HC74" s="435"/>
      <c r="HD74" s="435"/>
      <c r="HE74" s="435"/>
      <c r="HF74" s="435"/>
      <c r="HG74" s="435"/>
      <c r="HH74" s="435"/>
      <c r="HI74" s="435"/>
      <c r="HJ74" s="435"/>
      <c r="HK74" s="435"/>
      <c r="HL74" s="435"/>
      <c r="HM74" s="435"/>
      <c r="HN74" s="435"/>
      <c r="HO74" s="435"/>
      <c r="HP74" s="435"/>
      <c r="HQ74" s="435"/>
      <c r="HR74" s="435"/>
      <c r="HS74" s="435"/>
      <c r="HT74" s="435"/>
      <c r="HU74" s="435"/>
      <c r="HV74" s="435"/>
      <c r="HW74" s="435"/>
      <c r="HX74" s="435"/>
      <c r="HY74" s="435"/>
      <c r="HZ74" s="435"/>
      <c r="IA74" s="435"/>
      <c r="IB74" s="435"/>
      <c r="IC74" s="435"/>
      <c r="ID74" s="435"/>
      <c r="IE74" s="435"/>
      <c r="IF74" s="435"/>
      <c r="IG74" s="435"/>
      <c r="IH74" s="435"/>
      <c r="II74" s="435"/>
      <c r="IJ74" s="435"/>
      <c r="IK74" s="435"/>
      <c r="IL74" s="435"/>
      <c r="IM74" s="435"/>
      <c r="IN74" s="435"/>
      <c r="IO74" s="435"/>
      <c r="IP74" s="435"/>
      <c r="IQ74" s="435"/>
      <c r="IR74" s="435"/>
      <c r="IS74" s="435"/>
      <c r="IT74" s="435"/>
      <c r="IU74" s="435"/>
      <c r="IV74" s="435"/>
    </row>
    <row r="75" spans="2:256" ht="21.95" customHeight="1" x14ac:dyDescent="0.2">
      <c r="B75" s="447" t="s">
        <v>107</v>
      </c>
      <c r="C75" s="449"/>
      <c r="D75" s="449"/>
      <c r="E75" s="448"/>
      <c r="F75" s="449"/>
      <c r="G75" s="449" t="s">
        <v>108</v>
      </c>
      <c r="H75" s="448"/>
      <c r="I75" s="446" t="s">
        <v>97</v>
      </c>
      <c r="J75" s="448"/>
      <c r="K75" s="403"/>
      <c r="L75" s="435"/>
      <c r="M75" s="435"/>
      <c r="N75" s="435"/>
      <c r="O75" s="435"/>
      <c r="P75" s="435"/>
      <c r="Q75" s="435"/>
      <c r="R75" s="435"/>
      <c r="S75" s="435"/>
      <c r="T75" s="435"/>
      <c r="U75" s="435"/>
      <c r="V75" s="435"/>
      <c r="W75" s="435"/>
      <c r="X75" s="435"/>
      <c r="Y75" s="435"/>
      <c r="Z75" s="435"/>
      <c r="AA75" s="435"/>
      <c r="AB75" s="435"/>
      <c r="AC75" s="435"/>
      <c r="AD75" s="435"/>
      <c r="AE75" s="435"/>
      <c r="AF75" s="435"/>
      <c r="AG75" s="435"/>
      <c r="AH75" s="435"/>
      <c r="AI75" s="435"/>
      <c r="AJ75" s="435"/>
      <c r="AK75" s="435"/>
      <c r="AL75" s="435"/>
      <c r="AM75" s="435"/>
      <c r="AN75" s="435"/>
      <c r="AO75" s="435"/>
      <c r="AP75" s="435"/>
      <c r="AQ75" s="435"/>
      <c r="AR75" s="435"/>
      <c r="AS75" s="435"/>
      <c r="AT75" s="435"/>
      <c r="AU75" s="435"/>
      <c r="AV75" s="435"/>
      <c r="AW75" s="435"/>
      <c r="AX75" s="435"/>
      <c r="AY75" s="435"/>
      <c r="AZ75" s="435"/>
      <c r="BA75" s="435"/>
      <c r="BB75" s="435"/>
      <c r="BC75" s="435"/>
      <c r="BD75" s="435"/>
      <c r="BE75" s="435"/>
      <c r="BF75" s="435"/>
      <c r="BG75" s="435"/>
      <c r="BH75" s="435"/>
      <c r="BI75" s="435"/>
      <c r="BJ75" s="435"/>
      <c r="BK75" s="435"/>
      <c r="BL75" s="435"/>
      <c r="BM75" s="435"/>
      <c r="BN75" s="435"/>
      <c r="BO75" s="435"/>
      <c r="BP75" s="435"/>
      <c r="BQ75" s="435"/>
      <c r="BR75" s="435"/>
      <c r="BS75" s="435"/>
      <c r="BT75" s="435"/>
      <c r="BU75" s="435"/>
      <c r="BV75" s="435"/>
      <c r="BW75" s="435"/>
      <c r="BX75" s="435"/>
      <c r="BY75" s="435"/>
      <c r="BZ75" s="435"/>
      <c r="CA75" s="435"/>
      <c r="CB75" s="435"/>
      <c r="CC75" s="435"/>
      <c r="CD75" s="435"/>
      <c r="CE75" s="435"/>
      <c r="CF75" s="435"/>
      <c r="CG75" s="435"/>
      <c r="CH75" s="435"/>
      <c r="CI75" s="435"/>
      <c r="CJ75" s="435"/>
      <c r="CK75" s="435"/>
      <c r="CL75" s="435"/>
      <c r="CM75" s="435"/>
      <c r="CN75" s="435"/>
      <c r="CO75" s="435"/>
      <c r="CP75" s="435"/>
      <c r="CQ75" s="435"/>
      <c r="CR75" s="435"/>
      <c r="CS75" s="435"/>
      <c r="CT75" s="435"/>
      <c r="CU75" s="435"/>
      <c r="CV75" s="435"/>
      <c r="CW75" s="435"/>
      <c r="CX75" s="435"/>
      <c r="CY75" s="435"/>
      <c r="CZ75" s="435"/>
      <c r="DA75" s="435"/>
      <c r="DB75" s="435"/>
      <c r="DC75" s="435"/>
      <c r="DD75" s="435"/>
      <c r="DE75" s="435"/>
      <c r="DF75" s="435"/>
      <c r="DG75" s="435"/>
      <c r="DH75" s="435"/>
      <c r="DI75" s="435"/>
      <c r="DJ75" s="435"/>
      <c r="DK75" s="435"/>
      <c r="DL75" s="435"/>
      <c r="DM75" s="435"/>
      <c r="DN75" s="435"/>
      <c r="DO75" s="435"/>
      <c r="DP75" s="435"/>
      <c r="DQ75" s="435"/>
      <c r="DR75" s="435"/>
      <c r="DS75" s="435"/>
      <c r="DT75" s="435"/>
      <c r="DU75" s="435"/>
      <c r="DV75" s="435"/>
      <c r="DW75" s="435"/>
      <c r="DX75" s="435"/>
      <c r="DY75" s="435"/>
      <c r="DZ75" s="435"/>
      <c r="EA75" s="435"/>
      <c r="EB75" s="435"/>
      <c r="EC75" s="435"/>
      <c r="ED75" s="435"/>
      <c r="EE75" s="435"/>
      <c r="EF75" s="435"/>
      <c r="EG75" s="435"/>
      <c r="EH75" s="435"/>
      <c r="EI75" s="435"/>
      <c r="EJ75" s="435"/>
      <c r="EK75" s="435"/>
      <c r="EL75" s="435"/>
      <c r="EM75" s="435"/>
      <c r="EN75" s="435"/>
      <c r="EO75" s="435"/>
      <c r="EP75" s="435"/>
      <c r="EQ75" s="435"/>
      <c r="ER75" s="435"/>
      <c r="ES75" s="435"/>
      <c r="ET75" s="435"/>
      <c r="EU75" s="435"/>
      <c r="EV75" s="435"/>
      <c r="EW75" s="435"/>
      <c r="EX75" s="435"/>
      <c r="EY75" s="435"/>
      <c r="EZ75" s="435"/>
      <c r="FA75" s="435"/>
      <c r="FB75" s="435"/>
      <c r="FC75" s="435"/>
      <c r="FD75" s="435"/>
      <c r="FE75" s="435"/>
      <c r="FF75" s="435"/>
      <c r="FG75" s="435"/>
      <c r="FH75" s="435"/>
      <c r="FI75" s="435"/>
      <c r="FJ75" s="435"/>
      <c r="FK75" s="435"/>
      <c r="FL75" s="435"/>
      <c r="FM75" s="435"/>
      <c r="FN75" s="435"/>
      <c r="FO75" s="435"/>
      <c r="FP75" s="435"/>
      <c r="FQ75" s="435"/>
      <c r="FR75" s="435"/>
      <c r="FS75" s="435"/>
      <c r="FT75" s="435"/>
      <c r="FU75" s="435"/>
      <c r="FV75" s="435"/>
      <c r="FW75" s="435"/>
      <c r="FX75" s="435"/>
      <c r="FY75" s="435"/>
      <c r="FZ75" s="435"/>
      <c r="GA75" s="435"/>
      <c r="GB75" s="435"/>
      <c r="GC75" s="435"/>
      <c r="GD75" s="435"/>
      <c r="GE75" s="435"/>
      <c r="GF75" s="435"/>
      <c r="GG75" s="435"/>
      <c r="GH75" s="435"/>
      <c r="GI75" s="435"/>
      <c r="GJ75" s="435"/>
      <c r="GK75" s="435"/>
      <c r="GL75" s="435"/>
      <c r="GM75" s="435"/>
      <c r="GN75" s="435"/>
      <c r="GO75" s="435"/>
      <c r="GP75" s="435"/>
      <c r="GQ75" s="435"/>
      <c r="GR75" s="435"/>
      <c r="GS75" s="435"/>
      <c r="GT75" s="435"/>
      <c r="GU75" s="435"/>
      <c r="GV75" s="435"/>
      <c r="GW75" s="435"/>
      <c r="GX75" s="435"/>
      <c r="GY75" s="435"/>
      <c r="GZ75" s="435"/>
      <c r="HA75" s="435"/>
      <c r="HB75" s="435"/>
      <c r="HC75" s="435"/>
      <c r="HD75" s="435"/>
      <c r="HE75" s="435"/>
      <c r="HF75" s="435"/>
      <c r="HG75" s="435"/>
      <c r="HH75" s="435"/>
      <c r="HI75" s="435"/>
      <c r="HJ75" s="435"/>
      <c r="HK75" s="435"/>
      <c r="HL75" s="435"/>
      <c r="HM75" s="435"/>
      <c r="HN75" s="435"/>
      <c r="HO75" s="435"/>
      <c r="HP75" s="435"/>
      <c r="HQ75" s="435"/>
      <c r="HR75" s="435"/>
      <c r="HS75" s="435"/>
      <c r="HT75" s="435"/>
      <c r="HU75" s="435"/>
      <c r="HV75" s="435"/>
      <c r="HW75" s="435"/>
      <c r="HX75" s="435"/>
      <c r="HY75" s="435"/>
      <c r="HZ75" s="435"/>
      <c r="IA75" s="435"/>
      <c r="IB75" s="435"/>
      <c r="IC75" s="435"/>
      <c r="ID75" s="435"/>
      <c r="IE75" s="435"/>
      <c r="IF75" s="435"/>
      <c r="IG75" s="435"/>
      <c r="IH75" s="435"/>
      <c r="II75" s="435"/>
      <c r="IJ75" s="435"/>
      <c r="IK75" s="435"/>
      <c r="IL75" s="435"/>
      <c r="IM75" s="435"/>
      <c r="IN75" s="435"/>
      <c r="IO75" s="435"/>
      <c r="IP75" s="435"/>
      <c r="IQ75" s="435"/>
      <c r="IR75" s="435"/>
      <c r="IS75" s="435"/>
      <c r="IT75" s="435"/>
      <c r="IU75" s="435"/>
      <c r="IV75" s="435"/>
    </row>
    <row r="76" spans="2:256" ht="21.95" customHeight="1" x14ac:dyDescent="0.2">
      <c r="B76" s="447" t="s">
        <v>9</v>
      </c>
      <c r="C76" s="449"/>
      <c r="D76" s="449"/>
      <c r="E76" s="448"/>
      <c r="F76" s="456"/>
      <c r="G76" s="456"/>
      <c r="H76" s="456" t="s">
        <v>90</v>
      </c>
      <c r="I76" s="577"/>
      <c r="J76" s="578"/>
      <c r="K76" s="403"/>
      <c r="L76" s="435"/>
      <c r="M76" s="435"/>
      <c r="N76" s="435"/>
      <c r="O76" s="435"/>
      <c r="P76" s="435"/>
      <c r="Q76" s="435"/>
      <c r="R76" s="435"/>
      <c r="S76" s="435"/>
      <c r="T76" s="435"/>
      <c r="U76" s="435"/>
      <c r="V76" s="435"/>
      <c r="W76" s="435"/>
      <c r="X76" s="435"/>
      <c r="Y76" s="435"/>
      <c r="Z76" s="435"/>
      <c r="AA76" s="435"/>
      <c r="AB76" s="435"/>
      <c r="AC76" s="435"/>
      <c r="AD76" s="435"/>
      <c r="AE76" s="435"/>
      <c r="AF76" s="435"/>
      <c r="AG76" s="435"/>
      <c r="AH76" s="435"/>
      <c r="AI76" s="435"/>
      <c r="AJ76" s="435"/>
      <c r="AK76" s="435"/>
      <c r="AL76" s="435"/>
      <c r="AM76" s="435"/>
      <c r="AN76" s="435"/>
      <c r="AO76" s="435"/>
      <c r="AP76" s="435"/>
      <c r="AQ76" s="435"/>
      <c r="AR76" s="435"/>
      <c r="AS76" s="435"/>
      <c r="AT76" s="435"/>
      <c r="AU76" s="435"/>
      <c r="AV76" s="435"/>
      <c r="AW76" s="435"/>
      <c r="AX76" s="435"/>
      <c r="AY76" s="435"/>
      <c r="AZ76" s="435"/>
      <c r="BA76" s="435"/>
      <c r="BB76" s="435"/>
      <c r="BC76" s="435"/>
      <c r="BD76" s="435"/>
      <c r="BE76" s="435"/>
      <c r="BF76" s="435"/>
      <c r="BG76" s="435"/>
      <c r="BH76" s="435"/>
      <c r="BI76" s="435"/>
      <c r="BJ76" s="435"/>
      <c r="BK76" s="435"/>
      <c r="BL76" s="435"/>
      <c r="BM76" s="435"/>
      <c r="BN76" s="435"/>
      <c r="BO76" s="435"/>
      <c r="BP76" s="435"/>
      <c r="BQ76" s="435"/>
      <c r="BR76" s="435"/>
      <c r="BS76" s="435"/>
      <c r="BT76" s="435"/>
      <c r="BU76" s="435"/>
      <c r="BV76" s="435"/>
      <c r="BW76" s="435"/>
      <c r="BX76" s="435"/>
      <c r="BY76" s="435"/>
      <c r="BZ76" s="435"/>
      <c r="CA76" s="435"/>
      <c r="CB76" s="435"/>
      <c r="CC76" s="435"/>
      <c r="CD76" s="435"/>
      <c r="CE76" s="435"/>
      <c r="CF76" s="435"/>
      <c r="CG76" s="435"/>
      <c r="CH76" s="435"/>
      <c r="CI76" s="435"/>
      <c r="CJ76" s="435"/>
      <c r="CK76" s="435"/>
      <c r="CL76" s="435"/>
      <c r="CM76" s="435"/>
      <c r="CN76" s="435"/>
      <c r="CO76" s="435"/>
      <c r="CP76" s="435"/>
      <c r="CQ76" s="435"/>
      <c r="CR76" s="435"/>
      <c r="CS76" s="435"/>
      <c r="CT76" s="435"/>
      <c r="CU76" s="435"/>
      <c r="CV76" s="435"/>
      <c r="CW76" s="435"/>
      <c r="CX76" s="435"/>
      <c r="CY76" s="435"/>
      <c r="CZ76" s="435"/>
      <c r="DA76" s="435"/>
      <c r="DB76" s="435"/>
      <c r="DC76" s="435"/>
      <c r="DD76" s="435"/>
      <c r="DE76" s="435"/>
      <c r="DF76" s="435"/>
      <c r="DG76" s="435"/>
      <c r="DH76" s="435"/>
      <c r="DI76" s="435"/>
      <c r="DJ76" s="435"/>
      <c r="DK76" s="435"/>
      <c r="DL76" s="435"/>
      <c r="DM76" s="435"/>
      <c r="DN76" s="435"/>
      <c r="DO76" s="435"/>
      <c r="DP76" s="435"/>
      <c r="DQ76" s="435"/>
      <c r="DR76" s="435"/>
      <c r="DS76" s="435"/>
      <c r="DT76" s="435"/>
      <c r="DU76" s="435"/>
      <c r="DV76" s="435"/>
      <c r="DW76" s="435"/>
      <c r="DX76" s="435"/>
      <c r="DY76" s="435"/>
      <c r="DZ76" s="435"/>
      <c r="EA76" s="435"/>
      <c r="EB76" s="435"/>
      <c r="EC76" s="435"/>
      <c r="ED76" s="435"/>
      <c r="EE76" s="435"/>
      <c r="EF76" s="435"/>
      <c r="EG76" s="435"/>
      <c r="EH76" s="435"/>
      <c r="EI76" s="435"/>
      <c r="EJ76" s="435"/>
      <c r="EK76" s="435"/>
      <c r="EL76" s="435"/>
      <c r="EM76" s="435"/>
      <c r="EN76" s="435"/>
      <c r="EO76" s="435"/>
      <c r="EP76" s="435"/>
      <c r="EQ76" s="435"/>
      <c r="ER76" s="435"/>
      <c r="ES76" s="435"/>
      <c r="ET76" s="435"/>
      <c r="EU76" s="435"/>
      <c r="EV76" s="435"/>
      <c r="EW76" s="435"/>
      <c r="EX76" s="435"/>
      <c r="EY76" s="435"/>
      <c r="EZ76" s="435"/>
      <c r="FA76" s="435"/>
      <c r="FB76" s="435"/>
      <c r="FC76" s="435"/>
      <c r="FD76" s="435"/>
      <c r="FE76" s="435"/>
      <c r="FF76" s="435"/>
      <c r="FG76" s="435"/>
      <c r="FH76" s="435"/>
      <c r="FI76" s="435"/>
      <c r="FJ76" s="435"/>
      <c r="FK76" s="435"/>
      <c r="FL76" s="435"/>
      <c r="FM76" s="435"/>
      <c r="FN76" s="435"/>
      <c r="FO76" s="435"/>
      <c r="FP76" s="435"/>
      <c r="FQ76" s="435"/>
      <c r="FR76" s="435"/>
      <c r="FS76" s="435"/>
      <c r="FT76" s="435"/>
      <c r="FU76" s="435"/>
      <c r="FV76" s="435"/>
      <c r="FW76" s="435"/>
      <c r="FX76" s="435"/>
      <c r="FY76" s="435"/>
      <c r="FZ76" s="435"/>
      <c r="GA76" s="435"/>
      <c r="GB76" s="435"/>
      <c r="GC76" s="435"/>
      <c r="GD76" s="435"/>
      <c r="GE76" s="435"/>
      <c r="GF76" s="435"/>
      <c r="GG76" s="435"/>
      <c r="GH76" s="435"/>
      <c r="GI76" s="435"/>
      <c r="GJ76" s="435"/>
      <c r="GK76" s="435"/>
      <c r="GL76" s="435"/>
      <c r="GM76" s="435"/>
      <c r="GN76" s="435"/>
      <c r="GO76" s="435"/>
      <c r="GP76" s="435"/>
      <c r="GQ76" s="435"/>
      <c r="GR76" s="435"/>
      <c r="GS76" s="435"/>
      <c r="GT76" s="435"/>
      <c r="GU76" s="435"/>
      <c r="GV76" s="435"/>
      <c r="GW76" s="435"/>
      <c r="GX76" s="435"/>
      <c r="GY76" s="435"/>
      <c r="GZ76" s="435"/>
      <c r="HA76" s="435"/>
      <c r="HB76" s="435"/>
      <c r="HC76" s="435"/>
      <c r="HD76" s="435"/>
      <c r="HE76" s="435"/>
      <c r="HF76" s="435"/>
      <c r="HG76" s="435"/>
      <c r="HH76" s="435"/>
      <c r="HI76" s="435"/>
      <c r="HJ76" s="435"/>
      <c r="HK76" s="435"/>
      <c r="HL76" s="435"/>
      <c r="HM76" s="435"/>
      <c r="HN76" s="435"/>
      <c r="HO76" s="435"/>
      <c r="HP76" s="435"/>
      <c r="HQ76" s="435"/>
      <c r="HR76" s="435"/>
      <c r="HS76" s="435"/>
      <c r="HT76" s="435"/>
      <c r="HU76" s="435"/>
      <c r="HV76" s="435"/>
      <c r="HW76" s="435"/>
      <c r="HX76" s="435"/>
      <c r="HY76" s="435"/>
      <c r="HZ76" s="435"/>
      <c r="IA76" s="435"/>
      <c r="IB76" s="435"/>
      <c r="IC76" s="435"/>
      <c r="ID76" s="435"/>
      <c r="IE76" s="435"/>
      <c r="IF76" s="435"/>
      <c r="IG76" s="435"/>
      <c r="IH76" s="435"/>
      <c r="II76" s="435"/>
      <c r="IJ76" s="435"/>
      <c r="IK76" s="435"/>
      <c r="IL76" s="435"/>
      <c r="IM76" s="435"/>
      <c r="IN76" s="435"/>
      <c r="IO76" s="435"/>
      <c r="IP76" s="435"/>
      <c r="IQ76" s="435"/>
      <c r="IR76" s="435"/>
      <c r="IS76" s="435"/>
      <c r="IT76" s="435"/>
      <c r="IU76" s="435"/>
      <c r="IV76" s="435"/>
    </row>
    <row r="77" spans="2:256" ht="72.75" customHeight="1" x14ac:dyDescent="0.2">
      <c r="B77" s="447" t="s">
        <v>39</v>
      </c>
      <c r="C77" s="449"/>
      <c r="D77" s="449"/>
      <c r="E77" s="541"/>
      <c r="F77" s="574"/>
      <c r="G77" s="574"/>
      <c r="H77" s="574"/>
      <c r="I77" s="574"/>
      <c r="J77" s="542"/>
      <c r="K77" s="403"/>
      <c r="L77" s="435"/>
      <c r="M77" s="435"/>
      <c r="N77" s="435"/>
      <c r="O77" s="435"/>
      <c r="P77" s="435"/>
      <c r="Q77" s="435"/>
      <c r="R77" s="435"/>
      <c r="S77" s="435"/>
      <c r="T77" s="435"/>
      <c r="U77" s="435"/>
      <c r="V77" s="435"/>
      <c r="W77" s="435"/>
      <c r="X77" s="435"/>
      <c r="Y77" s="435"/>
      <c r="Z77" s="435"/>
      <c r="AA77" s="435"/>
      <c r="AB77" s="435"/>
      <c r="AC77" s="435"/>
      <c r="AD77" s="435"/>
      <c r="AE77" s="435"/>
      <c r="AF77" s="435"/>
      <c r="AG77" s="435"/>
      <c r="AH77" s="435"/>
      <c r="AI77" s="435"/>
      <c r="AJ77" s="435"/>
      <c r="AK77" s="435"/>
      <c r="AL77" s="435"/>
      <c r="AM77" s="435"/>
      <c r="AN77" s="435"/>
      <c r="AO77" s="435"/>
      <c r="AP77" s="435"/>
      <c r="AQ77" s="435"/>
      <c r="AR77" s="435"/>
      <c r="AS77" s="435"/>
      <c r="AT77" s="435"/>
      <c r="AU77" s="435"/>
      <c r="AV77" s="435"/>
      <c r="AW77" s="435"/>
      <c r="AX77" s="435"/>
      <c r="AY77" s="435"/>
      <c r="AZ77" s="435"/>
      <c r="BA77" s="435"/>
      <c r="BB77" s="435"/>
      <c r="BC77" s="435"/>
      <c r="BD77" s="435"/>
      <c r="BE77" s="435"/>
      <c r="BF77" s="435"/>
      <c r="BG77" s="435"/>
      <c r="BH77" s="435"/>
      <c r="BI77" s="435"/>
      <c r="BJ77" s="435"/>
      <c r="BK77" s="435"/>
      <c r="BL77" s="435"/>
      <c r="BM77" s="435"/>
      <c r="BN77" s="435"/>
      <c r="BO77" s="435"/>
      <c r="BP77" s="435"/>
      <c r="BQ77" s="435"/>
      <c r="BR77" s="435"/>
      <c r="BS77" s="435"/>
      <c r="BT77" s="435"/>
      <c r="BU77" s="435"/>
      <c r="BV77" s="435"/>
      <c r="BW77" s="435"/>
      <c r="BX77" s="435"/>
      <c r="BY77" s="435"/>
      <c r="BZ77" s="435"/>
      <c r="CA77" s="435"/>
      <c r="CB77" s="435"/>
      <c r="CC77" s="435"/>
      <c r="CD77" s="435"/>
      <c r="CE77" s="435"/>
      <c r="CF77" s="435"/>
      <c r="CG77" s="435"/>
      <c r="CH77" s="435"/>
      <c r="CI77" s="435"/>
      <c r="CJ77" s="435"/>
      <c r="CK77" s="435"/>
      <c r="CL77" s="435"/>
      <c r="CM77" s="435"/>
      <c r="CN77" s="435"/>
      <c r="CO77" s="435"/>
      <c r="CP77" s="435"/>
      <c r="CQ77" s="435"/>
      <c r="CR77" s="435"/>
      <c r="CS77" s="435"/>
      <c r="CT77" s="435"/>
      <c r="CU77" s="435"/>
      <c r="CV77" s="435"/>
      <c r="CW77" s="435"/>
      <c r="CX77" s="435"/>
      <c r="CY77" s="435"/>
      <c r="CZ77" s="435"/>
      <c r="DA77" s="435"/>
      <c r="DB77" s="435"/>
      <c r="DC77" s="435"/>
      <c r="DD77" s="435"/>
      <c r="DE77" s="435"/>
      <c r="DF77" s="435"/>
      <c r="DG77" s="435"/>
      <c r="DH77" s="435"/>
      <c r="DI77" s="435"/>
      <c r="DJ77" s="435"/>
      <c r="DK77" s="435"/>
      <c r="DL77" s="435"/>
      <c r="DM77" s="435"/>
      <c r="DN77" s="435"/>
      <c r="DO77" s="435"/>
      <c r="DP77" s="435"/>
      <c r="DQ77" s="435"/>
      <c r="DR77" s="435"/>
      <c r="DS77" s="435"/>
      <c r="DT77" s="435"/>
      <c r="DU77" s="435"/>
      <c r="DV77" s="435"/>
      <c r="DW77" s="435"/>
      <c r="DX77" s="435"/>
      <c r="DY77" s="435"/>
      <c r="DZ77" s="435"/>
      <c r="EA77" s="435"/>
      <c r="EB77" s="435"/>
      <c r="EC77" s="435"/>
      <c r="ED77" s="435"/>
      <c r="EE77" s="435"/>
      <c r="EF77" s="435"/>
      <c r="EG77" s="435"/>
      <c r="EH77" s="435"/>
      <c r="EI77" s="435"/>
      <c r="EJ77" s="435"/>
      <c r="EK77" s="435"/>
      <c r="EL77" s="435"/>
      <c r="EM77" s="435"/>
      <c r="EN77" s="435"/>
      <c r="EO77" s="435"/>
      <c r="EP77" s="435"/>
      <c r="EQ77" s="435"/>
      <c r="ER77" s="435"/>
      <c r="ES77" s="435"/>
      <c r="ET77" s="435"/>
      <c r="EU77" s="435"/>
      <c r="EV77" s="435"/>
      <c r="EW77" s="435"/>
      <c r="EX77" s="435"/>
      <c r="EY77" s="435"/>
      <c r="EZ77" s="435"/>
      <c r="FA77" s="435"/>
      <c r="FB77" s="435"/>
      <c r="FC77" s="435"/>
      <c r="FD77" s="435"/>
      <c r="FE77" s="435"/>
      <c r="FF77" s="435"/>
      <c r="FG77" s="435"/>
      <c r="FH77" s="435"/>
      <c r="FI77" s="435"/>
      <c r="FJ77" s="435"/>
      <c r="FK77" s="435"/>
      <c r="FL77" s="435"/>
      <c r="FM77" s="435"/>
      <c r="FN77" s="435"/>
      <c r="FO77" s="435"/>
      <c r="FP77" s="435"/>
      <c r="FQ77" s="435"/>
      <c r="FR77" s="435"/>
      <c r="FS77" s="435"/>
      <c r="FT77" s="435"/>
      <c r="FU77" s="435"/>
      <c r="FV77" s="435"/>
      <c r="FW77" s="435"/>
      <c r="FX77" s="435"/>
      <c r="FY77" s="435"/>
      <c r="FZ77" s="435"/>
      <c r="GA77" s="435"/>
      <c r="GB77" s="435"/>
      <c r="GC77" s="435"/>
      <c r="GD77" s="435"/>
      <c r="GE77" s="435"/>
      <c r="GF77" s="435"/>
      <c r="GG77" s="435"/>
      <c r="GH77" s="435"/>
      <c r="GI77" s="435"/>
      <c r="GJ77" s="435"/>
      <c r="GK77" s="435"/>
      <c r="GL77" s="435"/>
      <c r="GM77" s="435"/>
      <c r="GN77" s="435"/>
      <c r="GO77" s="435"/>
      <c r="GP77" s="435"/>
      <c r="GQ77" s="435"/>
      <c r="GR77" s="435"/>
      <c r="GS77" s="435"/>
      <c r="GT77" s="435"/>
      <c r="GU77" s="435"/>
      <c r="GV77" s="435"/>
      <c r="GW77" s="435"/>
      <c r="GX77" s="435"/>
      <c r="GY77" s="435"/>
      <c r="GZ77" s="435"/>
      <c r="HA77" s="435"/>
      <c r="HB77" s="435"/>
      <c r="HC77" s="435"/>
      <c r="HD77" s="435"/>
      <c r="HE77" s="435"/>
      <c r="HF77" s="435"/>
      <c r="HG77" s="435"/>
      <c r="HH77" s="435"/>
      <c r="HI77" s="435"/>
      <c r="HJ77" s="435"/>
      <c r="HK77" s="435"/>
      <c r="HL77" s="435"/>
      <c r="HM77" s="435"/>
      <c r="HN77" s="435"/>
      <c r="HO77" s="435"/>
      <c r="HP77" s="435"/>
      <c r="HQ77" s="435"/>
      <c r="HR77" s="435"/>
      <c r="HS77" s="435"/>
      <c r="HT77" s="435"/>
      <c r="HU77" s="435"/>
      <c r="HV77" s="435"/>
      <c r="HW77" s="435"/>
      <c r="HX77" s="435"/>
      <c r="HY77" s="435"/>
      <c r="HZ77" s="435"/>
      <c r="IA77" s="435"/>
      <c r="IB77" s="435"/>
      <c r="IC77" s="435"/>
      <c r="ID77" s="435"/>
      <c r="IE77" s="435"/>
      <c r="IF77" s="435"/>
      <c r="IG77" s="435"/>
      <c r="IH77" s="435"/>
      <c r="II77" s="435"/>
      <c r="IJ77" s="435"/>
      <c r="IK77" s="435"/>
      <c r="IL77" s="435"/>
      <c r="IM77" s="435"/>
      <c r="IN77" s="435"/>
      <c r="IO77" s="435"/>
      <c r="IP77" s="435"/>
      <c r="IQ77" s="435"/>
      <c r="IR77" s="435"/>
      <c r="IS77" s="435"/>
      <c r="IT77" s="435"/>
      <c r="IU77" s="435"/>
      <c r="IV77" s="435"/>
    </row>
    <row r="78" spans="2:256" ht="27.75" customHeight="1" x14ac:dyDescent="0.2">
      <c r="B78" s="447" t="s">
        <v>110</v>
      </c>
      <c r="C78" s="449"/>
      <c r="D78" s="449"/>
      <c r="E78" s="616"/>
      <c r="F78" s="619"/>
      <c r="G78" s="619"/>
      <c r="H78" s="619"/>
      <c r="I78" s="619"/>
      <c r="J78" s="620"/>
      <c r="K78" s="403"/>
      <c r="L78" s="435"/>
      <c r="M78" s="435"/>
      <c r="N78" s="435"/>
      <c r="O78" s="435"/>
      <c r="P78" s="435"/>
      <c r="Q78" s="435"/>
      <c r="R78" s="435"/>
      <c r="S78" s="435"/>
      <c r="T78" s="435"/>
      <c r="U78" s="435"/>
      <c r="V78" s="435"/>
      <c r="W78" s="435"/>
      <c r="X78" s="435"/>
      <c r="Y78" s="435"/>
      <c r="Z78" s="435"/>
      <c r="AA78" s="435"/>
      <c r="AB78" s="435"/>
      <c r="AC78" s="435"/>
      <c r="AD78" s="435"/>
      <c r="AE78" s="435"/>
      <c r="AF78" s="435"/>
      <c r="AG78" s="435"/>
      <c r="AH78" s="435"/>
      <c r="AI78" s="435"/>
      <c r="AJ78" s="435"/>
      <c r="AK78" s="435"/>
      <c r="AL78" s="435"/>
      <c r="AM78" s="435"/>
      <c r="AN78" s="435"/>
      <c r="AO78" s="435"/>
      <c r="AP78" s="435"/>
      <c r="AQ78" s="435"/>
      <c r="AR78" s="435"/>
      <c r="AS78" s="435"/>
      <c r="AT78" s="435"/>
      <c r="AU78" s="435"/>
      <c r="AV78" s="435"/>
      <c r="AW78" s="435"/>
      <c r="AX78" s="435"/>
      <c r="AY78" s="435"/>
      <c r="AZ78" s="435"/>
      <c r="BA78" s="435"/>
      <c r="BB78" s="435"/>
      <c r="BC78" s="435"/>
      <c r="BD78" s="435"/>
      <c r="BE78" s="435"/>
      <c r="BF78" s="435"/>
      <c r="BG78" s="435"/>
      <c r="BH78" s="435"/>
      <c r="BI78" s="435"/>
      <c r="BJ78" s="435"/>
      <c r="BK78" s="435"/>
      <c r="BL78" s="435"/>
      <c r="BM78" s="435"/>
      <c r="BN78" s="435"/>
      <c r="BO78" s="435"/>
      <c r="BP78" s="435"/>
      <c r="BQ78" s="435"/>
      <c r="BR78" s="435"/>
      <c r="BS78" s="435"/>
      <c r="BT78" s="435"/>
      <c r="BU78" s="435"/>
      <c r="BV78" s="435"/>
      <c r="BW78" s="435"/>
      <c r="BX78" s="435"/>
      <c r="BY78" s="435"/>
      <c r="BZ78" s="435"/>
      <c r="CA78" s="435"/>
      <c r="CB78" s="435"/>
      <c r="CC78" s="435"/>
      <c r="CD78" s="435"/>
      <c r="CE78" s="435"/>
      <c r="CF78" s="435"/>
      <c r="CG78" s="435"/>
      <c r="CH78" s="435"/>
      <c r="CI78" s="435"/>
      <c r="CJ78" s="435"/>
      <c r="CK78" s="435"/>
      <c r="CL78" s="435"/>
      <c r="CM78" s="435"/>
      <c r="CN78" s="435"/>
      <c r="CO78" s="435"/>
      <c r="CP78" s="435"/>
      <c r="CQ78" s="435"/>
      <c r="CR78" s="435"/>
      <c r="CS78" s="435"/>
      <c r="CT78" s="435"/>
      <c r="CU78" s="435"/>
      <c r="CV78" s="435"/>
      <c r="CW78" s="435"/>
      <c r="CX78" s="435"/>
      <c r="CY78" s="435"/>
      <c r="CZ78" s="435"/>
      <c r="DA78" s="435"/>
      <c r="DB78" s="435"/>
      <c r="DC78" s="435"/>
      <c r="DD78" s="435"/>
      <c r="DE78" s="435"/>
      <c r="DF78" s="435"/>
      <c r="DG78" s="435"/>
      <c r="DH78" s="435"/>
      <c r="DI78" s="435"/>
      <c r="DJ78" s="435"/>
      <c r="DK78" s="435"/>
      <c r="DL78" s="435"/>
      <c r="DM78" s="435"/>
      <c r="DN78" s="435"/>
      <c r="DO78" s="435"/>
      <c r="DP78" s="435"/>
      <c r="DQ78" s="435"/>
      <c r="DR78" s="435"/>
      <c r="DS78" s="435"/>
      <c r="DT78" s="435"/>
      <c r="DU78" s="435"/>
      <c r="DV78" s="435"/>
      <c r="DW78" s="435"/>
      <c r="DX78" s="435"/>
      <c r="DY78" s="435"/>
      <c r="DZ78" s="435"/>
      <c r="EA78" s="435"/>
      <c r="EB78" s="435"/>
      <c r="EC78" s="435"/>
      <c r="ED78" s="435"/>
      <c r="EE78" s="435"/>
      <c r="EF78" s="435"/>
      <c r="EG78" s="435"/>
      <c r="EH78" s="435"/>
      <c r="EI78" s="435"/>
      <c r="EJ78" s="435"/>
      <c r="EK78" s="435"/>
      <c r="EL78" s="435"/>
      <c r="EM78" s="435"/>
      <c r="EN78" s="435"/>
      <c r="EO78" s="435"/>
      <c r="EP78" s="435"/>
      <c r="EQ78" s="435"/>
      <c r="ER78" s="435"/>
      <c r="ES78" s="435"/>
      <c r="ET78" s="435"/>
      <c r="EU78" s="435"/>
      <c r="EV78" s="435"/>
      <c r="EW78" s="435"/>
      <c r="EX78" s="435"/>
      <c r="EY78" s="435"/>
      <c r="EZ78" s="435"/>
      <c r="FA78" s="435"/>
      <c r="FB78" s="435"/>
      <c r="FC78" s="435"/>
      <c r="FD78" s="435"/>
      <c r="FE78" s="435"/>
      <c r="FF78" s="435"/>
      <c r="FG78" s="435"/>
      <c r="FH78" s="435"/>
      <c r="FI78" s="435"/>
      <c r="FJ78" s="435"/>
      <c r="FK78" s="435"/>
      <c r="FL78" s="435"/>
      <c r="FM78" s="435"/>
      <c r="FN78" s="435"/>
      <c r="FO78" s="435"/>
      <c r="FP78" s="435"/>
      <c r="FQ78" s="435"/>
      <c r="FR78" s="435"/>
      <c r="FS78" s="435"/>
      <c r="FT78" s="435"/>
      <c r="FU78" s="435"/>
      <c r="FV78" s="435"/>
      <c r="FW78" s="435"/>
      <c r="FX78" s="435"/>
      <c r="FY78" s="435"/>
      <c r="FZ78" s="435"/>
      <c r="GA78" s="435"/>
      <c r="GB78" s="435"/>
      <c r="GC78" s="435"/>
      <c r="GD78" s="435"/>
      <c r="GE78" s="435"/>
      <c r="GF78" s="435"/>
      <c r="GG78" s="435"/>
      <c r="GH78" s="435"/>
      <c r="GI78" s="435"/>
      <c r="GJ78" s="435"/>
      <c r="GK78" s="435"/>
      <c r="GL78" s="435"/>
      <c r="GM78" s="435"/>
      <c r="GN78" s="435"/>
      <c r="GO78" s="435"/>
      <c r="GP78" s="435"/>
      <c r="GQ78" s="435"/>
      <c r="GR78" s="435"/>
      <c r="GS78" s="435"/>
      <c r="GT78" s="435"/>
      <c r="GU78" s="435"/>
      <c r="GV78" s="435"/>
      <c r="GW78" s="435"/>
      <c r="GX78" s="435"/>
      <c r="GY78" s="435"/>
      <c r="GZ78" s="435"/>
      <c r="HA78" s="435"/>
      <c r="HB78" s="435"/>
      <c r="HC78" s="435"/>
      <c r="HD78" s="435"/>
      <c r="HE78" s="435"/>
      <c r="HF78" s="435"/>
      <c r="HG78" s="435"/>
      <c r="HH78" s="435"/>
      <c r="HI78" s="435"/>
      <c r="HJ78" s="435"/>
      <c r="HK78" s="435"/>
      <c r="HL78" s="435"/>
      <c r="HM78" s="435"/>
      <c r="HN78" s="435"/>
      <c r="HO78" s="435"/>
      <c r="HP78" s="435"/>
      <c r="HQ78" s="435"/>
      <c r="HR78" s="435"/>
      <c r="HS78" s="435"/>
      <c r="HT78" s="435"/>
      <c r="HU78" s="435"/>
      <c r="HV78" s="435"/>
      <c r="HW78" s="435"/>
      <c r="HX78" s="435"/>
      <c r="HY78" s="435"/>
      <c r="HZ78" s="435"/>
      <c r="IA78" s="435"/>
      <c r="IB78" s="435"/>
      <c r="IC78" s="435"/>
      <c r="ID78" s="435"/>
      <c r="IE78" s="435"/>
      <c r="IF78" s="435"/>
      <c r="IG78" s="435"/>
      <c r="IH78" s="435"/>
      <c r="II78" s="435"/>
      <c r="IJ78" s="435"/>
      <c r="IK78" s="435"/>
      <c r="IL78" s="435"/>
      <c r="IM78" s="435"/>
      <c r="IN78" s="435"/>
      <c r="IO78" s="435"/>
      <c r="IP78" s="435"/>
      <c r="IQ78" s="435"/>
      <c r="IR78" s="435"/>
      <c r="IS78" s="435"/>
      <c r="IT78" s="435"/>
      <c r="IU78" s="435"/>
      <c r="IV78" s="435"/>
    </row>
    <row r="79" spans="2:256" ht="21.95" customHeight="1" x14ac:dyDescent="0.2">
      <c r="B79" s="447" t="s">
        <v>131</v>
      </c>
      <c r="C79" s="449"/>
      <c r="D79" s="449"/>
      <c r="E79" s="616"/>
      <c r="F79" s="498"/>
      <c r="G79" s="498"/>
      <c r="H79" s="498"/>
      <c r="I79" s="498"/>
      <c r="J79" s="499"/>
      <c r="K79" s="403"/>
      <c r="L79" s="435"/>
      <c r="M79" s="435"/>
      <c r="N79" s="435"/>
      <c r="O79" s="435"/>
      <c r="P79" s="435"/>
      <c r="Q79" s="435"/>
      <c r="R79" s="435"/>
      <c r="S79" s="435"/>
      <c r="T79" s="435"/>
      <c r="U79" s="435"/>
      <c r="V79" s="435"/>
      <c r="W79" s="435"/>
      <c r="X79" s="435"/>
      <c r="Y79" s="435"/>
      <c r="Z79" s="435"/>
      <c r="AA79" s="435"/>
      <c r="AB79" s="435"/>
      <c r="AC79" s="435"/>
      <c r="AD79" s="435"/>
      <c r="AE79" s="435"/>
      <c r="AF79" s="435"/>
      <c r="AG79" s="435"/>
      <c r="AH79" s="435"/>
      <c r="AI79" s="435"/>
      <c r="AJ79" s="435"/>
      <c r="AK79" s="435"/>
      <c r="AL79" s="435"/>
      <c r="AM79" s="435"/>
      <c r="AN79" s="435"/>
      <c r="AO79" s="435"/>
      <c r="AP79" s="435"/>
      <c r="AQ79" s="435"/>
      <c r="AR79" s="435"/>
      <c r="AS79" s="435"/>
      <c r="AT79" s="435"/>
      <c r="AU79" s="435"/>
      <c r="AV79" s="435"/>
      <c r="AW79" s="435"/>
      <c r="AX79" s="435"/>
      <c r="AY79" s="435"/>
      <c r="AZ79" s="435"/>
      <c r="BA79" s="435"/>
      <c r="BB79" s="435"/>
      <c r="BC79" s="435"/>
      <c r="BD79" s="435"/>
      <c r="BE79" s="435"/>
      <c r="BF79" s="435"/>
      <c r="BG79" s="435"/>
      <c r="BH79" s="435"/>
      <c r="BI79" s="435"/>
      <c r="BJ79" s="435"/>
      <c r="BK79" s="435"/>
      <c r="BL79" s="435"/>
      <c r="BM79" s="435"/>
      <c r="BN79" s="435"/>
      <c r="BO79" s="435"/>
      <c r="BP79" s="435"/>
      <c r="BQ79" s="435"/>
      <c r="BR79" s="435"/>
      <c r="BS79" s="435"/>
      <c r="BT79" s="435"/>
      <c r="BU79" s="435"/>
      <c r="BV79" s="435"/>
      <c r="BW79" s="435"/>
      <c r="BX79" s="435"/>
      <c r="BY79" s="435"/>
      <c r="BZ79" s="435"/>
      <c r="CA79" s="435"/>
      <c r="CB79" s="435"/>
      <c r="CC79" s="435"/>
      <c r="CD79" s="435"/>
      <c r="CE79" s="435"/>
      <c r="CF79" s="435"/>
      <c r="CG79" s="435"/>
      <c r="CH79" s="435"/>
      <c r="CI79" s="435"/>
      <c r="CJ79" s="435"/>
      <c r="CK79" s="435"/>
      <c r="CL79" s="435"/>
      <c r="CM79" s="435"/>
      <c r="CN79" s="435"/>
      <c r="CO79" s="435"/>
      <c r="CP79" s="435"/>
      <c r="CQ79" s="435"/>
      <c r="CR79" s="435"/>
      <c r="CS79" s="435"/>
      <c r="CT79" s="435"/>
      <c r="CU79" s="435"/>
      <c r="CV79" s="435"/>
      <c r="CW79" s="435"/>
      <c r="CX79" s="435"/>
      <c r="CY79" s="435"/>
      <c r="CZ79" s="435"/>
      <c r="DA79" s="435"/>
      <c r="DB79" s="435"/>
      <c r="DC79" s="435"/>
      <c r="DD79" s="435"/>
      <c r="DE79" s="435"/>
      <c r="DF79" s="435"/>
      <c r="DG79" s="435"/>
      <c r="DH79" s="435"/>
      <c r="DI79" s="435"/>
      <c r="DJ79" s="435"/>
      <c r="DK79" s="435"/>
      <c r="DL79" s="435"/>
      <c r="DM79" s="435"/>
      <c r="DN79" s="435"/>
      <c r="DO79" s="435"/>
      <c r="DP79" s="435"/>
      <c r="DQ79" s="435"/>
      <c r="DR79" s="435"/>
      <c r="DS79" s="435"/>
      <c r="DT79" s="435"/>
      <c r="DU79" s="435"/>
      <c r="DV79" s="435"/>
      <c r="DW79" s="435"/>
      <c r="DX79" s="435"/>
      <c r="DY79" s="435"/>
      <c r="DZ79" s="435"/>
      <c r="EA79" s="435"/>
      <c r="EB79" s="435"/>
      <c r="EC79" s="435"/>
      <c r="ED79" s="435"/>
      <c r="EE79" s="435"/>
      <c r="EF79" s="435"/>
      <c r="EG79" s="435"/>
      <c r="EH79" s="435"/>
      <c r="EI79" s="435"/>
      <c r="EJ79" s="435"/>
      <c r="EK79" s="435"/>
      <c r="EL79" s="435"/>
      <c r="EM79" s="435"/>
      <c r="EN79" s="435"/>
      <c r="EO79" s="435"/>
      <c r="EP79" s="435"/>
      <c r="EQ79" s="435"/>
      <c r="ER79" s="435"/>
      <c r="ES79" s="435"/>
      <c r="ET79" s="435"/>
      <c r="EU79" s="435"/>
      <c r="EV79" s="435"/>
      <c r="EW79" s="435"/>
      <c r="EX79" s="435"/>
      <c r="EY79" s="435"/>
      <c r="EZ79" s="435"/>
      <c r="FA79" s="435"/>
      <c r="FB79" s="435"/>
      <c r="FC79" s="435"/>
      <c r="FD79" s="435"/>
      <c r="FE79" s="435"/>
      <c r="FF79" s="435"/>
      <c r="FG79" s="435"/>
      <c r="FH79" s="435"/>
      <c r="FI79" s="435"/>
      <c r="FJ79" s="435"/>
      <c r="FK79" s="435"/>
      <c r="FL79" s="435"/>
      <c r="FM79" s="435"/>
      <c r="FN79" s="435"/>
      <c r="FO79" s="435"/>
      <c r="FP79" s="435"/>
      <c r="FQ79" s="435"/>
      <c r="FR79" s="435"/>
      <c r="FS79" s="435"/>
      <c r="FT79" s="435"/>
      <c r="FU79" s="435"/>
      <c r="FV79" s="435"/>
      <c r="FW79" s="435"/>
      <c r="FX79" s="435"/>
      <c r="FY79" s="435"/>
      <c r="FZ79" s="435"/>
      <c r="GA79" s="435"/>
      <c r="GB79" s="435"/>
      <c r="GC79" s="435"/>
      <c r="GD79" s="435"/>
      <c r="GE79" s="435"/>
      <c r="GF79" s="435"/>
      <c r="GG79" s="435"/>
      <c r="GH79" s="435"/>
      <c r="GI79" s="435"/>
      <c r="GJ79" s="435"/>
      <c r="GK79" s="435"/>
      <c r="GL79" s="435"/>
      <c r="GM79" s="435"/>
      <c r="GN79" s="435"/>
      <c r="GO79" s="435"/>
      <c r="GP79" s="435"/>
      <c r="GQ79" s="435"/>
      <c r="GR79" s="435"/>
      <c r="GS79" s="435"/>
      <c r="GT79" s="435"/>
      <c r="GU79" s="435"/>
      <c r="GV79" s="435"/>
      <c r="GW79" s="435"/>
      <c r="GX79" s="435"/>
      <c r="GY79" s="435"/>
      <c r="GZ79" s="435"/>
      <c r="HA79" s="435"/>
      <c r="HB79" s="435"/>
      <c r="HC79" s="435"/>
      <c r="HD79" s="435"/>
      <c r="HE79" s="435"/>
      <c r="HF79" s="435"/>
      <c r="HG79" s="435"/>
      <c r="HH79" s="435"/>
      <c r="HI79" s="435"/>
      <c r="HJ79" s="435"/>
      <c r="HK79" s="435"/>
      <c r="HL79" s="435"/>
      <c r="HM79" s="435"/>
      <c r="HN79" s="435"/>
      <c r="HO79" s="435"/>
      <c r="HP79" s="435"/>
      <c r="HQ79" s="435"/>
      <c r="HR79" s="435"/>
      <c r="HS79" s="435"/>
      <c r="HT79" s="435"/>
      <c r="HU79" s="435"/>
      <c r="HV79" s="435"/>
      <c r="HW79" s="435"/>
      <c r="HX79" s="435"/>
      <c r="HY79" s="435"/>
      <c r="HZ79" s="435"/>
      <c r="IA79" s="435"/>
      <c r="IB79" s="435"/>
      <c r="IC79" s="435"/>
      <c r="ID79" s="435"/>
      <c r="IE79" s="435"/>
      <c r="IF79" s="435"/>
      <c r="IG79" s="435"/>
      <c r="IH79" s="435"/>
      <c r="II79" s="435"/>
      <c r="IJ79" s="435"/>
      <c r="IK79" s="435"/>
      <c r="IL79" s="435"/>
      <c r="IM79" s="435"/>
      <c r="IN79" s="435"/>
      <c r="IO79" s="435"/>
      <c r="IP79" s="435"/>
      <c r="IQ79" s="435"/>
      <c r="IR79" s="435"/>
      <c r="IS79" s="435"/>
      <c r="IT79" s="435"/>
      <c r="IU79" s="435"/>
      <c r="IV79" s="435"/>
    </row>
    <row r="80" spans="2:256" ht="21.95" customHeight="1" x14ac:dyDescent="0.2">
      <c r="B80" s="631" t="s">
        <v>216</v>
      </c>
      <c r="C80" s="632"/>
      <c r="D80" s="633"/>
      <c r="E80" s="568"/>
      <c r="F80" s="569"/>
      <c r="G80" s="569"/>
      <c r="H80" s="569"/>
      <c r="I80" s="569"/>
      <c r="J80" s="570"/>
      <c r="K80" s="403"/>
      <c r="L80" s="435"/>
      <c r="M80" s="435"/>
      <c r="N80" s="435"/>
      <c r="O80" s="435"/>
      <c r="P80" s="435"/>
      <c r="Q80" s="435"/>
      <c r="R80" s="435"/>
      <c r="S80" s="435"/>
      <c r="T80" s="435"/>
      <c r="U80" s="435"/>
      <c r="V80" s="435"/>
      <c r="W80" s="435"/>
      <c r="X80" s="435"/>
      <c r="Y80" s="435"/>
      <c r="Z80" s="435"/>
      <c r="AA80" s="435"/>
      <c r="AB80" s="435"/>
      <c r="AC80" s="435"/>
      <c r="AD80" s="435"/>
      <c r="AE80" s="435"/>
      <c r="AF80" s="435"/>
      <c r="AG80" s="435"/>
      <c r="AH80" s="435"/>
      <c r="AI80" s="435"/>
      <c r="AJ80" s="435"/>
      <c r="AK80" s="435"/>
      <c r="AL80" s="435"/>
      <c r="AM80" s="435"/>
      <c r="AN80" s="435"/>
      <c r="AO80" s="435"/>
      <c r="AP80" s="435"/>
      <c r="AQ80" s="435"/>
      <c r="AR80" s="435"/>
      <c r="AS80" s="435"/>
      <c r="AT80" s="435"/>
      <c r="AU80" s="435"/>
      <c r="AV80" s="435"/>
      <c r="AW80" s="435"/>
      <c r="AX80" s="435"/>
      <c r="AY80" s="435"/>
      <c r="AZ80" s="435"/>
      <c r="BA80" s="435"/>
      <c r="BB80" s="435"/>
      <c r="BC80" s="435"/>
      <c r="BD80" s="435"/>
      <c r="BE80" s="435"/>
      <c r="BF80" s="435"/>
      <c r="BG80" s="435"/>
      <c r="BH80" s="435"/>
      <c r="BI80" s="435"/>
      <c r="BJ80" s="435"/>
      <c r="BK80" s="435"/>
      <c r="BL80" s="435"/>
      <c r="BM80" s="435"/>
      <c r="BN80" s="435"/>
      <c r="BO80" s="435"/>
      <c r="BP80" s="435"/>
      <c r="BQ80" s="435"/>
      <c r="BR80" s="435"/>
      <c r="BS80" s="435"/>
      <c r="BT80" s="435"/>
      <c r="BU80" s="435"/>
      <c r="BV80" s="435"/>
      <c r="BW80" s="435"/>
      <c r="BX80" s="435"/>
      <c r="BY80" s="435"/>
      <c r="BZ80" s="435"/>
      <c r="CA80" s="435"/>
      <c r="CB80" s="435"/>
      <c r="CC80" s="435"/>
      <c r="CD80" s="435"/>
      <c r="CE80" s="435"/>
      <c r="CF80" s="435"/>
      <c r="CG80" s="435"/>
      <c r="CH80" s="435"/>
      <c r="CI80" s="435"/>
      <c r="CJ80" s="435"/>
      <c r="CK80" s="435"/>
      <c r="CL80" s="435"/>
      <c r="CM80" s="435"/>
      <c r="CN80" s="435"/>
      <c r="CO80" s="435"/>
      <c r="CP80" s="435"/>
      <c r="CQ80" s="435"/>
      <c r="CR80" s="435"/>
      <c r="CS80" s="435"/>
      <c r="CT80" s="435"/>
      <c r="CU80" s="435"/>
      <c r="CV80" s="435"/>
      <c r="CW80" s="435"/>
      <c r="CX80" s="435"/>
      <c r="CY80" s="435"/>
      <c r="CZ80" s="435"/>
      <c r="DA80" s="435"/>
      <c r="DB80" s="435"/>
      <c r="DC80" s="435"/>
      <c r="DD80" s="435"/>
      <c r="DE80" s="435"/>
      <c r="DF80" s="435"/>
      <c r="DG80" s="435"/>
      <c r="DH80" s="435"/>
      <c r="DI80" s="435"/>
      <c r="DJ80" s="435"/>
      <c r="DK80" s="435"/>
      <c r="DL80" s="435"/>
      <c r="DM80" s="435"/>
      <c r="DN80" s="435"/>
      <c r="DO80" s="435"/>
      <c r="DP80" s="435"/>
      <c r="DQ80" s="435"/>
      <c r="DR80" s="435"/>
      <c r="DS80" s="435"/>
      <c r="DT80" s="435"/>
      <c r="DU80" s="435"/>
      <c r="DV80" s="435"/>
      <c r="DW80" s="435"/>
      <c r="DX80" s="435"/>
      <c r="DY80" s="435"/>
      <c r="DZ80" s="435"/>
      <c r="EA80" s="435"/>
      <c r="EB80" s="435"/>
      <c r="EC80" s="435"/>
      <c r="ED80" s="435"/>
      <c r="EE80" s="435"/>
      <c r="EF80" s="435"/>
      <c r="EG80" s="435"/>
      <c r="EH80" s="435"/>
      <c r="EI80" s="435"/>
      <c r="EJ80" s="435"/>
      <c r="EK80" s="435"/>
      <c r="EL80" s="435"/>
      <c r="EM80" s="435"/>
      <c r="EN80" s="435"/>
      <c r="EO80" s="435"/>
      <c r="EP80" s="435"/>
      <c r="EQ80" s="435"/>
      <c r="ER80" s="435"/>
      <c r="ES80" s="435"/>
      <c r="ET80" s="435"/>
      <c r="EU80" s="435"/>
      <c r="EV80" s="435"/>
      <c r="EW80" s="435"/>
      <c r="EX80" s="435"/>
      <c r="EY80" s="435"/>
      <c r="EZ80" s="435"/>
      <c r="FA80" s="435"/>
      <c r="FB80" s="435"/>
      <c r="FC80" s="435"/>
      <c r="FD80" s="435"/>
      <c r="FE80" s="435"/>
      <c r="FF80" s="435"/>
      <c r="FG80" s="435"/>
      <c r="FH80" s="435"/>
      <c r="FI80" s="435"/>
      <c r="FJ80" s="435"/>
      <c r="FK80" s="435"/>
      <c r="FL80" s="435"/>
      <c r="FM80" s="435"/>
      <c r="FN80" s="435"/>
      <c r="FO80" s="435"/>
      <c r="FP80" s="435"/>
      <c r="FQ80" s="435"/>
      <c r="FR80" s="435"/>
      <c r="FS80" s="435"/>
      <c r="FT80" s="435"/>
      <c r="FU80" s="435"/>
      <c r="FV80" s="435"/>
      <c r="FW80" s="435"/>
      <c r="FX80" s="435"/>
      <c r="FY80" s="435"/>
      <c r="FZ80" s="435"/>
      <c r="GA80" s="435"/>
      <c r="GB80" s="435"/>
      <c r="GC80" s="435"/>
      <c r="GD80" s="435"/>
      <c r="GE80" s="435"/>
      <c r="GF80" s="435"/>
      <c r="GG80" s="435"/>
      <c r="GH80" s="435"/>
      <c r="GI80" s="435"/>
      <c r="GJ80" s="435"/>
      <c r="GK80" s="435"/>
      <c r="GL80" s="435"/>
      <c r="GM80" s="435"/>
      <c r="GN80" s="435"/>
      <c r="GO80" s="435"/>
      <c r="GP80" s="435"/>
      <c r="GQ80" s="435"/>
      <c r="GR80" s="435"/>
      <c r="GS80" s="435"/>
      <c r="GT80" s="435"/>
      <c r="GU80" s="435"/>
      <c r="GV80" s="435"/>
      <c r="GW80" s="435"/>
      <c r="GX80" s="435"/>
      <c r="GY80" s="435"/>
      <c r="GZ80" s="435"/>
      <c r="HA80" s="435"/>
      <c r="HB80" s="435"/>
      <c r="HC80" s="435"/>
      <c r="HD80" s="435"/>
      <c r="HE80" s="435"/>
      <c r="HF80" s="435"/>
      <c r="HG80" s="435"/>
      <c r="HH80" s="435"/>
      <c r="HI80" s="435"/>
      <c r="HJ80" s="435"/>
      <c r="HK80" s="435"/>
      <c r="HL80" s="435"/>
      <c r="HM80" s="435"/>
      <c r="HN80" s="435"/>
      <c r="HO80" s="435"/>
      <c r="HP80" s="435"/>
      <c r="HQ80" s="435"/>
      <c r="HR80" s="435"/>
      <c r="HS80" s="435"/>
      <c r="HT80" s="435"/>
      <c r="HU80" s="435"/>
      <c r="HV80" s="435"/>
      <c r="HW80" s="435"/>
      <c r="HX80" s="435"/>
      <c r="HY80" s="435"/>
      <c r="HZ80" s="435"/>
      <c r="IA80" s="435"/>
      <c r="IB80" s="435"/>
      <c r="IC80" s="435"/>
      <c r="ID80" s="435"/>
      <c r="IE80" s="435"/>
      <c r="IF80" s="435"/>
      <c r="IG80" s="435"/>
      <c r="IH80" s="435"/>
      <c r="II80" s="435"/>
      <c r="IJ80" s="435"/>
      <c r="IK80" s="435"/>
      <c r="IL80" s="435"/>
      <c r="IM80" s="435"/>
      <c r="IN80" s="435"/>
      <c r="IO80" s="435"/>
      <c r="IP80" s="435"/>
      <c r="IQ80" s="435"/>
      <c r="IR80" s="435"/>
      <c r="IS80" s="435"/>
      <c r="IT80" s="435"/>
      <c r="IU80" s="435"/>
      <c r="IV80" s="435"/>
    </row>
    <row r="81" spans="2:256" ht="21.95" customHeight="1" x14ac:dyDescent="0.2">
      <c r="B81" s="634"/>
      <c r="C81" s="635"/>
      <c r="D81" s="636"/>
      <c r="E81" s="571"/>
      <c r="F81" s="572"/>
      <c r="G81" s="572"/>
      <c r="H81" s="572"/>
      <c r="I81" s="572"/>
      <c r="J81" s="573"/>
      <c r="K81" s="403"/>
      <c r="L81" s="435"/>
      <c r="M81" s="435"/>
      <c r="N81" s="435"/>
      <c r="O81" s="435"/>
      <c r="P81" s="435"/>
      <c r="Q81" s="435"/>
      <c r="R81" s="435"/>
      <c r="S81" s="435"/>
      <c r="T81" s="435"/>
      <c r="U81" s="435"/>
      <c r="V81" s="435"/>
      <c r="W81" s="435"/>
      <c r="X81" s="435"/>
      <c r="Y81" s="435"/>
      <c r="Z81" s="435"/>
      <c r="AA81" s="435"/>
      <c r="AB81" s="435"/>
      <c r="AC81" s="435"/>
      <c r="AD81" s="435"/>
      <c r="AE81" s="435"/>
      <c r="AF81" s="435"/>
      <c r="AG81" s="435"/>
      <c r="AH81" s="435"/>
      <c r="AI81" s="435"/>
      <c r="AJ81" s="435"/>
      <c r="AK81" s="435"/>
      <c r="AL81" s="435"/>
      <c r="AM81" s="435"/>
      <c r="AN81" s="435"/>
      <c r="AO81" s="435"/>
      <c r="AP81" s="435"/>
      <c r="AQ81" s="435"/>
      <c r="AR81" s="435"/>
      <c r="AS81" s="435"/>
      <c r="AT81" s="435"/>
      <c r="AU81" s="435"/>
      <c r="AV81" s="435"/>
      <c r="AW81" s="435"/>
      <c r="AX81" s="435"/>
      <c r="AY81" s="435"/>
      <c r="AZ81" s="435"/>
      <c r="BA81" s="435"/>
      <c r="BB81" s="435"/>
      <c r="BC81" s="435"/>
      <c r="BD81" s="435"/>
      <c r="BE81" s="435"/>
      <c r="BF81" s="435"/>
      <c r="BG81" s="435"/>
      <c r="BH81" s="435"/>
      <c r="BI81" s="435"/>
      <c r="BJ81" s="435"/>
      <c r="BK81" s="435"/>
      <c r="BL81" s="435"/>
      <c r="BM81" s="435"/>
      <c r="BN81" s="435"/>
      <c r="BO81" s="435"/>
      <c r="BP81" s="435"/>
      <c r="BQ81" s="435"/>
      <c r="BR81" s="435"/>
      <c r="BS81" s="435"/>
      <c r="BT81" s="435"/>
      <c r="BU81" s="435"/>
      <c r="BV81" s="435"/>
      <c r="BW81" s="435"/>
      <c r="BX81" s="435"/>
      <c r="BY81" s="435"/>
      <c r="BZ81" s="435"/>
      <c r="CA81" s="435"/>
      <c r="CB81" s="435"/>
      <c r="CC81" s="435"/>
      <c r="CD81" s="435"/>
      <c r="CE81" s="435"/>
      <c r="CF81" s="435"/>
      <c r="CG81" s="435"/>
      <c r="CH81" s="435"/>
      <c r="CI81" s="435"/>
      <c r="CJ81" s="435"/>
      <c r="CK81" s="435"/>
      <c r="CL81" s="435"/>
      <c r="CM81" s="435"/>
      <c r="CN81" s="435"/>
      <c r="CO81" s="435"/>
      <c r="CP81" s="435"/>
      <c r="CQ81" s="435"/>
      <c r="CR81" s="435"/>
      <c r="CS81" s="435"/>
      <c r="CT81" s="435"/>
      <c r="CU81" s="435"/>
      <c r="CV81" s="435"/>
      <c r="CW81" s="435"/>
      <c r="CX81" s="435"/>
      <c r="CY81" s="435"/>
      <c r="CZ81" s="435"/>
      <c r="DA81" s="435"/>
      <c r="DB81" s="435"/>
      <c r="DC81" s="435"/>
      <c r="DD81" s="435"/>
      <c r="DE81" s="435"/>
      <c r="DF81" s="435"/>
      <c r="DG81" s="435"/>
      <c r="DH81" s="435"/>
      <c r="DI81" s="435"/>
      <c r="DJ81" s="435"/>
      <c r="DK81" s="435"/>
      <c r="DL81" s="435"/>
      <c r="DM81" s="435"/>
      <c r="DN81" s="435"/>
      <c r="DO81" s="435"/>
      <c r="DP81" s="435"/>
      <c r="DQ81" s="435"/>
      <c r="DR81" s="435"/>
      <c r="DS81" s="435"/>
      <c r="DT81" s="435"/>
      <c r="DU81" s="435"/>
      <c r="DV81" s="435"/>
      <c r="DW81" s="435"/>
      <c r="DX81" s="435"/>
      <c r="DY81" s="435"/>
      <c r="DZ81" s="435"/>
      <c r="EA81" s="435"/>
      <c r="EB81" s="435"/>
      <c r="EC81" s="435"/>
      <c r="ED81" s="435"/>
      <c r="EE81" s="435"/>
      <c r="EF81" s="435"/>
      <c r="EG81" s="435"/>
      <c r="EH81" s="435"/>
      <c r="EI81" s="435"/>
      <c r="EJ81" s="435"/>
      <c r="EK81" s="435"/>
      <c r="EL81" s="435"/>
      <c r="EM81" s="435"/>
      <c r="EN81" s="435"/>
      <c r="EO81" s="435"/>
      <c r="EP81" s="435"/>
      <c r="EQ81" s="435"/>
      <c r="ER81" s="435"/>
      <c r="ES81" s="435"/>
      <c r="ET81" s="435"/>
      <c r="EU81" s="435"/>
      <c r="EV81" s="435"/>
      <c r="EW81" s="435"/>
      <c r="EX81" s="435"/>
      <c r="EY81" s="435"/>
      <c r="EZ81" s="435"/>
      <c r="FA81" s="435"/>
      <c r="FB81" s="435"/>
      <c r="FC81" s="435"/>
      <c r="FD81" s="435"/>
      <c r="FE81" s="435"/>
      <c r="FF81" s="435"/>
      <c r="FG81" s="435"/>
      <c r="FH81" s="435"/>
      <c r="FI81" s="435"/>
      <c r="FJ81" s="435"/>
      <c r="FK81" s="435"/>
      <c r="FL81" s="435"/>
      <c r="FM81" s="435"/>
      <c r="FN81" s="435"/>
      <c r="FO81" s="435"/>
      <c r="FP81" s="435"/>
      <c r="FQ81" s="435"/>
      <c r="FR81" s="435"/>
      <c r="FS81" s="435"/>
      <c r="FT81" s="435"/>
      <c r="FU81" s="435"/>
      <c r="FV81" s="435"/>
      <c r="FW81" s="435"/>
      <c r="FX81" s="435"/>
      <c r="FY81" s="435"/>
      <c r="FZ81" s="435"/>
      <c r="GA81" s="435"/>
      <c r="GB81" s="435"/>
      <c r="GC81" s="435"/>
      <c r="GD81" s="435"/>
      <c r="GE81" s="435"/>
      <c r="GF81" s="435"/>
      <c r="GG81" s="435"/>
      <c r="GH81" s="435"/>
      <c r="GI81" s="435"/>
      <c r="GJ81" s="435"/>
      <c r="GK81" s="435"/>
      <c r="GL81" s="435"/>
      <c r="GM81" s="435"/>
      <c r="GN81" s="435"/>
      <c r="GO81" s="435"/>
      <c r="GP81" s="435"/>
      <c r="GQ81" s="435"/>
      <c r="GR81" s="435"/>
      <c r="GS81" s="435"/>
      <c r="GT81" s="435"/>
      <c r="GU81" s="435"/>
      <c r="GV81" s="435"/>
      <c r="GW81" s="435"/>
      <c r="GX81" s="435"/>
      <c r="GY81" s="435"/>
      <c r="GZ81" s="435"/>
      <c r="HA81" s="435"/>
      <c r="HB81" s="435"/>
      <c r="HC81" s="435"/>
      <c r="HD81" s="435"/>
      <c r="HE81" s="435"/>
      <c r="HF81" s="435"/>
      <c r="HG81" s="435"/>
      <c r="HH81" s="435"/>
      <c r="HI81" s="435"/>
      <c r="HJ81" s="435"/>
      <c r="HK81" s="435"/>
      <c r="HL81" s="435"/>
      <c r="HM81" s="435"/>
      <c r="HN81" s="435"/>
      <c r="HO81" s="435"/>
      <c r="HP81" s="435"/>
      <c r="HQ81" s="435"/>
      <c r="HR81" s="435"/>
      <c r="HS81" s="435"/>
      <c r="HT81" s="435"/>
      <c r="HU81" s="435"/>
      <c r="HV81" s="435"/>
      <c r="HW81" s="435"/>
      <c r="HX81" s="435"/>
      <c r="HY81" s="435"/>
      <c r="HZ81" s="435"/>
      <c r="IA81" s="435"/>
      <c r="IB81" s="435"/>
      <c r="IC81" s="435"/>
      <c r="ID81" s="435"/>
      <c r="IE81" s="435"/>
      <c r="IF81" s="435"/>
      <c r="IG81" s="435"/>
      <c r="IH81" s="435"/>
      <c r="II81" s="435"/>
      <c r="IJ81" s="435"/>
      <c r="IK81" s="435"/>
      <c r="IL81" s="435"/>
      <c r="IM81" s="435"/>
      <c r="IN81" s="435"/>
      <c r="IO81" s="435"/>
      <c r="IP81" s="435"/>
      <c r="IQ81" s="435"/>
      <c r="IR81" s="435"/>
      <c r="IS81" s="435"/>
      <c r="IT81" s="435"/>
      <c r="IU81" s="435"/>
      <c r="IV81" s="435"/>
    </row>
    <row r="82" spans="2:256" ht="21.95" customHeight="1" x14ac:dyDescent="0.2">
      <c r="B82" s="505" t="s">
        <v>46</v>
      </c>
      <c r="C82" s="575"/>
      <c r="D82" s="575"/>
      <c r="E82" s="575"/>
      <c r="F82" s="575"/>
      <c r="G82" s="575"/>
      <c r="H82" s="575"/>
      <c r="I82" s="575"/>
      <c r="J82" s="576"/>
      <c r="K82" s="403"/>
      <c r="L82" s="435"/>
      <c r="M82" s="435"/>
      <c r="N82" s="435"/>
      <c r="O82" s="435"/>
      <c r="P82" s="435"/>
      <c r="Q82" s="435"/>
      <c r="R82" s="435"/>
      <c r="S82" s="435"/>
      <c r="T82" s="435"/>
      <c r="U82" s="435"/>
      <c r="V82" s="435"/>
      <c r="W82" s="435"/>
      <c r="X82" s="435"/>
      <c r="Y82" s="435"/>
      <c r="Z82" s="435"/>
      <c r="AA82" s="435"/>
      <c r="AB82" s="435"/>
      <c r="AC82" s="435"/>
      <c r="AD82" s="435"/>
      <c r="AE82" s="435"/>
      <c r="AF82" s="435"/>
      <c r="AG82" s="435"/>
      <c r="AH82" s="435"/>
      <c r="AI82" s="435"/>
      <c r="AJ82" s="435"/>
      <c r="AK82" s="435"/>
      <c r="AL82" s="435"/>
      <c r="AM82" s="435"/>
      <c r="AN82" s="435"/>
      <c r="AO82" s="435"/>
      <c r="AP82" s="435"/>
      <c r="AQ82" s="435"/>
      <c r="AR82" s="435"/>
      <c r="AS82" s="435"/>
      <c r="AT82" s="435"/>
      <c r="AU82" s="435"/>
      <c r="AV82" s="435"/>
      <c r="AW82" s="435"/>
      <c r="AX82" s="435"/>
      <c r="AY82" s="435"/>
      <c r="AZ82" s="435"/>
      <c r="BA82" s="435"/>
      <c r="BB82" s="435"/>
      <c r="BC82" s="435"/>
      <c r="BD82" s="435"/>
      <c r="BE82" s="435"/>
      <c r="BF82" s="435"/>
      <c r="BG82" s="435"/>
      <c r="BH82" s="435"/>
      <c r="BI82" s="435"/>
      <c r="BJ82" s="435"/>
      <c r="BK82" s="435"/>
      <c r="BL82" s="435"/>
      <c r="BM82" s="435"/>
      <c r="BN82" s="435"/>
      <c r="BO82" s="435"/>
      <c r="BP82" s="435"/>
      <c r="BQ82" s="435"/>
      <c r="BR82" s="435"/>
      <c r="BS82" s="435"/>
      <c r="BT82" s="435"/>
      <c r="BU82" s="435"/>
      <c r="BV82" s="435"/>
      <c r="BW82" s="435"/>
      <c r="BX82" s="435"/>
      <c r="BY82" s="435"/>
      <c r="BZ82" s="435"/>
      <c r="CA82" s="435"/>
      <c r="CB82" s="435"/>
      <c r="CC82" s="435"/>
      <c r="CD82" s="435"/>
      <c r="CE82" s="435"/>
      <c r="CF82" s="435"/>
      <c r="CG82" s="435"/>
      <c r="CH82" s="435"/>
      <c r="CI82" s="435"/>
      <c r="CJ82" s="435"/>
      <c r="CK82" s="435"/>
      <c r="CL82" s="435"/>
      <c r="CM82" s="435"/>
      <c r="CN82" s="435"/>
      <c r="CO82" s="435"/>
      <c r="CP82" s="435"/>
      <c r="CQ82" s="435"/>
      <c r="CR82" s="435"/>
      <c r="CS82" s="435"/>
      <c r="CT82" s="435"/>
      <c r="CU82" s="435"/>
      <c r="CV82" s="435"/>
      <c r="CW82" s="435"/>
      <c r="CX82" s="435"/>
      <c r="CY82" s="435"/>
      <c r="CZ82" s="435"/>
      <c r="DA82" s="435"/>
      <c r="DB82" s="435"/>
      <c r="DC82" s="435"/>
      <c r="DD82" s="435"/>
      <c r="DE82" s="435"/>
      <c r="DF82" s="435"/>
      <c r="DG82" s="435"/>
      <c r="DH82" s="435"/>
      <c r="DI82" s="435"/>
      <c r="DJ82" s="435"/>
      <c r="DK82" s="435"/>
      <c r="DL82" s="435"/>
      <c r="DM82" s="435"/>
      <c r="DN82" s="435"/>
      <c r="DO82" s="435"/>
      <c r="DP82" s="435"/>
      <c r="DQ82" s="435"/>
      <c r="DR82" s="435"/>
      <c r="DS82" s="435"/>
      <c r="DT82" s="435"/>
      <c r="DU82" s="435"/>
      <c r="DV82" s="435"/>
      <c r="DW82" s="435"/>
      <c r="DX82" s="435"/>
      <c r="DY82" s="435"/>
      <c r="DZ82" s="435"/>
      <c r="EA82" s="435"/>
      <c r="EB82" s="435"/>
      <c r="EC82" s="435"/>
      <c r="ED82" s="435"/>
      <c r="EE82" s="435"/>
      <c r="EF82" s="435"/>
      <c r="EG82" s="435"/>
      <c r="EH82" s="435"/>
      <c r="EI82" s="435"/>
      <c r="EJ82" s="435"/>
      <c r="EK82" s="435"/>
      <c r="EL82" s="435"/>
      <c r="EM82" s="435"/>
      <c r="EN82" s="435"/>
      <c r="EO82" s="435"/>
      <c r="EP82" s="435"/>
      <c r="EQ82" s="435"/>
      <c r="ER82" s="435"/>
      <c r="ES82" s="435"/>
      <c r="ET82" s="435"/>
      <c r="EU82" s="435"/>
      <c r="EV82" s="435"/>
      <c r="EW82" s="435"/>
      <c r="EX82" s="435"/>
      <c r="EY82" s="435"/>
      <c r="EZ82" s="435"/>
      <c r="FA82" s="435"/>
      <c r="FB82" s="435"/>
      <c r="FC82" s="435"/>
      <c r="FD82" s="435"/>
      <c r="FE82" s="435"/>
      <c r="FF82" s="435"/>
      <c r="FG82" s="435"/>
      <c r="FH82" s="435"/>
      <c r="FI82" s="435"/>
      <c r="FJ82" s="435"/>
      <c r="FK82" s="435"/>
      <c r="FL82" s="435"/>
      <c r="FM82" s="435"/>
      <c r="FN82" s="435"/>
      <c r="FO82" s="435"/>
      <c r="FP82" s="435"/>
      <c r="FQ82" s="435"/>
      <c r="FR82" s="435"/>
      <c r="FS82" s="435"/>
      <c r="FT82" s="435"/>
      <c r="FU82" s="435"/>
      <c r="FV82" s="435"/>
      <c r="FW82" s="435"/>
      <c r="FX82" s="435"/>
      <c r="FY82" s="435"/>
      <c r="FZ82" s="435"/>
      <c r="GA82" s="435"/>
      <c r="GB82" s="435"/>
      <c r="GC82" s="435"/>
      <c r="GD82" s="435"/>
      <c r="GE82" s="435"/>
      <c r="GF82" s="435"/>
      <c r="GG82" s="435"/>
      <c r="GH82" s="435"/>
      <c r="GI82" s="435"/>
      <c r="GJ82" s="435"/>
      <c r="GK82" s="435"/>
      <c r="GL82" s="435"/>
      <c r="GM82" s="435"/>
      <c r="GN82" s="435"/>
      <c r="GO82" s="435"/>
      <c r="GP82" s="435"/>
      <c r="GQ82" s="435"/>
      <c r="GR82" s="435"/>
      <c r="GS82" s="435"/>
      <c r="GT82" s="435"/>
      <c r="GU82" s="435"/>
      <c r="GV82" s="435"/>
      <c r="GW82" s="435"/>
      <c r="GX82" s="435"/>
      <c r="GY82" s="435"/>
      <c r="GZ82" s="435"/>
      <c r="HA82" s="435"/>
      <c r="HB82" s="435"/>
      <c r="HC82" s="435"/>
      <c r="HD82" s="435"/>
      <c r="HE82" s="435"/>
      <c r="HF82" s="435"/>
      <c r="HG82" s="435"/>
      <c r="HH82" s="435"/>
      <c r="HI82" s="435"/>
      <c r="HJ82" s="435"/>
      <c r="HK82" s="435"/>
      <c r="HL82" s="435"/>
      <c r="HM82" s="435"/>
      <c r="HN82" s="435"/>
      <c r="HO82" s="435"/>
      <c r="HP82" s="435"/>
      <c r="HQ82" s="435"/>
      <c r="HR82" s="435"/>
      <c r="HS82" s="435"/>
      <c r="HT82" s="435"/>
      <c r="HU82" s="435"/>
      <c r="HV82" s="435"/>
      <c r="HW82" s="435"/>
      <c r="HX82" s="435"/>
      <c r="HY82" s="435"/>
      <c r="HZ82" s="435"/>
      <c r="IA82" s="435"/>
      <c r="IB82" s="435"/>
      <c r="IC82" s="435"/>
      <c r="ID82" s="435"/>
      <c r="IE82" s="435"/>
      <c r="IF82" s="435"/>
      <c r="IG82" s="435"/>
      <c r="IH82" s="435"/>
      <c r="II82" s="435"/>
      <c r="IJ82" s="435"/>
      <c r="IK82" s="435"/>
      <c r="IL82" s="435"/>
      <c r="IM82" s="435"/>
      <c r="IN82" s="435"/>
      <c r="IO82" s="435"/>
      <c r="IP82" s="435"/>
      <c r="IQ82" s="435"/>
      <c r="IR82" s="435"/>
      <c r="IS82" s="435"/>
      <c r="IT82" s="435"/>
      <c r="IU82" s="435"/>
      <c r="IV82" s="435"/>
    </row>
    <row r="83" spans="2:256" ht="21.95" customHeight="1" x14ac:dyDescent="0.2">
      <c r="B83" s="447" t="s">
        <v>48</v>
      </c>
      <c r="C83" s="449"/>
      <c r="D83" s="449"/>
      <c r="E83" s="590"/>
      <c r="F83" s="577"/>
      <c r="G83" s="577"/>
      <c r="H83" s="577"/>
      <c r="I83" s="577"/>
      <c r="J83" s="578"/>
      <c r="K83" s="403"/>
      <c r="L83" s="435"/>
      <c r="M83" s="435"/>
      <c r="N83" s="435"/>
      <c r="O83" s="435"/>
      <c r="P83" s="435"/>
      <c r="Q83" s="435"/>
      <c r="R83" s="435"/>
      <c r="S83" s="435"/>
      <c r="T83" s="435"/>
      <c r="U83" s="435"/>
      <c r="V83" s="435"/>
      <c r="W83" s="435"/>
      <c r="X83" s="435"/>
      <c r="Y83" s="435"/>
      <c r="Z83" s="435"/>
      <c r="AA83" s="435"/>
      <c r="AB83" s="435"/>
      <c r="AC83" s="435"/>
      <c r="AD83" s="435"/>
      <c r="AE83" s="435"/>
      <c r="AF83" s="435"/>
      <c r="AG83" s="435"/>
      <c r="AH83" s="435"/>
      <c r="AI83" s="435"/>
      <c r="AJ83" s="435"/>
      <c r="AK83" s="435"/>
      <c r="AL83" s="435"/>
      <c r="AM83" s="435"/>
      <c r="AN83" s="435"/>
      <c r="AO83" s="435"/>
      <c r="AP83" s="435"/>
      <c r="AQ83" s="435"/>
      <c r="AR83" s="435"/>
      <c r="AS83" s="435"/>
      <c r="AT83" s="435"/>
      <c r="AU83" s="435"/>
      <c r="AV83" s="435"/>
      <c r="AW83" s="435"/>
      <c r="AX83" s="435"/>
      <c r="AY83" s="435"/>
      <c r="AZ83" s="435"/>
      <c r="BA83" s="435"/>
      <c r="BB83" s="435"/>
      <c r="BC83" s="435"/>
      <c r="BD83" s="435"/>
      <c r="BE83" s="435"/>
      <c r="BF83" s="435"/>
      <c r="BG83" s="435"/>
      <c r="BH83" s="435"/>
      <c r="BI83" s="435"/>
      <c r="BJ83" s="435"/>
      <c r="BK83" s="435"/>
      <c r="BL83" s="435"/>
      <c r="BM83" s="435"/>
      <c r="BN83" s="435"/>
      <c r="BO83" s="435"/>
      <c r="BP83" s="435"/>
      <c r="BQ83" s="435"/>
      <c r="BR83" s="435"/>
      <c r="BS83" s="435"/>
      <c r="BT83" s="435"/>
      <c r="BU83" s="435"/>
      <c r="BV83" s="435"/>
      <c r="BW83" s="435"/>
      <c r="BX83" s="435"/>
      <c r="BY83" s="435"/>
      <c r="BZ83" s="435"/>
      <c r="CA83" s="435"/>
      <c r="CB83" s="435"/>
      <c r="CC83" s="435"/>
      <c r="CD83" s="435"/>
      <c r="CE83" s="435"/>
      <c r="CF83" s="435"/>
      <c r="CG83" s="435"/>
      <c r="CH83" s="435"/>
      <c r="CI83" s="435"/>
      <c r="CJ83" s="435"/>
      <c r="CK83" s="435"/>
      <c r="CL83" s="435"/>
      <c r="CM83" s="435"/>
      <c r="CN83" s="435"/>
      <c r="CO83" s="435"/>
      <c r="CP83" s="435"/>
      <c r="CQ83" s="435"/>
      <c r="CR83" s="435"/>
      <c r="CS83" s="435"/>
      <c r="CT83" s="435"/>
      <c r="CU83" s="435"/>
      <c r="CV83" s="435"/>
      <c r="CW83" s="435"/>
      <c r="CX83" s="435"/>
      <c r="CY83" s="435"/>
      <c r="CZ83" s="435"/>
      <c r="DA83" s="435"/>
      <c r="DB83" s="435"/>
      <c r="DC83" s="435"/>
      <c r="DD83" s="435"/>
      <c r="DE83" s="435"/>
      <c r="DF83" s="435"/>
      <c r="DG83" s="435"/>
      <c r="DH83" s="435"/>
      <c r="DI83" s="435"/>
      <c r="DJ83" s="435"/>
      <c r="DK83" s="435"/>
      <c r="DL83" s="435"/>
      <c r="DM83" s="435"/>
      <c r="DN83" s="435"/>
      <c r="DO83" s="435"/>
      <c r="DP83" s="435"/>
      <c r="DQ83" s="435"/>
      <c r="DR83" s="435"/>
      <c r="DS83" s="435"/>
      <c r="DT83" s="435"/>
      <c r="DU83" s="435"/>
      <c r="DV83" s="435"/>
      <c r="DW83" s="435"/>
      <c r="DX83" s="435"/>
      <c r="DY83" s="435"/>
      <c r="DZ83" s="435"/>
      <c r="EA83" s="435"/>
      <c r="EB83" s="435"/>
      <c r="EC83" s="435"/>
      <c r="ED83" s="435"/>
      <c r="EE83" s="435"/>
      <c r="EF83" s="435"/>
      <c r="EG83" s="435"/>
      <c r="EH83" s="435"/>
      <c r="EI83" s="435"/>
      <c r="EJ83" s="435"/>
      <c r="EK83" s="435"/>
      <c r="EL83" s="435"/>
      <c r="EM83" s="435"/>
      <c r="EN83" s="435"/>
      <c r="EO83" s="435"/>
      <c r="EP83" s="435"/>
      <c r="EQ83" s="435"/>
      <c r="ER83" s="435"/>
      <c r="ES83" s="435"/>
      <c r="ET83" s="435"/>
      <c r="EU83" s="435"/>
      <c r="EV83" s="435"/>
      <c r="EW83" s="435"/>
      <c r="EX83" s="435"/>
      <c r="EY83" s="435"/>
      <c r="EZ83" s="435"/>
      <c r="FA83" s="435"/>
      <c r="FB83" s="435"/>
      <c r="FC83" s="435"/>
      <c r="FD83" s="435"/>
      <c r="FE83" s="435"/>
      <c r="FF83" s="435"/>
      <c r="FG83" s="435"/>
      <c r="FH83" s="435"/>
      <c r="FI83" s="435"/>
      <c r="FJ83" s="435"/>
      <c r="FK83" s="435"/>
      <c r="FL83" s="435"/>
      <c r="FM83" s="435"/>
      <c r="FN83" s="435"/>
      <c r="FO83" s="435"/>
      <c r="FP83" s="435"/>
      <c r="FQ83" s="435"/>
      <c r="FR83" s="435"/>
      <c r="FS83" s="435"/>
      <c r="FT83" s="435"/>
      <c r="FU83" s="435"/>
      <c r="FV83" s="435"/>
      <c r="FW83" s="435"/>
      <c r="FX83" s="435"/>
      <c r="FY83" s="435"/>
      <c r="FZ83" s="435"/>
      <c r="GA83" s="435"/>
      <c r="GB83" s="435"/>
      <c r="GC83" s="435"/>
      <c r="GD83" s="435"/>
      <c r="GE83" s="435"/>
      <c r="GF83" s="435"/>
      <c r="GG83" s="435"/>
      <c r="GH83" s="435"/>
      <c r="GI83" s="435"/>
      <c r="GJ83" s="435"/>
      <c r="GK83" s="435"/>
      <c r="GL83" s="435"/>
      <c r="GM83" s="435"/>
      <c r="GN83" s="435"/>
      <c r="GO83" s="435"/>
      <c r="GP83" s="435"/>
      <c r="GQ83" s="435"/>
      <c r="GR83" s="435"/>
      <c r="GS83" s="435"/>
      <c r="GT83" s="435"/>
      <c r="GU83" s="435"/>
      <c r="GV83" s="435"/>
      <c r="GW83" s="435"/>
      <c r="GX83" s="435"/>
      <c r="GY83" s="435"/>
      <c r="GZ83" s="435"/>
      <c r="HA83" s="435"/>
      <c r="HB83" s="435"/>
      <c r="HC83" s="435"/>
      <c r="HD83" s="435"/>
      <c r="HE83" s="435"/>
      <c r="HF83" s="435"/>
      <c r="HG83" s="435"/>
      <c r="HH83" s="435"/>
      <c r="HI83" s="435"/>
      <c r="HJ83" s="435"/>
      <c r="HK83" s="435"/>
      <c r="HL83" s="435"/>
      <c r="HM83" s="435"/>
      <c r="HN83" s="435"/>
      <c r="HO83" s="435"/>
      <c r="HP83" s="435"/>
      <c r="HQ83" s="435"/>
      <c r="HR83" s="435"/>
      <c r="HS83" s="435"/>
      <c r="HT83" s="435"/>
      <c r="HU83" s="435"/>
      <c r="HV83" s="435"/>
      <c r="HW83" s="435"/>
      <c r="HX83" s="435"/>
      <c r="HY83" s="435"/>
      <c r="HZ83" s="435"/>
      <c r="IA83" s="435"/>
      <c r="IB83" s="435"/>
      <c r="IC83" s="435"/>
      <c r="ID83" s="435"/>
      <c r="IE83" s="435"/>
      <c r="IF83" s="435"/>
      <c r="IG83" s="435"/>
      <c r="IH83" s="435"/>
      <c r="II83" s="435"/>
      <c r="IJ83" s="435"/>
      <c r="IK83" s="435"/>
      <c r="IL83" s="435"/>
      <c r="IM83" s="435"/>
      <c r="IN83" s="435"/>
      <c r="IO83" s="435"/>
      <c r="IP83" s="435"/>
      <c r="IQ83" s="435"/>
      <c r="IR83" s="435"/>
      <c r="IS83" s="435"/>
      <c r="IT83" s="435"/>
      <c r="IU83" s="435"/>
      <c r="IV83" s="435"/>
    </row>
    <row r="84" spans="2:256" ht="21.95" customHeight="1" x14ac:dyDescent="0.2">
      <c r="B84" s="580" t="s">
        <v>47</v>
      </c>
      <c r="C84" s="581"/>
      <c r="D84" s="581"/>
      <c r="E84" s="523"/>
      <c r="F84" s="524"/>
      <c r="G84" s="524"/>
      <c r="H84" s="558"/>
      <c r="I84" s="558"/>
      <c r="J84" s="559"/>
      <c r="K84" s="403"/>
      <c r="L84" s="435"/>
      <c r="M84" s="435"/>
      <c r="N84" s="435"/>
      <c r="O84" s="435"/>
      <c r="P84" s="435"/>
      <c r="Q84" s="435"/>
      <c r="R84" s="435"/>
      <c r="S84" s="435"/>
      <c r="T84" s="435"/>
      <c r="U84" s="435"/>
      <c r="V84" s="435"/>
      <c r="W84" s="435"/>
      <c r="X84" s="435"/>
      <c r="Y84" s="435"/>
      <c r="Z84" s="435"/>
      <c r="AA84" s="435"/>
      <c r="AB84" s="435"/>
      <c r="AC84" s="435"/>
      <c r="AD84" s="435"/>
      <c r="AE84" s="435"/>
      <c r="AF84" s="435"/>
      <c r="AG84" s="435"/>
      <c r="AH84" s="435"/>
      <c r="AI84" s="435"/>
      <c r="AJ84" s="435"/>
      <c r="AK84" s="435"/>
      <c r="AL84" s="435"/>
      <c r="AM84" s="435"/>
      <c r="AN84" s="435"/>
      <c r="AO84" s="435"/>
      <c r="AP84" s="435"/>
      <c r="AQ84" s="435"/>
      <c r="AR84" s="435"/>
      <c r="AS84" s="435"/>
      <c r="AT84" s="435"/>
      <c r="AU84" s="435"/>
      <c r="AV84" s="435"/>
      <c r="AW84" s="435"/>
      <c r="AX84" s="435"/>
      <c r="AY84" s="435"/>
      <c r="AZ84" s="435"/>
      <c r="BA84" s="435"/>
      <c r="BB84" s="435"/>
      <c r="BC84" s="435"/>
      <c r="BD84" s="435"/>
      <c r="BE84" s="435"/>
      <c r="BF84" s="435"/>
      <c r="BG84" s="435"/>
      <c r="BH84" s="435"/>
      <c r="BI84" s="435"/>
      <c r="BJ84" s="435"/>
      <c r="BK84" s="435"/>
      <c r="BL84" s="435"/>
      <c r="BM84" s="435"/>
      <c r="BN84" s="435"/>
      <c r="BO84" s="435"/>
      <c r="BP84" s="435"/>
      <c r="BQ84" s="435"/>
      <c r="BR84" s="435"/>
      <c r="BS84" s="435"/>
      <c r="BT84" s="435"/>
      <c r="BU84" s="435"/>
      <c r="BV84" s="435"/>
      <c r="BW84" s="435"/>
      <c r="BX84" s="435"/>
      <c r="BY84" s="435"/>
      <c r="BZ84" s="435"/>
      <c r="CA84" s="435"/>
      <c r="CB84" s="435"/>
      <c r="CC84" s="435"/>
      <c r="CD84" s="435"/>
      <c r="CE84" s="435"/>
      <c r="CF84" s="435"/>
      <c r="CG84" s="435"/>
      <c r="CH84" s="435"/>
      <c r="CI84" s="435"/>
      <c r="CJ84" s="435"/>
      <c r="CK84" s="435"/>
      <c r="CL84" s="435"/>
      <c r="CM84" s="435"/>
      <c r="CN84" s="435"/>
      <c r="CO84" s="435"/>
      <c r="CP84" s="435"/>
      <c r="CQ84" s="435"/>
      <c r="CR84" s="435"/>
      <c r="CS84" s="435"/>
      <c r="CT84" s="435"/>
      <c r="CU84" s="435"/>
      <c r="CV84" s="435"/>
      <c r="CW84" s="435"/>
      <c r="CX84" s="435"/>
      <c r="CY84" s="435"/>
      <c r="CZ84" s="435"/>
      <c r="DA84" s="435"/>
      <c r="DB84" s="435"/>
      <c r="DC84" s="435"/>
      <c r="DD84" s="435"/>
      <c r="DE84" s="435"/>
      <c r="DF84" s="435"/>
      <c r="DG84" s="435"/>
      <c r="DH84" s="435"/>
      <c r="DI84" s="435"/>
      <c r="DJ84" s="435"/>
      <c r="DK84" s="435"/>
      <c r="DL84" s="435"/>
      <c r="DM84" s="435"/>
      <c r="DN84" s="435"/>
      <c r="DO84" s="435"/>
      <c r="DP84" s="435"/>
      <c r="DQ84" s="435"/>
      <c r="DR84" s="435"/>
      <c r="DS84" s="435"/>
      <c r="DT84" s="435"/>
      <c r="DU84" s="435"/>
      <c r="DV84" s="435"/>
      <c r="DW84" s="435"/>
      <c r="DX84" s="435"/>
      <c r="DY84" s="435"/>
      <c r="DZ84" s="435"/>
      <c r="EA84" s="435"/>
      <c r="EB84" s="435"/>
      <c r="EC84" s="435"/>
      <c r="ED84" s="435"/>
      <c r="EE84" s="435"/>
      <c r="EF84" s="435"/>
      <c r="EG84" s="435"/>
      <c r="EH84" s="435"/>
      <c r="EI84" s="435"/>
      <c r="EJ84" s="435"/>
      <c r="EK84" s="435"/>
      <c r="EL84" s="435"/>
      <c r="EM84" s="435"/>
      <c r="EN84" s="435"/>
      <c r="EO84" s="435"/>
      <c r="EP84" s="435"/>
      <c r="EQ84" s="435"/>
      <c r="ER84" s="435"/>
      <c r="ES84" s="435"/>
      <c r="ET84" s="435"/>
      <c r="EU84" s="435"/>
      <c r="EV84" s="435"/>
      <c r="EW84" s="435"/>
      <c r="EX84" s="435"/>
      <c r="EY84" s="435"/>
      <c r="EZ84" s="435"/>
      <c r="FA84" s="435"/>
      <c r="FB84" s="435"/>
      <c r="FC84" s="435"/>
      <c r="FD84" s="435"/>
      <c r="FE84" s="435"/>
      <c r="FF84" s="435"/>
      <c r="FG84" s="435"/>
      <c r="FH84" s="435"/>
      <c r="FI84" s="435"/>
      <c r="FJ84" s="435"/>
      <c r="FK84" s="435"/>
      <c r="FL84" s="435"/>
      <c r="FM84" s="435"/>
      <c r="FN84" s="435"/>
      <c r="FO84" s="435"/>
      <c r="FP84" s="435"/>
      <c r="FQ84" s="435"/>
      <c r="FR84" s="435"/>
      <c r="FS84" s="435"/>
      <c r="FT84" s="435"/>
      <c r="FU84" s="435"/>
      <c r="FV84" s="435"/>
      <c r="FW84" s="435"/>
      <c r="FX84" s="435"/>
      <c r="FY84" s="435"/>
      <c r="FZ84" s="435"/>
      <c r="GA84" s="435"/>
      <c r="GB84" s="435"/>
      <c r="GC84" s="435"/>
      <c r="GD84" s="435"/>
      <c r="GE84" s="435"/>
      <c r="GF84" s="435"/>
      <c r="GG84" s="435"/>
      <c r="GH84" s="435"/>
      <c r="GI84" s="435"/>
      <c r="GJ84" s="435"/>
      <c r="GK84" s="435"/>
      <c r="GL84" s="435"/>
      <c r="GM84" s="435"/>
      <c r="GN84" s="435"/>
      <c r="GO84" s="435"/>
      <c r="GP84" s="435"/>
      <c r="GQ84" s="435"/>
      <c r="GR84" s="435"/>
      <c r="GS84" s="435"/>
      <c r="GT84" s="435"/>
      <c r="GU84" s="435"/>
      <c r="GV84" s="435"/>
      <c r="GW84" s="435"/>
      <c r="GX84" s="435"/>
      <c r="GY84" s="435"/>
      <c r="GZ84" s="435"/>
      <c r="HA84" s="435"/>
      <c r="HB84" s="435"/>
      <c r="HC84" s="435"/>
      <c r="HD84" s="435"/>
      <c r="HE84" s="435"/>
      <c r="HF84" s="435"/>
      <c r="HG84" s="435"/>
      <c r="HH84" s="435"/>
      <c r="HI84" s="435"/>
      <c r="HJ84" s="435"/>
      <c r="HK84" s="435"/>
      <c r="HL84" s="435"/>
      <c r="HM84" s="435"/>
      <c r="HN84" s="435"/>
      <c r="HO84" s="435"/>
      <c r="HP84" s="435"/>
      <c r="HQ84" s="435"/>
      <c r="HR84" s="435"/>
      <c r="HS84" s="435"/>
      <c r="HT84" s="435"/>
      <c r="HU84" s="435"/>
      <c r="HV84" s="435"/>
      <c r="HW84" s="435"/>
      <c r="HX84" s="435"/>
      <c r="HY84" s="435"/>
      <c r="HZ84" s="435"/>
      <c r="IA84" s="435"/>
      <c r="IB84" s="435"/>
      <c r="IC84" s="435"/>
      <c r="ID84" s="435"/>
      <c r="IE84" s="435"/>
      <c r="IF84" s="435"/>
      <c r="IG84" s="435"/>
      <c r="IH84" s="435"/>
      <c r="II84" s="435"/>
      <c r="IJ84" s="435"/>
      <c r="IK84" s="435"/>
      <c r="IL84" s="435"/>
      <c r="IM84" s="435"/>
      <c r="IN84" s="435"/>
      <c r="IO84" s="435"/>
      <c r="IP84" s="435"/>
      <c r="IQ84" s="435"/>
      <c r="IR84" s="435"/>
      <c r="IS84" s="435"/>
      <c r="IT84" s="435"/>
      <c r="IU84" s="435"/>
      <c r="IV84" s="435"/>
    </row>
    <row r="85" spans="2:256" ht="21.95" customHeight="1" x14ac:dyDescent="0.2">
      <c r="B85" s="582"/>
      <c r="C85" s="583"/>
      <c r="D85" s="583"/>
      <c r="E85" s="560"/>
      <c r="F85" s="561"/>
      <c r="G85" s="561"/>
      <c r="H85" s="561"/>
      <c r="I85" s="561"/>
      <c r="J85" s="562"/>
      <c r="K85" s="403"/>
      <c r="L85" s="435"/>
      <c r="M85" s="435"/>
      <c r="N85" s="435"/>
      <c r="O85" s="435"/>
      <c r="P85" s="435"/>
      <c r="Q85" s="435"/>
      <c r="R85" s="435"/>
      <c r="S85" s="435"/>
      <c r="T85" s="435"/>
      <c r="U85" s="435"/>
      <c r="V85" s="435"/>
      <c r="W85" s="435"/>
      <c r="X85" s="435"/>
      <c r="Y85" s="435"/>
      <c r="Z85" s="435"/>
      <c r="AA85" s="435"/>
      <c r="AB85" s="435"/>
      <c r="AC85" s="435"/>
      <c r="AD85" s="435"/>
      <c r="AE85" s="435"/>
      <c r="AF85" s="435"/>
      <c r="AG85" s="435"/>
      <c r="AH85" s="435"/>
      <c r="AI85" s="435"/>
      <c r="AJ85" s="435"/>
      <c r="AK85" s="435"/>
      <c r="AL85" s="435"/>
      <c r="AM85" s="435"/>
      <c r="AN85" s="435"/>
      <c r="AO85" s="435"/>
      <c r="AP85" s="435"/>
      <c r="AQ85" s="435"/>
      <c r="AR85" s="435"/>
      <c r="AS85" s="435"/>
      <c r="AT85" s="435"/>
      <c r="AU85" s="435"/>
      <c r="AV85" s="435"/>
      <c r="AW85" s="435"/>
      <c r="AX85" s="435"/>
      <c r="AY85" s="435"/>
      <c r="AZ85" s="435"/>
      <c r="BA85" s="435"/>
      <c r="BB85" s="435"/>
      <c r="BC85" s="435"/>
      <c r="BD85" s="435"/>
      <c r="BE85" s="435"/>
      <c r="BF85" s="435"/>
      <c r="BG85" s="435"/>
      <c r="BH85" s="435"/>
      <c r="BI85" s="435"/>
      <c r="BJ85" s="435"/>
      <c r="BK85" s="435"/>
      <c r="BL85" s="435"/>
      <c r="BM85" s="435"/>
      <c r="BN85" s="435"/>
      <c r="BO85" s="435"/>
      <c r="BP85" s="435"/>
      <c r="BQ85" s="435"/>
      <c r="BR85" s="435"/>
      <c r="BS85" s="435"/>
      <c r="BT85" s="435"/>
      <c r="BU85" s="435"/>
      <c r="BV85" s="435"/>
      <c r="BW85" s="435"/>
      <c r="BX85" s="435"/>
      <c r="BY85" s="435"/>
      <c r="BZ85" s="435"/>
      <c r="CA85" s="435"/>
      <c r="CB85" s="435"/>
      <c r="CC85" s="435"/>
      <c r="CD85" s="435"/>
      <c r="CE85" s="435"/>
      <c r="CF85" s="435"/>
      <c r="CG85" s="435"/>
      <c r="CH85" s="435"/>
      <c r="CI85" s="435"/>
      <c r="CJ85" s="435"/>
      <c r="CK85" s="435"/>
      <c r="CL85" s="435"/>
      <c r="CM85" s="435"/>
      <c r="CN85" s="435"/>
      <c r="CO85" s="435"/>
      <c r="CP85" s="435"/>
      <c r="CQ85" s="435"/>
      <c r="CR85" s="435"/>
      <c r="CS85" s="435"/>
      <c r="CT85" s="435"/>
      <c r="CU85" s="435"/>
      <c r="CV85" s="435"/>
      <c r="CW85" s="435"/>
      <c r="CX85" s="435"/>
      <c r="CY85" s="435"/>
      <c r="CZ85" s="435"/>
      <c r="DA85" s="435"/>
      <c r="DB85" s="435"/>
      <c r="DC85" s="435"/>
      <c r="DD85" s="435"/>
      <c r="DE85" s="435"/>
      <c r="DF85" s="435"/>
      <c r="DG85" s="435"/>
      <c r="DH85" s="435"/>
      <c r="DI85" s="435"/>
      <c r="DJ85" s="435"/>
      <c r="DK85" s="435"/>
      <c r="DL85" s="435"/>
      <c r="DM85" s="435"/>
      <c r="DN85" s="435"/>
      <c r="DO85" s="435"/>
      <c r="DP85" s="435"/>
      <c r="DQ85" s="435"/>
      <c r="DR85" s="435"/>
      <c r="DS85" s="435"/>
      <c r="DT85" s="435"/>
      <c r="DU85" s="435"/>
      <c r="DV85" s="435"/>
      <c r="DW85" s="435"/>
      <c r="DX85" s="435"/>
      <c r="DY85" s="435"/>
      <c r="DZ85" s="435"/>
      <c r="EA85" s="435"/>
      <c r="EB85" s="435"/>
      <c r="EC85" s="435"/>
      <c r="ED85" s="435"/>
      <c r="EE85" s="435"/>
      <c r="EF85" s="435"/>
      <c r="EG85" s="435"/>
      <c r="EH85" s="435"/>
      <c r="EI85" s="435"/>
      <c r="EJ85" s="435"/>
      <c r="EK85" s="435"/>
      <c r="EL85" s="435"/>
      <c r="EM85" s="435"/>
      <c r="EN85" s="435"/>
      <c r="EO85" s="435"/>
      <c r="EP85" s="435"/>
      <c r="EQ85" s="435"/>
      <c r="ER85" s="435"/>
      <c r="ES85" s="435"/>
      <c r="ET85" s="435"/>
      <c r="EU85" s="435"/>
      <c r="EV85" s="435"/>
      <c r="EW85" s="435"/>
      <c r="EX85" s="435"/>
      <c r="EY85" s="435"/>
      <c r="EZ85" s="435"/>
      <c r="FA85" s="435"/>
      <c r="FB85" s="435"/>
      <c r="FC85" s="435"/>
      <c r="FD85" s="435"/>
      <c r="FE85" s="435"/>
      <c r="FF85" s="435"/>
      <c r="FG85" s="435"/>
      <c r="FH85" s="435"/>
      <c r="FI85" s="435"/>
      <c r="FJ85" s="435"/>
      <c r="FK85" s="435"/>
      <c r="FL85" s="435"/>
      <c r="FM85" s="435"/>
      <c r="FN85" s="435"/>
      <c r="FO85" s="435"/>
      <c r="FP85" s="435"/>
      <c r="FQ85" s="435"/>
      <c r="FR85" s="435"/>
      <c r="FS85" s="435"/>
      <c r="FT85" s="435"/>
      <c r="FU85" s="435"/>
      <c r="FV85" s="435"/>
      <c r="FW85" s="435"/>
      <c r="FX85" s="435"/>
      <c r="FY85" s="435"/>
      <c r="FZ85" s="435"/>
      <c r="GA85" s="435"/>
      <c r="GB85" s="435"/>
      <c r="GC85" s="435"/>
      <c r="GD85" s="435"/>
      <c r="GE85" s="435"/>
      <c r="GF85" s="435"/>
      <c r="GG85" s="435"/>
      <c r="GH85" s="435"/>
      <c r="GI85" s="435"/>
      <c r="GJ85" s="435"/>
      <c r="GK85" s="435"/>
      <c r="GL85" s="435"/>
      <c r="GM85" s="435"/>
      <c r="GN85" s="435"/>
      <c r="GO85" s="435"/>
      <c r="GP85" s="435"/>
      <c r="GQ85" s="435"/>
      <c r="GR85" s="435"/>
      <c r="GS85" s="435"/>
      <c r="GT85" s="435"/>
      <c r="GU85" s="435"/>
      <c r="GV85" s="435"/>
      <c r="GW85" s="435"/>
      <c r="GX85" s="435"/>
      <c r="GY85" s="435"/>
      <c r="GZ85" s="435"/>
      <c r="HA85" s="435"/>
      <c r="HB85" s="435"/>
      <c r="HC85" s="435"/>
      <c r="HD85" s="435"/>
      <c r="HE85" s="435"/>
      <c r="HF85" s="435"/>
      <c r="HG85" s="435"/>
      <c r="HH85" s="435"/>
      <c r="HI85" s="435"/>
      <c r="HJ85" s="435"/>
      <c r="HK85" s="435"/>
      <c r="HL85" s="435"/>
      <c r="HM85" s="435"/>
      <c r="HN85" s="435"/>
      <c r="HO85" s="435"/>
      <c r="HP85" s="435"/>
      <c r="HQ85" s="435"/>
      <c r="HR85" s="435"/>
      <c r="HS85" s="435"/>
      <c r="HT85" s="435"/>
      <c r="HU85" s="435"/>
      <c r="HV85" s="435"/>
      <c r="HW85" s="435"/>
      <c r="HX85" s="435"/>
      <c r="HY85" s="435"/>
      <c r="HZ85" s="435"/>
      <c r="IA85" s="435"/>
      <c r="IB85" s="435"/>
      <c r="IC85" s="435"/>
      <c r="ID85" s="435"/>
      <c r="IE85" s="435"/>
      <c r="IF85" s="435"/>
      <c r="IG85" s="435"/>
      <c r="IH85" s="435"/>
      <c r="II85" s="435"/>
      <c r="IJ85" s="435"/>
      <c r="IK85" s="435"/>
      <c r="IL85" s="435"/>
      <c r="IM85" s="435"/>
      <c r="IN85" s="435"/>
      <c r="IO85" s="435"/>
      <c r="IP85" s="435"/>
      <c r="IQ85" s="435"/>
      <c r="IR85" s="435"/>
      <c r="IS85" s="435"/>
      <c r="IT85" s="435"/>
      <c r="IU85" s="435"/>
      <c r="IV85" s="435"/>
    </row>
    <row r="86" spans="2:256" ht="21.95" customHeight="1" x14ac:dyDescent="0.2">
      <c r="B86" s="584"/>
      <c r="C86" s="585"/>
      <c r="D86" s="585"/>
      <c r="E86" s="563"/>
      <c r="F86" s="564"/>
      <c r="G86" s="564"/>
      <c r="H86" s="564"/>
      <c r="I86" s="564"/>
      <c r="J86" s="565"/>
      <c r="K86" s="403"/>
      <c r="L86" s="435"/>
      <c r="M86" s="435"/>
      <c r="N86" s="435"/>
      <c r="O86" s="435"/>
      <c r="P86" s="435"/>
      <c r="Q86" s="435"/>
      <c r="R86" s="435"/>
      <c r="S86" s="435"/>
      <c r="T86" s="435"/>
      <c r="U86" s="435"/>
      <c r="V86" s="435"/>
      <c r="W86" s="435"/>
      <c r="X86" s="435"/>
      <c r="Y86" s="435"/>
      <c r="Z86" s="435"/>
      <c r="AA86" s="435"/>
      <c r="AB86" s="435"/>
      <c r="AC86" s="435"/>
      <c r="AD86" s="435"/>
      <c r="AE86" s="435"/>
      <c r="AF86" s="435"/>
      <c r="AG86" s="435"/>
      <c r="AH86" s="435"/>
      <c r="AI86" s="435"/>
      <c r="AJ86" s="435"/>
      <c r="AK86" s="435"/>
      <c r="AL86" s="435"/>
      <c r="AM86" s="435"/>
      <c r="AN86" s="435"/>
      <c r="AO86" s="435"/>
      <c r="AP86" s="435"/>
      <c r="AQ86" s="435"/>
      <c r="AR86" s="435"/>
      <c r="AS86" s="435"/>
      <c r="AT86" s="435"/>
      <c r="AU86" s="435"/>
      <c r="AV86" s="435"/>
      <c r="AW86" s="435"/>
      <c r="AX86" s="435"/>
      <c r="AY86" s="435"/>
      <c r="AZ86" s="435"/>
      <c r="BA86" s="435"/>
      <c r="BB86" s="435"/>
      <c r="BC86" s="435"/>
      <c r="BD86" s="435"/>
      <c r="BE86" s="435"/>
      <c r="BF86" s="435"/>
      <c r="BG86" s="435"/>
      <c r="BH86" s="435"/>
      <c r="BI86" s="435"/>
      <c r="BJ86" s="435"/>
      <c r="BK86" s="435"/>
      <c r="BL86" s="435"/>
      <c r="BM86" s="435"/>
      <c r="BN86" s="435"/>
      <c r="BO86" s="435"/>
      <c r="BP86" s="435"/>
      <c r="BQ86" s="435"/>
      <c r="BR86" s="435"/>
      <c r="BS86" s="435"/>
      <c r="BT86" s="435"/>
      <c r="BU86" s="435"/>
      <c r="BV86" s="435"/>
      <c r="BW86" s="435"/>
      <c r="BX86" s="435"/>
      <c r="BY86" s="435"/>
      <c r="BZ86" s="435"/>
      <c r="CA86" s="435"/>
      <c r="CB86" s="435"/>
      <c r="CC86" s="435"/>
      <c r="CD86" s="435"/>
      <c r="CE86" s="435"/>
      <c r="CF86" s="435"/>
      <c r="CG86" s="435"/>
      <c r="CH86" s="435"/>
      <c r="CI86" s="435"/>
      <c r="CJ86" s="435"/>
      <c r="CK86" s="435"/>
      <c r="CL86" s="435"/>
      <c r="CM86" s="435"/>
      <c r="CN86" s="435"/>
      <c r="CO86" s="435"/>
      <c r="CP86" s="435"/>
      <c r="CQ86" s="435"/>
      <c r="CR86" s="435"/>
      <c r="CS86" s="435"/>
      <c r="CT86" s="435"/>
      <c r="CU86" s="435"/>
      <c r="CV86" s="435"/>
      <c r="CW86" s="435"/>
      <c r="CX86" s="435"/>
      <c r="CY86" s="435"/>
      <c r="CZ86" s="435"/>
      <c r="DA86" s="435"/>
      <c r="DB86" s="435"/>
      <c r="DC86" s="435"/>
      <c r="DD86" s="435"/>
      <c r="DE86" s="435"/>
      <c r="DF86" s="435"/>
      <c r="DG86" s="435"/>
      <c r="DH86" s="435"/>
      <c r="DI86" s="435"/>
      <c r="DJ86" s="435"/>
      <c r="DK86" s="435"/>
      <c r="DL86" s="435"/>
      <c r="DM86" s="435"/>
      <c r="DN86" s="435"/>
      <c r="DO86" s="435"/>
      <c r="DP86" s="435"/>
      <c r="DQ86" s="435"/>
      <c r="DR86" s="435"/>
      <c r="DS86" s="435"/>
      <c r="DT86" s="435"/>
      <c r="DU86" s="435"/>
      <c r="DV86" s="435"/>
      <c r="DW86" s="435"/>
      <c r="DX86" s="435"/>
      <c r="DY86" s="435"/>
      <c r="DZ86" s="435"/>
      <c r="EA86" s="435"/>
      <c r="EB86" s="435"/>
      <c r="EC86" s="435"/>
      <c r="ED86" s="435"/>
      <c r="EE86" s="435"/>
      <c r="EF86" s="435"/>
      <c r="EG86" s="435"/>
      <c r="EH86" s="435"/>
      <c r="EI86" s="435"/>
      <c r="EJ86" s="435"/>
      <c r="EK86" s="435"/>
      <c r="EL86" s="435"/>
      <c r="EM86" s="435"/>
      <c r="EN86" s="435"/>
      <c r="EO86" s="435"/>
      <c r="EP86" s="435"/>
      <c r="EQ86" s="435"/>
      <c r="ER86" s="435"/>
      <c r="ES86" s="435"/>
      <c r="ET86" s="435"/>
      <c r="EU86" s="435"/>
      <c r="EV86" s="435"/>
      <c r="EW86" s="435"/>
      <c r="EX86" s="435"/>
      <c r="EY86" s="435"/>
      <c r="EZ86" s="435"/>
      <c r="FA86" s="435"/>
      <c r="FB86" s="435"/>
      <c r="FC86" s="435"/>
      <c r="FD86" s="435"/>
      <c r="FE86" s="435"/>
      <c r="FF86" s="435"/>
      <c r="FG86" s="435"/>
      <c r="FH86" s="435"/>
      <c r="FI86" s="435"/>
      <c r="FJ86" s="435"/>
      <c r="FK86" s="435"/>
      <c r="FL86" s="435"/>
      <c r="FM86" s="435"/>
      <c r="FN86" s="435"/>
      <c r="FO86" s="435"/>
      <c r="FP86" s="435"/>
      <c r="FQ86" s="435"/>
      <c r="FR86" s="435"/>
      <c r="FS86" s="435"/>
      <c r="FT86" s="435"/>
      <c r="FU86" s="435"/>
      <c r="FV86" s="435"/>
      <c r="FW86" s="435"/>
      <c r="FX86" s="435"/>
      <c r="FY86" s="435"/>
      <c r="FZ86" s="435"/>
      <c r="GA86" s="435"/>
      <c r="GB86" s="435"/>
      <c r="GC86" s="435"/>
      <c r="GD86" s="435"/>
      <c r="GE86" s="435"/>
      <c r="GF86" s="435"/>
      <c r="GG86" s="435"/>
      <c r="GH86" s="435"/>
      <c r="GI86" s="435"/>
      <c r="GJ86" s="435"/>
      <c r="GK86" s="435"/>
      <c r="GL86" s="435"/>
      <c r="GM86" s="435"/>
      <c r="GN86" s="435"/>
      <c r="GO86" s="435"/>
      <c r="GP86" s="435"/>
      <c r="GQ86" s="435"/>
      <c r="GR86" s="435"/>
      <c r="GS86" s="435"/>
      <c r="GT86" s="435"/>
      <c r="GU86" s="435"/>
      <c r="GV86" s="435"/>
      <c r="GW86" s="435"/>
      <c r="GX86" s="435"/>
      <c r="GY86" s="435"/>
      <c r="GZ86" s="435"/>
      <c r="HA86" s="435"/>
      <c r="HB86" s="435"/>
      <c r="HC86" s="435"/>
      <c r="HD86" s="435"/>
      <c r="HE86" s="435"/>
      <c r="HF86" s="435"/>
      <c r="HG86" s="435"/>
      <c r="HH86" s="435"/>
      <c r="HI86" s="435"/>
      <c r="HJ86" s="435"/>
      <c r="HK86" s="435"/>
      <c r="HL86" s="435"/>
      <c r="HM86" s="435"/>
      <c r="HN86" s="435"/>
      <c r="HO86" s="435"/>
      <c r="HP86" s="435"/>
      <c r="HQ86" s="435"/>
      <c r="HR86" s="435"/>
      <c r="HS86" s="435"/>
      <c r="HT86" s="435"/>
      <c r="HU86" s="435"/>
      <c r="HV86" s="435"/>
      <c r="HW86" s="435"/>
      <c r="HX86" s="435"/>
      <c r="HY86" s="435"/>
      <c r="HZ86" s="435"/>
      <c r="IA86" s="435"/>
      <c r="IB86" s="435"/>
      <c r="IC86" s="435"/>
      <c r="ID86" s="435"/>
      <c r="IE86" s="435"/>
      <c r="IF86" s="435"/>
      <c r="IG86" s="435"/>
      <c r="IH86" s="435"/>
      <c r="II86" s="435"/>
      <c r="IJ86" s="435"/>
      <c r="IK86" s="435"/>
      <c r="IL86" s="435"/>
      <c r="IM86" s="435"/>
      <c r="IN86" s="435"/>
      <c r="IO86" s="435"/>
      <c r="IP86" s="435"/>
      <c r="IQ86" s="435"/>
      <c r="IR86" s="435"/>
      <c r="IS86" s="435"/>
      <c r="IT86" s="435"/>
      <c r="IU86" s="435"/>
      <c r="IV86" s="435"/>
    </row>
    <row r="87" spans="2:256" ht="25.5" customHeight="1" x14ac:dyDescent="0.2">
      <c r="B87" s="447"/>
      <c r="C87" s="449"/>
      <c r="D87" s="449"/>
      <c r="E87" s="462"/>
      <c r="F87" s="437"/>
      <c r="G87" s="461"/>
      <c r="H87" s="462"/>
      <c r="I87" s="437"/>
      <c r="J87" s="461"/>
      <c r="K87" s="403"/>
      <c r="L87" s="435"/>
      <c r="M87" s="435"/>
      <c r="N87" s="435"/>
      <c r="O87" s="435"/>
      <c r="P87" s="435"/>
      <c r="Q87" s="435"/>
      <c r="R87" s="435"/>
      <c r="S87" s="435"/>
      <c r="T87" s="435"/>
      <c r="U87" s="435"/>
      <c r="V87" s="435"/>
      <c r="W87" s="435"/>
      <c r="X87" s="435"/>
      <c r="Y87" s="435"/>
      <c r="Z87" s="435"/>
      <c r="AA87" s="435"/>
      <c r="AB87" s="435"/>
      <c r="AC87" s="435"/>
      <c r="AD87" s="435"/>
      <c r="AE87" s="435"/>
      <c r="AF87" s="435"/>
      <c r="AG87" s="435"/>
      <c r="AH87" s="435"/>
      <c r="AI87" s="435"/>
      <c r="AJ87" s="435"/>
      <c r="AK87" s="435"/>
      <c r="AL87" s="435"/>
      <c r="AM87" s="435"/>
      <c r="AN87" s="435"/>
      <c r="AO87" s="435"/>
      <c r="AP87" s="435"/>
      <c r="AQ87" s="435"/>
      <c r="AR87" s="435"/>
      <c r="AS87" s="435"/>
      <c r="AT87" s="435"/>
      <c r="AU87" s="435"/>
      <c r="AV87" s="435"/>
      <c r="AW87" s="435"/>
      <c r="AX87" s="435"/>
      <c r="AY87" s="435"/>
      <c r="AZ87" s="435"/>
      <c r="BA87" s="435"/>
      <c r="BB87" s="435"/>
      <c r="BC87" s="435"/>
      <c r="BD87" s="435"/>
      <c r="BE87" s="435"/>
      <c r="BF87" s="435"/>
      <c r="BG87" s="435"/>
      <c r="BH87" s="435"/>
      <c r="BI87" s="435"/>
      <c r="BJ87" s="435"/>
      <c r="BK87" s="435"/>
      <c r="BL87" s="435"/>
      <c r="BM87" s="435"/>
      <c r="BN87" s="435"/>
      <c r="BO87" s="435"/>
      <c r="BP87" s="435"/>
      <c r="BQ87" s="435"/>
      <c r="BR87" s="435"/>
      <c r="BS87" s="435"/>
      <c r="BT87" s="435"/>
      <c r="BU87" s="435"/>
      <c r="BV87" s="435"/>
      <c r="BW87" s="435"/>
      <c r="BX87" s="435"/>
      <c r="BY87" s="435"/>
      <c r="BZ87" s="435"/>
      <c r="CA87" s="435"/>
      <c r="CB87" s="435"/>
      <c r="CC87" s="435"/>
      <c r="CD87" s="435"/>
      <c r="CE87" s="435"/>
      <c r="CF87" s="435"/>
      <c r="CG87" s="435"/>
      <c r="CH87" s="435"/>
      <c r="CI87" s="435"/>
      <c r="CJ87" s="435"/>
      <c r="CK87" s="435"/>
      <c r="CL87" s="435"/>
      <c r="CM87" s="435"/>
      <c r="CN87" s="435"/>
      <c r="CO87" s="435"/>
      <c r="CP87" s="435"/>
      <c r="CQ87" s="435"/>
      <c r="CR87" s="435"/>
      <c r="CS87" s="435"/>
      <c r="CT87" s="435"/>
      <c r="CU87" s="435"/>
      <c r="CV87" s="435"/>
      <c r="CW87" s="435"/>
      <c r="CX87" s="435"/>
      <c r="CY87" s="435"/>
      <c r="CZ87" s="435"/>
      <c r="DA87" s="435"/>
      <c r="DB87" s="435"/>
      <c r="DC87" s="435"/>
      <c r="DD87" s="435"/>
      <c r="DE87" s="435"/>
      <c r="DF87" s="435"/>
      <c r="DG87" s="435"/>
      <c r="DH87" s="435"/>
      <c r="DI87" s="435"/>
      <c r="DJ87" s="435"/>
      <c r="DK87" s="435"/>
      <c r="DL87" s="435"/>
      <c r="DM87" s="435"/>
      <c r="DN87" s="435"/>
      <c r="DO87" s="435"/>
      <c r="DP87" s="435"/>
      <c r="DQ87" s="435"/>
      <c r="DR87" s="435"/>
      <c r="DS87" s="435"/>
      <c r="DT87" s="435"/>
      <c r="DU87" s="435"/>
      <c r="DV87" s="435"/>
      <c r="DW87" s="435"/>
      <c r="DX87" s="435"/>
      <c r="DY87" s="435"/>
      <c r="DZ87" s="435"/>
      <c r="EA87" s="435"/>
      <c r="EB87" s="435"/>
      <c r="EC87" s="435"/>
      <c r="ED87" s="435"/>
      <c r="EE87" s="435"/>
      <c r="EF87" s="435"/>
      <c r="EG87" s="435"/>
      <c r="EH87" s="435"/>
      <c r="EI87" s="435"/>
      <c r="EJ87" s="435"/>
      <c r="EK87" s="435"/>
      <c r="EL87" s="435"/>
      <c r="EM87" s="435"/>
      <c r="EN87" s="435"/>
      <c r="EO87" s="435"/>
      <c r="EP87" s="435"/>
      <c r="EQ87" s="435"/>
      <c r="ER87" s="435"/>
      <c r="ES87" s="435"/>
      <c r="ET87" s="435"/>
      <c r="EU87" s="435"/>
      <c r="EV87" s="435"/>
      <c r="EW87" s="435"/>
      <c r="EX87" s="435"/>
      <c r="EY87" s="435"/>
      <c r="EZ87" s="435"/>
      <c r="FA87" s="435"/>
      <c r="FB87" s="435"/>
      <c r="FC87" s="435"/>
      <c r="FD87" s="435"/>
      <c r="FE87" s="435"/>
      <c r="FF87" s="435"/>
      <c r="FG87" s="435"/>
      <c r="FH87" s="435"/>
      <c r="FI87" s="435"/>
      <c r="FJ87" s="435"/>
      <c r="FK87" s="435"/>
      <c r="FL87" s="435"/>
      <c r="FM87" s="435"/>
      <c r="FN87" s="435"/>
      <c r="FO87" s="435"/>
      <c r="FP87" s="435"/>
      <c r="FQ87" s="435"/>
      <c r="FR87" s="435"/>
      <c r="FS87" s="435"/>
      <c r="FT87" s="435"/>
      <c r="FU87" s="435"/>
      <c r="FV87" s="435"/>
      <c r="FW87" s="435"/>
      <c r="FX87" s="435"/>
      <c r="FY87" s="435"/>
      <c r="FZ87" s="435"/>
      <c r="GA87" s="435"/>
      <c r="GB87" s="435"/>
      <c r="GC87" s="435"/>
      <c r="GD87" s="435"/>
      <c r="GE87" s="435"/>
      <c r="GF87" s="435"/>
      <c r="GG87" s="435"/>
      <c r="GH87" s="435"/>
      <c r="GI87" s="435"/>
      <c r="GJ87" s="435"/>
      <c r="GK87" s="435"/>
      <c r="GL87" s="435"/>
      <c r="GM87" s="435"/>
      <c r="GN87" s="435"/>
      <c r="GO87" s="435"/>
      <c r="GP87" s="435"/>
      <c r="GQ87" s="435"/>
      <c r="GR87" s="435"/>
      <c r="GS87" s="435"/>
      <c r="GT87" s="435"/>
      <c r="GU87" s="435"/>
      <c r="GV87" s="435"/>
      <c r="GW87" s="435"/>
      <c r="GX87" s="435"/>
      <c r="GY87" s="435"/>
      <c r="GZ87" s="435"/>
      <c r="HA87" s="435"/>
      <c r="HB87" s="435"/>
      <c r="HC87" s="435"/>
      <c r="HD87" s="435"/>
      <c r="HE87" s="435"/>
      <c r="HF87" s="435"/>
      <c r="HG87" s="435"/>
      <c r="HH87" s="435"/>
      <c r="HI87" s="435"/>
      <c r="HJ87" s="435"/>
      <c r="HK87" s="435"/>
      <c r="HL87" s="435"/>
      <c r="HM87" s="435"/>
      <c r="HN87" s="435"/>
      <c r="HO87" s="435"/>
      <c r="HP87" s="435"/>
      <c r="HQ87" s="435"/>
      <c r="HR87" s="435"/>
      <c r="HS87" s="435"/>
      <c r="HT87" s="435"/>
      <c r="HU87" s="435"/>
      <c r="HV87" s="435"/>
      <c r="HW87" s="435"/>
      <c r="HX87" s="435"/>
      <c r="HY87" s="435"/>
      <c r="HZ87" s="435"/>
      <c r="IA87" s="435"/>
      <c r="IB87" s="435"/>
      <c r="IC87" s="435"/>
      <c r="ID87" s="435"/>
      <c r="IE87" s="435"/>
      <c r="IF87" s="435"/>
      <c r="IG87" s="435"/>
      <c r="IH87" s="435"/>
      <c r="II87" s="435"/>
      <c r="IJ87" s="435"/>
      <c r="IK87" s="435"/>
      <c r="IL87" s="435"/>
      <c r="IM87" s="435"/>
      <c r="IN87" s="435"/>
      <c r="IO87" s="435"/>
      <c r="IP87" s="435"/>
      <c r="IQ87" s="435"/>
      <c r="IR87" s="435"/>
      <c r="IS87" s="435"/>
      <c r="IT87" s="435"/>
      <c r="IU87" s="435"/>
      <c r="IV87" s="435"/>
    </row>
    <row r="88" spans="2:256" ht="21.95" customHeight="1" x14ac:dyDescent="0.2">
      <c r="B88" s="447" t="s">
        <v>111</v>
      </c>
      <c r="C88" s="449"/>
      <c r="D88" s="449"/>
      <c r="E88" s="500"/>
      <c r="F88" s="500"/>
      <c r="G88" s="500"/>
      <c r="H88" s="500"/>
      <c r="I88" s="500"/>
      <c r="J88" s="500"/>
      <c r="K88" s="403"/>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35"/>
      <c r="BC88" s="435"/>
      <c r="BD88" s="435"/>
      <c r="BE88" s="435"/>
      <c r="BF88" s="435"/>
      <c r="BG88" s="435"/>
      <c r="BH88" s="435"/>
      <c r="BI88" s="435"/>
      <c r="BJ88" s="435"/>
      <c r="BK88" s="435"/>
      <c r="BL88" s="435"/>
      <c r="BM88" s="435"/>
      <c r="BN88" s="435"/>
      <c r="BO88" s="435"/>
      <c r="BP88" s="435"/>
      <c r="BQ88" s="435"/>
      <c r="BR88" s="435"/>
      <c r="BS88" s="435"/>
      <c r="BT88" s="435"/>
      <c r="BU88" s="435"/>
      <c r="BV88" s="435"/>
      <c r="BW88" s="435"/>
      <c r="BX88" s="435"/>
      <c r="BY88" s="435"/>
      <c r="BZ88" s="435"/>
      <c r="CA88" s="435"/>
      <c r="CB88" s="435"/>
      <c r="CC88" s="435"/>
      <c r="CD88" s="435"/>
      <c r="CE88" s="435"/>
      <c r="CF88" s="435"/>
      <c r="CG88" s="435"/>
      <c r="CH88" s="435"/>
      <c r="CI88" s="435"/>
      <c r="CJ88" s="435"/>
      <c r="CK88" s="435"/>
      <c r="CL88" s="435"/>
      <c r="CM88" s="435"/>
      <c r="CN88" s="435"/>
      <c r="CO88" s="435"/>
      <c r="CP88" s="435"/>
      <c r="CQ88" s="435"/>
      <c r="CR88" s="435"/>
      <c r="CS88" s="435"/>
      <c r="CT88" s="435"/>
      <c r="CU88" s="435"/>
      <c r="CV88" s="435"/>
      <c r="CW88" s="435"/>
      <c r="CX88" s="435"/>
      <c r="CY88" s="435"/>
      <c r="CZ88" s="435"/>
      <c r="DA88" s="435"/>
      <c r="DB88" s="435"/>
      <c r="DC88" s="435"/>
      <c r="DD88" s="435"/>
      <c r="DE88" s="435"/>
      <c r="DF88" s="435"/>
      <c r="DG88" s="435"/>
      <c r="DH88" s="435"/>
      <c r="DI88" s="435"/>
      <c r="DJ88" s="435"/>
      <c r="DK88" s="435"/>
      <c r="DL88" s="435"/>
      <c r="DM88" s="435"/>
      <c r="DN88" s="435"/>
      <c r="DO88" s="435"/>
      <c r="DP88" s="435"/>
      <c r="DQ88" s="435"/>
      <c r="DR88" s="435"/>
      <c r="DS88" s="435"/>
      <c r="DT88" s="435"/>
      <c r="DU88" s="435"/>
      <c r="DV88" s="435"/>
      <c r="DW88" s="435"/>
      <c r="DX88" s="435"/>
      <c r="DY88" s="435"/>
      <c r="DZ88" s="435"/>
      <c r="EA88" s="435"/>
      <c r="EB88" s="435"/>
      <c r="EC88" s="435"/>
      <c r="ED88" s="435"/>
      <c r="EE88" s="435"/>
      <c r="EF88" s="435"/>
      <c r="EG88" s="435"/>
      <c r="EH88" s="435"/>
      <c r="EI88" s="435"/>
      <c r="EJ88" s="435"/>
      <c r="EK88" s="435"/>
      <c r="EL88" s="435"/>
      <c r="EM88" s="435"/>
      <c r="EN88" s="435"/>
      <c r="EO88" s="435"/>
      <c r="EP88" s="435"/>
      <c r="EQ88" s="435"/>
      <c r="ER88" s="435"/>
      <c r="ES88" s="435"/>
      <c r="ET88" s="435"/>
      <c r="EU88" s="435"/>
      <c r="EV88" s="435"/>
      <c r="EW88" s="435"/>
      <c r="EX88" s="435"/>
      <c r="EY88" s="435"/>
      <c r="EZ88" s="435"/>
      <c r="FA88" s="435"/>
      <c r="FB88" s="435"/>
      <c r="FC88" s="435"/>
      <c r="FD88" s="435"/>
      <c r="FE88" s="435"/>
      <c r="FF88" s="435"/>
      <c r="FG88" s="435"/>
      <c r="FH88" s="435"/>
      <c r="FI88" s="435"/>
      <c r="FJ88" s="435"/>
      <c r="FK88" s="435"/>
      <c r="FL88" s="435"/>
      <c r="FM88" s="435"/>
      <c r="FN88" s="435"/>
      <c r="FO88" s="435"/>
      <c r="FP88" s="435"/>
      <c r="FQ88" s="435"/>
      <c r="FR88" s="435"/>
      <c r="FS88" s="435"/>
      <c r="FT88" s="435"/>
      <c r="FU88" s="435"/>
      <c r="FV88" s="435"/>
      <c r="FW88" s="435"/>
      <c r="FX88" s="435"/>
      <c r="FY88" s="435"/>
      <c r="FZ88" s="435"/>
      <c r="GA88" s="435"/>
      <c r="GB88" s="435"/>
      <c r="GC88" s="435"/>
      <c r="GD88" s="435"/>
      <c r="GE88" s="435"/>
      <c r="GF88" s="435"/>
      <c r="GG88" s="435"/>
      <c r="GH88" s="435"/>
      <c r="GI88" s="435"/>
      <c r="GJ88" s="435"/>
      <c r="GK88" s="435"/>
      <c r="GL88" s="435"/>
      <c r="GM88" s="435"/>
      <c r="GN88" s="435"/>
      <c r="GO88" s="435"/>
      <c r="GP88" s="435"/>
      <c r="GQ88" s="435"/>
      <c r="GR88" s="435"/>
      <c r="GS88" s="435"/>
      <c r="GT88" s="435"/>
      <c r="GU88" s="435"/>
      <c r="GV88" s="435"/>
      <c r="GW88" s="435"/>
      <c r="GX88" s="435"/>
      <c r="GY88" s="435"/>
      <c r="GZ88" s="435"/>
      <c r="HA88" s="435"/>
      <c r="HB88" s="435"/>
      <c r="HC88" s="435"/>
      <c r="HD88" s="435"/>
      <c r="HE88" s="435"/>
      <c r="HF88" s="435"/>
      <c r="HG88" s="435"/>
      <c r="HH88" s="435"/>
      <c r="HI88" s="435"/>
      <c r="HJ88" s="435"/>
      <c r="HK88" s="435"/>
      <c r="HL88" s="435"/>
      <c r="HM88" s="435"/>
      <c r="HN88" s="435"/>
      <c r="HO88" s="435"/>
      <c r="HP88" s="435"/>
      <c r="HQ88" s="435"/>
      <c r="HR88" s="435"/>
      <c r="HS88" s="435"/>
      <c r="HT88" s="435"/>
      <c r="HU88" s="435"/>
      <c r="HV88" s="435"/>
      <c r="HW88" s="435"/>
      <c r="HX88" s="435"/>
      <c r="HY88" s="435"/>
      <c r="HZ88" s="435"/>
      <c r="IA88" s="435"/>
      <c r="IB88" s="435"/>
      <c r="IC88" s="435"/>
      <c r="ID88" s="435"/>
      <c r="IE88" s="435"/>
      <c r="IF88" s="435"/>
      <c r="IG88" s="435"/>
      <c r="IH88" s="435"/>
      <c r="II88" s="435"/>
      <c r="IJ88" s="435"/>
      <c r="IK88" s="435"/>
      <c r="IL88" s="435"/>
      <c r="IM88" s="435"/>
      <c r="IN88" s="435"/>
      <c r="IO88" s="435"/>
      <c r="IP88" s="435"/>
      <c r="IQ88" s="435"/>
      <c r="IR88" s="435"/>
      <c r="IS88" s="435"/>
      <c r="IT88" s="435"/>
      <c r="IU88" s="435"/>
      <c r="IV88" s="435"/>
    </row>
    <row r="89" spans="2:256" ht="21.95" customHeight="1" x14ac:dyDescent="0.2">
      <c r="B89" s="508" t="s">
        <v>411</v>
      </c>
      <c r="C89" s="543"/>
      <c r="D89" s="543"/>
      <c r="E89" s="523"/>
      <c r="F89" s="524"/>
      <c r="G89" s="524"/>
      <c r="H89" s="524"/>
      <c r="I89" s="524"/>
      <c r="J89" s="525"/>
      <c r="K89" s="403"/>
      <c r="L89" s="435"/>
      <c r="M89" s="435"/>
      <c r="N89" s="435"/>
      <c r="O89" s="435"/>
      <c r="P89" s="435"/>
      <c r="Q89" s="435"/>
      <c r="R89" s="435"/>
      <c r="S89" s="435"/>
      <c r="T89" s="435"/>
      <c r="U89" s="435"/>
      <c r="V89" s="435"/>
      <c r="W89" s="435"/>
      <c r="X89" s="435"/>
      <c r="Y89" s="435"/>
      <c r="Z89" s="435"/>
      <c r="AA89" s="435"/>
      <c r="AB89" s="435"/>
      <c r="AC89" s="435"/>
      <c r="AD89" s="435"/>
      <c r="AE89" s="435"/>
      <c r="AF89" s="435"/>
      <c r="AG89" s="435"/>
      <c r="AH89" s="435"/>
      <c r="AI89" s="435"/>
      <c r="AJ89" s="435"/>
      <c r="AK89" s="435"/>
      <c r="AL89" s="435"/>
      <c r="AM89" s="435"/>
      <c r="AN89" s="435"/>
      <c r="AO89" s="435"/>
      <c r="AP89" s="435"/>
      <c r="AQ89" s="435"/>
      <c r="AR89" s="435"/>
      <c r="AS89" s="435"/>
      <c r="AT89" s="435"/>
      <c r="AU89" s="435"/>
      <c r="AV89" s="435"/>
      <c r="AW89" s="435"/>
      <c r="AX89" s="435"/>
      <c r="AY89" s="435"/>
      <c r="AZ89" s="435"/>
      <c r="BA89" s="435"/>
      <c r="BB89" s="435"/>
      <c r="BC89" s="435"/>
      <c r="BD89" s="435"/>
      <c r="BE89" s="435"/>
      <c r="BF89" s="435"/>
      <c r="BG89" s="435"/>
      <c r="BH89" s="435"/>
      <c r="BI89" s="435"/>
      <c r="BJ89" s="435"/>
      <c r="BK89" s="435"/>
      <c r="BL89" s="435"/>
      <c r="BM89" s="435"/>
      <c r="BN89" s="435"/>
      <c r="BO89" s="435"/>
      <c r="BP89" s="435"/>
      <c r="BQ89" s="435"/>
      <c r="BR89" s="435"/>
      <c r="BS89" s="435"/>
      <c r="BT89" s="435"/>
      <c r="BU89" s="435"/>
      <c r="BV89" s="435"/>
      <c r="BW89" s="435"/>
      <c r="BX89" s="435"/>
      <c r="BY89" s="435"/>
      <c r="BZ89" s="435"/>
      <c r="CA89" s="435"/>
      <c r="CB89" s="435"/>
      <c r="CC89" s="435"/>
      <c r="CD89" s="435"/>
      <c r="CE89" s="435"/>
      <c r="CF89" s="435"/>
      <c r="CG89" s="435"/>
      <c r="CH89" s="435"/>
      <c r="CI89" s="435"/>
      <c r="CJ89" s="435"/>
      <c r="CK89" s="435"/>
      <c r="CL89" s="435"/>
      <c r="CM89" s="435"/>
      <c r="CN89" s="435"/>
      <c r="CO89" s="435"/>
      <c r="CP89" s="435"/>
      <c r="CQ89" s="435"/>
      <c r="CR89" s="435"/>
      <c r="CS89" s="435"/>
      <c r="CT89" s="435"/>
      <c r="CU89" s="435"/>
      <c r="CV89" s="435"/>
      <c r="CW89" s="435"/>
      <c r="CX89" s="435"/>
      <c r="CY89" s="435"/>
      <c r="CZ89" s="435"/>
      <c r="DA89" s="435"/>
      <c r="DB89" s="435"/>
      <c r="DC89" s="435"/>
      <c r="DD89" s="435"/>
      <c r="DE89" s="435"/>
      <c r="DF89" s="435"/>
      <c r="DG89" s="435"/>
      <c r="DH89" s="435"/>
      <c r="DI89" s="435"/>
      <c r="DJ89" s="435"/>
      <c r="DK89" s="435"/>
      <c r="DL89" s="435"/>
      <c r="DM89" s="435"/>
      <c r="DN89" s="435"/>
      <c r="DO89" s="435"/>
      <c r="DP89" s="435"/>
      <c r="DQ89" s="435"/>
      <c r="DR89" s="435"/>
      <c r="DS89" s="435"/>
      <c r="DT89" s="435"/>
      <c r="DU89" s="435"/>
      <c r="DV89" s="435"/>
      <c r="DW89" s="435"/>
      <c r="DX89" s="435"/>
      <c r="DY89" s="435"/>
      <c r="DZ89" s="435"/>
      <c r="EA89" s="435"/>
      <c r="EB89" s="435"/>
      <c r="EC89" s="435"/>
      <c r="ED89" s="435"/>
      <c r="EE89" s="435"/>
      <c r="EF89" s="435"/>
      <c r="EG89" s="435"/>
      <c r="EH89" s="435"/>
      <c r="EI89" s="435"/>
      <c r="EJ89" s="435"/>
      <c r="EK89" s="435"/>
      <c r="EL89" s="435"/>
      <c r="EM89" s="435"/>
      <c r="EN89" s="435"/>
      <c r="EO89" s="435"/>
      <c r="EP89" s="435"/>
      <c r="EQ89" s="435"/>
      <c r="ER89" s="435"/>
      <c r="ES89" s="435"/>
      <c r="ET89" s="435"/>
      <c r="EU89" s="435"/>
      <c r="EV89" s="435"/>
      <c r="EW89" s="435"/>
      <c r="EX89" s="435"/>
      <c r="EY89" s="435"/>
      <c r="EZ89" s="435"/>
      <c r="FA89" s="435"/>
      <c r="FB89" s="435"/>
      <c r="FC89" s="435"/>
      <c r="FD89" s="435"/>
      <c r="FE89" s="435"/>
      <c r="FF89" s="435"/>
      <c r="FG89" s="435"/>
      <c r="FH89" s="435"/>
      <c r="FI89" s="435"/>
      <c r="FJ89" s="435"/>
      <c r="FK89" s="435"/>
      <c r="FL89" s="435"/>
      <c r="FM89" s="435"/>
      <c r="FN89" s="435"/>
      <c r="FO89" s="435"/>
      <c r="FP89" s="435"/>
      <c r="FQ89" s="435"/>
      <c r="FR89" s="435"/>
      <c r="FS89" s="435"/>
      <c r="FT89" s="435"/>
      <c r="FU89" s="435"/>
      <c r="FV89" s="435"/>
      <c r="FW89" s="435"/>
      <c r="FX89" s="435"/>
      <c r="FY89" s="435"/>
      <c r="FZ89" s="435"/>
      <c r="GA89" s="435"/>
      <c r="GB89" s="435"/>
      <c r="GC89" s="435"/>
      <c r="GD89" s="435"/>
      <c r="GE89" s="435"/>
      <c r="GF89" s="435"/>
      <c r="GG89" s="435"/>
      <c r="GH89" s="435"/>
      <c r="GI89" s="435"/>
      <c r="GJ89" s="435"/>
      <c r="GK89" s="435"/>
      <c r="GL89" s="435"/>
      <c r="GM89" s="435"/>
      <c r="GN89" s="435"/>
      <c r="GO89" s="435"/>
      <c r="GP89" s="435"/>
      <c r="GQ89" s="435"/>
      <c r="GR89" s="435"/>
      <c r="GS89" s="435"/>
      <c r="GT89" s="435"/>
      <c r="GU89" s="435"/>
      <c r="GV89" s="435"/>
      <c r="GW89" s="435"/>
      <c r="GX89" s="435"/>
      <c r="GY89" s="435"/>
      <c r="GZ89" s="435"/>
      <c r="HA89" s="435"/>
      <c r="HB89" s="435"/>
      <c r="HC89" s="435"/>
      <c r="HD89" s="435"/>
      <c r="HE89" s="435"/>
      <c r="HF89" s="435"/>
      <c r="HG89" s="435"/>
      <c r="HH89" s="435"/>
      <c r="HI89" s="435"/>
      <c r="HJ89" s="435"/>
      <c r="HK89" s="435"/>
      <c r="HL89" s="435"/>
      <c r="HM89" s="435"/>
      <c r="HN89" s="435"/>
      <c r="HO89" s="435"/>
      <c r="HP89" s="435"/>
      <c r="HQ89" s="435"/>
      <c r="HR89" s="435"/>
      <c r="HS89" s="435"/>
      <c r="HT89" s="435"/>
      <c r="HU89" s="435"/>
      <c r="HV89" s="435"/>
      <c r="HW89" s="435"/>
      <c r="HX89" s="435"/>
      <c r="HY89" s="435"/>
      <c r="HZ89" s="435"/>
      <c r="IA89" s="435"/>
      <c r="IB89" s="435"/>
      <c r="IC89" s="435"/>
      <c r="ID89" s="435"/>
      <c r="IE89" s="435"/>
      <c r="IF89" s="435"/>
      <c r="IG89" s="435"/>
      <c r="IH89" s="435"/>
      <c r="II89" s="435"/>
      <c r="IJ89" s="435"/>
      <c r="IK89" s="435"/>
      <c r="IL89" s="435"/>
      <c r="IM89" s="435"/>
      <c r="IN89" s="435"/>
      <c r="IO89" s="435"/>
      <c r="IP89" s="435"/>
      <c r="IQ89" s="435"/>
      <c r="IR89" s="435"/>
      <c r="IS89" s="435"/>
      <c r="IT89" s="435"/>
      <c r="IU89" s="435"/>
      <c r="IV89" s="435"/>
    </row>
    <row r="90" spans="2:256" ht="21.95" customHeight="1" x14ac:dyDescent="0.2">
      <c r="B90" s="544"/>
      <c r="C90" s="545"/>
      <c r="D90" s="545"/>
      <c r="E90" s="526"/>
      <c r="F90" s="527"/>
      <c r="G90" s="527"/>
      <c r="H90" s="527"/>
      <c r="I90" s="527"/>
      <c r="J90" s="528"/>
      <c r="K90" s="403"/>
      <c r="L90" s="435"/>
      <c r="M90" s="435"/>
      <c r="N90" s="435"/>
      <c r="O90" s="435"/>
      <c r="P90" s="435"/>
      <c r="Q90" s="435"/>
      <c r="R90" s="435"/>
      <c r="S90" s="435"/>
      <c r="T90" s="435"/>
      <c r="U90" s="435"/>
      <c r="V90" s="435"/>
      <c r="W90" s="435"/>
      <c r="X90" s="435"/>
      <c r="Y90" s="435"/>
      <c r="Z90" s="435"/>
      <c r="AA90" s="435"/>
      <c r="AB90" s="435"/>
      <c r="AC90" s="435"/>
      <c r="AD90" s="435"/>
      <c r="AE90" s="435"/>
      <c r="AF90" s="435"/>
      <c r="AG90" s="435"/>
      <c r="AH90" s="435"/>
      <c r="AI90" s="435"/>
      <c r="AJ90" s="435"/>
      <c r="AK90" s="435"/>
      <c r="AL90" s="435"/>
      <c r="AM90" s="435"/>
      <c r="AN90" s="435"/>
      <c r="AO90" s="435"/>
      <c r="AP90" s="435"/>
      <c r="AQ90" s="435"/>
      <c r="AR90" s="435"/>
      <c r="AS90" s="435"/>
      <c r="AT90" s="435"/>
      <c r="AU90" s="435"/>
      <c r="AV90" s="435"/>
      <c r="AW90" s="435"/>
      <c r="AX90" s="435"/>
      <c r="AY90" s="435"/>
      <c r="AZ90" s="435"/>
      <c r="BA90" s="435"/>
      <c r="BB90" s="435"/>
      <c r="BC90" s="435"/>
      <c r="BD90" s="435"/>
      <c r="BE90" s="435"/>
      <c r="BF90" s="435"/>
      <c r="BG90" s="435"/>
      <c r="BH90" s="435"/>
      <c r="BI90" s="435"/>
      <c r="BJ90" s="435"/>
      <c r="BK90" s="435"/>
      <c r="BL90" s="435"/>
      <c r="BM90" s="435"/>
      <c r="BN90" s="435"/>
      <c r="BO90" s="435"/>
      <c r="BP90" s="435"/>
      <c r="BQ90" s="435"/>
      <c r="BR90" s="435"/>
      <c r="BS90" s="435"/>
      <c r="BT90" s="435"/>
      <c r="BU90" s="435"/>
      <c r="BV90" s="435"/>
      <c r="BW90" s="435"/>
      <c r="BX90" s="435"/>
      <c r="BY90" s="435"/>
      <c r="BZ90" s="435"/>
      <c r="CA90" s="435"/>
      <c r="CB90" s="435"/>
      <c r="CC90" s="435"/>
      <c r="CD90" s="435"/>
      <c r="CE90" s="435"/>
      <c r="CF90" s="435"/>
      <c r="CG90" s="435"/>
      <c r="CH90" s="435"/>
      <c r="CI90" s="435"/>
      <c r="CJ90" s="435"/>
      <c r="CK90" s="435"/>
      <c r="CL90" s="435"/>
      <c r="CM90" s="435"/>
      <c r="CN90" s="435"/>
      <c r="CO90" s="435"/>
      <c r="CP90" s="435"/>
      <c r="CQ90" s="435"/>
      <c r="CR90" s="435"/>
      <c r="CS90" s="435"/>
      <c r="CT90" s="435"/>
      <c r="CU90" s="435"/>
      <c r="CV90" s="435"/>
      <c r="CW90" s="435"/>
      <c r="CX90" s="435"/>
      <c r="CY90" s="435"/>
      <c r="CZ90" s="435"/>
      <c r="DA90" s="435"/>
      <c r="DB90" s="435"/>
      <c r="DC90" s="435"/>
      <c r="DD90" s="435"/>
      <c r="DE90" s="435"/>
      <c r="DF90" s="435"/>
      <c r="DG90" s="435"/>
      <c r="DH90" s="435"/>
      <c r="DI90" s="435"/>
      <c r="DJ90" s="435"/>
      <c r="DK90" s="435"/>
      <c r="DL90" s="435"/>
      <c r="DM90" s="435"/>
      <c r="DN90" s="435"/>
      <c r="DO90" s="435"/>
      <c r="DP90" s="435"/>
      <c r="DQ90" s="435"/>
      <c r="DR90" s="435"/>
      <c r="DS90" s="435"/>
      <c r="DT90" s="435"/>
      <c r="DU90" s="435"/>
      <c r="DV90" s="435"/>
      <c r="DW90" s="435"/>
      <c r="DX90" s="435"/>
      <c r="DY90" s="435"/>
      <c r="DZ90" s="435"/>
      <c r="EA90" s="435"/>
      <c r="EB90" s="435"/>
      <c r="EC90" s="435"/>
      <c r="ED90" s="435"/>
      <c r="EE90" s="435"/>
      <c r="EF90" s="435"/>
      <c r="EG90" s="435"/>
      <c r="EH90" s="435"/>
      <c r="EI90" s="435"/>
      <c r="EJ90" s="435"/>
      <c r="EK90" s="435"/>
      <c r="EL90" s="435"/>
      <c r="EM90" s="435"/>
      <c r="EN90" s="435"/>
      <c r="EO90" s="435"/>
      <c r="EP90" s="435"/>
      <c r="EQ90" s="435"/>
      <c r="ER90" s="435"/>
      <c r="ES90" s="435"/>
      <c r="ET90" s="435"/>
      <c r="EU90" s="435"/>
      <c r="EV90" s="435"/>
      <c r="EW90" s="435"/>
      <c r="EX90" s="435"/>
      <c r="EY90" s="435"/>
      <c r="EZ90" s="435"/>
      <c r="FA90" s="435"/>
      <c r="FB90" s="435"/>
      <c r="FC90" s="435"/>
      <c r="FD90" s="435"/>
      <c r="FE90" s="435"/>
      <c r="FF90" s="435"/>
      <c r="FG90" s="435"/>
      <c r="FH90" s="435"/>
      <c r="FI90" s="435"/>
      <c r="FJ90" s="435"/>
      <c r="FK90" s="435"/>
      <c r="FL90" s="435"/>
      <c r="FM90" s="435"/>
      <c r="FN90" s="435"/>
      <c r="FO90" s="435"/>
      <c r="FP90" s="435"/>
      <c r="FQ90" s="435"/>
      <c r="FR90" s="435"/>
      <c r="FS90" s="435"/>
      <c r="FT90" s="435"/>
      <c r="FU90" s="435"/>
      <c r="FV90" s="435"/>
      <c r="FW90" s="435"/>
      <c r="FX90" s="435"/>
      <c r="FY90" s="435"/>
      <c r="FZ90" s="435"/>
      <c r="GA90" s="435"/>
      <c r="GB90" s="435"/>
      <c r="GC90" s="435"/>
      <c r="GD90" s="435"/>
      <c r="GE90" s="435"/>
      <c r="GF90" s="435"/>
      <c r="GG90" s="435"/>
      <c r="GH90" s="435"/>
      <c r="GI90" s="435"/>
      <c r="GJ90" s="435"/>
      <c r="GK90" s="435"/>
      <c r="GL90" s="435"/>
      <c r="GM90" s="435"/>
      <c r="GN90" s="435"/>
      <c r="GO90" s="435"/>
      <c r="GP90" s="435"/>
      <c r="GQ90" s="435"/>
      <c r="GR90" s="435"/>
      <c r="GS90" s="435"/>
      <c r="GT90" s="435"/>
      <c r="GU90" s="435"/>
      <c r="GV90" s="435"/>
      <c r="GW90" s="435"/>
      <c r="GX90" s="435"/>
      <c r="GY90" s="435"/>
      <c r="GZ90" s="435"/>
      <c r="HA90" s="435"/>
      <c r="HB90" s="435"/>
      <c r="HC90" s="435"/>
      <c r="HD90" s="435"/>
      <c r="HE90" s="435"/>
      <c r="HF90" s="435"/>
      <c r="HG90" s="435"/>
      <c r="HH90" s="435"/>
      <c r="HI90" s="435"/>
      <c r="HJ90" s="435"/>
      <c r="HK90" s="435"/>
      <c r="HL90" s="435"/>
      <c r="HM90" s="435"/>
      <c r="HN90" s="435"/>
      <c r="HO90" s="435"/>
      <c r="HP90" s="435"/>
      <c r="HQ90" s="435"/>
      <c r="HR90" s="435"/>
      <c r="HS90" s="435"/>
      <c r="HT90" s="435"/>
      <c r="HU90" s="435"/>
      <c r="HV90" s="435"/>
      <c r="HW90" s="435"/>
      <c r="HX90" s="435"/>
      <c r="HY90" s="435"/>
      <c r="HZ90" s="435"/>
      <c r="IA90" s="435"/>
      <c r="IB90" s="435"/>
      <c r="IC90" s="435"/>
      <c r="ID90" s="435"/>
      <c r="IE90" s="435"/>
      <c r="IF90" s="435"/>
      <c r="IG90" s="435"/>
      <c r="IH90" s="435"/>
      <c r="II90" s="435"/>
      <c r="IJ90" s="435"/>
      <c r="IK90" s="435"/>
      <c r="IL90" s="435"/>
      <c r="IM90" s="435"/>
      <c r="IN90" s="435"/>
      <c r="IO90" s="435"/>
      <c r="IP90" s="435"/>
      <c r="IQ90" s="435"/>
      <c r="IR90" s="435"/>
      <c r="IS90" s="435"/>
      <c r="IT90" s="435"/>
      <c r="IU90" s="435"/>
      <c r="IV90" s="435"/>
    </row>
    <row r="91" spans="2:256" ht="21.95" customHeight="1" x14ac:dyDescent="0.2">
      <c r="B91" s="546"/>
      <c r="C91" s="547"/>
      <c r="D91" s="547"/>
      <c r="E91" s="529"/>
      <c r="F91" s="530"/>
      <c r="G91" s="530"/>
      <c r="H91" s="530"/>
      <c r="I91" s="530"/>
      <c r="J91" s="531"/>
      <c r="K91" s="403"/>
      <c r="L91" s="435"/>
      <c r="M91" s="435"/>
      <c r="N91" s="435"/>
      <c r="O91" s="435"/>
      <c r="P91" s="435"/>
      <c r="Q91" s="435"/>
      <c r="R91" s="435"/>
      <c r="S91" s="435"/>
      <c r="T91" s="435"/>
      <c r="U91" s="435"/>
      <c r="V91" s="435"/>
      <c r="W91" s="435"/>
      <c r="X91" s="435"/>
      <c r="Y91" s="435"/>
      <c r="Z91" s="435"/>
      <c r="AA91" s="435"/>
      <c r="AB91" s="435"/>
      <c r="AC91" s="435"/>
      <c r="AD91" s="435"/>
      <c r="AE91" s="435"/>
      <c r="AF91" s="435"/>
      <c r="AG91" s="435"/>
      <c r="AH91" s="435"/>
      <c r="AI91" s="435"/>
      <c r="AJ91" s="435"/>
      <c r="AK91" s="435"/>
      <c r="AL91" s="435"/>
      <c r="AM91" s="435"/>
      <c r="AN91" s="435"/>
      <c r="AO91" s="435"/>
      <c r="AP91" s="435"/>
      <c r="AQ91" s="435"/>
      <c r="AR91" s="435"/>
      <c r="AS91" s="435"/>
      <c r="AT91" s="435"/>
      <c r="AU91" s="435"/>
      <c r="AV91" s="435"/>
      <c r="AW91" s="435"/>
      <c r="AX91" s="435"/>
      <c r="AY91" s="435"/>
      <c r="AZ91" s="435"/>
      <c r="BA91" s="435"/>
      <c r="BB91" s="435"/>
      <c r="BC91" s="435"/>
      <c r="BD91" s="435"/>
      <c r="BE91" s="435"/>
      <c r="BF91" s="435"/>
      <c r="BG91" s="435"/>
      <c r="BH91" s="435"/>
      <c r="BI91" s="435"/>
      <c r="BJ91" s="435"/>
      <c r="BK91" s="435"/>
      <c r="BL91" s="435"/>
      <c r="BM91" s="435"/>
      <c r="BN91" s="435"/>
      <c r="BO91" s="435"/>
      <c r="BP91" s="435"/>
      <c r="BQ91" s="435"/>
      <c r="BR91" s="435"/>
      <c r="BS91" s="435"/>
      <c r="BT91" s="435"/>
      <c r="BU91" s="435"/>
      <c r="BV91" s="435"/>
      <c r="BW91" s="435"/>
      <c r="BX91" s="435"/>
      <c r="BY91" s="435"/>
      <c r="BZ91" s="435"/>
      <c r="CA91" s="435"/>
      <c r="CB91" s="435"/>
      <c r="CC91" s="435"/>
      <c r="CD91" s="435"/>
      <c r="CE91" s="435"/>
      <c r="CF91" s="435"/>
      <c r="CG91" s="435"/>
      <c r="CH91" s="435"/>
      <c r="CI91" s="435"/>
      <c r="CJ91" s="435"/>
      <c r="CK91" s="435"/>
      <c r="CL91" s="435"/>
      <c r="CM91" s="435"/>
      <c r="CN91" s="435"/>
      <c r="CO91" s="435"/>
      <c r="CP91" s="435"/>
      <c r="CQ91" s="435"/>
      <c r="CR91" s="435"/>
      <c r="CS91" s="435"/>
      <c r="CT91" s="435"/>
      <c r="CU91" s="435"/>
      <c r="CV91" s="435"/>
      <c r="CW91" s="435"/>
      <c r="CX91" s="435"/>
      <c r="CY91" s="435"/>
      <c r="CZ91" s="435"/>
      <c r="DA91" s="435"/>
      <c r="DB91" s="435"/>
      <c r="DC91" s="435"/>
      <c r="DD91" s="435"/>
      <c r="DE91" s="435"/>
      <c r="DF91" s="435"/>
      <c r="DG91" s="435"/>
      <c r="DH91" s="435"/>
      <c r="DI91" s="435"/>
      <c r="DJ91" s="435"/>
      <c r="DK91" s="435"/>
      <c r="DL91" s="435"/>
      <c r="DM91" s="435"/>
      <c r="DN91" s="435"/>
      <c r="DO91" s="435"/>
      <c r="DP91" s="435"/>
      <c r="DQ91" s="435"/>
      <c r="DR91" s="435"/>
      <c r="DS91" s="435"/>
      <c r="DT91" s="435"/>
      <c r="DU91" s="435"/>
      <c r="DV91" s="435"/>
      <c r="DW91" s="435"/>
      <c r="DX91" s="435"/>
      <c r="DY91" s="435"/>
      <c r="DZ91" s="435"/>
      <c r="EA91" s="435"/>
      <c r="EB91" s="435"/>
      <c r="EC91" s="435"/>
      <c r="ED91" s="435"/>
      <c r="EE91" s="435"/>
      <c r="EF91" s="435"/>
      <c r="EG91" s="435"/>
      <c r="EH91" s="435"/>
      <c r="EI91" s="435"/>
      <c r="EJ91" s="435"/>
      <c r="EK91" s="435"/>
      <c r="EL91" s="435"/>
      <c r="EM91" s="435"/>
      <c r="EN91" s="435"/>
      <c r="EO91" s="435"/>
      <c r="EP91" s="435"/>
      <c r="EQ91" s="435"/>
      <c r="ER91" s="435"/>
      <c r="ES91" s="435"/>
      <c r="ET91" s="435"/>
      <c r="EU91" s="435"/>
      <c r="EV91" s="435"/>
      <c r="EW91" s="435"/>
      <c r="EX91" s="435"/>
      <c r="EY91" s="435"/>
      <c r="EZ91" s="435"/>
      <c r="FA91" s="435"/>
      <c r="FB91" s="435"/>
      <c r="FC91" s="435"/>
      <c r="FD91" s="435"/>
      <c r="FE91" s="435"/>
      <c r="FF91" s="435"/>
      <c r="FG91" s="435"/>
      <c r="FH91" s="435"/>
      <c r="FI91" s="435"/>
      <c r="FJ91" s="435"/>
      <c r="FK91" s="435"/>
      <c r="FL91" s="435"/>
      <c r="FM91" s="435"/>
      <c r="FN91" s="435"/>
      <c r="FO91" s="435"/>
      <c r="FP91" s="435"/>
      <c r="FQ91" s="435"/>
      <c r="FR91" s="435"/>
      <c r="FS91" s="435"/>
      <c r="FT91" s="435"/>
      <c r="FU91" s="435"/>
      <c r="FV91" s="435"/>
      <c r="FW91" s="435"/>
      <c r="FX91" s="435"/>
      <c r="FY91" s="435"/>
      <c r="FZ91" s="435"/>
      <c r="GA91" s="435"/>
      <c r="GB91" s="435"/>
      <c r="GC91" s="435"/>
      <c r="GD91" s="435"/>
      <c r="GE91" s="435"/>
      <c r="GF91" s="435"/>
      <c r="GG91" s="435"/>
      <c r="GH91" s="435"/>
      <c r="GI91" s="435"/>
      <c r="GJ91" s="435"/>
      <c r="GK91" s="435"/>
      <c r="GL91" s="435"/>
      <c r="GM91" s="435"/>
      <c r="GN91" s="435"/>
      <c r="GO91" s="435"/>
      <c r="GP91" s="435"/>
      <c r="GQ91" s="435"/>
      <c r="GR91" s="435"/>
      <c r="GS91" s="435"/>
      <c r="GT91" s="435"/>
      <c r="GU91" s="435"/>
      <c r="GV91" s="435"/>
      <c r="GW91" s="435"/>
      <c r="GX91" s="435"/>
      <c r="GY91" s="435"/>
      <c r="GZ91" s="435"/>
      <c r="HA91" s="435"/>
      <c r="HB91" s="435"/>
      <c r="HC91" s="435"/>
      <c r="HD91" s="435"/>
      <c r="HE91" s="435"/>
      <c r="HF91" s="435"/>
      <c r="HG91" s="435"/>
      <c r="HH91" s="435"/>
      <c r="HI91" s="435"/>
      <c r="HJ91" s="435"/>
      <c r="HK91" s="435"/>
      <c r="HL91" s="435"/>
      <c r="HM91" s="435"/>
      <c r="HN91" s="435"/>
      <c r="HO91" s="435"/>
      <c r="HP91" s="435"/>
      <c r="HQ91" s="435"/>
      <c r="HR91" s="435"/>
      <c r="HS91" s="435"/>
      <c r="HT91" s="435"/>
      <c r="HU91" s="435"/>
      <c r="HV91" s="435"/>
      <c r="HW91" s="435"/>
      <c r="HX91" s="435"/>
      <c r="HY91" s="435"/>
      <c r="HZ91" s="435"/>
      <c r="IA91" s="435"/>
      <c r="IB91" s="435"/>
      <c r="IC91" s="435"/>
      <c r="ID91" s="435"/>
      <c r="IE91" s="435"/>
      <c r="IF91" s="435"/>
      <c r="IG91" s="435"/>
      <c r="IH91" s="435"/>
      <c r="II91" s="435"/>
      <c r="IJ91" s="435"/>
      <c r="IK91" s="435"/>
      <c r="IL91" s="435"/>
      <c r="IM91" s="435"/>
      <c r="IN91" s="435"/>
      <c r="IO91" s="435"/>
      <c r="IP91" s="435"/>
      <c r="IQ91" s="435"/>
      <c r="IR91" s="435"/>
      <c r="IS91" s="435"/>
      <c r="IT91" s="435"/>
      <c r="IU91" s="435"/>
      <c r="IV91" s="435"/>
    </row>
    <row r="92" spans="2:256" ht="21.95" customHeight="1" x14ac:dyDescent="0.2">
      <c r="B92" s="580" t="s">
        <v>109</v>
      </c>
      <c r="C92" s="581"/>
      <c r="D92" s="581"/>
      <c r="E92" s="532"/>
      <c r="F92" s="533"/>
      <c r="G92" s="533"/>
      <c r="H92" s="533"/>
      <c r="I92" s="533"/>
      <c r="J92" s="534"/>
      <c r="K92" s="403"/>
      <c r="L92" s="435"/>
      <c r="M92" s="435"/>
      <c r="N92" s="435"/>
      <c r="O92" s="435"/>
      <c r="P92" s="435"/>
      <c r="Q92" s="435"/>
      <c r="R92" s="435"/>
      <c r="S92" s="435"/>
      <c r="T92" s="435"/>
      <c r="U92" s="435"/>
      <c r="V92" s="435"/>
      <c r="W92" s="435"/>
      <c r="X92" s="435"/>
      <c r="Y92" s="435"/>
      <c r="Z92" s="435"/>
      <c r="AA92" s="435"/>
      <c r="AB92" s="435"/>
      <c r="AC92" s="435"/>
      <c r="AD92" s="435"/>
      <c r="AE92" s="435"/>
      <c r="AF92" s="435"/>
      <c r="AG92" s="435"/>
      <c r="AH92" s="435"/>
      <c r="AI92" s="435"/>
      <c r="AJ92" s="435"/>
      <c r="AK92" s="435"/>
      <c r="AL92" s="435"/>
      <c r="AM92" s="435"/>
      <c r="AN92" s="435"/>
      <c r="AO92" s="435"/>
      <c r="AP92" s="435"/>
      <c r="AQ92" s="435"/>
      <c r="AR92" s="435"/>
      <c r="AS92" s="435"/>
      <c r="AT92" s="435"/>
      <c r="AU92" s="435"/>
      <c r="AV92" s="435"/>
      <c r="AW92" s="435"/>
      <c r="AX92" s="435"/>
      <c r="AY92" s="435"/>
      <c r="AZ92" s="435"/>
      <c r="BA92" s="435"/>
      <c r="BB92" s="435"/>
      <c r="BC92" s="435"/>
      <c r="BD92" s="435"/>
      <c r="BE92" s="435"/>
      <c r="BF92" s="435"/>
      <c r="BG92" s="435"/>
      <c r="BH92" s="435"/>
      <c r="BI92" s="435"/>
      <c r="BJ92" s="435"/>
      <c r="BK92" s="435"/>
      <c r="BL92" s="435"/>
      <c r="BM92" s="435"/>
      <c r="BN92" s="435"/>
      <c r="BO92" s="435"/>
      <c r="BP92" s="435"/>
      <c r="BQ92" s="435"/>
      <c r="BR92" s="435"/>
      <c r="BS92" s="435"/>
      <c r="BT92" s="435"/>
      <c r="BU92" s="435"/>
      <c r="BV92" s="435"/>
      <c r="BW92" s="435"/>
      <c r="BX92" s="435"/>
      <c r="BY92" s="435"/>
      <c r="BZ92" s="435"/>
      <c r="CA92" s="435"/>
      <c r="CB92" s="435"/>
      <c r="CC92" s="435"/>
      <c r="CD92" s="435"/>
      <c r="CE92" s="435"/>
      <c r="CF92" s="435"/>
      <c r="CG92" s="435"/>
      <c r="CH92" s="435"/>
      <c r="CI92" s="435"/>
      <c r="CJ92" s="435"/>
      <c r="CK92" s="435"/>
      <c r="CL92" s="435"/>
      <c r="CM92" s="435"/>
      <c r="CN92" s="435"/>
      <c r="CO92" s="435"/>
      <c r="CP92" s="435"/>
      <c r="CQ92" s="435"/>
      <c r="CR92" s="435"/>
      <c r="CS92" s="435"/>
      <c r="CT92" s="435"/>
      <c r="CU92" s="435"/>
      <c r="CV92" s="435"/>
      <c r="CW92" s="435"/>
      <c r="CX92" s="435"/>
      <c r="CY92" s="435"/>
      <c r="CZ92" s="435"/>
      <c r="DA92" s="435"/>
      <c r="DB92" s="435"/>
      <c r="DC92" s="435"/>
      <c r="DD92" s="435"/>
      <c r="DE92" s="435"/>
      <c r="DF92" s="435"/>
      <c r="DG92" s="435"/>
      <c r="DH92" s="435"/>
      <c r="DI92" s="435"/>
      <c r="DJ92" s="435"/>
      <c r="DK92" s="435"/>
      <c r="DL92" s="435"/>
      <c r="DM92" s="435"/>
      <c r="DN92" s="435"/>
      <c r="DO92" s="435"/>
      <c r="DP92" s="435"/>
      <c r="DQ92" s="435"/>
      <c r="DR92" s="435"/>
      <c r="DS92" s="435"/>
      <c r="DT92" s="435"/>
      <c r="DU92" s="435"/>
      <c r="DV92" s="435"/>
      <c r="DW92" s="435"/>
      <c r="DX92" s="435"/>
      <c r="DY92" s="435"/>
      <c r="DZ92" s="435"/>
      <c r="EA92" s="435"/>
      <c r="EB92" s="435"/>
      <c r="EC92" s="435"/>
      <c r="ED92" s="435"/>
      <c r="EE92" s="435"/>
      <c r="EF92" s="435"/>
      <c r="EG92" s="435"/>
      <c r="EH92" s="435"/>
      <c r="EI92" s="435"/>
      <c r="EJ92" s="435"/>
      <c r="EK92" s="435"/>
      <c r="EL92" s="435"/>
      <c r="EM92" s="435"/>
      <c r="EN92" s="435"/>
      <c r="EO92" s="435"/>
      <c r="EP92" s="435"/>
      <c r="EQ92" s="435"/>
      <c r="ER92" s="435"/>
      <c r="ES92" s="435"/>
      <c r="ET92" s="435"/>
      <c r="EU92" s="435"/>
      <c r="EV92" s="435"/>
      <c r="EW92" s="435"/>
      <c r="EX92" s="435"/>
      <c r="EY92" s="435"/>
      <c r="EZ92" s="435"/>
      <c r="FA92" s="435"/>
      <c r="FB92" s="435"/>
      <c r="FC92" s="435"/>
      <c r="FD92" s="435"/>
      <c r="FE92" s="435"/>
      <c r="FF92" s="435"/>
      <c r="FG92" s="435"/>
      <c r="FH92" s="435"/>
      <c r="FI92" s="435"/>
      <c r="FJ92" s="435"/>
      <c r="FK92" s="435"/>
      <c r="FL92" s="435"/>
      <c r="FM92" s="435"/>
      <c r="FN92" s="435"/>
      <c r="FO92" s="435"/>
      <c r="FP92" s="435"/>
      <c r="FQ92" s="435"/>
      <c r="FR92" s="435"/>
      <c r="FS92" s="435"/>
      <c r="FT92" s="435"/>
      <c r="FU92" s="435"/>
      <c r="FV92" s="435"/>
      <c r="FW92" s="435"/>
      <c r="FX92" s="435"/>
      <c r="FY92" s="435"/>
      <c r="FZ92" s="435"/>
      <c r="GA92" s="435"/>
      <c r="GB92" s="435"/>
      <c r="GC92" s="435"/>
      <c r="GD92" s="435"/>
      <c r="GE92" s="435"/>
      <c r="GF92" s="435"/>
      <c r="GG92" s="435"/>
      <c r="GH92" s="435"/>
      <c r="GI92" s="435"/>
      <c r="GJ92" s="435"/>
      <c r="GK92" s="435"/>
      <c r="GL92" s="435"/>
      <c r="GM92" s="435"/>
      <c r="GN92" s="435"/>
      <c r="GO92" s="435"/>
      <c r="GP92" s="435"/>
      <c r="GQ92" s="435"/>
      <c r="GR92" s="435"/>
      <c r="GS92" s="435"/>
      <c r="GT92" s="435"/>
      <c r="GU92" s="435"/>
      <c r="GV92" s="435"/>
      <c r="GW92" s="435"/>
      <c r="GX92" s="435"/>
      <c r="GY92" s="435"/>
      <c r="GZ92" s="435"/>
      <c r="HA92" s="435"/>
      <c r="HB92" s="435"/>
      <c r="HC92" s="435"/>
      <c r="HD92" s="435"/>
      <c r="HE92" s="435"/>
      <c r="HF92" s="435"/>
      <c r="HG92" s="435"/>
      <c r="HH92" s="435"/>
      <c r="HI92" s="435"/>
      <c r="HJ92" s="435"/>
      <c r="HK92" s="435"/>
      <c r="HL92" s="435"/>
      <c r="HM92" s="435"/>
      <c r="HN92" s="435"/>
      <c r="HO92" s="435"/>
      <c r="HP92" s="435"/>
      <c r="HQ92" s="435"/>
      <c r="HR92" s="435"/>
      <c r="HS92" s="435"/>
      <c r="HT92" s="435"/>
      <c r="HU92" s="435"/>
      <c r="HV92" s="435"/>
      <c r="HW92" s="435"/>
      <c r="HX92" s="435"/>
      <c r="HY92" s="435"/>
      <c r="HZ92" s="435"/>
      <c r="IA92" s="435"/>
      <c r="IB92" s="435"/>
      <c r="IC92" s="435"/>
      <c r="ID92" s="435"/>
      <c r="IE92" s="435"/>
      <c r="IF92" s="435"/>
      <c r="IG92" s="435"/>
      <c r="IH92" s="435"/>
      <c r="II92" s="435"/>
      <c r="IJ92" s="435"/>
      <c r="IK92" s="435"/>
      <c r="IL92" s="435"/>
      <c r="IM92" s="435"/>
      <c r="IN92" s="435"/>
      <c r="IO92" s="435"/>
      <c r="IP92" s="435"/>
      <c r="IQ92" s="435"/>
      <c r="IR92" s="435"/>
      <c r="IS92" s="435"/>
      <c r="IT92" s="435"/>
      <c r="IU92" s="435"/>
      <c r="IV92" s="435"/>
    </row>
    <row r="93" spans="2:256" ht="21.95" customHeight="1" x14ac:dyDescent="0.2">
      <c r="B93" s="582"/>
      <c r="C93" s="583"/>
      <c r="D93" s="583"/>
      <c r="E93" s="535"/>
      <c r="F93" s="536"/>
      <c r="G93" s="536"/>
      <c r="H93" s="536"/>
      <c r="I93" s="536"/>
      <c r="J93" s="537"/>
      <c r="K93" s="403"/>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35"/>
      <c r="BC93" s="435"/>
      <c r="BD93" s="435"/>
      <c r="BE93" s="435"/>
      <c r="BF93" s="435"/>
      <c r="BG93" s="435"/>
      <c r="BH93" s="435"/>
      <c r="BI93" s="435"/>
      <c r="BJ93" s="435"/>
      <c r="BK93" s="435"/>
      <c r="BL93" s="435"/>
      <c r="BM93" s="435"/>
      <c r="BN93" s="435"/>
      <c r="BO93" s="435"/>
      <c r="BP93" s="435"/>
      <c r="BQ93" s="435"/>
      <c r="BR93" s="435"/>
      <c r="BS93" s="435"/>
      <c r="BT93" s="435"/>
      <c r="BU93" s="435"/>
      <c r="BV93" s="435"/>
      <c r="BW93" s="435"/>
      <c r="BX93" s="435"/>
      <c r="BY93" s="435"/>
      <c r="BZ93" s="435"/>
      <c r="CA93" s="435"/>
      <c r="CB93" s="435"/>
      <c r="CC93" s="435"/>
      <c r="CD93" s="435"/>
      <c r="CE93" s="435"/>
      <c r="CF93" s="435"/>
      <c r="CG93" s="435"/>
      <c r="CH93" s="435"/>
      <c r="CI93" s="435"/>
      <c r="CJ93" s="435"/>
      <c r="CK93" s="435"/>
      <c r="CL93" s="435"/>
      <c r="CM93" s="435"/>
      <c r="CN93" s="435"/>
      <c r="CO93" s="435"/>
      <c r="CP93" s="435"/>
      <c r="CQ93" s="435"/>
      <c r="CR93" s="435"/>
      <c r="CS93" s="435"/>
      <c r="CT93" s="435"/>
      <c r="CU93" s="435"/>
      <c r="CV93" s="435"/>
      <c r="CW93" s="435"/>
      <c r="CX93" s="435"/>
      <c r="CY93" s="435"/>
      <c r="CZ93" s="435"/>
      <c r="DA93" s="435"/>
      <c r="DB93" s="435"/>
      <c r="DC93" s="435"/>
      <c r="DD93" s="435"/>
      <c r="DE93" s="435"/>
      <c r="DF93" s="435"/>
      <c r="DG93" s="435"/>
      <c r="DH93" s="435"/>
      <c r="DI93" s="435"/>
      <c r="DJ93" s="435"/>
      <c r="DK93" s="435"/>
      <c r="DL93" s="435"/>
      <c r="DM93" s="435"/>
      <c r="DN93" s="435"/>
      <c r="DO93" s="435"/>
      <c r="DP93" s="435"/>
      <c r="DQ93" s="435"/>
      <c r="DR93" s="435"/>
      <c r="DS93" s="435"/>
      <c r="DT93" s="435"/>
      <c r="DU93" s="435"/>
      <c r="DV93" s="435"/>
      <c r="DW93" s="435"/>
      <c r="DX93" s="435"/>
      <c r="DY93" s="435"/>
      <c r="DZ93" s="435"/>
      <c r="EA93" s="435"/>
      <c r="EB93" s="435"/>
      <c r="EC93" s="435"/>
      <c r="ED93" s="435"/>
      <c r="EE93" s="435"/>
      <c r="EF93" s="435"/>
      <c r="EG93" s="435"/>
      <c r="EH93" s="435"/>
      <c r="EI93" s="435"/>
      <c r="EJ93" s="435"/>
      <c r="EK93" s="435"/>
      <c r="EL93" s="435"/>
      <c r="EM93" s="435"/>
      <c r="EN93" s="435"/>
      <c r="EO93" s="435"/>
      <c r="EP93" s="435"/>
      <c r="EQ93" s="435"/>
      <c r="ER93" s="435"/>
      <c r="ES93" s="435"/>
      <c r="ET93" s="435"/>
      <c r="EU93" s="435"/>
      <c r="EV93" s="435"/>
      <c r="EW93" s="435"/>
      <c r="EX93" s="435"/>
      <c r="EY93" s="435"/>
      <c r="EZ93" s="435"/>
      <c r="FA93" s="435"/>
      <c r="FB93" s="435"/>
      <c r="FC93" s="435"/>
      <c r="FD93" s="435"/>
      <c r="FE93" s="435"/>
      <c r="FF93" s="435"/>
      <c r="FG93" s="435"/>
      <c r="FH93" s="435"/>
      <c r="FI93" s="435"/>
      <c r="FJ93" s="435"/>
      <c r="FK93" s="435"/>
      <c r="FL93" s="435"/>
      <c r="FM93" s="435"/>
      <c r="FN93" s="435"/>
      <c r="FO93" s="435"/>
      <c r="FP93" s="435"/>
      <c r="FQ93" s="435"/>
      <c r="FR93" s="435"/>
      <c r="FS93" s="435"/>
      <c r="FT93" s="435"/>
      <c r="FU93" s="435"/>
      <c r="FV93" s="435"/>
      <c r="FW93" s="435"/>
      <c r="FX93" s="435"/>
      <c r="FY93" s="435"/>
      <c r="FZ93" s="435"/>
      <c r="GA93" s="435"/>
      <c r="GB93" s="435"/>
      <c r="GC93" s="435"/>
      <c r="GD93" s="435"/>
      <c r="GE93" s="435"/>
      <c r="GF93" s="435"/>
      <c r="GG93" s="435"/>
      <c r="GH93" s="435"/>
      <c r="GI93" s="435"/>
      <c r="GJ93" s="435"/>
      <c r="GK93" s="435"/>
      <c r="GL93" s="435"/>
      <c r="GM93" s="435"/>
      <c r="GN93" s="435"/>
      <c r="GO93" s="435"/>
      <c r="GP93" s="435"/>
      <c r="GQ93" s="435"/>
      <c r="GR93" s="435"/>
      <c r="GS93" s="435"/>
      <c r="GT93" s="435"/>
      <c r="GU93" s="435"/>
      <c r="GV93" s="435"/>
      <c r="GW93" s="435"/>
      <c r="GX93" s="435"/>
      <c r="GY93" s="435"/>
      <c r="GZ93" s="435"/>
      <c r="HA93" s="435"/>
      <c r="HB93" s="435"/>
      <c r="HC93" s="435"/>
      <c r="HD93" s="435"/>
      <c r="HE93" s="435"/>
      <c r="HF93" s="435"/>
      <c r="HG93" s="435"/>
      <c r="HH93" s="435"/>
      <c r="HI93" s="435"/>
      <c r="HJ93" s="435"/>
      <c r="HK93" s="435"/>
      <c r="HL93" s="435"/>
      <c r="HM93" s="435"/>
      <c r="HN93" s="435"/>
      <c r="HO93" s="435"/>
      <c r="HP93" s="435"/>
      <c r="HQ93" s="435"/>
      <c r="HR93" s="435"/>
      <c r="HS93" s="435"/>
      <c r="HT93" s="435"/>
      <c r="HU93" s="435"/>
      <c r="HV93" s="435"/>
      <c r="HW93" s="435"/>
      <c r="HX93" s="435"/>
      <c r="HY93" s="435"/>
      <c r="HZ93" s="435"/>
      <c r="IA93" s="435"/>
      <c r="IB93" s="435"/>
      <c r="IC93" s="435"/>
      <c r="ID93" s="435"/>
      <c r="IE93" s="435"/>
      <c r="IF93" s="435"/>
      <c r="IG93" s="435"/>
      <c r="IH93" s="435"/>
      <c r="II93" s="435"/>
      <c r="IJ93" s="435"/>
      <c r="IK93" s="435"/>
      <c r="IL93" s="435"/>
      <c r="IM93" s="435"/>
      <c r="IN93" s="435"/>
      <c r="IO93" s="435"/>
      <c r="IP93" s="435"/>
      <c r="IQ93" s="435"/>
      <c r="IR93" s="435"/>
      <c r="IS93" s="435"/>
      <c r="IT93" s="435"/>
      <c r="IU93" s="435"/>
      <c r="IV93" s="435"/>
    </row>
    <row r="94" spans="2:256" ht="21.95" customHeight="1" x14ac:dyDescent="0.2">
      <c r="B94" s="584"/>
      <c r="C94" s="585"/>
      <c r="D94" s="585"/>
      <c r="E94" s="538"/>
      <c r="F94" s="539"/>
      <c r="G94" s="539"/>
      <c r="H94" s="539"/>
      <c r="I94" s="539"/>
      <c r="J94" s="540"/>
      <c r="K94" s="403"/>
      <c r="L94" s="435"/>
      <c r="M94" s="435"/>
      <c r="N94" s="435"/>
      <c r="O94" s="435"/>
      <c r="P94" s="435"/>
      <c r="Q94" s="435"/>
      <c r="R94" s="435"/>
      <c r="S94" s="435"/>
      <c r="T94" s="435"/>
      <c r="U94" s="435"/>
      <c r="V94" s="435"/>
      <c r="W94" s="435"/>
      <c r="X94" s="435"/>
      <c r="Y94" s="435"/>
      <c r="Z94" s="435"/>
      <c r="AA94" s="435"/>
      <c r="AB94" s="435"/>
      <c r="AC94" s="435"/>
      <c r="AD94" s="435"/>
      <c r="AE94" s="435"/>
      <c r="AF94" s="435"/>
      <c r="AG94" s="435"/>
      <c r="AH94" s="435"/>
      <c r="AI94" s="435"/>
      <c r="AJ94" s="435"/>
      <c r="AK94" s="435"/>
      <c r="AL94" s="435"/>
      <c r="AM94" s="435"/>
      <c r="AN94" s="435"/>
      <c r="AO94" s="435"/>
      <c r="AP94" s="435"/>
      <c r="AQ94" s="435"/>
      <c r="AR94" s="435"/>
      <c r="AS94" s="435"/>
      <c r="AT94" s="435"/>
      <c r="AU94" s="435"/>
      <c r="AV94" s="435"/>
      <c r="AW94" s="435"/>
      <c r="AX94" s="435"/>
      <c r="AY94" s="435"/>
      <c r="AZ94" s="435"/>
      <c r="BA94" s="435"/>
      <c r="BB94" s="435"/>
      <c r="BC94" s="435"/>
      <c r="BD94" s="435"/>
      <c r="BE94" s="435"/>
      <c r="BF94" s="435"/>
      <c r="BG94" s="435"/>
      <c r="BH94" s="435"/>
      <c r="BI94" s="435"/>
      <c r="BJ94" s="435"/>
      <c r="BK94" s="435"/>
      <c r="BL94" s="435"/>
      <c r="BM94" s="435"/>
      <c r="BN94" s="435"/>
      <c r="BO94" s="435"/>
      <c r="BP94" s="435"/>
      <c r="BQ94" s="435"/>
      <c r="BR94" s="435"/>
      <c r="BS94" s="435"/>
      <c r="BT94" s="435"/>
      <c r="BU94" s="435"/>
      <c r="BV94" s="435"/>
      <c r="BW94" s="435"/>
      <c r="BX94" s="435"/>
      <c r="BY94" s="435"/>
      <c r="BZ94" s="435"/>
      <c r="CA94" s="435"/>
      <c r="CB94" s="435"/>
      <c r="CC94" s="435"/>
      <c r="CD94" s="435"/>
      <c r="CE94" s="435"/>
      <c r="CF94" s="435"/>
      <c r="CG94" s="435"/>
      <c r="CH94" s="435"/>
      <c r="CI94" s="435"/>
      <c r="CJ94" s="435"/>
      <c r="CK94" s="435"/>
      <c r="CL94" s="435"/>
      <c r="CM94" s="435"/>
      <c r="CN94" s="435"/>
      <c r="CO94" s="435"/>
      <c r="CP94" s="435"/>
      <c r="CQ94" s="435"/>
      <c r="CR94" s="435"/>
      <c r="CS94" s="435"/>
      <c r="CT94" s="435"/>
      <c r="CU94" s="435"/>
      <c r="CV94" s="435"/>
      <c r="CW94" s="435"/>
      <c r="CX94" s="435"/>
      <c r="CY94" s="435"/>
      <c r="CZ94" s="435"/>
      <c r="DA94" s="435"/>
      <c r="DB94" s="435"/>
      <c r="DC94" s="435"/>
      <c r="DD94" s="435"/>
      <c r="DE94" s="435"/>
      <c r="DF94" s="435"/>
      <c r="DG94" s="435"/>
      <c r="DH94" s="435"/>
      <c r="DI94" s="435"/>
      <c r="DJ94" s="435"/>
      <c r="DK94" s="435"/>
      <c r="DL94" s="435"/>
      <c r="DM94" s="435"/>
      <c r="DN94" s="435"/>
      <c r="DO94" s="435"/>
      <c r="DP94" s="435"/>
      <c r="DQ94" s="435"/>
      <c r="DR94" s="435"/>
      <c r="DS94" s="435"/>
      <c r="DT94" s="435"/>
      <c r="DU94" s="435"/>
      <c r="DV94" s="435"/>
      <c r="DW94" s="435"/>
      <c r="DX94" s="435"/>
      <c r="DY94" s="435"/>
      <c r="DZ94" s="435"/>
      <c r="EA94" s="435"/>
      <c r="EB94" s="435"/>
      <c r="EC94" s="435"/>
      <c r="ED94" s="435"/>
      <c r="EE94" s="435"/>
      <c r="EF94" s="435"/>
      <c r="EG94" s="435"/>
      <c r="EH94" s="435"/>
      <c r="EI94" s="435"/>
      <c r="EJ94" s="435"/>
      <c r="EK94" s="435"/>
      <c r="EL94" s="435"/>
      <c r="EM94" s="435"/>
      <c r="EN94" s="435"/>
      <c r="EO94" s="435"/>
      <c r="EP94" s="435"/>
      <c r="EQ94" s="435"/>
      <c r="ER94" s="435"/>
      <c r="ES94" s="435"/>
      <c r="ET94" s="435"/>
      <c r="EU94" s="435"/>
      <c r="EV94" s="435"/>
      <c r="EW94" s="435"/>
      <c r="EX94" s="435"/>
      <c r="EY94" s="435"/>
      <c r="EZ94" s="435"/>
      <c r="FA94" s="435"/>
      <c r="FB94" s="435"/>
      <c r="FC94" s="435"/>
      <c r="FD94" s="435"/>
      <c r="FE94" s="435"/>
      <c r="FF94" s="435"/>
      <c r="FG94" s="435"/>
      <c r="FH94" s="435"/>
      <c r="FI94" s="435"/>
      <c r="FJ94" s="435"/>
      <c r="FK94" s="435"/>
      <c r="FL94" s="435"/>
      <c r="FM94" s="435"/>
      <c r="FN94" s="435"/>
      <c r="FO94" s="435"/>
      <c r="FP94" s="435"/>
      <c r="FQ94" s="435"/>
      <c r="FR94" s="435"/>
      <c r="FS94" s="435"/>
      <c r="FT94" s="435"/>
      <c r="FU94" s="435"/>
      <c r="FV94" s="435"/>
      <c r="FW94" s="435"/>
      <c r="FX94" s="435"/>
      <c r="FY94" s="435"/>
      <c r="FZ94" s="435"/>
      <c r="GA94" s="435"/>
      <c r="GB94" s="435"/>
      <c r="GC94" s="435"/>
      <c r="GD94" s="435"/>
      <c r="GE94" s="435"/>
      <c r="GF94" s="435"/>
      <c r="GG94" s="435"/>
      <c r="GH94" s="435"/>
      <c r="GI94" s="435"/>
      <c r="GJ94" s="435"/>
      <c r="GK94" s="435"/>
      <c r="GL94" s="435"/>
      <c r="GM94" s="435"/>
      <c r="GN94" s="435"/>
      <c r="GO94" s="435"/>
      <c r="GP94" s="435"/>
      <c r="GQ94" s="435"/>
      <c r="GR94" s="435"/>
      <c r="GS94" s="435"/>
      <c r="GT94" s="435"/>
      <c r="GU94" s="435"/>
      <c r="GV94" s="435"/>
      <c r="GW94" s="435"/>
      <c r="GX94" s="435"/>
      <c r="GY94" s="435"/>
      <c r="GZ94" s="435"/>
      <c r="HA94" s="435"/>
      <c r="HB94" s="435"/>
      <c r="HC94" s="435"/>
      <c r="HD94" s="435"/>
      <c r="HE94" s="435"/>
      <c r="HF94" s="435"/>
      <c r="HG94" s="435"/>
      <c r="HH94" s="435"/>
      <c r="HI94" s="435"/>
      <c r="HJ94" s="435"/>
      <c r="HK94" s="435"/>
      <c r="HL94" s="435"/>
      <c r="HM94" s="435"/>
      <c r="HN94" s="435"/>
      <c r="HO94" s="435"/>
      <c r="HP94" s="435"/>
      <c r="HQ94" s="435"/>
      <c r="HR94" s="435"/>
      <c r="HS94" s="435"/>
      <c r="HT94" s="435"/>
      <c r="HU94" s="435"/>
      <c r="HV94" s="435"/>
      <c r="HW94" s="435"/>
      <c r="HX94" s="435"/>
      <c r="HY94" s="435"/>
      <c r="HZ94" s="435"/>
      <c r="IA94" s="435"/>
      <c r="IB94" s="435"/>
      <c r="IC94" s="435"/>
      <c r="ID94" s="435"/>
      <c r="IE94" s="435"/>
      <c r="IF94" s="435"/>
      <c r="IG94" s="435"/>
      <c r="IH94" s="435"/>
      <c r="II94" s="435"/>
      <c r="IJ94" s="435"/>
      <c r="IK94" s="435"/>
      <c r="IL94" s="435"/>
      <c r="IM94" s="435"/>
      <c r="IN94" s="435"/>
      <c r="IO94" s="435"/>
      <c r="IP94" s="435"/>
      <c r="IQ94" s="435"/>
      <c r="IR94" s="435"/>
      <c r="IS94" s="435"/>
      <c r="IT94" s="435"/>
      <c r="IU94" s="435"/>
      <c r="IV94" s="435"/>
    </row>
    <row r="95" spans="2:256" ht="21.95" customHeight="1" x14ac:dyDescent="0.2">
      <c r="B95" s="505" t="s">
        <v>33</v>
      </c>
      <c r="C95" s="575"/>
      <c r="D95" s="575"/>
      <c r="E95" s="586"/>
      <c r="F95" s="586"/>
      <c r="G95" s="586"/>
      <c r="H95" s="586"/>
      <c r="I95" s="586"/>
      <c r="J95" s="587"/>
      <c r="K95" s="435"/>
      <c r="L95" s="435"/>
      <c r="M95" s="435"/>
      <c r="N95" s="435"/>
      <c r="O95" s="435"/>
      <c r="P95" s="435"/>
      <c r="Q95" s="435"/>
      <c r="R95" s="435"/>
      <c r="S95" s="435"/>
      <c r="T95" s="435"/>
      <c r="U95" s="435"/>
      <c r="V95" s="435"/>
      <c r="W95" s="435"/>
      <c r="X95" s="435"/>
      <c r="Y95" s="435"/>
      <c r="Z95" s="435"/>
      <c r="AA95" s="435"/>
      <c r="AB95" s="435"/>
      <c r="AC95" s="435"/>
      <c r="AD95" s="435"/>
      <c r="AE95" s="435"/>
      <c r="AF95" s="435"/>
      <c r="AG95" s="435"/>
      <c r="AH95" s="435"/>
      <c r="AI95" s="435"/>
      <c r="AJ95" s="435"/>
      <c r="AK95" s="435"/>
      <c r="AL95" s="435"/>
      <c r="AM95" s="435"/>
      <c r="AN95" s="435"/>
      <c r="AO95" s="435"/>
      <c r="AP95" s="435"/>
      <c r="AQ95" s="435"/>
      <c r="AR95" s="435"/>
      <c r="AS95" s="435"/>
      <c r="AT95" s="435"/>
      <c r="AU95" s="435"/>
      <c r="AV95" s="435"/>
      <c r="AW95" s="435"/>
      <c r="AX95" s="435"/>
      <c r="AY95" s="435"/>
      <c r="AZ95" s="435"/>
      <c r="BA95" s="435"/>
      <c r="BB95" s="435"/>
      <c r="BC95" s="435"/>
      <c r="BD95" s="435"/>
      <c r="BE95" s="435"/>
      <c r="BF95" s="435"/>
      <c r="BG95" s="435"/>
      <c r="BH95" s="435"/>
      <c r="BI95" s="435"/>
      <c r="BJ95" s="435"/>
      <c r="BK95" s="435"/>
      <c r="BL95" s="435"/>
      <c r="BM95" s="435"/>
      <c r="BN95" s="435"/>
      <c r="BO95" s="435"/>
      <c r="BP95" s="435"/>
      <c r="BQ95" s="435"/>
      <c r="BR95" s="435"/>
      <c r="BS95" s="435"/>
      <c r="BT95" s="435"/>
      <c r="BU95" s="435"/>
      <c r="BV95" s="435"/>
      <c r="BW95" s="435"/>
      <c r="BX95" s="435"/>
      <c r="BY95" s="435"/>
      <c r="BZ95" s="435"/>
      <c r="CA95" s="435"/>
      <c r="CB95" s="435"/>
      <c r="CC95" s="435"/>
      <c r="CD95" s="435"/>
      <c r="CE95" s="435"/>
      <c r="CF95" s="435"/>
      <c r="CG95" s="435"/>
      <c r="CH95" s="435"/>
      <c r="CI95" s="435"/>
      <c r="CJ95" s="435"/>
      <c r="CK95" s="435"/>
      <c r="CL95" s="435"/>
      <c r="CM95" s="435"/>
      <c r="CN95" s="435"/>
      <c r="CO95" s="435"/>
      <c r="CP95" s="435"/>
      <c r="CQ95" s="435"/>
      <c r="CR95" s="435"/>
      <c r="CS95" s="435"/>
      <c r="CT95" s="435"/>
      <c r="CU95" s="435"/>
      <c r="CV95" s="435"/>
      <c r="CW95" s="435"/>
      <c r="CX95" s="435"/>
      <c r="CY95" s="435"/>
      <c r="CZ95" s="435"/>
      <c r="DA95" s="435"/>
      <c r="DB95" s="435"/>
      <c r="DC95" s="435"/>
      <c r="DD95" s="435"/>
      <c r="DE95" s="435"/>
      <c r="DF95" s="435"/>
      <c r="DG95" s="435"/>
      <c r="DH95" s="435"/>
      <c r="DI95" s="435"/>
      <c r="DJ95" s="435"/>
      <c r="DK95" s="435"/>
      <c r="DL95" s="435"/>
      <c r="DM95" s="435"/>
      <c r="DN95" s="435"/>
      <c r="DO95" s="435"/>
      <c r="DP95" s="435"/>
      <c r="DQ95" s="435"/>
      <c r="DR95" s="435"/>
      <c r="DS95" s="435"/>
      <c r="DT95" s="435"/>
      <c r="DU95" s="435"/>
      <c r="DV95" s="435"/>
      <c r="DW95" s="435"/>
      <c r="DX95" s="435"/>
      <c r="DY95" s="435"/>
      <c r="DZ95" s="435"/>
      <c r="EA95" s="435"/>
      <c r="EB95" s="435"/>
      <c r="EC95" s="435"/>
      <c r="ED95" s="435"/>
      <c r="EE95" s="435"/>
      <c r="EF95" s="435"/>
      <c r="EG95" s="435"/>
      <c r="EH95" s="435"/>
      <c r="EI95" s="435"/>
      <c r="EJ95" s="435"/>
      <c r="EK95" s="435"/>
      <c r="EL95" s="435"/>
      <c r="EM95" s="435"/>
      <c r="EN95" s="435"/>
      <c r="EO95" s="435"/>
      <c r="EP95" s="435"/>
      <c r="EQ95" s="435"/>
      <c r="ER95" s="435"/>
      <c r="ES95" s="435"/>
      <c r="ET95" s="435"/>
      <c r="EU95" s="435"/>
      <c r="EV95" s="435"/>
      <c r="EW95" s="435"/>
      <c r="EX95" s="435"/>
      <c r="EY95" s="435"/>
      <c r="EZ95" s="435"/>
      <c r="FA95" s="435"/>
      <c r="FB95" s="435"/>
      <c r="FC95" s="435"/>
      <c r="FD95" s="435"/>
      <c r="FE95" s="435"/>
      <c r="FF95" s="435"/>
      <c r="FG95" s="435"/>
      <c r="FH95" s="435"/>
      <c r="FI95" s="435"/>
      <c r="FJ95" s="435"/>
      <c r="FK95" s="435"/>
      <c r="FL95" s="435"/>
      <c r="FM95" s="435"/>
      <c r="FN95" s="435"/>
      <c r="FO95" s="435"/>
      <c r="FP95" s="435"/>
      <c r="FQ95" s="435"/>
      <c r="FR95" s="435"/>
      <c r="FS95" s="435"/>
      <c r="FT95" s="435"/>
      <c r="FU95" s="435"/>
      <c r="FV95" s="435"/>
      <c r="FW95" s="435"/>
      <c r="FX95" s="435"/>
      <c r="FY95" s="435"/>
      <c r="FZ95" s="435"/>
      <c r="GA95" s="435"/>
      <c r="GB95" s="435"/>
      <c r="GC95" s="435"/>
      <c r="GD95" s="435"/>
      <c r="GE95" s="435"/>
      <c r="GF95" s="435"/>
      <c r="GG95" s="435"/>
      <c r="GH95" s="435"/>
      <c r="GI95" s="435"/>
      <c r="GJ95" s="435"/>
      <c r="GK95" s="435"/>
      <c r="GL95" s="435"/>
      <c r="GM95" s="435"/>
      <c r="GN95" s="435"/>
      <c r="GO95" s="435"/>
      <c r="GP95" s="435"/>
      <c r="GQ95" s="435"/>
      <c r="GR95" s="435"/>
      <c r="GS95" s="435"/>
      <c r="GT95" s="435"/>
      <c r="GU95" s="435"/>
      <c r="GV95" s="435"/>
      <c r="GW95" s="435"/>
      <c r="GX95" s="435"/>
      <c r="GY95" s="435"/>
      <c r="GZ95" s="435"/>
      <c r="HA95" s="435"/>
      <c r="HB95" s="435"/>
      <c r="HC95" s="435"/>
      <c r="HD95" s="435"/>
      <c r="HE95" s="435"/>
      <c r="HF95" s="435"/>
      <c r="HG95" s="435"/>
      <c r="HH95" s="435"/>
      <c r="HI95" s="435"/>
      <c r="HJ95" s="435"/>
      <c r="HK95" s="435"/>
      <c r="HL95" s="435"/>
      <c r="HM95" s="435"/>
      <c r="HN95" s="435"/>
      <c r="HO95" s="435"/>
      <c r="HP95" s="435"/>
      <c r="HQ95" s="435"/>
      <c r="HR95" s="435"/>
      <c r="HS95" s="435"/>
      <c r="HT95" s="435"/>
      <c r="HU95" s="435"/>
      <c r="HV95" s="435"/>
      <c r="HW95" s="435"/>
      <c r="HX95" s="435"/>
      <c r="HY95" s="435"/>
      <c r="HZ95" s="435"/>
      <c r="IA95" s="435"/>
      <c r="IB95" s="435"/>
      <c r="IC95" s="435"/>
      <c r="ID95" s="435"/>
      <c r="IE95" s="435"/>
      <c r="IF95" s="435"/>
      <c r="IG95" s="435"/>
      <c r="IH95" s="435"/>
      <c r="II95" s="435"/>
      <c r="IJ95" s="435"/>
      <c r="IK95" s="435"/>
      <c r="IL95" s="435"/>
      <c r="IM95" s="435"/>
      <c r="IN95" s="435"/>
      <c r="IO95" s="435"/>
      <c r="IP95" s="435"/>
      <c r="IQ95" s="435"/>
      <c r="IR95" s="435"/>
      <c r="IS95" s="435"/>
      <c r="IT95" s="435"/>
      <c r="IU95" s="435"/>
      <c r="IV95" s="435"/>
    </row>
    <row r="96" spans="2:256" ht="21.95" customHeight="1" x14ac:dyDescent="0.2">
      <c r="B96" s="447" t="s">
        <v>10</v>
      </c>
      <c r="C96" s="449"/>
      <c r="D96" s="449"/>
      <c r="E96" s="500"/>
      <c r="F96" s="500"/>
      <c r="G96" s="500"/>
      <c r="H96" s="500"/>
      <c r="I96" s="500"/>
      <c r="J96" s="500"/>
      <c r="K96" s="435"/>
      <c r="L96" s="435"/>
      <c r="M96" s="435"/>
      <c r="N96" s="435"/>
      <c r="O96" s="435"/>
      <c r="P96" s="435"/>
      <c r="Q96" s="435"/>
      <c r="R96" s="435"/>
      <c r="S96" s="435"/>
      <c r="T96" s="435"/>
      <c r="U96" s="435"/>
      <c r="V96" s="435"/>
      <c r="W96" s="435"/>
      <c r="X96" s="435"/>
      <c r="Y96" s="435"/>
      <c r="Z96" s="435"/>
      <c r="AA96" s="435"/>
      <c r="AB96" s="435"/>
      <c r="AC96" s="435"/>
      <c r="AD96" s="435"/>
      <c r="AE96" s="435"/>
      <c r="AF96" s="435"/>
      <c r="AG96" s="435"/>
      <c r="AH96" s="435"/>
      <c r="AI96" s="435"/>
      <c r="AJ96" s="435"/>
      <c r="AK96" s="435"/>
      <c r="AL96" s="435"/>
      <c r="AM96" s="435"/>
      <c r="AN96" s="435"/>
      <c r="AO96" s="435"/>
      <c r="AP96" s="435"/>
      <c r="AQ96" s="435"/>
      <c r="AR96" s="435"/>
      <c r="AS96" s="435"/>
      <c r="AT96" s="435"/>
      <c r="AU96" s="435"/>
      <c r="AV96" s="435"/>
      <c r="AW96" s="435"/>
      <c r="AX96" s="435"/>
      <c r="AY96" s="435"/>
      <c r="AZ96" s="435"/>
      <c r="BA96" s="435"/>
      <c r="BB96" s="435"/>
      <c r="BC96" s="435"/>
      <c r="BD96" s="435"/>
      <c r="BE96" s="435"/>
      <c r="BF96" s="435"/>
      <c r="BG96" s="435"/>
      <c r="BH96" s="435"/>
      <c r="BI96" s="435"/>
      <c r="BJ96" s="435"/>
      <c r="BK96" s="435"/>
      <c r="BL96" s="435"/>
      <c r="BM96" s="435"/>
      <c r="BN96" s="435"/>
      <c r="BO96" s="435"/>
      <c r="BP96" s="435"/>
      <c r="BQ96" s="435"/>
      <c r="BR96" s="435"/>
      <c r="BS96" s="435"/>
      <c r="BT96" s="435"/>
      <c r="BU96" s="435"/>
      <c r="BV96" s="435"/>
      <c r="BW96" s="435"/>
      <c r="BX96" s="435"/>
      <c r="BY96" s="435"/>
      <c r="BZ96" s="435"/>
      <c r="CA96" s="435"/>
      <c r="CB96" s="435"/>
      <c r="CC96" s="435"/>
      <c r="CD96" s="435"/>
      <c r="CE96" s="435"/>
      <c r="CF96" s="435"/>
      <c r="CG96" s="435"/>
      <c r="CH96" s="435"/>
      <c r="CI96" s="435"/>
      <c r="CJ96" s="435"/>
      <c r="CK96" s="435"/>
      <c r="CL96" s="435"/>
      <c r="CM96" s="435"/>
      <c r="CN96" s="435"/>
      <c r="CO96" s="435"/>
      <c r="CP96" s="435"/>
      <c r="CQ96" s="435"/>
      <c r="CR96" s="435"/>
      <c r="CS96" s="435"/>
      <c r="CT96" s="435"/>
      <c r="CU96" s="435"/>
      <c r="CV96" s="435"/>
      <c r="CW96" s="435"/>
      <c r="CX96" s="435"/>
      <c r="CY96" s="435"/>
      <c r="CZ96" s="435"/>
      <c r="DA96" s="435"/>
      <c r="DB96" s="435"/>
      <c r="DC96" s="435"/>
      <c r="DD96" s="435"/>
      <c r="DE96" s="435"/>
      <c r="DF96" s="435"/>
      <c r="DG96" s="435"/>
      <c r="DH96" s="435"/>
      <c r="DI96" s="435"/>
      <c r="DJ96" s="435"/>
      <c r="DK96" s="435"/>
      <c r="DL96" s="435"/>
      <c r="DM96" s="435"/>
      <c r="DN96" s="435"/>
      <c r="DO96" s="435"/>
      <c r="DP96" s="435"/>
      <c r="DQ96" s="435"/>
      <c r="DR96" s="435"/>
      <c r="DS96" s="435"/>
      <c r="DT96" s="435"/>
      <c r="DU96" s="435"/>
      <c r="DV96" s="435"/>
      <c r="DW96" s="435"/>
      <c r="DX96" s="435"/>
      <c r="DY96" s="435"/>
      <c r="DZ96" s="435"/>
      <c r="EA96" s="435"/>
      <c r="EB96" s="435"/>
      <c r="EC96" s="435"/>
      <c r="ED96" s="435"/>
      <c r="EE96" s="435"/>
      <c r="EF96" s="435"/>
      <c r="EG96" s="435"/>
      <c r="EH96" s="435"/>
      <c r="EI96" s="435"/>
      <c r="EJ96" s="435"/>
      <c r="EK96" s="435"/>
      <c r="EL96" s="435"/>
      <c r="EM96" s="435"/>
      <c r="EN96" s="435"/>
      <c r="EO96" s="435"/>
      <c r="EP96" s="435"/>
      <c r="EQ96" s="435"/>
      <c r="ER96" s="435"/>
      <c r="ES96" s="435"/>
      <c r="ET96" s="435"/>
      <c r="EU96" s="435"/>
      <c r="EV96" s="435"/>
      <c r="EW96" s="435"/>
      <c r="EX96" s="435"/>
      <c r="EY96" s="435"/>
      <c r="EZ96" s="435"/>
      <c r="FA96" s="435"/>
      <c r="FB96" s="435"/>
      <c r="FC96" s="435"/>
      <c r="FD96" s="435"/>
      <c r="FE96" s="435"/>
      <c r="FF96" s="435"/>
      <c r="FG96" s="435"/>
      <c r="FH96" s="435"/>
      <c r="FI96" s="435"/>
      <c r="FJ96" s="435"/>
      <c r="FK96" s="435"/>
      <c r="FL96" s="435"/>
      <c r="FM96" s="435"/>
      <c r="FN96" s="435"/>
      <c r="FO96" s="435"/>
      <c r="FP96" s="435"/>
      <c r="FQ96" s="435"/>
      <c r="FR96" s="435"/>
      <c r="FS96" s="435"/>
      <c r="FT96" s="435"/>
      <c r="FU96" s="435"/>
      <c r="FV96" s="435"/>
      <c r="FW96" s="435"/>
      <c r="FX96" s="435"/>
      <c r="FY96" s="435"/>
      <c r="FZ96" s="435"/>
      <c r="GA96" s="435"/>
      <c r="GB96" s="435"/>
      <c r="GC96" s="435"/>
      <c r="GD96" s="435"/>
      <c r="GE96" s="435"/>
      <c r="GF96" s="435"/>
      <c r="GG96" s="435"/>
      <c r="GH96" s="435"/>
      <c r="GI96" s="435"/>
      <c r="GJ96" s="435"/>
      <c r="GK96" s="435"/>
      <c r="GL96" s="435"/>
      <c r="GM96" s="435"/>
      <c r="GN96" s="435"/>
      <c r="GO96" s="435"/>
      <c r="GP96" s="435"/>
      <c r="GQ96" s="435"/>
      <c r="GR96" s="435"/>
      <c r="GS96" s="435"/>
      <c r="GT96" s="435"/>
      <c r="GU96" s="435"/>
      <c r="GV96" s="435"/>
      <c r="GW96" s="435"/>
      <c r="GX96" s="435"/>
      <c r="GY96" s="435"/>
      <c r="GZ96" s="435"/>
      <c r="HA96" s="435"/>
      <c r="HB96" s="435"/>
      <c r="HC96" s="435"/>
      <c r="HD96" s="435"/>
      <c r="HE96" s="435"/>
      <c r="HF96" s="435"/>
      <c r="HG96" s="435"/>
      <c r="HH96" s="435"/>
      <c r="HI96" s="435"/>
      <c r="HJ96" s="435"/>
      <c r="HK96" s="435"/>
      <c r="HL96" s="435"/>
      <c r="HM96" s="435"/>
      <c r="HN96" s="435"/>
      <c r="HO96" s="435"/>
      <c r="HP96" s="435"/>
      <c r="HQ96" s="435"/>
      <c r="HR96" s="435"/>
      <c r="HS96" s="435"/>
      <c r="HT96" s="435"/>
      <c r="HU96" s="435"/>
      <c r="HV96" s="435"/>
      <c r="HW96" s="435"/>
      <c r="HX96" s="435"/>
      <c r="HY96" s="435"/>
      <c r="HZ96" s="435"/>
      <c r="IA96" s="435"/>
      <c r="IB96" s="435"/>
      <c r="IC96" s="435"/>
      <c r="ID96" s="435"/>
      <c r="IE96" s="435"/>
      <c r="IF96" s="435"/>
      <c r="IG96" s="435"/>
      <c r="IH96" s="435"/>
      <c r="II96" s="435"/>
      <c r="IJ96" s="435"/>
      <c r="IK96" s="435"/>
      <c r="IL96" s="435"/>
      <c r="IM96" s="435"/>
      <c r="IN96" s="435"/>
      <c r="IO96" s="435"/>
      <c r="IP96" s="435"/>
      <c r="IQ96" s="435"/>
      <c r="IR96" s="435"/>
      <c r="IS96" s="435"/>
      <c r="IT96" s="435"/>
      <c r="IU96" s="435"/>
      <c r="IV96" s="435"/>
    </row>
    <row r="97" spans="2:256" ht="21.95" customHeight="1" x14ac:dyDescent="0.2">
      <c r="B97" s="447" t="s">
        <v>11</v>
      </c>
      <c r="C97" s="449"/>
      <c r="D97" s="449"/>
      <c r="E97" s="566" t="str">
        <f>IF(H11="","",H11)</f>
        <v/>
      </c>
      <c r="F97" s="567"/>
      <c r="G97" s="591" t="s">
        <v>162</v>
      </c>
      <c r="H97" s="593"/>
      <c r="I97" s="500"/>
      <c r="J97" s="500"/>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35"/>
      <c r="BC97" s="435"/>
      <c r="BD97" s="435"/>
      <c r="BE97" s="435"/>
      <c r="BF97" s="435"/>
      <c r="BG97" s="435"/>
      <c r="BH97" s="435"/>
      <c r="BI97" s="435"/>
      <c r="BJ97" s="435"/>
      <c r="BK97" s="435"/>
      <c r="BL97" s="435"/>
      <c r="BM97" s="435"/>
      <c r="BN97" s="435"/>
      <c r="BO97" s="435"/>
      <c r="BP97" s="435"/>
      <c r="BQ97" s="435"/>
      <c r="BR97" s="435"/>
      <c r="BS97" s="435"/>
      <c r="BT97" s="435"/>
      <c r="BU97" s="435"/>
      <c r="BV97" s="435"/>
      <c r="BW97" s="435"/>
      <c r="BX97" s="435"/>
      <c r="BY97" s="435"/>
      <c r="BZ97" s="435"/>
      <c r="CA97" s="435"/>
      <c r="CB97" s="435"/>
      <c r="CC97" s="435"/>
      <c r="CD97" s="435"/>
      <c r="CE97" s="435"/>
      <c r="CF97" s="435"/>
      <c r="CG97" s="435"/>
      <c r="CH97" s="435"/>
      <c r="CI97" s="435"/>
      <c r="CJ97" s="435"/>
      <c r="CK97" s="435"/>
      <c r="CL97" s="435"/>
      <c r="CM97" s="435"/>
      <c r="CN97" s="435"/>
      <c r="CO97" s="435"/>
      <c r="CP97" s="435"/>
      <c r="CQ97" s="435"/>
      <c r="CR97" s="435"/>
      <c r="CS97" s="435"/>
      <c r="CT97" s="435"/>
      <c r="CU97" s="435"/>
      <c r="CV97" s="435"/>
      <c r="CW97" s="435"/>
      <c r="CX97" s="435"/>
      <c r="CY97" s="435"/>
      <c r="CZ97" s="435"/>
      <c r="DA97" s="435"/>
      <c r="DB97" s="435"/>
      <c r="DC97" s="435"/>
      <c r="DD97" s="435"/>
      <c r="DE97" s="435"/>
      <c r="DF97" s="435"/>
      <c r="DG97" s="435"/>
      <c r="DH97" s="435"/>
      <c r="DI97" s="435"/>
      <c r="DJ97" s="435"/>
      <c r="DK97" s="435"/>
      <c r="DL97" s="435"/>
      <c r="DM97" s="435"/>
      <c r="DN97" s="435"/>
      <c r="DO97" s="435"/>
      <c r="DP97" s="435"/>
      <c r="DQ97" s="435"/>
      <c r="DR97" s="435"/>
      <c r="DS97" s="435"/>
      <c r="DT97" s="435"/>
      <c r="DU97" s="435"/>
      <c r="DV97" s="435"/>
      <c r="DW97" s="435"/>
      <c r="DX97" s="435"/>
      <c r="DY97" s="435"/>
      <c r="DZ97" s="435"/>
      <c r="EA97" s="435"/>
      <c r="EB97" s="435"/>
      <c r="EC97" s="435"/>
      <c r="ED97" s="435"/>
      <c r="EE97" s="435"/>
      <c r="EF97" s="435"/>
      <c r="EG97" s="435"/>
      <c r="EH97" s="435"/>
      <c r="EI97" s="435"/>
      <c r="EJ97" s="435"/>
      <c r="EK97" s="435"/>
      <c r="EL97" s="435"/>
      <c r="EM97" s="435"/>
      <c r="EN97" s="435"/>
      <c r="EO97" s="435"/>
      <c r="EP97" s="435"/>
      <c r="EQ97" s="435"/>
      <c r="ER97" s="435"/>
      <c r="ES97" s="435"/>
      <c r="ET97" s="435"/>
      <c r="EU97" s="435"/>
      <c r="EV97" s="435"/>
      <c r="EW97" s="435"/>
      <c r="EX97" s="435"/>
      <c r="EY97" s="435"/>
      <c r="EZ97" s="435"/>
      <c r="FA97" s="435"/>
      <c r="FB97" s="435"/>
      <c r="FC97" s="435"/>
      <c r="FD97" s="435"/>
      <c r="FE97" s="435"/>
      <c r="FF97" s="435"/>
      <c r="FG97" s="435"/>
      <c r="FH97" s="435"/>
      <c r="FI97" s="435"/>
      <c r="FJ97" s="435"/>
      <c r="FK97" s="435"/>
      <c r="FL97" s="435"/>
      <c r="FM97" s="435"/>
      <c r="FN97" s="435"/>
      <c r="FO97" s="435"/>
      <c r="FP97" s="435"/>
      <c r="FQ97" s="435"/>
      <c r="FR97" s="435"/>
      <c r="FS97" s="435"/>
      <c r="FT97" s="435"/>
      <c r="FU97" s="435"/>
      <c r="FV97" s="435"/>
      <c r="FW97" s="435"/>
      <c r="FX97" s="435"/>
      <c r="FY97" s="435"/>
      <c r="FZ97" s="435"/>
      <c r="GA97" s="435"/>
      <c r="GB97" s="435"/>
      <c r="GC97" s="435"/>
      <c r="GD97" s="435"/>
      <c r="GE97" s="435"/>
      <c r="GF97" s="435"/>
      <c r="GG97" s="435"/>
      <c r="GH97" s="435"/>
      <c r="GI97" s="435"/>
      <c r="GJ97" s="435"/>
      <c r="GK97" s="435"/>
      <c r="GL97" s="435"/>
      <c r="GM97" s="435"/>
      <c r="GN97" s="435"/>
      <c r="GO97" s="435"/>
      <c r="GP97" s="435"/>
      <c r="GQ97" s="435"/>
      <c r="GR97" s="435"/>
      <c r="GS97" s="435"/>
      <c r="GT97" s="435"/>
      <c r="GU97" s="435"/>
      <c r="GV97" s="435"/>
      <c r="GW97" s="435"/>
      <c r="GX97" s="435"/>
      <c r="GY97" s="435"/>
      <c r="GZ97" s="435"/>
      <c r="HA97" s="435"/>
      <c r="HB97" s="435"/>
      <c r="HC97" s="435"/>
      <c r="HD97" s="435"/>
      <c r="HE97" s="435"/>
      <c r="HF97" s="435"/>
      <c r="HG97" s="435"/>
      <c r="HH97" s="435"/>
      <c r="HI97" s="435"/>
      <c r="HJ97" s="435"/>
      <c r="HK97" s="435"/>
      <c r="HL97" s="435"/>
      <c r="HM97" s="435"/>
      <c r="HN97" s="435"/>
      <c r="HO97" s="435"/>
      <c r="HP97" s="435"/>
      <c r="HQ97" s="435"/>
      <c r="HR97" s="435"/>
      <c r="HS97" s="435"/>
      <c r="HT97" s="435"/>
      <c r="HU97" s="435"/>
      <c r="HV97" s="435"/>
      <c r="HW97" s="435"/>
      <c r="HX97" s="435"/>
      <c r="HY97" s="435"/>
      <c r="HZ97" s="435"/>
      <c r="IA97" s="435"/>
      <c r="IB97" s="435"/>
      <c r="IC97" s="435"/>
      <c r="ID97" s="435"/>
      <c r="IE97" s="435"/>
      <c r="IF97" s="435"/>
      <c r="IG97" s="435"/>
      <c r="IH97" s="435"/>
      <c r="II97" s="435"/>
      <c r="IJ97" s="435"/>
      <c r="IK97" s="435"/>
      <c r="IL97" s="435"/>
      <c r="IM97" s="435"/>
      <c r="IN97" s="435"/>
      <c r="IO97" s="435"/>
      <c r="IP97" s="435"/>
      <c r="IQ97" s="435"/>
      <c r="IR97" s="435"/>
      <c r="IS97" s="435"/>
      <c r="IT97" s="435"/>
      <c r="IU97" s="435"/>
      <c r="IV97" s="435"/>
    </row>
    <row r="98" spans="2:256" ht="21.95" customHeight="1" x14ac:dyDescent="0.2">
      <c r="B98" s="447" t="s">
        <v>44</v>
      </c>
      <c r="C98" s="449"/>
      <c r="D98" s="449"/>
      <c r="E98" s="548"/>
      <c r="F98" s="548"/>
      <c r="G98" s="548"/>
      <c r="H98" s="548"/>
      <c r="I98" s="548"/>
      <c r="J98" s="548"/>
      <c r="K98" s="435"/>
      <c r="L98" s="435"/>
      <c r="M98" s="435"/>
      <c r="N98" s="435"/>
      <c r="O98" s="435"/>
      <c r="P98" s="435"/>
      <c r="Q98" s="435"/>
      <c r="R98" s="435"/>
      <c r="S98" s="435"/>
      <c r="T98" s="435"/>
      <c r="U98" s="435"/>
      <c r="V98" s="435"/>
      <c r="W98" s="435"/>
      <c r="X98" s="435"/>
      <c r="Y98" s="435"/>
      <c r="Z98" s="435"/>
      <c r="AA98" s="435"/>
      <c r="AB98" s="435"/>
      <c r="AC98" s="435"/>
      <c r="AD98" s="435"/>
      <c r="AE98" s="435"/>
      <c r="AF98" s="435"/>
      <c r="AG98" s="435"/>
      <c r="AH98" s="435"/>
      <c r="AI98" s="435"/>
      <c r="AJ98" s="435"/>
      <c r="AK98" s="435"/>
      <c r="AL98" s="435"/>
      <c r="AM98" s="435"/>
      <c r="AN98" s="435"/>
      <c r="AO98" s="435"/>
      <c r="AP98" s="435"/>
      <c r="AQ98" s="435"/>
      <c r="AR98" s="435"/>
      <c r="AS98" s="435"/>
      <c r="AT98" s="435"/>
      <c r="AU98" s="435"/>
      <c r="AV98" s="435"/>
      <c r="AW98" s="435"/>
      <c r="AX98" s="435"/>
      <c r="AY98" s="435"/>
      <c r="AZ98" s="435"/>
      <c r="BA98" s="435"/>
      <c r="BB98" s="435"/>
      <c r="BC98" s="435"/>
      <c r="BD98" s="435"/>
      <c r="BE98" s="435"/>
      <c r="BF98" s="435"/>
      <c r="BG98" s="435"/>
      <c r="BH98" s="435"/>
      <c r="BI98" s="435"/>
      <c r="BJ98" s="435"/>
      <c r="BK98" s="435"/>
      <c r="BL98" s="435"/>
      <c r="BM98" s="435"/>
      <c r="BN98" s="435"/>
      <c r="BO98" s="435"/>
      <c r="BP98" s="435"/>
      <c r="BQ98" s="435"/>
      <c r="BR98" s="435"/>
      <c r="BS98" s="435"/>
      <c r="BT98" s="435"/>
      <c r="BU98" s="435"/>
      <c r="BV98" s="435"/>
      <c r="BW98" s="435"/>
      <c r="BX98" s="435"/>
      <c r="BY98" s="435"/>
      <c r="BZ98" s="435"/>
      <c r="CA98" s="435"/>
      <c r="CB98" s="435"/>
      <c r="CC98" s="435"/>
      <c r="CD98" s="435"/>
      <c r="CE98" s="435"/>
      <c r="CF98" s="435"/>
      <c r="CG98" s="435"/>
      <c r="CH98" s="435"/>
      <c r="CI98" s="435"/>
      <c r="CJ98" s="435"/>
      <c r="CK98" s="435"/>
      <c r="CL98" s="435"/>
      <c r="CM98" s="435"/>
      <c r="CN98" s="435"/>
      <c r="CO98" s="435"/>
      <c r="CP98" s="435"/>
      <c r="CQ98" s="435"/>
      <c r="CR98" s="435"/>
      <c r="CS98" s="435"/>
      <c r="CT98" s="435"/>
      <c r="CU98" s="435"/>
      <c r="CV98" s="435"/>
      <c r="CW98" s="435"/>
      <c r="CX98" s="435"/>
      <c r="CY98" s="435"/>
      <c r="CZ98" s="435"/>
      <c r="DA98" s="435"/>
      <c r="DB98" s="435"/>
      <c r="DC98" s="435"/>
      <c r="DD98" s="435"/>
      <c r="DE98" s="435"/>
      <c r="DF98" s="435"/>
      <c r="DG98" s="435"/>
      <c r="DH98" s="435"/>
      <c r="DI98" s="435"/>
      <c r="DJ98" s="435"/>
      <c r="DK98" s="435"/>
      <c r="DL98" s="435"/>
      <c r="DM98" s="435"/>
      <c r="DN98" s="435"/>
      <c r="DO98" s="435"/>
      <c r="DP98" s="435"/>
      <c r="DQ98" s="435"/>
      <c r="DR98" s="435"/>
      <c r="DS98" s="435"/>
      <c r="DT98" s="435"/>
      <c r="DU98" s="435"/>
      <c r="DV98" s="435"/>
      <c r="DW98" s="435"/>
      <c r="DX98" s="435"/>
      <c r="DY98" s="435"/>
      <c r="DZ98" s="435"/>
      <c r="EA98" s="435"/>
      <c r="EB98" s="435"/>
      <c r="EC98" s="435"/>
      <c r="ED98" s="435"/>
      <c r="EE98" s="435"/>
      <c r="EF98" s="435"/>
      <c r="EG98" s="435"/>
      <c r="EH98" s="435"/>
      <c r="EI98" s="435"/>
      <c r="EJ98" s="435"/>
      <c r="EK98" s="435"/>
      <c r="EL98" s="435"/>
      <c r="EM98" s="435"/>
      <c r="EN98" s="435"/>
      <c r="EO98" s="435"/>
      <c r="EP98" s="435"/>
      <c r="EQ98" s="435"/>
      <c r="ER98" s="435"/>
      <c r="ES98" s="435"/>
      <c r="ET98" s="435"/>
      <c r="EU98" s="435"/>
      <c r="EV98" s="435"/>
      <c r="EW98" s="435"/>
      <c r="EX98" s="435"/>
      <c r="EY98" s="435"/>
      <c r="EZ98" s="435"/>
      <c r="FA98" s="435"/>
      <c r="FB98" s="435"/>
      <c r="FC98" s="435"/>
      <c r="FD98" s="435"/>
      <c r="FE98" s="435"/>
      <c r="FF98" s="435"/>
      <c r="FG98" s="435"/>
      <c r="FH98" s="435"/>
      <c r="FI98" s="435"/>
      <c r="FJ98" s="435"/>
      <c r="FK98" s="435"/>
      <c r="FL98" s="435"/>
      <c r="FM98" s="435"/>
      <c r="FN98" s="435"/>
      <c r="FO98" s="435"/>
      <c r="FP98" s="435"/>
      <c r="FQ98" s="435"/>
      <c r="FR98" s="435"/>
      <c r="FS98" s="435"/>
      <c r="FT98" s="435"/>
      <c r="FU98" s="435"/>
      <c r="FV98" s="435"/>
      <c r="FW98" s="435"/>
      <c r="FX98" s="435"/>
      <c r="FY98" s="435"/>
      <c r="FZ98" s="435"/>
      <c r="GA98" s="435"/>
      <c r="GB98" s="435"/>
      <c r="GC98" s="435"/>
      <c r="GD98" s="435"/>
      <c r="GE98" s="435"/>
      <c r="GF98" s="435"/>
      <c r="GG98" s="435"/>
      <c r="GH98" s="435"/>
      <c r="GI98" s="435"/>
      <c r="GJ98" s="435"/>
      <c r="GK98" s="435"/>
      <c r="GL98" s="435"/>
      <c r="GM98" s="435"/>
      <c r="GN98" s="435"/>
      <c r="GO98" s="435"/>
      <c r="GP98" s="435"/>
      <c r="GQ98" s="435"/>
      <c r="GR98" s="435"/>
      <c r="GS98" s="435"/>
      <c r="GT98" s="435"/>
      <c r="GU98" s="435"/>
      <c r="GV98" s="435"/>
      <c r="GW98" s="435"/>
      <c r="GX98" s="435"/>
      <c r="GY98" s="435"/>
      <c r="GZ98" s="435"/>
      <c r="HA98" s="435"/>
      <c r="HB98" s="435"/>
      <c r="HC98" s="435"/>
      <c r="HD98" s="435"/>
      <c r="HE98" s="435"/>
      <c r="HF98" s="435"/>
      <c r="HG98" s="435"/>
      <c r="HH98" s="435"/>
      <c r="HI98" s="435"/>
      <c r="HJ98" s="435"/>
      <c r="HK98" s="435"/>
      <c r="HL98" s="435"/>
      <c r="HM98" s="435"/>
      <c r="HN98" s="435"/>
      <c r="HO98" s="435"/>
      <c r="HP98" s="435"/>
      <c r="HQ98" s="435"/>
      <c r="HR98" s="435"/>
      <c r="HS98" s="435"/>
      <c r="HT98" s="435"/>
      <c r="HU98" s="435"/>
      <c r="HV98" s="435"/>
      <c r="HW98" s="435"/>
      <c r="HX98" s="435"/>
      <c r="HY98" s="435"/>
      <c r="HZ98" s="435"/>
      <c r="IA98" s="435"/>
      <c r="IB98" s="435"/>
      <c r="IC98" s="435"/>
      <c r="ID98" s="435"/>
      <c r="IE98" s="435"/>
      <c r="IF98" s="435"/>
      <c r="IG98" s="435"/>
      <c r="IH98" s="435"/>
      <c r="II98" s="435"/>
      <c r="IJ98" s="435"/>
      <c r="IK98" s="435"/>
      <c r="IL98" s="435"/>
      <c r="IM98" s="435"/>
      <c r="IN98" s="435"/>
      <c r="IO98" s="435"/>
      <c r="IP98" s="435"/>
      <c r="IQ98" s="435"/>
      <c r="IR98" s="435"/>
      <c r="IS98" s="435"/>
      <c r="IT98" s="435"/>
      <c r="IU98" s="435"/>
      <c r="IV98" s="435"/>
    </row>
    <row r="99" spans="2:256" ht="21.95" customHeight="1" x14ac:dyDescent="0.2">
      <c r="B99" s="447" t="s">
        <v>12</v>
      </c>
      <c r="C99" s="458"/>
      <c r="D99" s="458"/>
      <c r="E99" s="548"/>
      <c r="F99" s="548"/>
      <c r="G99" s="548"/>
      <c r="H99" s="548"/>
      <c r="I99" s="548"/>
      <c r="J99" s="548"/>
      <c r="K99" s="435"/>
      <c r="L99" s="435"/>
      <c r="M99" s="435"/>
      <c r="N99" s="435"/>
      <c r="O99" s="435"/>
      <c r="P99" s="435"/>
      <c r="Q99" s="435"/>
      <c r="R99" s="435"/>
      <c r="S99" s="435"/>
      <c r="T99" s="435"/>
      <c r="U99" s="435"/>
      <c r="V99" s="435"/>
      <c r="W99" s="435"/>
      <c r="X99" s="435"/>
      <c r="Y99" s="435"/>
      <c r="Z99" s="435"/>
      <c r="AA99" s="435"/>
      <c r="AB99" s="435"/>
      <c r="AC99" s="435"/>
      <c r="AD99" s="435"/>
      <c r="AE99" s="435"/>
      <c r="AF99" s="435"/>
      <c r="AG99" s="435"/>
      <c r="AH99" s="435"/>
      <c r="AI99" s="435"/>
      <c r="AJ99" s="435"/>
      <c r="AK99" s="435"/>
      <c r="AL99" s="435"/>
      <c r="AM99" s="435"/>
      <c r="AN99" s="435"/>
      <c r="AO99" s="435"/>
      <c r="AP99" s="435"/>
      <c r="AQ99" s="435"/>
      <c r="AR99" s="435"/>
      <c r="AS99" s="435"/>
      <c r="AT99" s="435"/>
      <c r="AU99" s="435"/>
      <c r="AV99" s="435"/>
      <c r="AW99" s="435"/>
      <c r="AX99" s="435"/>
      <c r="AY99" s="435"/>
      <c r="AZ99" s="435"/>
      <c r="BA99" s="435"/>
      <c r="BB99" s="435"/>
      <c r="BC99" s="435"/>
      <c r="BD99" s="435"/>
      <c r="BE99" s="435"/>
      <c r="BF99" s="435"/>
      <c r="BG99" s="435"/>
      <c r="BH99" s="435"/>
      <c r="BI99" s="435"/>
      <c r="BJ99" s="435"/>
      <c r="BK99" s="435"/>
      <c r="BL99" s="435"/>
      <c r="BM99" s="435"/>
      <c r="BN99" s="435"/>
      <c r="BO99" s="435"/>
      <c r="BP99" s="435"/>
      <c r="BQ99" s="435"/>
      <c r="BR99" s="435"/>
      <c r="BS99" s="435"/>
      <c r="BT99" s="435"/>
      <c r="BU99" s="435"/>
      <c r="BV99" s="435"/>
      <c r="BW99" s="435"/>
      <c r="BX99" s="435"/>
      <c r="BY99" s="435"/>
      <c r="BZ99" s="435"/>
      <c r="CA99" s="435"/>
      <c r="CB99" s="435"/>
      <c r="CC99" s="435"/>
      <c r="CD99" s="435"/>
      <c r="CE99" s="435"/>
      <c r="CF99" s="435"/>
      <c r="CG99" s="435"/>
      <c r="CH99" s="435"/>
      <c r="CI99" s="435"/>
      <c r="CJ99" s="435"/>
      <c r="CK99" s="435"/>
      <c r="CL99" s="435"/>
      <c r="CM99" s="435"/>
      <c r="CN99" s="435"/>
      <c r="CO99" s="435"/>
      <c r="CP99" s="435"/>
      <c r="CQ99" s="435"/>
      <c r="CR99" s="435"/>
      <c r="CS99" s="435"/>
      <c r="CT99" s="435"/>
      <c r="CU99" s="435"/>
      <c r="CV99" s="435"/>
      <c r="CW99" s="435"/>
      <c r="CX99" s="435"/>
      <c r="CY99" s="435"/>
      <c r="CZ99" s="435"/>
      <c r="DA99" s="435"/>
      <c r="DB99" s="435"/>
      <c r="DC99" s="435"/>
      <c r="DD99" s="435"/>
      <c r="DE99" s="435"/>
      <c r="DF99" s="435"/>
      <c r="DG99" s="435"/>
      <c r="DH99" s="435"/>
      <c r="DI99" s="435"/>
      <c r="DJ99" s="435"/>
      <c r="DK99" s="435"/>
      <c r="DL99" s="435"/>
      <c r="DM99" s="435"/>
      <c r="DN99" s="435"/>
      <c r="DO99" s="435"/>
      <c r="DP99" s="435"/>
      <c r="DQ99" s="435"/>
      <c r="DR99" s="435"/>
      <c r="DS99" s="435"/>
      <c r="DT99" s="435"/>
      <c r="DU99" s="435"/>
      <c r="DV99" s="435"/>
      <c r="DW99" s="435"/>
      <c r="DX99" s="435"/>
      <c r="DY99" s="435"/>
      <c r="DZ99" s="435"/>
      <c r="EA99" s="435"/>
      <c r="EB99" s="435"/>
      <c r="EC99" s="435"/>
      <c r="ED99" s="435"/>
      <c r="EE99" s="435"/>
      <c r="EF99" s="435"/>
      <c r="EG99" s="435"/>
      <c r="EH99" s="435"/>
      <c r="EI99" s="435"/>
      <c r="EJ99" s="435"/>
      <c r="EK99" s="435"/>
      <c r="EL99" s="435"/>
      <c r="EM99" s="435"/>
      <c r="EN99" s="435"/>
      <c r="EO99" s="435"/>
      <c r="EP99" s="435"/>
      <c r="EQ99" s="435"/>
      <c r="ER99" s="435"/>
      <c r="ES99" s="435"/>
      <c r="ET99" s="435"/>
      <c r="EU99" s="435"/>
      <c r="EV99" s="435"/>
      <c r="EW99" s="435"/>
      <c r="EX99" s="435"/>
      <c r="EY99" s="435"/>
      <c r="EZ99" s="435"/>
      <c r="FA99" s="435"/>
      <c r="FB99" s="435"/>
      <c r="FC99" s="435"/>
      <c r="FD99" s="435"/>
      <c r="FE99" s="435"/>
      <c r="FF99" s="435"/>
      <c r="FG99" s="435"/>
      <c r="FH99" s="435"/>
      <c r="FI99" s="435"/>
      <c r="FJ99" s="435"/>
      <c r="FK99" s="435"/>
      <c r="FL99" s="435"/>
      <c r="FM99" s="435"/>
      <c r="FN99" s="435"/>
      <c r="FO99" s="435"/>
      <c r="FP99" s="435"/>
      <c r="FQ99" s="435"/>
      <c r="FR99" s="435"/>
      <c r="FS99" s="435"/>
      <c r="FT99" s="435"/>
      <c r="FU99" s="435"/>
      <c r="FV99" s="435"/>
      <c r="FW99" s="435"/>
      <c r="FX99" s="435"/>
      <c r="FY99" s="435"/>
      <c r="FZ99" s="435"/>
      <c r="GA99" s="435"/>
      <c r="GB99" s="435"/>
      <c r="GC99" s="435"/>
      <c r="GD99" s="435"/>
      <c r="GE99" s="435"/>
      <c r="GF99" s="435"/>
      <c r="GG99" s="435"/>
      <c r="GH99" s="435"/>
      <c r="GI99" s="435"/>
      <c r="GJ99" s="435"/>
      <c r="GK99" s="435"/>
      <c r="GL99" s="435"/>
      <c r="GM99" s="435"/>
      <c r="GN99" s="435"/>
      <c r="GO99" s="435"/>
      <c r="GP99" s="435"/>
      <c r="GQ99" s="435"/>
      <c r="GR99" s="435"/>
      <c r="GS99" s="435"/>
      <c r="GT99" s="435"/>
      <c r="GU99" s="435"/>
      <c r="GV99" s="435"/>
      <c r="GW99" s="435"/>
      <c r="GX99" s="435"/>
      <c r="GY99" s="435"/>
      <c r="GZ99" s="435"/>
      <c r="HA99" s="435"/>
      <c r="HB99" s="435"/>
      <c r="HC99" s="435"/>
      <c r="HD99" s="435"/>
      <c r="HE99" s="435"/>
      <c r="HF99" s="435"/>
      <c r="HG99" s="435"/>
      <c r="HH99" s="435"/>
      <c r="HI99" s="435"/>
      <c r="HJ99" s="435"/>
      <c r="HK99" s="435"/>
      <c r="HL99" s="435"/>
      <c r="HM99" s="435"/>
      <c r="HN99" s="435"/>
      <c r="HO99" s="435"/>
      <c r="HP99" s="435"/>
      <c r="HQ99" s="435"/>
      <c r="HR99" s="435"/>
      <c r="HS99" s="435"/>
      <c r="HT99" s="435"/>
      <c r="HU99" s="435"/>
      <c r="HV99" s="435"/>
      <c r="HW99" s="435"/>
      <c r="HX99" s="435"/>
      <c r="HY99" s="435"/>
      <c r="HZ99" s="435"/>
      <c r="IA99" s="435"/>
      <c r="IB99" s="435"/>
      <c r="IC99" s="435"/>
      <c r="ID99" s="435"/>
      <c r="IE99" s="435"/>
      <c r="IF99" s="435"/>
      <c r="IG99" s="435"/>
      <c r="IH99" s="435"/>
      <c r="II99" s="435"/>
      <c r="IJ99" s="435"/>
      <c r="IK99" s="435"/>
      <c r="IL99" s="435"/>
      <c r="IM99" s="435"/>
      <c r="IN99" s="435"/>
      <c r="IO99" s="435"/>
      <c r="IP99" s="435"/>
      <c r="IQ99" s="435"/>
      <c r="IR99" s="435"/>
      <c r="IS99" s="435"/>
      <c r="IT99" s="435"/>
      <c r="IU99" s="435"/>
      <c r="IV99" s="435"/>
    </row>
    <row r="100" spans="2:256" ht="21.95" customHeight="1" x14ac:dyDescent="0.2">
      <c r="B100" s="447" t="s">
        <v>45</v>
      </c>
      <c r="C100" s="458"/>
      <c r="D100" s="458"/>
      <c r="E100" s="590"/>
      <c r="F100" s="578"/>
      <c r="G100" s="591"/>
      <c r="H100" s="592"/>
      <c r="I100" s="592"/>
      <c r="J100" s="593"/>
      <c r="K100" s="435"/>
      <c r="L100" s="435"/>
      <c r="M100" s="435"/>
      <c r="N100" s="435"/>
      <c r="O100" s="435"/>
      <c r="P100" s="435"/>
      <c r="Q100" s="435"/>
      <c r="R100" s="435"/>
      <c r="S100" s="435"/>
      <c r="T100" s="435"/>
      <c r="U100" s="435"/>
      <c r="V100" s="435"/>
      <c r="W100" s="435"/>
      <c r="X100" s="435"/>
      <c r="Y100" s="435"/>
      <c r="Z100" s="435"/>
      <c r="AA100" s="435"/>
      <c r="AB100" s="435"/>
      <c r="AC100" s="435"/>
      <c r="AD100" s="435"/>
      <c r="AE100" s="435"/>
      <c r="AF100" s="435"/>
      <c r="AG100" s="435"/>
      <c r="AH100" s="435"/>
      <c r="AI100" s="435"/>
      <c r="AJ100" s="435"/>
      <c r="AK100" s="435"/>
      <c r="AL100" s="435"/>
      <c r="AM100" s="435"/>
      <c r="AN100" s="435"/>
      <c r="AO100" s="435"/>
      <c r="AP100" s="435"/>
      <c r="AQ100" s="435"/>
      <c r="AR100" s="435"/>
      <c r="AS100" s="435"/>
      <c r="AT100" s="435"/>
      <c r="AU100" s="435"/>
      <c r="AV100" s="435"/>
      <c r="AW100" s="435"/>
      <c r="AX100" s="435"/>
      <c r="AY100" s="435"/>
      <c r="AZ100" s="435"/>
      <c r="BA100" s="435"/>
      <c r="BB100" s="435"/>
      <c r="BC100" s="435"/>
      <c r="BD100" s="435"/>
      <c r="BE100" s="435"/>
      <c r="BF100" s="435"/>
      <c r="BG100" s="435"/>
      <c r="BH100" s="435"/>
      <c r="BI100" s="435"/>
      <c r="BJ100" s="435"/>
      <c r="BK100" s="435"/>
      <c r="BL100" s="435"/>
      <c r="BM100" s="435"/>
      <c r="BN100" s="435"/>
      <c r="BO100" s="435"/>
      <c r="BP100" s="435"/>
      <c r="BQ100" s="435"/>
      <c r="BR100" s="435"/>
      <c r="BS100" s="435"/>
      <c r="BT100" s="435"/>
      <c r="BU100" s="435"/>
      <c r="BV100" s="435"/>
      <c r="BW100" s="435"/>
      <c r="BX100" s="435"/>
      <c r="BY100" s="435"/>
      <c r="BZ100" s="435"/>
      <c r="CA100" s="435"/>
      <c r="CB100" s="435"/>
      <c r="CC100" s="435"/>
      <c r="CD100" s="435"/>
      <c r="CE100" s="435"/>
      <c r="CF100" s="435"/>
      <c r="CG100" s="435"/>
      <c r="CH100" s="435"/>
      <c r="CI100" s="435"/>
      <c r="CJ100" s="435"/>
      <c r="CK100" s="435"/>
      <c r="CL100" s="435"/>
      <c r="CM100" s="435"/>
      <c r="CN100" s="435"/>
      <c r="CO100" s="435"/>
      <c r="CP100" s="435"/>
      <c r="CQ100" s="435"/>
      <c r="CR100" s="435"/>
      <c r="CS100" s="435"/>
      <c r="CT100" s="435"/>
      <c r="CU100" s="435"/>
      <c r="CV100" s="435"/>
      <c r="CW100" s="435"/>
      <c r="CX100" s="435"/>
      <c r="CY100" s="435"/>
      <c r="CZ100" s="435"/>
      <c r="DA100" s="435"/>
      <c r="DB100" s="435"/>
      <c r="DC100" s="435"/>
      <c r="DD100" s="435"/>
      <c r="DE100" s="435"/>
      <c r="DF100" s="435"/>
      <c r="DG100" s="435"/>
      <c r="DH100" s="435"/>
      <c r="DI100" s="435"/>
      <c r="DJ100" s="435"/>
      <c r="DK100" s="435"/>
      <c r="DL100" s="435"/>
      <c r="DM100" s="435"/>
      <c r="DN100" s="435"/>
      <c r="DO100" s="435"/>
      <c r="DP100" s="435"/>
      <c r="DQ100" s="435"/>
      <c r="DR100" s="435"/>
      <c r="DS100" s="435"/>
      <c r="DT100" s="435"/>
      <c r="DU100" s="435"/>
      <c r="DV100" s="435"/>
      <c r="DW100" s="435"/>
      <c r="DX100" s="435"/>
      <c r="DY100" s="435"/>
      <c r="DZ100" s="435"/>
      <c r="EA100" s="435"/>
      <c r="EB100" s="435"/>
      <c r="EC100" s="435"/>
      <c r="ED100" s="435"/>
      <c r="EE100" s="435"/>
      <c r="EF100" s="435"/>
      <c r="EG100" s="435"/>
      <c r="EH100" s="435"/>
      <c r="EI100" s="435"/>
      <c r="EJ100" s="435"/>
      <c r="EK100" s="435"/>
      <c r="EL100" s="435"/>
      <c r="EM100" s="435"/>
      <c r="EN100" s="435"/>
      <c r="EO100" s="435"/>
      <c r="EP100" s="435"/>
      <c r="EQ100" s="435"/>
      <c r="ER100" s="435"/>
      <c r="ES100" s="435"/>
      <c r="ET100" s="435"/>
      <c r="EU100" s="435"/>
      <c r="EV100" s="435"/>
      <c r="EW100" s="435"/>
      <c r="EX100" s="435"/>
      <c r="EY100" s="435"/>
      <c r="EZ100" s="435"/>
      <c r="FA100" s="435"/>
      <c r="FB100" s="435"/>
      <c r="FC100" s="435"/>
      <c r="FD100" s="435"/>
      <c r="FE100" s="435"/>
      <c r="FF100" s="435"/>
      <c r="FG100" s="435"/>
      <c r="FH100" s="435"/>
      <c r="FI100" s="435"/>
      <c r="FJ100" s="435"/>
      <c r="FK100" s="435"/>
      <c r="FL100" s="435"/>
      <c r="FM100" s="435"/>
      <c r="FN100" s="435"/>
      <c r="FO100" s="435"/>
      <c r="FP100" s="435"/>
      <c r="FQ100" s="435"/>
      <c r="FR100" s="435"/>
      <c r="FS100" s="435"/>
      <c r="FT100" s="435"/>
      <c r="FU100" s="435"/>
      <c r="FV100" s="435"/>
      <c r="FW100" s="435"/>
      <c r="FX100" s="435"/>
      <c r="FY100" s="435"/>
      <c r="FZ100" s="435"/>
      <c r="GA100" s="435"/>
      <c r="GB100" s="435"/>
      <c r="GC100" s="435"/>
      <c r="GD100" s="435"/>
      <c r="GE100" s="435"/>
      <c r="GF100" s="435"/>
      <c r="GG100" s="435"/>
      <c r="GH100" s="435"/>
      <c r="GI100" s="435"/>
      <c r="GJ100" s="435"/>
      <c r="GK100" s="435"/>
      <c r="GL100" s="435"/>
      <c r="GM100" s="435"/>
      <c r="GN100" s="435"/>
      <c r="GO100" s="435"/>
      <c r="GP100" s="435"/>
      <c r="GQ100" s="435"/>
      <c r="GR100" s="435"/>
      <c r="GS100" s="435"/>
      <c r="GT100" s="435"/>
      <c r="GU100" s="435"/>
      <c r="GV100" s="435"/>
      <c r="GW100" s="435"/>
      <c r="GX100" s="435"/>
      <c r="GY100" s="435"/>
      <c r="GZ100" s="435"/>
      <c r="HA100" s="435"/>
      <c r="HB100" s="435"/>
      <c r="HC100" s="435"/>
      <c r="HD100" s="435"/>
      <c r="HE100" s="435"/>
      <c r="HF100" s="435"/>
      <c r="HG100" s="435"/>
      <c r="HH100" s="435"/>
      <c r="HI100" s="435"/>
      <c r="HJ100" s="435"/>
      <c r="HK100" s="435"/>
      <c r="HL100" s="435"/>
      <c r="HM100" s="435"/>
      <c r="HN100" s="435"/>
      <c r="HO100" s="435"/>
      <c r="HP100" s="435"/>
      <c r="HQ100" s="435"/>
      <c r="HR100" s="435"/>
      <c r="HS100" s="435"/>
      <c r="HT100" s="435"/>
      <c r="HU100" s="435"/>
      <c r="HV100" s="435"/>
      <c r="HW100" s="435"/>
      <c r="HX100" s="435"/>
      <c r="HY100" s="435"/>
      <c r="HZ100" s="435"/>
      <c r="IA100" s="435"/>
      <c r="IB100" s="435"/>
      <c r="IC100" s="435"/>
      <c r="ID100" s="435"/>
      <c r="IE100" s="435"/>
      <c r="IF100" s="435"/>
      <c r="IG100" s="435"/>
      <c r="IH100" s="435"/>
      <c r="II100" s="435"/>
      <c r="IJ100" s="435"/>
      <c r="IK100" s="435"/>
      <c r="IL100" s="435"/>
      <c r="IM100" s="435"/>
      <c r="IN100" s="435"/>
      <c r="IO100" s="435"/>
      <c r="IP100" s="435"/>
      <c r="IQ100" s="435"/>
      <c r="IR100" s="435"/>
      <c r="IS100" s="435"/>
      <c r="IT100" s="435"/>
      <c r="IU100" s="435"/>
      <c r="IV100" s="435"/>
    </row>
    <row r="101" spans="2:256" ht="21.95" customHeight="1" x14ac:dyDescent="0.2">
      <c r="B101" s="627" t="s">
        <v>140</v>
      </c>
      <c r="C101" s="519"/>
      <c r="D101" s="628"/>
      <c r="E101" s="500"/>
      <c r="F101" s="500"/>
      <c r="G101" s="456" t="s">
        <v>108</v>
      </c>
      <c r="H101" s="448"/>
      <c r="I101" s="460" t="s">
        <v>141</v>
      </c>
      <c r="J101" s="448"/>
      <c r="K101" s="435"/>
      <c r="L101" s="435"/>
      <c r="M101" s="435"/>
      <c r="N101" s="435"/>
      <c r="O101" s="435"/>
      <c r="P101" s="435"/>
      <c r="Q101" s="435"/>
      <c r="R101" s="435"/>
      <c r="S101" s="435"/>
      <c r="T101" s="435"/>
      <c r="U101" s="435"/>
      <c r="V101" s="435"/>
      <c r="W101" s="435"/>
      <c r="X101" s="435"/>
      <c r="Y101" s="435"/>
      <c r="Z101" s="435"/>
      <c r="AA101" s="435"/>
      <c r="AB101" s="435"/>
      <c r="AC101" s="435"/>
      <c r="AD101" s="435"/>
      <c r="AE101" s="435"/>
      <c r="AF101" s="435"/>
      <c r="AG101" s="435"/>
      <c r="AH101" s="435"/>
      <c r="AI101" s="435"/>
      <c r="AJ101" s="435"/>
      <c r="AK101" s="435"/>
      <c r="AL101" s="435"/>
      <c r="AM101" s="435"/>
      <c r="AN101" s="435"/>
      <c r="AO101" s="435"/>
      <c r="AP101" s="435"/>
      <c r="AQ101" s="435"/>
      <c r="AR101" s="435"/>
      <c r="AS101" s="435"/>
      <c r="AT101" s="435"/>
      <c r="AU101" s="435"/>
      <c r="AV101" s="435"/>
      <c r="AW101" s="435"/>
      <c r="AX101" s="435"/>
      <c r="AY101" s="435"/>
      <c r="AZ101" s="435"/>
      <c r="BA101" s="435"/>
      <c r="BB101" s="435"/>
      <c r="BC101" s="435"/>
      <c r="BD101" s="435"/>
      <c r="BE101" s="435"/>
      <c r="BF101" s="435"/>
      <c r="BG101" s="435"/>
      <c r="BH101" s="435"/>
      <c r="BI101" s="435"/>
      <c r="BJ101" s="435"/>
      <c r="BK101" s="435"/>
      <c r="BL101" s="435"/>
      <c r="BM101" s="435"/>
      <c r="BN101" s="435"/>
      <c r="BO101" s="435"/>
      <c r="BP101" s="435"/>
      <c r="BQ101" s="435"/>
      <c r="BR101" s="435"/>
      <c r="BS101" s="435"/>
      <c r="BT101" s="435"/>
      <c r="BU101" s="435"/>
      <c r="BV101" s="435"/>
      <c r="BW101" s="435"/>
      <c r="BX101" s="435"/>
      <c r="BY101" s="435"/>
      <c r="BZ101" s="435"/>
      <c r="CA101" s="435"/>
      <c r="CB101" s="435"/>
      <c r="CC101" s="435"/>
      <c r="CD101" s="435"/>
      <c r="CE101" s="435"/>
      <c r="CF101" s="435"/>
      <c r="CG101" s="435"/>
      <c r="CH101" s="435"/>
      <c r="CI101" s="435"/>
      <c r="CJ101" s="435"/>
      <c r="CK101" s="435"/>
      <c r="CL101" s="435"/>
      <c r="CM101" s="435"/>
      <c r="CN101" s="435"/>
      <c r="CO101" s="435"/>
      <c r="CP101" s="435"/>
      <c r="CQ101" s="435"/>
      <c r="CR101" s="435"/>
      <c r="CS101" s="435"/>
      <c r="CT101" s="435"/>
      <c r="CU101" s="435"/>
      <c r="CV101" s="435"/>
      <c r="CW101" s="435"/>
      <c r="CX101" s="435"/>
      <c r="CY101" s="435"/>
      <c r="CZ101" s="435"/>
      <c r="DA101" s="435"/>
      <c r="DB101" s="435"/>
      <c r="DC101" s="435"/>
      <c r="DD101" s="435"/>
      <c r="DE101" s="435"/>
      <c r="DF101" s="435"/>
      <c r="DG101" s="435"/>
      <c r="DH101" s="435"/>
      <c r="DI101" s="435"/>
      <c r="DJ101" s="435"/>
      <c r="DK101" s="435"/>
      <c r="DL101" s="435"/>
      <c r="DM101" s="435"/>
      <c r="DN101" s="435"/>
      <c r="DO101" s="435"/>
      <c r="DP101" s="435"/>
      <c r="DQ101" s="435"/>
      <c r="DR101" s="435"/>
      <c r="DS101" s="435"/>
      <c r="DT101" s="435"/>
      <c r="DU101" s="435"/>
      <c r="DV101" s="435"/>
      <c r="DW101" s="435"/>
      <c r="DX101" s="435"/>
      <c r="DY101" s="435"/>
      <c r="DZ101" s="435"/>
      <c r="EA101" s="435"/>
      <c r="EB101" s="435"/>
      <c r="EC101" s="435"/>
      <c r="ED101" s="435"/>
      <c r="EE101" s="435"/>
      <c r="EF101" s="435"/>
      <c r="EG101" s="435"/>
      <c r="EH101" s="435"/>
      <c r="EI101" s="435"/>
      <c r="EJ101" s="435"/>
      <c r="EK101" s="435"/>
      <c r="EL101" s="435"/>
      <c r="EM101" s="435"/>
      <c r="EN101" s="435"/>
      <c r="EO101" s="435"/>
      <c r="EP101" s="435"/>
      <c r="EQ101" s="435"/>
      <c r="ER101" s="435"/>
      <c r="ES101" s="435"/>
      <c r="ET101" s="435"/>
      <c r="EU101" s="435"/>
      <c r="EV101" s="435"/>
      <c r="EW101" s="435"/>
      <c r="EX101" s="435"/>
      <c r="EY101" s="435"/>
      <c r="EZ101" s="435"/>
      <c r="FA101" s="435"/>
      <c r="FB101" s="435"/>
      <c r="FC101" s="435"/>
      <c r="FD101" s="435"/>
      <c r="FE101" s="435"/>
      <c r="FF101" s="435"/>
      <c r="FG101" s="435"/>
      <c r="FH101" s="435"/>
      <c r="FI101" s="435"/>
      <c r="FJ101" s="435"/>
      <c r="FK101" s="435"/>
      <c r="FL101" s="435"/>
      <c r="FM101" s="435"/>
      <c r="FN101" s="435"/>
      <c r="FO101" s="435"/>
      <c r="FP101" s="435"/>
      <c r="FQ101" s="435"/>
      <c r="FR101" s="435"/>
      <c r="FS101" s="435"/>
      <c r="FT101" s="435"/>
      <c r="FU101" s="435"/>
      <c r="FV101" s="435"/>
      <c r="FW101" s="435"/>
      <c r="FX101" s="435"/>
      <c r="FY101" s="435"/>
      <c r="FZ101" s="435"/>
      <c r="GA101" s="435"/>
      <c r="GB101" s="435"/>
      <c r="GC101" s="435"/>
      <c r="GD101" s="435"/>
      <c r="GE101" s="435"/>
      <c r="GF101" s="435"/>
      <c r="GG101" s="435"/>
      <c r="GH101" s="435"/>
      <c r="GI101" s="435"/>
      <c r="GJ101" s="435"/>
      <c r="GK101" s="435"/>
      <c r="GL101" s="435"/>
      <c r="GM101" s="435"/>
      <c r="GN101" s="435"/>
      <c r="GO101" s="435"/>
      <c r="GP101" s="435"/>
      <c r="GQ101" s="435"/>
      <c r="GR101" s="435"/>
      <c r="GS101" s="435"/>
      <c r="GT101" s="435"/>
      <c r="GU101" s="435"/>
      <c r="GV101" s="435"/>
      <c r="GW101" s="435"/>
      <c r="GX101" s="435"/>
      <c r="GY101" s="435"/>
      <c r="GZ101" s="435"/>
      <c r="HA101" s="435"/>
      <c r="HB101" s="435"/>
      <c r="HC101" s="435"/>
      <c r="HD101" s="435"/>
      <c r="HE101" s="435"/>
      <c r="HF101" s="435"/>
      <c r="HG101" s="435"/>
      <c r="HH101" s="435"/>
      <c r="HI101" s="435"/>
      <c r="HJ101" s="435"/>
      <c r="HK101" s="435"/>
      <c r="HL101" s="435"/>
      <c r="HM101" s="435"/>
      <c r="HN101" s="435"/>
      <c r="HO101" s="435"/>
      <c r="HP101" s="435"/>
      <c r="HQ101" s="435"/>
      <c r="HR101" s="435"/>
      <c r="HS101" s="435"/>
      <c r="HT101" s="435"/>
      <c r="HU101" s="435"/>
      <c r="HV101" s="435"/>
      <c r="HW101" s="435"/>
      <c r="HX101" s="435"/>
      <c r="HY101" s="435"/>
      <c r="HZ101" s="435"/>
      <c r="IA101" s="435"/>
      <c r="IB101" s="435"/>
      <c r="IC101" s="435"/>
      <c r="ID101" s="435"/>
      <c r="IE101" s="435"/>
      <c r="IF101" s="435"/>
      <c r="IG101" s="435"/>
      <c r="IH101" s="435"/>
      <c r="II101" s="435"/>
      <c r="IJ101" s="435"/>
      <c r="IK101" s="435"/>
      <c r="IL101" s="435"/>
      <c r="IM101" s="435"/>
      <c r="IN101" s="435"/>
      <c r="IO101" s="435"/>
      <c r="IP101" s="435"/>
      <c r="IQ101" s="435"/>
      <c r="IR101" s="435"/>
      <c r="IS101" s="435"/>
      <c r="IT101" s="435"/>
      <c r="IU101" s="435"/>
      <c r="IV101" s="435"/>
    </row>
    <row r="102" spans="2:256" ht="31.5" customHeight="1" x14ac:dyDescent="0.2">
      <c r="B102" s="447" t="s">
        <v>130</v>
      </c>
      <c r="C102" s="449"/>
      <c r="D102" s="449"/>
      <c r="E102" s="616"/>
      <c r="F102" s="619"/>
      <c r="G102" s="620"/>
      <c r="H102" s="459" t="s">
        <v>90</v>
      </c>
      <c r="I102" s="577"/>
      <c r="J102" s="578"/>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35"/>
      <c r="BC102" s="435"/>
      <c r="BD102" s="435"/>
      <c r="BE102" s="435"/>
      <c r="BF102" s="435"/>
      <c r="BG102" s="435"/>
      <c r="BH102" s="435"/>
      <c r="BI102" s="435"/>
      <c r="BJ102" s="435"/>
      <c r="BK102" s="435"/>
      <c r="BL102" s="435"/>
      <c r="BM102" s="435"/>
      <c r="BN102" s="435"/>
      <c r="BO102" s="435"/>
      <c r="BP102" s="435"/>
      <c r="BQ102" s="435"/>
      <c r="BR102" s="435"/>
      <c r="BS102" s="435"/>
      <c r="BT102" s="435"/>
      <c r="BU102" s="435"/>
      <c r="BV102" s="435"/>
      <c r="BW102" s="435"/>
      <c r="BX102" s="435"/>
      <c r="BY102" s="435"/>
      <c r="BZ102" s="435"/>
      <c r="CA102" s="435"/>
      <c r="CB102" s="435"/>
      <c r="CC102" s="435"/>
      <c r="CD102" s="435"/>
      <c r="CE102" s="435"/>
      <c r="CF102" s="435"/>
      <c r="CG102" s="435"/>
      <c r="CH102" s="435"/>
      <c r="CI102" s="435"/>
      <c r="CJ102" s="435"/>
      <c r="CK102" s="435"/>
      <c r="CL102" s="435"/>
      <c r="CM102" s="435"/>
      <c r="CN102" s="435"/>
      <c r="CO102" s="435"/>
      <c r="CP102" s="435"/>
      <c r="CQ102" s="435"/>
      <c r="CR102" s="435"/>
      <c r="CS102" s="435"/>
      <c r="CT102" s="435"/>
      <c r="CU102" s="435"/>
      <c r="CV102" s="435"/>
      <c r="CW102" s="435"/>
      <c r="CX102" s="435"/>
      <c r="CY102" s="435"/>
      <c r="CZ102" s="435"/>
      <c r="DA102" s="435"/>
      <c r="DB102" s="435"/>
      <c r="DC102" s="435"/>
      <c r="DD102" s="435"/>
      <c r="DE102" s="435"/>
      <c r="DF102" s="435"/>
      <c r="DG102" s="435"/>
      <c r="DH102" s="435"/>
      <c r="DI102" s="435"/>
      <c r="DJ102" s="435"/>
      <c r="DK102" s="435"/>
      <c r="DL102" s="435"/>
      <c r="DM102" s="435"/>
      <c r="DN102" s="435"/>
      <c r="DO102" s="435"/>
      <c r="DP102" s="435"/>
      <c r="DQ102" s="435"/>
      <c r="DR102" s="435"/>
      <c r="DS102" s="435"/>
      <c r="DT102" s="435"/>
      <c r="DU102" s="435"/>
      <c r="DV102" s="435"/>
      <c r="DW102" s="435"/>
      <c r="DX102" s="435"/>
      <c r="DY102" s="435"/>
      <c r="DZ102" s="435"/>
      <c r="EA102" s="435"/>
      <c r="EB102" s="435"/>
      <c r="EC102" s="435"/>
      <c r="ED102" s="435"/>
      <c r="EE102" s="435"/>
      <c r="EF102" s="435"/>
      <c r="EG102" s="435"/>
      <c r="EH102" s="435"/>
      <c r="EI102" s="435"/>
      <c r="EJ102" s="435"/>
      <c r="EK102" s="435"/>
      <c r="EL102" s="435"/>
      <c r="EM102" s="435"/>
      <c r="EN102" s="435"/>
      <c r="EO102" s="435"/>
      <c r="EP102" s="435"/>
      <c r="EQ102" s="435"/>
      <c r="ER102" s="435"/>
      <c r="ES102" s="435"/>
      <c r="ET102" s="435"/>
      <c r="EU102" s="435"/>
      <c r="EV102" s="435"/>
      <c r="EW102" s="435"/>
      <c r="EX102" s="435"/>
      <c r="EY102" s="435"/>
      <c r="EZ102" s="435"/>
      <c r="FA102" s="435"/>
      <c r="FB102" s="435"/>
      <c r="FC102" s="435"/>
      <c r="FD102" s="435"/>
      <c r="FE102" s="435"/>
      <c r="FF102" s="435"/>
      <c r="FG102" s="435"/>
      <c r="FH102" s="435"/>
      <c r="FI102" s="435"/>
      <c r="FJ102" s="435"/>
      <c r="FK102" s="435"/>
      <c r="FL102" s="435"/>
      <c r="FM102" s="435"/>
      <c r="FN102" s="435"/>
      <c r="FO102" s="435"/>
      <c r="FP102" s="435"/>
      <c r="FQ102" s="435"/>
      <c r="FR102" s="435"/>
      <c r="FS102" s="435"/>
      <c r="FT102" s="435"/>
      <c r="FU102" s="435"/>
      <c r="FV102" s="435"/>
      <c r="FW102" s="435"/>
      <c r="FX102" s="435"/>
      <c r="FY102" s="435"/>
      <c r="FZ102" s="435"/>
      <c r="GA102" s="435"/>
      <c r="GB102" s="435"/>
      <c r="GC102" s="435"/>
      <c r="GD102" s="435"/>
      <c r="GE102" s="435"/>
      <c r="GF102" s="435"/>
      <c r="GG102" s="435"/>
      <c r="GH102" s="435"/>
      <c r="GI102" s="435"/>
      <c r="GJ102" s="435"/>
      <c r="GK102" s="435"/>
      <c r="GL102" s="435"/>
      <c r="GM102" s="435"/>
      <c r="GN102" s="435"/>
      <c r="GO102" s="435"/>
      <c r="GP102" s="435"/>
      <c r="GQ102" s="435"/>
      <c r="GR102" s="435"/>
      <c r="GS102" s="435"/>
      <c r="GT102" s="435"/>
      <c r="GU102" s="435"/>
      <c r="GV102" s="435"/>
      <c r="GW102" s="435"/>
      <c r="GX102" s="435"/>
      <c r="GY102" s="435"/>
      <c r="GZ102" s="435"/>
      <c r="HA102" s="435"/>
      <c r="HB102" s="435"/>
      <c r="HC102" s="435"/>
      <c r="HD102" s="435"/>
      <c r="HE102" s="435"/>
      <c r="HF102" s="435"/>
      <c r="HG102" s="435"/>
      <c r="HH102" s="435"/>
      <c r="HI102" s="435"/>
      <c r="HJ102" s="435"/>
      <c r="HK102" s="435"/>
      <c r="HL102" s="435"/>
      <c r="HM102" s="435"/>
      <c r="HN102" s="435"/>
      <c r="HO102" s="435"/>
      <c r="HP102" s="435"/>
      <c r="HQ102" s="435"/>
      <c r="HR102" s="435"/>
      <c r="HS102" s="435"/>
      <c r="HT102" s="435"/>
      <c r="HU102" s="435"/>
      <c r="HV102" s="435"/>
      <c r="HW102" s="435"/>
      <c r="HX102" s="435"/>
      <c r="HY102" s="435"/>
      <c r="HZ102" s="435"/>
      <c r="IA102" s="435"/>
      <c r="IB102" s="435"/>
      <c r="IC102" s="435"/>
      <c r="ID102" s="435"/>
      <c r="IE102" s="435"/>
      <c r="IF102" s="435"/>
      <c r="IG102" s="435"/>
      <c r="IH102" s="435"/>
      <c r="II102" s="435"/>
      <c r="IJ102" s="435"/>
      <c r="IK102" s="435"/>
      <c r="IL102" s="435"/>
      <c r="IM102" s="435"/>
      <c r="IN102" s="435"/>
      <c r="IO102" s="435"/>
      <c r="IP102" s="435"/>
      <c r="IQ102" s="435"/>
      <c r="IR102" s="435"/>
      <c r="IS102" s="435"/>
      <c r="IT102" s="435"/>
      <c r="IU102" s="435"/>
      <c r="IV102" s="435"/>
    </row>
    <row r="103" spans="2:256" ht="21.95" customHeight="1" x14ac:dyDescent="0.2">
      <c r="B103" s="447" t="s">
        <v>142</v>
      </c>
      <c r="C103" s="458"/>
      <c r="D103" s="458"/>
      <c r="E103" s="500"/>
      <c r="F103" s="500"/>
      <c r="G103" s="500"/>
      <c r="H103" s="500"/>
      <c r="I103" s="500"/>
      <c r="J103" s="500"/>
      <c r="K103" s="435"/>
      <c r="L103" s="435"/>
      <c r="M103" s="435"/>
      <c r="N103" s="435"/>
      <c r="O103" s="435"/>
      <c r="P103" s="435"/>
      <c r="Q103" s="435"/>
      <c r="R103" s="435"/>
      <c r="S103" s="435"/>
      <c r="T103" s="435"/>
      <c r="U103" s="435"/>
      <c r="V103" s="435"/>
      <c r="W103" s="435"/>
      <c r="X103" s="435"/>
      <c r="Y103" s="435"/>
      <c r="Z103" s="435"/>
      <c r="AA103" s="435"/>
      <c r="AB103" s="435"/>
      <c r="AC103" s="435"/>
      <c r="AD103" s="435"/>
      <c r="AE103" s="435"/>
      <c r="AF103" s="435"/>
      <c r="AG103" s="435"/>
      <c r="AH103" s="435"/>
      <c r="AI103" s="435"/>
      <c r="AJ103" s="435"/>
      <c r="AK103" s="435"/>
      <c r="AL103" s="435"/>
      <c r="AM103" s="435"/>
      <c r="AN103" s="435"/>
      <c r="AO103" s="435"/>
      <c r="AP103" s="435"/>
      <c r="AQ103" s="435"/>
      <c r="AR103" s="435"/>
      <c r="AS103" s="435"/>
      <c r="AT103" s="435"/>
      <c r="AU103" s="435"/>
      <c r="AV103" s="435"/>
      <c r="AW103" s="435"/>
      <c r="AX103" s="435"/>
      <c r="AY103" s="435"/>
      <c r="AZ103" s="435"/>
      <c r="BA103" s="435"/>
      <c r="BB103" s="435"/>
      <c r="BC103" s="435"/>
      <c r="BD103" s="435"/>
      <c r="BE103" s="435"/>
      <c r="BF103" s="435"/>
      <c r="BG103" s="435"/>
      <c r="BH103" s="435"/>
      <c r="BI103" s="435"/>
      <c r="BJ103" s="435"/>
      <c r="BK103" s="435"/>
      <c r="BL103" s="435"/>
      <c r="BM103" s="435"/>
      <c r="BN103" s="435"/>
      <c r="BO103" s="435"/>
      <c r="BP103" s="435"/>
      <c r="BQ103" s="435"/>
      <c r="BR103" s="435"/>
      <c r="BS103" s="435"/>
      <c r="BT103" s="435"/>
      <c r="BU103" s="435"/>
      <c r="BV103" s="435"/>
      <c r="BW103" s="435"/>
      <c r="BX103" s="435"/>
      <c r="BY103" s="435"/>
      <c r="BZ103" s="435"/>
      <c r="CA103" s="435"/>
      <c r="CB103" s="435"/>
      <c r="CC103" s="435"/>
      <c r="CD103" s="435"/>
      <c r="CE103" s="435"/>
      <c r="CF103" s="435"/>
      <c r="CG103" s="435"/>
      <c r="CH103" s="435"/>
      <c r="CI103" s="435"/>
      <c r="CJ103" s="435"/>
      <c r="CK103" s="435"/>
      <c r="CL103" s="435"/>
      <c r="CM103" s="435"/>
      <c r="CN103" s="435"/>
      <c r="CO103" s="435"/>
      <c r="CP103" s="435"/>
      <c r="CQ103" s="435"/>
      <c r="CR103" s="435"/>
      <c r="CS103" s="435"/>
      <c r="CT103" s="435"/>
      <c r="CU103" s="435"/>
      <c r="CV103" s="435"/>
      <c r="CW103" s="435"/>
      <c r="CX103" s="435"/>
      <c r="CY103" s="435"/>
      <c r="CZ103" s="435"/>
      <c r="DA103" s="435"/>
      <c r="DB103" s="435"/>
      <c r="DC103" s="435"/>
      <c r="DD103" s="435"/>
      <c r="DE103" s="435"/>
      <c r="DF103" s="435"/>
      <c r="DG103" s="435"/>
      <c r="DH103" s="435"/>
      <c r="DI103" s="435"/>
      <c r="DJ103" s="435"/>
      <c r="DK103" s="435"/>
      <c r="DL103" s="435"/>
      <c r="DM103" s="435"/>
      <c r="DN103" s="435"/>
      <c r="DO103" s="435"/>
      <c r="DP103" s="435"/>
      <c r="DQ103" s="435"/>
      <c r="DR103" s="435"/>
      <c r="DS103" s="435"/>
      <c r="DT103" s="435"/>
      <c r="DU103" s="435"/>
      <c r="DV103" s="435"/>
      <c r="DW103" s="435"/>
      <c r="DX103" s="435"/>
      <c r="DY103" s="435"/>
      <c r="DZ103" s="435"/>
      <c r="EA103" s="435"/>
      <c r="EB103" s="435"/>
      <c r="EC103" s="435"/>
      <c r="ED103" s="435"/>
      <c r="EE103" s="435"/>
      <c r="EF103" s="435"/>
      <c r="EG103" s="435"/>
      <c r="EH103" s="435"/>
      <c r="EI103" s="435"/>
      <c r="EJ103" s="435"/>
      <c r="EK103" s="435"/>
      <c r="EL103" s="435"/>
      <c r="EM103" s="435"/>
      <c r="EN103" s="435"/>
      <c r="EO103" s="435"/>
      <c r="EP103" s="435"/>
      <c r="EQ103" s="435"/>
      <c r="ER103" s="435"/>
      <c r="ES103" s="435"/>
      <c r="ET103" s="435"/>
      <c r="EU103" s="435"/>
      <c r="EV103" s="435"/>
      <c r="EW103" s="435"/>
      <c r="EX103" s="435"/>
      <c r="EY103" s="435"/>
      <c r="EZ103" s="435"/>
      <c r="FA103" s="435"/>
      <c r="FB103" s="435"/>
      <c r="FC103" s="435"/>
      <c r="FD103" s="435"/>
      <c r="FE103" s="435"/>
      <c r="FF103" s="435"/>
      <c r="FG103" s="435"/>
      <c r="FH103" s="435"/>
      <c r="FI103" s="435"/>
      <c r="FJ103" s="435"/>
      <c r="FK103" s="435"/>
      <c r="FL103" s="435"/>
      <c r="FM103" s="435"/>
      <c r="FN103" s="435"/>
      <c r="FO103" s="435"/>
      <c r="FP103" s="435"/>
      <c r="FQ103" s="435"/>
      <c r="FR103" s="435"/>
      <c r="FS103" s="435"/>
      <c r="FT103" s="435"/>
      <c r="FU103" s="435"/>
      <c r="FV103" s="435"/>
      <c r="FW103" s="435"/>
      <c r="FX103" s="435"/>
      <c r="FY103" s="435"/>
      <c r="FZ103" s="435"/>
      <c r="GA103" s="435"/>
      <c r="GB103" s="435"/>
      <c r="GC103" s="435"/>
      <c r="GD103" s="435"/>
      <c r="GE103" s="435"/>
      <c r="GF103" s="435"/>
      <c r="GG103" s="435"/>
      <c r="GH103" s="435"/>
      <c r="GI103" s="435"/>
      <c r="GJ103" s="435"/>
      <c r="GK103" s="435"/>
      <c r="GL103" s="435"/>
      <c r="GM103" s="435"/>
      <c r="GN103" s="435"/>
      <c r="GO103" s="435"/>
      <c r="GP103" s="435"/>
      <c r="GQ103" s="435"/>
      <c r="GR103" s="435"/>
      <c r="GS103" s="435"/>
      <c r="GT103" s="435"/>
      <c r="GU103" s="435"/>
      <c r="GV103" s="435"/>
      <c r="GW103" s="435"/>
      <c r="GX103" s="435"/>
      <c r="GY103" s="435"/>
      <c r="GZ103" s="435"/>
      <c r="HA103" s="435"/>
      <c r="HB103" s="435"/>
      <c r="HC103" s="435"/>
      <c r="HD103" s="435"/>
      <c r="HE103" s="435"/>
      <c r="HF103" s="435"/>
      <c r="HG103" s="435"/>
      <c r="HH103" s="435"/>
      <c r="HI103" s="435"/>
      <c r="HJ103" s="435"/>
      <c r="HK103" s="435"/>
      <c r="HL103" s="435"/>
      <c r="HM103" s="435"/>
      <c r="HN103" s="435"/>
      <c r="HO103" s="435"/>
      <c r="HP103" s="435"/>
      <c r="HQ103" s="435"/>
      <c r="HR103" s="435"/>
      <c r="HS103" s="435"/>
      <c r="HT103" s="435"/>
      <c r="HU103" s="435"/>
      <c r="HV103" s="435"/>
      <c r="HW103" s="435"/>
      <c r="HX103" s="435"/>
      <c r="HY103" s="435"/>
      <c r="HZ103" s="435"/>
      <c r="IA103" s="435"/>
      <c r="IB103" s="435"/>
      <c r="IC103" s="435"/>
      <c r="ID103" s="435"/>
      <c r="IE103" s="435"/>
      <c r="IF103" s="435"/>
      <c r="IG103" s="435"/>
      <c r="IH103" s="435"/>
      <c r="II103" s="435"/>
      <c r="IJ103" s="435"/>
      <c r="IK103" s="435"/>
      <c r="IL103" s="435"/>
      <c r="IM103" s="435"/>
      <c r="IN103" s="435"/>
      <c r="IO103" s="435"/>
      <c r="IP103" s="435"/>
      <c r="IQ103" s="435"/>
      <c r="IR103" s="435"/>
      <c r="IS103" s="435"/>
      <c r="IT103" s="435"/>
      <c r="IU103" s="435"/>
      <c r="IV103" s="435"/>
    </row>
    <row r="104" spans="2:256" ht="21.95" customHeight="1" x14ac:dyDescent="0.2">
      <c r="B104" s="447" t="s">
        <v>13</v>
      </c>
      <c r="C104" s="449"/>
      <c r="D104" s="449"/>
      <c r="E104" s="497"/>
      <c r="F104" s="498"/>
      <c r="G104" s="498"/>
      <c r="H104" s="498"/>
      <c r="I104" s="498"/>
      <c r="J104" s="499"/>
      <c r="K104" s="435"/>
      <c r="L104" s="435"/>
      <c r="M104" s="435"/>
      <c r="N104" s="435"/>
      <c r="O104" s="435"/>
      <c r="P104" s="435"/>
      <c r="Q104" s="435"/>
      <c r="R104" s="435"/>
      <c r="S104" s="435"/>
      <c r="T104" s="435"/>
      <c r="U104" s="435"/>
      <c r="V104" s="435"/>
      <c r="W104" s="435"/>
      <c r="X104" s="435"/>
      <c r="Y104" s="435"/>
      <c r="Z104" s="435"/>
      <c r="AA104" s="435"/>
      <c r="AB104" s="435"/>
      <c r="AC104" s="435"/>
      <c r="AD104" s="435"/>
      <c r="AE104" s="435"/>
      <c r="AF104" s="435"/>
      <c r="AG104" s="435"/>
      <c r="AH104" s="435"/>
      <c r="AI104" s="435"/>
      <c r="AJ104" s="435"/>
      <c r="AK104" s="435"/>
      <c r="AL104" s="435"/>
      <c r="AM104" s="435"/>
      <c r="AN104" s="435"/>
      <c r="AO104" s="435"/>
      <c r="AP104" s="435"/>
      <c r="AQ104" s="435"/>
      <c r="AR104" s="435"/>
      <c r="AS104" s="435"/>
      <c r="AT104" s="435"/>
      <c r="AU104" s="435"/>
      <c r="AV104" s="435"/>
      <c r="AW104" s="435"/>
      <c r="AX104" s="435"/>
      <c r="AY104" s="435"/>
      <c r="AZ104" s="435"/>
      <c r="BA104" s="435"/>
      <c r="BB104" s="435"/>
      <c r="BC104" s="435"/>
      <c r="BD104" s="435"/>
      <c r="BE104" s="435"/>
      <c r="BF104" s="435"/>
      <c r="BG104" s="435"/>
      <c r="BH104" s="435"/>
      <c r="BI104" s="435"/>
      <c r="BJ104" s="435"/>
      <c r="BK104" s="435"/>
      <c r="BL104" s="435"/>
      <c r="BM104" s="435"/>
      <c r="BN104" s="435"/>
      <c r="BO104" s="435"/>
      <c r="BP104" s="435"/>
      <c r="BQ104" s="435"/>
      <c r="BR104" s="435"/>
      <c r="BS104" s="435"/>
      <c r="BT104" s="435"/>
      <c r="BU104" s="435"/>
      <c r="BV104" s="435"/>
      <c r="BW104" s="435"/>
      <c r="BX104" s="435"/>
      <c r="BY104" s="435"/>
      <c r="BZ104" s="435"/>
      <c r="CA104" s="435"/>
      <c r="CB104" s="435"/>
      <c r="CC104" s="435"/>
      <c r="CD104" s="435"/>
      <c r="CE104" s="435"/>
      <c r="CF104" s="435"/>
      <c r="CG104" s="435"/>
      <c r="CH104" s="435"/>
      <c r="CI104" s="435"/>
      <c r="CJ104" s="435"/>
      <c r="CK104" s="435"/>
      <c r="CL104" s="435"/>
      <c r="CM104" s="435"/>
      <c r="CN104" s="435"/>
      <c r="CO104" s="435"/>
      <c r="CP104" s="435"/>
      <c r="CQ104" s="435"/>
      <c r="CR104" s="435"/>
      <c r="CS104" s="435"/>
      <c r="CT104" s="435"/>
      <c r="CU104" s="435"/>
      <c r="CV104" s="435"/>
      <c r="CW104" s="435"/>
      <c r="CX104" s="435"/>
      <c r="CY104" s="435"/>
      <c r="CZ104" s="435"/>
      <c r="DA104" s="435"/>
      <c r="DB104" s="435"/>
      <c r="DC104" s="435"/>
      <c r="DD104" s="435"/>
      <c r="DE104" s="435"/>
      <c r="DF104" s="435"/>
      <c r="DG104" s="435"/>
      <c r="DH104" s="435"/>
      <c r="DI104" s="435"/>
      <c r="DJ104" s="435"/>
      <c r="DK104" s="435"/>
      <c r="DL104" s="435"/>
      <c r="DM104" s="435"/>
      <c r="DN104" s="435"/>
      <c r="DO104" s="435"/>
      <c r="DP104" s="435"/>
      <c r="DQ104" s="435"/>
      <c r="DR104" s="435"/>
      <c r="DS104" s="435"/>
      <c r="DT104" s="435"/>
      <c r="DU104" s="435"/>
      <c r="DV104" s="435"/>
      <c r="DW104" s="435"/>
      <c r="DX104" s="435"/>
      <c r="DY104" s="435"/>
      <c r="DZ104" s="435"/>
      <c r="EA104" s="435"/>
      <c r="EB104" s="435"/>
      <c r="EC104" s="435"/>
      <c r="ED104" s="435"/>
      <c r="EE104" s="435"/>
      <c r="EF104" s="435"/>
      <c r="EG104" s="435"/>
      <c r="EH104" s="435"/>
      <c r="EI104" s="435"/>
      <c r="EJ104" s="435"/>
      <c r="EK104" s="435"/>
      <c r="EL104" s="435"/>
      <c r="EM104" s="435"/>
      <c r="EN104" s="435"/>
      <c r="EO104" s="435"/>
      <c r="EP104" s="435"/>
      <c r="EQ104" s="435"/>
      <c r="ER104" s="435"/>
      <c r="ES104" s="435"/>
      <c r="ET104" s="435"/>
      <c r="EU104" s="435"/>
      <c r="EV104" s="435"/>
      <c r="EW104" s="435"/>
      <c r="EX104" s="435"/>
      <c r="EY104" s="435"/>
      <c r="EZ104" s="435"/>
      <c r="FA104" s="435"/>
      <c r="FB104" s="435"/>
      <c r="FC104" s="435"/>
      <c r="FD104" s="435"/>
      <c r="FE104" s="435"/>
      <c r="FF104" s="435"/>
      <c r="FG104" s="435"/>
      <c r="FH104" s="435"/>
      <c r="FI104" s="435"/>
      <c r="FJ104" s="435"/>
      <c r="FK104" s="435"/>
      <c r="FL104" s="435"/>
      <c r="FM104" s="435"/>
      <c r="FN104" s="435"/>
      <c r="FO104" s="435"/>
      <c r="FP104" s="435"/>
      <c r="FQ104" s="435"/>
      <c r="FR104" s="435"/>
      <c r="FS104" s="435"/>
      <c r="FT104" s="435"/>
      <c r="FU104" s="435"/>
      <c r="FV104" s="435"/>
      <c r="FW104" s="435"/>
      <c r="FX104" s="435"/>
      <c r="FY104" s="435"/>
      <c r="FZ104" s="435"/>
      <c r="GA104" s="435"/>
      <c r="GB104" s="435"/>
      <c r="GC104" s="435"/>
      <c r="GD104" s="435"/>
      <c r="GE104" s="435"/>
      <c r="GF104" s="435"/>
      <c r="GG104" s="435"/>
      <c r="GH104" s="435"/>
      <c r="GI104" s="435"/>
      <c r="GJ104" s="435"/>
      <c r="GK104" s="435"/>
      <c r="GL104" s="435"/>
      <c r="GM104" s="435"/>
      <c r="GN104" s="435"/>
      <c r="GO104" s="435"/>
      <c r="GP104" s="435"/>
      <c r="GQ104" s="435"/>
      <c r="GR104" s="435"/>
      <c r="GS104" s="435"/>
      <c r="GT104" s="435"/>
      <c r="GU104" s="435"/>
      <c r="GV104" s="435"/>
      <c r="GW104" s="435"/>
      <c r="GX104" s="435"/>
      <c r="GY104" s="435"/>
      <c r="GZ104" s="435"/>
      <c r="HA104" s="435"/>
      <c r="HB104" s="435"/>
      <c r="HC104" s="435"/>
      <c r="HD104" s="435"/>
      <c r="HE104" s="435"/>
      <c r="HF104" s="435"/>
      <c r="HG104" s="435"/>
      <c r="HH104" s="435"/>
      <c r="HI104" s="435"/>
      <c r="HJ104" s="435"/>
      <c r="HK104" s="435"/>
      <c r="HL104" s="435"/>
      <c r="HM104" s="435"/>
      <c r="HN104" s="435"/>
      <c r="HO104" s="435"/>
      <c r="HP104" s="435"/>
      <c r="HQ104" s="435"/>
      <c r="HR104" s="435"/>
      <c r="HS104" s="435"/>
      <c r="HT104" s="435"/>
      <c r="HU104" s="435"/>
      <c r="HV104" s="435"/>
      <c r="HW104" s="435"/>
      <c r="HX104" s="435"/>
      <c r="HY104" s="435"/>
      <c r="HZ104" s="435"/>
      <c r="IA104" s="435"/>
      <c r="IB104" s="435"/>
      <c r="IC104" s="435"/>
      <c r="ID104" s="435"/>
      <c r="IE104" s="435"/>
      <c r="IF104" s="435"/>
      <c r="IG104" s="435"/>
      <c r="IH104" s="435"/>
      <c r="II104" s="435"/>
      <c r="IJ104" s="435"/>
      <c r="IK104" s="435"/>
      <c r="IL104" s="435"/>
      <c r="IM104" s="435"/>
      <c r="IN104" s="435"/>
      <c r="IO104" s="435"/>
      <c r="IP104" s="435"/>
      <c r="IQ104" s="435"/>
      <c r="IR104" s="435"/>
      <c r="IS104" s="435"/>
      <c r="IT104" s="435"/>
      <c r="IU104" s="435"/>
      <c r="IV104" s="435"/>
    </row>
    <row r="105" spans="2:256" ht="27.75" customHeight="1" x14ac:dyDescent="0.2">
      <c r="B105" s="447" t="s">
        <v>110</v>
      </c>
      <c r="C105" s="449"/>
      <c r="D105" s="449"/>
      <c r="E105" s="549"/>
      <c r="F105" s="550"/>
      <c r="G105" s="550"/>
      <c r="H105" s="550"/>
      <c r="I105" s="550"/>
      <c r="J105" s="551"/>
      <c r="K105" s="435"/>
      <c r="L105" s="435"/>
      <c r="M105" s="435"/>
      <c r="N105" s="435"/>
      <c r="O105" s="435"/>
      <c r="P105" s="435"/>
      <c r="Q105" s="435"/>
      <c r="R105" s="435"/>
      <c r="S105" s="435"/>
      <c r="T105" s="435"/>
      <c r="U105" s="435"/>
      <c r="V105" s="435"/>
      <c r="W105" s="435"/>
      <c r="X105" s="435"/>
      <c r="Y105" s="435"/>
      <c r="Z105" s="435"/>
      <c r="AA105" s="435"/>
      <c r="AB105" s="435"/>
      <c r="AC105" s="435"/>
      <c r="AD105" s="435"/>
      <c r="AE105" s="435"/>
      <c r="AF105" s="435"/>
      <c r="AG105" s="435"/>
      <c r="AH105" s="435"/>
      <c r="AI105" s="435"/>
      <c r="AJ105" s="435"/>
      <c r="AK105" s="435"/>
      <c r="AL105" s="435"/>
      <c r="AM105" s="435"/>
      <c r="AN105" s="435"/>
      <c r="AO105" s="435"/>
      <c r="AP105" s="435"/>
      <c r="AQ105" s="435"/>
      <c r="AR105" s="435"/>
      <c r="AS105" s="435"/>
      <c r="AT105" s="435"/>
      <c r="AU105" s="435"/>
      <c r="AV105" s="435"/>
      <c r="AW105" s="435"/>
      <c r="AX105" s="435"/>
      <c r="AY105" s="435"/>
      <c r="AZ105" s="435"/>
      <c r="BA105" s="435"/>
      <c r="BB105" s="435"/>
      <c r="BC105" s="435"/>
      <c r="BD105" s="435"/>
      <c r="BE105" s="435"/>
      <c r="BF105" s="435"/>
      <c r="BG105" s="435"/>
      <c r="BH105" s="435"/>
      <c r="BI105" s="435"/>
      <c r="BJ105" s="435"/>
      <c r="BK105" s="435"/>
      <c r="BL105" s="435"/>
      <c r="BM105" s="435"/>
      <c r="BN105" s="435"/>
      <c r="BO105" s="435"/>
      <c r="BP105" s="435"/>
      <c r="BQ105" s="435"/>
      <c r="BR105" s="435"/>
      <c r="BS105" s="435"/>
      <c r="BT105" s="435"/>
      <c r="BU105" s="435"/>
      <c r="BV105" s="435"/>
      <c r="BW105" s="435"/>
      <c r="BX105" s="435"/>
      <c r="BY105" s="435"/>
      <c r="BZ105" s="435"/>
      <c r="CA105" s="435"/>
      <c r="CB105" s="435"/>
      <c r="CC105" s="435"/>
      <c r="CD105" s="435"/>
      <c r="CE105" s="435"/>
      <c r="CF105" s="435"/>
      <c r="CG105" s="435"/>
      <c r="CH105" s="435"/>
      <c r="CI105" s="435"/>
      <c r="CJ105" s="435"/>
      <c r="CK105" s="435"/>
      <c r="CL105" s="435"/>
      <c r="CM105" s="435"/>
      <c r="CN105" s="435"/>
      <c r="CO105" s="435"/>
      <c r="CP105" s="435"/>
      <c r="CQ105" s="435"/>
      <c r="CR105" s="435"/>
      <c r="CS105" s="435"/>
      <c r="CT105" s="435"/>
      <c r="CU105" s="435"/>
      <c r="CV105" s="435"/>
      <c r="CW105" s="435"/>
      <c r="CX105" s="435"/>
      <c r="CY105" s="435"/>
      <c r="CZ105" s="435"/>
      <c r="DA105" s="435"/>
      <c r="DB105" s="435"/>
      <c r="DC105" s="435"/>
      <c r="DD105" s="435"/>
      <c r="DE105" s="435"/>
      <c r="DF105" s="435"/>
      <c r="DG105" s="435"/>
      <c r="DH105" s="435"/>
      <c r="DI105" s="435"/>
      <c r="DJ105" s="435"/>
      <c r="DK105" s="435"/>
      <c r="DL105" s="435"/>
      <c r="DM105" s="435"/>
      <c r="DN105" s="435"/>
      <c r="DO105" s="435"/>
      <c r="DP105" s="435"/>
      <c r="DQ105" s="435"/>
      <c r="DR105" s="435"/>
      <c r="DS105" s="435"/>
      <c r="DT105" s="435"/>
      <c r="DU105" s="435"/>
      <c r="DV105" s="435"/>
      <c r="DW105" s="435"/>
      <c r="DX105" s="435"/>
      <c r="DY105" s="435"/>
      <c r="DZ105" s="435"/>
      <c r="EA105" s="435"/>
      <c r="EB105" s="435"/>
      <c r="EC105" s="435"/>
      <c r="ED105" s="435"/>
      <c r="EE105" s="435"/>
      <c r="EF105" s="435"/>
      <c r="EG105" s="435"/>
      <c r="EH105" s="435"/>
      <c r="EI105" s="435"/>
      <c r="EJ105" s="435"/>
      <c r="EK105" s="435"/>
      <c r="EL105" s="435"/>
      <c r="EM105" s="435"/>
      <c r="EN105" s="435"/>
      <c r="EO105" s="435"/>
      <c r="EP105" s="435"/>
      <c r="EQ105" s="435"/>
      <c r="ER105" s="435"/>
      <c r="ES105" s="435"/>
      <c r="ET105" s="435"/>
      <c r="EU105" s="435"/>
      <c r="EV105" s="435"/>
      <c r="EW105" s="435"/>
      <c r="EX105" s="435"/>
      <c r="EY105" s="435"/>
      <c r="EZ105" s="435"/>
      <c r="FA105" s="435"/>
      <c r="FB105" s="435"/>
      <c r="FC105" s="435"/>
      <c r="FD105" s="435"/>
      <c r="FE105" s="435"/>
      <c r="FF105" s="435"/>
      <c r="FG105" s="435"/>
      <c r="FH105" s="435"/>
      <c r="FI105" s="435"/>
      <c r="FJ105" s="435"/>
      <c r="FK105" s="435"/>
      <c r="FL105" s="435"/>
      <c r="FM105" s="435"/>
      <c r="FN105" s="435"/>
      <c r="FO105" s="435"/>
      <c r="FP105" s="435"/>
      <c r="FQ105" s="435"/>
      <c r="FR105" s="435"/>
      <c r="FS105" s="435"/>
      <c r="FT105" s="435"/>
      <c r="FU105" s="435"/>
      <c r="FV105" s="435"/>
      <c r="FW105" s="435"/>
      <c r="FX105" s="435"/>
      <c r="FY105" s="435"/>
      <c r="FZ105" s="435"/>
      <c r="GA105" s="435"/>
      <c r="GB105" s="435"/>
      <c r="GC105" s="435"/>
      <c r="GD105" s="435"/>
      <c r="GE105" s="435"/>
      <c r="GF105" s="435"/>
      <c r="GG105" s="435"/>
      <c r="GH105" s="435"/>
      <c r="GI105" s="435"/>
      <c r="GJ105" s="435"/>
      <c r="GK105" s="435"/>
      <c r="GL105" s="435"/>
      <c r="GM105" s="435"/>
      <c r="GN105" s="435"/>
      <c r="GO105" s="435"/>
      <c r="GP105" s="435"/>
      <c r="GQ105" s="435"/>
      <c r="GR105" s="435"/>
      <c r="GS105" s="435"/>
      <c r="GT105" s="435"/>
      <c r="GU105" s="435"/>
      <c r="GV105" s="435"/>
      <c r="GW105" s="435"/>
      <c r="GX105" s="435"/>
      <c r="GY105" s="435"/>
      <c r="GZ105" s="435"/>
      <c r="HA105" s="435"/>
      <c r="HB105" s="435"/>
      <c r="HC105" s="435"/>
      <c r="HD105" s="435"/>
      <c r="HE105" s="435"/>
      <c r="HF105" s="435"/>
      <c r="HG105" s="435"/>
      <c r="HH105" s="435"/>
      <c r="HI105" s="435"/>
      <c r="HJ105" s="435"/>
      <c r="HK105" s="435"/>
      <c r="HL105" s="435"/>
      <c r="HM105" s="435"/>
      <c r="HN105" s="435"/>
      <c r="HO105" s="435"/>
      <c r="HP105" s="435"/>
      <c r="HQ105" s="435"/>
      <c r="HR105" s="435"/>
      <c r="HS105" s="435"/>
      <c r="HT105" s="435"/>
      <c r="HU105" s="435"/>
      <c r="HV105" s="435"/>
      <c r="HW105" s="435"/>
      <c r="HX105" s="435"/>
      <c r="HY105" s="435"/>
      <c r="HZ105" s="435"/>
      <c r="IA105" s="435"/>
      <c r="IB105" s="435"/>
      <c r="IC105" s="435"/>
      <c r="ID105" s="435"/>
      <c r="IE105" s="435"/>
      <c r="IF105" s="435"/>
      <c r="IG105" s="435"/>
      <c r="IH105" s="435"/>
      <c r="II105" s="435"/>
      <c r="IJ105" s="435"/>
      <c r="IK105" s="435"/>
      <c r="IL105" s="435"/>
      <c r="IM105" s="435"/>
      <c r="IN105" s="435"/>
      <c r="IO105" s="435"/>
      <c r="IP105" s="435"/>
      <c r="IQ105" s="435"/>
      <c r="IR105" s="435"/>
      <c r="IS105" s="435"/>
      <c r="IT105" s="435"/>
      <c r="IU105" s="435"/>
      <c r="IV105" s="435"/>
    </row>
    <row r="106" spans="2:256" ht="72.75" customHeight="1" x14ac:dyDescent="0.2">
      <c r="B106" s="447" t="s">
        <v>39</v>
      </c>
      <c r="C106" s="449"/>
      <c r="D106" s="449"/>
      <c r="E106" s="552"/>
      <c r="F106" s="553"/>
      <c r="G106" s="553"/>
      <c r="H106" s="553"/>
      <c r="I106" s="553"/>
      <c r="J106" s="554"/>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35"/>
      <c r="BC106" s="435"/>
      <c r="BD106" s="435"/>
      <c r="BE106" s="435"/>
      <c r="BF106" s="435"/>
      <c r="BG106" s="435"/>
      <c r="BH106" s="435"/>
      <c r="BI106" s="435"/>
      <c r="BJ106" s="435"/>
      <c r="BK106" s="435"/>
      <c r="BL106" s="435"/>
      <c r="BM106" s="435"/>
      <c r="BN106" s="435"/>
      <c r="BO106" s="435"/>
      <c r="BP106" s="435"/>
      <c r="BQ106" s="435"/>
      <c r="BR106" s="435"/>
      <c r="BS106" s="435"/>
      <c r="BT106" s="435"/>
      <c r="BU106" s="435"/>
      <c r="BV106" s="435"/>
      <c r="BW106" s="435"/>
      <c r="BX106" s="435"/>
      <c r="BY106" s="435"/>
      <c r="BZ106" s="435"/>
      <c r="CA106" s="435"/>
      <c r="CB106" s="435"/>
      <c r="CC106" s="435"/>
      <c r="CD106" s="435"/>
      <c r="CE106" s="435"/>
      <c r="CF106" s="435"/>
      <c r="CG106" s="435"/>
      <c r="CH106" s="435"/>
      <c r="CI106" s="435"/>
      <c r="CJ106" s="435"/>
      <c r="CK106" s="435"/>
      <c r="CL106" s="435"/>
      <c r="CM106" s="435"/>
      <c r="CN106" s="435"/>
      <c r="CO106" s="435"/>
      <c r="CP106" s="435"/>
      <c r="CQ106" s="435"/>
      <c r="CR106" s="435"/>
      <c r="CS106" s="435"/>
      <c r="CT106" s="435"/>
      <c r="CU106" s="435"/>
      <c r="CV106" s="435"/>
      <c r="CW106" s="435"/>
      <c r="CX106" s="435"/>
      <c r="CY106" s="435"/>
      <c r="CZ106" s="435"/>
      <c r="DA106" s="435"/>
      <c r="DB106" s="435"/>
      <c r="DC106" s="435"/>
      <c r="DD106" s="435"/>
      <c r="DE106" s="435"/>
      <c r="DF106" s="435"/>
      <c r="DG106" s="435"/>
      <c r="DH106" s="435"/>
      <c r="DI106" s="435"/>
      <c r="DJ106" s="435"/>
      <c r="DK106" s="435"/>
      <c r="DL106" s="435"/>
      <c r="DM106" s="435"/>
      <c r="DN106" s="435"/>
      <c r="DO106" s="435"/>
      <c r="DP106" s="435"/>
      <c r="DQ106" s="435"/>
      <c r="DR106" s="435"/>
      <c r="DS106" s="435"/>
      <c r="DT106" s="435"/>
      <c r="DU106" s="435"/>
      <c r="DV106" s="435"/>
      <c r="DW106" s="435"/>
      <c r="DX106" s="435"/>
      <c r="DY106" s="435"/>
      <c r="DZ106" s="435"/>
      <c r="EA106" s="435"/>
      <c r="EB106" s="435"/>
      <c r="EC106" s="435"/>
      <c r="ED106" s="435"/>
      <c r="EE106" s="435"/>
      <c r="EF106" s="435"/>
      <c r="EG106" s="435"/>
      <c r="EH106" s="435"/>
      <c r="EI106" s="435"/>
      <c r="EJ106" s="435"/>
      <c r="EK106" s="435"/>
      <c r="EL106" s="435"/>
      <c r="EM106" s="435"/>
      <c r="EN106" s="435"/>
      <c r="EO106" s="435"/>
      <c r="EP106" s="435"/>
      <c r="EQ106" s="435"/>
      <c r="ER106" s="435"/>
      <c r="ES106" s="435"/>
      <c r="ET106" s="435"/>
      <c r="EU106" s="435"/>
      <c r="EV106" s="435"/>
      <c r="EW106" s="435"/>
      <c r="EX106" s="435"/>
      <c r="EY106" s="435"/>
      <c r="EZ106" s="435"/>
      <c r="FA106" s="435"/>
      <c r="FB106" s="435"/>
      <c r="FC106" s="435"/>
      <c r="FD106" s="435"/>
      <c r="FE106" s="435"/>
      <c r="FF106" s="435"/>
      <c r="FG106" s="435"/>
      <c r="FH106" s="435"/>
      <c r="FI106" s="435"/>
      <c r="FJ106" s="435"/>
      <c r="FK106" s="435"/>
      <c r="FL106" s="435"/>
      <c r="FM106" s="435"/>
      <c r="FN106" s="435"/>
      <c r="FO106" s="435"/>
      <c r="FP106" s="435"/>
      <c r="FQ106" s="435"/>
      <c r="FR106" s="435"/>
      <c r="FS106" s="435"/>
      <c r="FT106" s="435"/>
      <c r="FU106" s="435"/>
      <c r="FV106" s="435"/>
      <c r="FW106" s="435"/>
      <c r="FX106" s="435"/>
      <c r="FY106" s="435"/>
      <c r="FZ106" s="435"/>
      <c r="GA106" s="435"/>
      <c r="GB106" s="435"/>
      <c r="GC106" s="435"/>
      <c r="GD106" s="435"/>
      <c r="GE106" s="435"/>
      <c r="GF106" s="435"/>
      <c r="GG106" s="435"/>
      <c r="GH106" s="435"/>
      <c r="GI106" s="435"/>
      <c r="GJ106" s="435"/>
      <c r="GK106" s="435"/>
      <c r="GL106" s="435"/>
      <c r="GM106" s="435"/>
      <c r="GN106" s="435"/>
      <c r="GO106" s="435"/>
      <c r="GP106" s="435"/>
      <c r="GQ106" s="435"/>
      <c r="GR106" s="435"/>
      <c r="GS106" s="435"/>
      <c r="GT106" s="435"/>
      <c r="GU106" s="435"/>
      <c r="GV106" s="435"/>
      <c r="GW106" s="435"/>
      <c r="GX106" s="435"/>
      <c r="GY106" s="435"/>
      <c r="GZ106" s="435"/>
      <c r="HA106" s="435"/>
      <c r="HB106" s="435"/>
      <c r="HC106" s="435"/>
      <c r="HD106" s="435"/>
      <c r="HE106" s="435"/>
      <c r="HF106" s="435"/>
      <c r="HG106" s="435"/>
      <c r="HH106" s="435"/>
      <c r="HI106" s="435"/>
      <c r="HJ106" s="435"/>
      <c r="HK106" s="435"/>
      <c r="HL106" s="435"/>
      <c r="HM106" s="435"/>
      <c r="HN106" s="435"/>
      <c r="HO106" s="435"/>
      <c r="HP106" s="435"/>
      <c r="HQ106" s="435"/>
      <c r="HR106" s="435"/>
      <c r="HS106" s="435"/>
      <c r="HT106" s="435"/>
      <c r="HU106" s="435"/>
      <c r="HV106" s="435"/>
      <c r="HW106" s="435"/>
      <c r="HX106" s="435"/>
      <c r="HY106" s="435"/>
      <c r="HZ106" s="435"/>
      <c r="IA106" s="435"/>
      <c r="IB106" s="435"/>
      <c r="IC106" s="435"/>
      <c r="ID106" s="435"/>
      <c r="IE106" s="435"/>
      <c r="IF106" s="435"/>
      <c r="IG106" s="435"/>
      <c r="IH106" s="435"/>
      <c r="II106" s="435"/>
      <c r="IJ106" s="435"/>
      <c r="IK106" s="435"/>
      <c r="IL106" s="435"/>
      <c r="IM106" s="435"/>
      <c r="IN106" s="435"/>
      <c r="IO106" s="435"/>
      <c r="IP106" s="435"/>
      <c r="IQ106" s="435"/>
      <c r="IR106" s="435"/>
      <c r="IS106" s="435"/>
      <c r="IT106" s="435"/>
      <c r="IU106" s="435"/>
      <c r="IV106" s="435"/>
    </row>
    <row r="107" spans="2:256" ht="39" customHeight="1" x14ac:dyDescent="0.2">
      <c r="B107" s="447" t="s">
        <v>40</v>
      </c>
      <c r="C107" s="449"/>
      <c r="D107" s="449"/>
      <c r="E107" s="555"/>
      <c r="F107" s="556"/>
      <c r="G107" s="556"/>
      <c r="H107" s="556"/>
      <c r="I107" s="556"/>
      <c r="J107" s="557"/>
      <c r="K107" s="435"/>
      <c r="L107" s="435"/>
      <c r="M107" s="435"/>
      <c r="N107" s="435"/>
      <c r="O107" s="435"/>
      <c r="P107" s="435"/>
      <c r="Q107" s="435"/>
      <c r="R107" s="435"/>
      <c r="S107" s="435"/>
      <c r="T107" s="435"/>
      <c r="U107" s="435"/>
      <c r="V107" s="435"/>
      <c r="W107" s="435"/>
      <c r="X107" s="435"/>
      <c r="Y107" s="435"/>
      <c r="Z107" s="435"/>
      <c r="AA107" s="435"/>
      <c r="AB107" s="435"/>
      <c r="AC107" s="435"/>
      <c r="AD107" s="435"/>
      <c r="AE107" s="435"/>
      <c r="AF107" s="435"/>
      <c r="AG107" s="435"/>
      <c r="AH107" s="435"/>
      <c r="AI107" s="435"/>
      <c r="AJ107" s="435"/>
      <c r="AK107" s="435"/>
      <c r="AL107" s="435"/>
      <c r="AM107" s="435"/>
      <c r="AN107" s="435"/>
      <c r="AO107" s="435"/>
      <c r="AP107" s="435"/>
      <c r="AQ107" s="435"/>
      <c r="AR107" s="435"/>
      <c r="AS107" s="435"/>
      <c r="AT107" s="435"/>
      <c r="AU107" s="435"/>
      <c r="AV107" s="435"/>
      <c r="AW107" s="435"/>
      <c r="AX107" s="435"/>
      <c r="AY107" s="435"/>
      <c r="AZ107" s="435"/>
      <c r="BA107" s="435"/>
      <c r="BB107" s="435"/>
      <c r="BC107" s="435"/>
      <c r="BD107" s="435"/>
      <c r="BE107" s="435"/>
      <c r="BF107" s="435"/>
      <c r="BG107" s="435"/>
      <c r="BH107" s="435"/>
      <c r="BI107" s="435"/>
      <c r="BJ107" s="435"/>
      <c r="BK107" s="435"/>
      <c r="BL107" s="435"/>
      <c r="BM107" s="435"/>
      <c r="BN107" s="435"/>
      <c r="BO107" s="435"/>
      <c r="BP107" s="435"/>
      <c r="BQ107" s="435"/>
      <c r="BR107" s="435"/>
      <c r="BS107" s="435"/>
      <c r="BT107" s="435"/>
      <c r="BU107" s="435"/>
      <c r="BV107" s="435"/>
      <c r="BW107" s="435"/>
      <c r="BX107" s="435"/>
      <c r="BY107" s="435"/>
      <c r="BZ107" s="435"/>
      <c r="CA107" s="435"/>
      <c r="CB107" s="435"/>
      <c r="CC107" s="435"/>
      <c r="CD107" s="435"/>
      <c r="CE107" s="435"/>
      <c r="CF107" s="435"/>
      <c r="CG107" s="435"/>
      <c r="CH107" s="435"/>
      <c r="CI107" s="435"/>
      <c r="CJ107" s="435"/>
      <c r="CK107" s="435"/>
      <c r="CL107" s="435"/>
      <c r="CM107" s="435"/>
      <c r="CN107" s="435"/>
      <c r="CO107" s="435"/>
      <c r="CP107" s="435"/>
      <c r="CQ107" s="435"/>
      <c r="CR107" s="435"/>
      <c r="CS107" s="435"/>
      <c r="CT107" s="435"/>
      <c r="CU107" s="435"/>
      <c r="CV107" s="435"/>
      <c r="CW107" s="435"/>
      <c r="CX107" s="435"/>
      <c r="CY107" s="435"/>
      <c r="CZ107" s="435"/>
      <c r="DA107" s="435"/>
      <c r="DB107" s="435"/>
      <c r="DC107" s="435"/>
      <c r="DD107" s="435"/>
      <c r="DE107" s="435"/>
      <c r="DF107" s="435"/>
      <c r="DG107" s="435"/>
      <c r="DH107" s="435"/>
      <c r="DI107" s="435"/>
      <c r="DJ107" s="435"/>
      <c r="DK107" s="435"/>
      <c r="DL107" s="435"/>
      <c r="DM107" s="435"/>
      <c r="DN107" s="435"/>
      <c r="DO107" s="435"/>
      <c r="DP107" s="435"/>
      <c r="DQ107" s="435"/>
      <c r="DR107" s="435"/>
      <c r="DS107" s="435"/>
      <c r="DT107" s="435"/>
      <c r="DU107" s="435"/>
      <c r="DV107" s="435"/>
      <c r="DW107" s="435"/>
      <c r="DX107" s="435"/>
      <c r="DY107" s="435"/>
      <c r="DZ107" s="435"/>
      <c r="EA107" s="435"/>
      <c r="EB107" s="435"/>
      <c r="EC107" s="435"/>
      <c r="ED107" s="435"/>
      <c r="EE107" s="435"/>
      <c r="EF107" s="435"/>
      <c r="EG107" s="435"/>
      <c r="EH107" s="435"/>
      <c r="EI107" s="435"/>
      <c r="EJ107" s="435"/>
      <c r="EK107" s="435"/>
      <c r="EL107" s="435"/>
      <c r="EM107" s="435"/>
      <c r="EN107" s="435"/>
      <c r="EO107" s="435"/>
      <c r="EP107" s="435"/>
      <c r="EQ107" s="435"/>
      <c r="ER107" s="435"/>
      <c r="ES107" s="435"/>
      <c r="ET107" s="435"/>
      <c r="EU107" s="435"/>
      <c r="EV107" s="435"/>
      <c r="EW107" s="435"/>
      <c r="EX107" s="435"/>
      <c r="EY107" s="435"/>
      <c r="EZ107" s="435"/>
      <c r="FA107" s="435"/>
      <c r="FB107" s="435"/>
      <c r="FC107" s="435"/>
      <c r="FD107" s="435"/>
      <c r="FE107" s="435"/>
      <c r="FF107" s="435"/>
      <c r="FG107" s="435"/>
      <c r="FH107" s="435"/>
      <c r="FI107" s="435"/>
      <c r="FJ107" s="435"/>
      <c r="FK107" s="435"/>
      <c r="FL107" s="435"/>
      <c r="FM107" s="435"/>
      <c r="FN107" s="435"/>
      <c r="FO107" s="435"/>
      <c r="FP107" s="435"/>
      <c r="FQ107" s="435"/>
      <c r="FR107" s="435"/>
      <c r="FS107" s="435"/>
      <c r="FT107" s="435"/>
      <c r="FU107" s="435"/>
      <c r="FV107" s="435"/>
      <c r="FW107" s="435"/>
      <c r="FX107" s="435"/>
      <c r="FY107" s="435"/>
      <c r="FZ107" s="435"/>
      <c r="GA107" s="435"/>
      <c r="GB107" s="435"/>
      <c r="GC107" s="435"/>
      <c r="GD107" s="435"/>
      <c r="GE107" s="435"/>
      <c r="GF107" s="435"/>
      <c r="GG107" s="435"/>
      <c r="GH107" s="435"/>
      <c r="GI107" s="435"/>
      <c r="GJ107" s="435"/>
      <c r="GK107" s="435"/>
      <c r="GL107" s="435"/>
      <c r="GM107" s="435"/>
      <c r="GN107" s="435"/>
      <c r="GO107" s="435"/>
      <c r="GP107" s="435"/>
      <c r="GQ107" s="435"/>
      <c r="GR107" s="435"/>
      <c r="GS107" s="435"/>
      <c r="GT107" s="435"/>
      <c r="GU107" s="435"/>
      <c r="GV107" s="435"/>
      <c r="GW107" s="435"/>
      <c r="GX107" s="435"/>
      <c r="GY107" s="435"/>
      <c r="GZ107" s="435"/>
      <c r="HA107" s="435"/>
      <c r="HB107" s="435"/>
      <c r="HC107" s="435"/>
      <c r="HD107" s="435"/>
      <c r="HE107" s="435"/>
      <c r="HF107" s="435"/>
      <c r="HG107" s="435"/>
      <c r="HH107" s="435"/>
      <c r="HI107" s="435"/>
      <c r="HJ107" s="435"/>
      <c r="HK107" s="435"/>
      <c r="HL107" s="435"/>
      <c r="HM107" s="435"/>
      <c r="HN107" s="435"/>
      <c r="HO107" s="435"/>
      <c r="HP107" s="435"/>
      <c r="HQ107" s="435"/>
      <c r="HR107" s="435"/>
      <c r="HS107" s="435"/>
      <c r="HT107" s="435"/>
      <c r="HU107" s="435"/>
      <c r="HV107" s="435"/>
      <c r="HW107" s="435"/>
      <c r="HX107" s="435"/>
      <c r="HY107" s="435"/>
      <c r="HZ107" s="435"/>
      <c r="IA107" s="435"/>
      <c r="IB107" s="435"/>
      <c r="IC107" s="435"/>
      <c r="ID107" s="435"/>
      <c r="IE107" s="435"/>
      <c r="IF107" s="435"/>
      <c r="IG107" s="435"/>
      <c r="IH107" s="435"/>
      <c r="II107" s="435"/>
      <c r="IJ107" s="435"/>
      <c r="IK107" s="435"/>
      <c r="IL107" s="435"/>
      <c r="IM107" s="435"/>
      <c r="IN107" s="435"/>
      <c r="IO107" s="435"/>
      <c r="IP107" s="435"/>
      <c r="IQ107" s="435"/>
      <c r="IR107" s="435"/>
      <c r="IS107" s="435"/>
      <c r="IT107" s="435"/>
      <c r="IU107" s="435"/>
      <c r="IV107" s="435"/>
    </row>
    <row r="108" spans="2:256" ht="21.95" customHeight="1" x14ac:dyDescent="0.2">
      <c r="B108" s="447" t="s">
        <v>34</v>
      </c>
      <c r="C108" s="449"/>
      <c r="D108" s="449"/>
      <c r="E108" s="500"/>
      <c r="F108" s="500"/>
      <c r="G108" s="500"/>
      <c r="H108" s="500"/>
      <c r="I108" s="500"/>
      <c r="J108" s="500"/>
      <c r="K108" s="435"/>
      <c r="L108" s="435"/>
      <c r="M108" s="435"/>
      <c r="N108" s="435"/>
      <c r="O108" s="435"/>
      <c r="P108" s="435"/>
      <c r="Q108" s="435"/>
      <c r="R108" s="435"/>
      <c r="S108" s="435"/>
      <c r="T108" s="435"/>
      <c r="U108" s="435"/>
      <c r="V108" s="435"/>
      <c r="W108" s="435"/>
      <c r="X108" s="435"/>
      <c r="Y108" s="435"/>
      <c r="Z108" s="435"/>
      <c r="AA108" s="435"/>
      <c r="AB108" s="435"/>
      <c r="AC108" s="435"/>
      <c r="AD108" s="435"/>
      <c r="AE108" s="435"/>
      <c r="AF108" s="435"/>
      <c r="AG108" s="435"/>
      <c r="AH108" s="435"/>
      <c r="AI108" s="435"/>
      <c r="AJ108" s="435"/>
      <c r="AK108" s="435"/>
      <c r="AL108" s="435"/>
      <c r="AM108" s="435"/>
      <c r="AN108" s="435"/>
      <c r="AO108" s="435"/>
      <c r="AP108" s="435"/>
      <c r="AQ108" s="435"/>
      <c r="AR108" s="435"/>
      <c r="AS108" s="435"/>
      <c r="AT108" s="435"/>
      <c r="AU108" s="435"/>
      <c r="AV108" s="435"/>
      <c r="AW108" s="435"/>
      <c r="AX108" s="435"/>
      <c r="AY108" s="435"/>
      <c r="AZ108" s="435"/>
      <c r="BA108" s="435"/>
      <c r="BB108" s="435"/>
      <c r="BC108" s="435"/>
      <c r="BD108" s="435"/>
      <c r="BE108" s="435"/>
      <c r="BF108" s="435"/>
      <c r="BG108" s="435"/>
      <c r="BH108" s="435"/>
      <c r="BI108" s="435"/>
      <c r="BJ108" s="435"/>
      <c r="BK108" s="435"/>
      <c r="BL108" s="435"/>
      <c r="BM108" s="435"/>
      <c r="BN108" s="435"/>
      <c r="BO108" s="435"/>
      <c r="BP108" s="435"/>
      <c r="BQ108" s="435"/>
      <c r="BR108" s="435"/>
      <c r="BS108" s="435"/>
      <c r="BT108" s="435"/>
      <c r="BU108" s="435"/>
      <c r="BV108" s="435"/>
      <c r="BW108" s="435"/>
      <c r="BX108" s="435"/>
      <c r="BY108" s="435"/>
      <c r="BZ108" s="435"/>
      <c r="CA108" s="435"/>
      <c r="CB108" s="435"/>
      <c r="CC108" s="435"/>
      <c r="CD108" s="435"/>
      <c r="CE108" s="435"/>
      <c r="CF108" s="435"/>
      <c r="CG108" s="435"/>
      <c r="CH108" s="435"/>
      <c r="CI108" s="435"/>
      <c r="CJ108" s="435"/>
      <c r="CK108" s="435"/>
      <c r="CL108" s="435"/>
      <c r="CM108" s="435"/>
      <c r="CN108" s="435"/>
      <c r="CO108" s="435"/>
      <c r="CP108" s="435"/>
      <c r="CQ108" s="435"/>
      <c r="CR108" s="435"/>
      <c r="CS108" s="435"/>
      <c r="CT108" s="435"/>
      <c r="CU108" s="435"/>
      <c r="CV108" s="435"/>
      <c r="CW108" s="435"/>
      <c r="CX108" s="435"/>
      <c r="CY108" s="435"/>
      <c r="CZ108" s="435"/>
      <c r="DA108" s="435"/>
      <c r="DB108" s="435"/>
      <c r="DC108" s="435"/>
      <c r="DD108" s="435"/>
      <c r="DE108" s="435"/>
      <c r="DF108" s="435"/>
      <c r="DG108" s="435"/>
      <c r="DH108" s="435"/>
      <c r="DI108" s="435"/>
      <c r="DJ108" s="435"/>
      <c r="DK108" s="435"/>
      <c r="DL108" s="435"/>
      <c r="DM108" s="435"/>
      <c r="DN108" s="435"/>
      <c r="DO108" s="435"/>
      <c r="DP108" s="435"/>
      <c r="DQ108" s="435"/>
      <c r="DR108" s="435"/>
      <c r="DS108" s="435"/>
      <c r="DT108" s="435"/>
      <c r="DU108" s="435"/>
      <c r="DV108" s="435"/>
      <c r="DW108" s="435"/>
      <c r="DX108" s="435"/>
      <c r="DY108" s="435"/>
      <c r="DZ108" s="435"/>
      <c r="EA108" s="435"/>
      <c r="EB108" s="435"/>
      <c r="EC108" s="435"/>
      <c r="ED108" s="435"/>
      <c r="EE108" s="435"/>
      <c r="EF108" s="435"/>
      <c r="EG108" s="435"/>
      <c r="EH108" s="435"/>
      <c r="EI108" s="435"/>
      <c r="EJ108" s="435"/>
      <c r="EK108" s="435"/>
      <c r="EL108" s="435"/>
      <c r="EM108" s="435"/>
      <c r="EN108" s="435"/>
      <c r="EO108" s="435"/>
      <c r="EP108" s="435"/>
      <c r="EQ108" s="435"/>
      <c r="ER108" s="435"/>
      <c r="ES108" s="435"/>
      <c r="ET108" s="435"/>
      <c r="EU108" s="435"/>
      <c r="EV108" s="435"/>
      <c r="EW108" s="435"/>
      <c r="EX108" s="435"/>
      <c r="EY108" s="435"/>
      <c r="EZ108" s="435"/>
      <c r="FA108" s="435"/>
      <c r="FB108" s="435"/>
      <c r="FC108" s="435"/>
      <c r="FD108" s="435"/>
      <c r="FE108" s="435"/>
      <c r="FF108" s="435"/>
      <c r="FG108" s="435"/>
      <c r="FH108" s="435"/>
      <c r="FI108" s="435"/>
      <c r="FJ108" s="435"/>
      <c r="FK108" s="435"/>
      <c r="FL108" s="435"/>
      <c r="FM108" s="435"/>
      <c r="FN108" s="435"/>
      <c r="FO108" s="435"/>
      <c r="FP108" s="435"/>
      <c r="FQ108" s="435"/>
      <c r="FR108" s="435"/>
      <c r="FS108" s="435"/>
      <c r="FT108" s="435"/>
      <c r="FU108" s="435"/>
      <c r="FV108" s="435"/>
      <c r="FW108" s="435"/>
      <c r="FX108" s="435"/>
      <c r="FY108" s="435"/>
      <c r="FZ108" s="435"/>
      <c r="GA108" s="435"/>
      <c r="GB108" s="435"/>
      <c r="GC108" s="435"/>
      <c r="GD108" s="435"/>
      <c r="GE108" s="435"/>
      <c r="GF108" s="435"/>
      <c r="GG108" s="435"/>
      <c r="GH108" s="435"/>
      <c r="GI108" s="435"/>
      <c r="GJ108" s="435"/>
      <c r="GK108" s="435"/>
      <c r="GL108" s="435"/>
      <c r="GM108" s="435"/>
      <c r="GN108" s="435"/>
      <c r="GO108" s="435"/>
      <c r="GP108" s="435"/>
      <c r="GQ108" s="435"/>
      <c r="GR108" s="435"/>
      <c r="GS108" s="435"/>
      <c r="GT108" s="435"/>
      <c r="GU108" s="435"/>
      <c r="GV108" s="435"/>
      <c r="GW108" s="435"/>
      <c r="GX108" s="435"/>
      <c r="GY108" s="435"/>
      <c r="GZ108" s="435"/>
      <c r="HA108" s="435"/>
      <c r="HB108" s="435"/>
      <c r="HC108" s="435"/>
      <c r="HD108" s="435"/>
      <c r="HE108" s="435"/>
      <c r="HF108" s="435"/>
      <c r="HG108" s="435"/>
      <c r="HH108" s="435"/>
      <c r="HI108" s="435"/>
      <c r="HJ108" s="435"/>
      <c r="HK108" s="435"/>
      <c r="HL108" s="435"/>
      <c r="HM108" s="435"/>
      <c r="HN108" s="435"/>
      <c r="HO108" s="435"/>
      <c r="HP108" s="435"/>
      <c r="HQ108" s="435"/>
      <c r="HR108" s="435"/>
      <c r="HS108" s="435"/>
      <c r="HT108" s="435"/>
      <c r="HU108" s="435"/>
      <c r="HV108" s="435"/>
      <c r="HW108" s="435"/>
      <c r="HX108" s="435"/>
      <c r="HY108" s="435"/>
      <c r="HZ108" s="435"/>
      <c r="IA108" s="435"/>
      <c r="IB108" s="435"/>
      <c r="IC108" s="435"/>
      <c r="ID108" s="435"/>
      <c r="IE108" s="435"/>
      <c r="IF108" s="435"/>
      <c r="IG108" s="435"/>
      <c r="IH108" s="435"/>
      <c r="II108" s="435"/>
      <c r="IJ108" s="435"/>
      <c r="IK108" s="435"/>
      <c r="IL108" s="435"/>
      <c r="IM108" s="435"/>
      <c r="IN108" s="435"/>
      <c r="IO108" s="435"/>
      <c r="IP108" s="435"/>
      <c r="IQ108" s="435"/>
      <c r="IR108" s="435"/>
      <c r="IS108" s="435"/>
      <c r="IT108" s="435"/>
      <c r="IU108" s="435"/>
      <c r="IV108" s="435"/>
    </row>
    <row r="109" spans="2:256" ht="21.95" customHeight="1" x14ac:dyDescent="0.2">
      <c r="B109" s="447" t="s">
        <v>41</v>
      </c>
      <c r="C109" s="449"/>
      <c r="D109" s="449"/>
      <c r="E109" s="457"/>
      <c r="F109" s="452" t="s">
        <v>144</v>
      </c>
      <c r="G109" s="452"/>
      <c r="H109" s="436"/>
      <c r="I109" s="452"/>
      <c r="J109" s="450"/>
      <c r="K109" s="435"/>
      <c r="L109" s="435"/>
      <c r="M109" s="435"/>
      <c r="N109" s="435"/>
      <c r="O109" s="435"/>
      <c r="P109" s="435"/>
      <c r="Q109" s="435"/>
      <c r="R109" s="435"/>
      <c r="S109" s="435"/>
      <c r="T109" s="435"/>
      <c r="U109" s="435"/>
      <c r="V109" s="435"/>
      <c r="W109" s="435"/>
      <c r="X109" s="435"/>
      <c r="Y109" s="435"/>
      <c r="Z109" s="435"/>
      <c r="AA109" s="435"/>
      <c r="AB109" s="435"/>
      <c r="AC109" s="435"/>
      <c r="AD109" s="435"/>
      <c r="AE109" s="435"/>
      <c r="AF109" s="435"/>
      <c r="AG109" s="435"/>
      <c r="AH109" s="435"/>
      <c r="AI109" s="435"/>
      <c r="AJ109" s="435"/>
      <c r="AK109" s="435"/>
      <c r="AL109" s="435"/>
      <c r="AM109" s="435"/>
      <c r="AN109" s="435"/>
      <c r="AO109" s="435"/>
      <c r="AP109" s="435"/>
      <c r="AQ109" s="435"/>
      <c r="AR109" s="435"/>
      <c r="AS109" s="435"/>
      <c r="AT109" s="435"/>
      <c r="AU109" s="435"/>
      <c r="AV109" s="435"/>
      <c r="AW109" s="435"/>
      <c r="AX109" s="435"/>
      <c r="AY109" s="435"/>
      <c r="AZ109" s="435"/>
      <c r="BA109" s="435"/>
      <c r="BB109" s="435"/>
      <c r="BC109" s="435"/>
      <c r="BD109" s="435"/>
      <c r="BE109" s="435"/>
      <c r="BF109" s="435"/>
      <c r="BG109" s="435"/>
      <c r="BH109" s="435"/>
      <c r="BI109" s="435"/>
      <c r="BJ109" s="435"/>
      <c r="BK109" s="435"/>
      <c r="BL109" s="435"/>
      <c r="BM109" s="435"/>
      <c r="BN109" s="435"/>
      <c r="BO109" s="435"/>
      <c r="BP109" s="435"/>
      <c r="BQ109" s="435"/>
      <c r="BR109" s="435"/>
      <c r="BS109" s="435"/>
      <c r="BT109" s="435"/>
      <c r="BU109" s="435"/>
      <c r="BV109" s="435"/>
      <c r="BW109" s="435"/>
      <c r="BX109" s="435"/>
      <c r="BY109" s="435"/>
      <c r="BZ109" s="435"/>
      <c r="CA109" s="435"/>
      <c r="CB109" s="435"/>
      <c r="CC109" s="435"/>
      <c r="CD109" s="435"/>
      <c r="CE109" s="435"/>
      <c r="CF109" s="435"/>
      <c r="CG109" s="435"/>
      <c r="CH109" s="435"/>
      <c r="CI109" s="435"/>
      <c r="CJ109" s="435"/>
      <c r="CK109" s="435"/>
      <c r="CL109" s="435"/>
      <c r="CM109" s="435"/>
      <c r="CN109" s="435"/>
      <c r="CO109" s="435"/>
      <c r="CP109" s="435"/>
      <c r="CQ109" s="435"/>
      <c r="CR109" s="435"/>
      <c r="CS109" s="435"/>
      <c r="CT109" s="435"/>
      <c r="CU109" s="435"/>
      <c r="CV109" s="435"/>
      <c r="CW109" s="435"/>
      <c r="CX109" s="435"/>
      <c r="CY109" s="435"/>
      <c r="CZ109" s="435"/>
      <c r="DA109" s="435"/>
      <c r="DB109" s="435"/>
      <c r="DC109" s="435"/>
      <c r="DD109" s="435"/>
      <c r="DE109" s="435"/>
      <c r="DF109" s="435"/>
      <c r="DG109" s="435"/>
      <c r="DH109" s="435"/>
      <c r="DI109" s="435"/>
      <c r="DJ109" s="435"/>
      <c r="DK109" s="435"/>
      <c r="DL109" s="435"/>
      <c r="DM109" s="435"/>
      <c r="DN109" s="435"/>
      <c r="DO109" s="435"/>
      <c r="DP109" s="435"/>
      <c r="DQ109" s="435"/>
      <c r="DR109" s="435"/>
      <c r="DS109" s="435"/>
      <c r="DT109" s="435"/>
      <c r="DU109" s="435"/>
      <c r="DV109" s="435"/>
      <c r="DW109" s="435"/>
      <c r="DX109" s="435"/>
      <c r="DY109" s="435"/>
      <c r="DZ109" s="435"/>
      <c r="EA109" s="435"/>
      <c r="EB109" s="435"/>
      <c r="EC109" s="435"/>
      <c r="ED109" s="435"/>
      <c r="EE109" s="435"/>
      <c r="EF109" s="435"/>
      <c r="EG109" s="435"/>
      <c r="EH109" s="435"/>
      <c r="EI109" s="435"/>
      <c r="EJ109" s="435"/>
      <c r="EK109" s="435"/>
      <c r="EL109" s="435"/>
      <c r="EM109" s="435"/>
      <c r="EN109" s="435"/>
      <c r="EO109" s="435"/>
      <c r="EP109" s="435"/>
      <c r="EQ109" s="435"/>
      <c r="ER109" s="435"/>
      <c r="ES109" s="435"/>
      <c r="ET109" s="435"/>
      <c r="EU109" s="435"/>
      <c r="EV109" s="435"/>
      <c r="EW109" s="435"/>
      <c r="EX109" s="435"/>
      <c r="EY109" s="435"/>
      <c r="EZ109" s="435"/>
      <c r="FA109" s="435"/>
      <c r="FB109" s="435"/>
      <c r="FC109" s="435"/>
      <c r="FD109" s="435"/>
      <c r="FE109" s="435"/>
      <c r="FF109" s="435"/>
      <c r="FG109" s="435"/>
      <c r="FH109" s="435"/>
      <c r="FI109" s="435"/>
      <c r="FJ109" s="435"/>
      <c r="FK109" s="435"/>
      <c r="FL109" s="435"/>
      <c r="FM109" s="435"/>
      <c r="FN109" s="435"/>
      <c r="FO109" s="435"/>
      <c r="FP109" s="435"/>
      <c r="FQ109" s="435"/>
      <c r="FR109" s="435"/>
      <c r="FS109" s="435"/>
      <c r="FT109" s="435"/>
      <c r="FU109" s="435"/>
      <c r="FV109" s="435"/>
      <c r="FW109" s="435"/>
      <c r="FX109" s="435"/>
      <c r="FY109" s="435"/>
      <c r="FZ109" s="435"/>
      <c r="GA109" s="435"/>
      <c r="GB109" s="435"/>
      <c r="GC109" s="435"/>
      <c r="GD109" s="435"/>
      <c r="GE109" s="435"/>
      <c r="GF109" s="435"/>
      <c r="GG109" s="435"/>
      <c r="GH109" s="435"/>
      <c r="GI109" s="435"/>
      <c r="GJ109" s="435"/>
      <c r="GK109" s="435"/>
      <c r="GL109" s="435"/>
      <c r="GM109" s="435"/>
      <c r="GN109" s="435"/>
      <c r="GO109" s="435"/>
      <c r="GP109" s="435"/>
      <c r="GQ109" s="435"/>
      <c r="GR109" s="435"/>
      <c r="GS109" s="435"/>
      <c r="GT109" s="435"/>
      <c r="GU109" s="435"/>
      <c r="GV109" s="435"/>
      <c r="GW109" s="435"/>
      <c r="GX109" s="435"/>
      <c r="GY109" s="435"/>
      <c r="GZ109" s="435"/>
      <c r="HA109" s="435"/>
      <c r="HB109" s="435"/>
      <c r="HC109" s="435"/>
      <c r="HD109" s="435"/>
      <c r="HE109" s="435"/>
      <c r="HF109" s="435"/>
      <c r="HG109" s="435"/>
      <c r="HH109" s="435"/>
      <c r="HI109" s="435"/>
      <c r="HJ109" s="435"/>
      <c r="HK109" s="435"/>
      <c r="HL109" s="435"/>
      <c r="HM109" s="435"/>
      <c r="HN109" s="435"/>
      <c r="HO109" s="435"/>
      <c r="HP109" s="435"/>
      <c r="HQ109" s="435"/>
      <c r="HR109" s="435"/>
      <c r="HS109" s="435"/>
      <c r="HT109" s="435"/>
      <c r="HU109" s="435"/>
      <c r="HV109" s="435"/>
      <c r="HW109" s="435"/>
      <c r="HX109" s="435"/>
      <c r="HY109" s="435"/>
      <c r="HZ109" s="435"/>
      <c r="IA109" s="435"/>
      <c r="IB109" s="435"/>
      <c r="IC109" s="435"/>
      <c r="ID109" s="435"/>
      <c r="IE109" s="435"/>
      <c r="IF109" s="435"/>
      <c r="IG109" s="435"/>
      <c r="IH109" s="435"/>
      <c r="II109" s="435"/>
      <c r="IJ109" s="435"/>
      <c r="IK109" s="435"/>
      <c r="IL109" s="435"/>
      <c r="IM109" s="435"/>
      <c r="IN109" s="435"/>
      <c r="IO109" s="435"/>
      <c r="IP109" s="435"/>
      <c r="IQ109" s="435"/>
      <c r="IR109" s="435"/>
      <c r="IS109" s="435"/>
      <c r="IT109" s="435"/>
      <c r="IU109" s="435"/>
      <c r="IV109" s="435"/>
    </row>
    <row r="110" spans="2:256" ht="21.95" customHeight="1" x14ac:dyDescent="0.2">
      <c r="B110" s="447" t="s">
        <v>42</v>
      </c>
      <c r="C110" s="449"/>
      <c r="D110" s="449"/>
      <c r="E110" s="448"/>
      <c r="F110" s="449" t="s">
        <v>35</v>
      </c>
      <c r="G110" s="449"/>
      <c r="H110" s="448"/>
      <c r="I110" s="449" t="s">
        <v>36</v>
      </c>
      <c r="J110" s="44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35"/>
      <c r="BC110" s="435"/>
      <c r="BD110" s="435"/>
      <c r="BE110" s="435"/>
      <c r="BF110" s="435"/>
      <c r="BG110" s="435"/>
      <c r="BH110" s="435"/>
      <c r="BI110" s="435"/>
      <c r="BJ110" s="435"/>
      <c r="BK110" s="435"/>
      <c r="BL110" s="435"/>
      <c r="BM110" s="435"/>
      <c r="BN110" s="435"/>
      <c r="BO110" s="435"/>
      <c r="BP110" s="435"/>
      <c r="BQ110" s="435"/>
      <c r="BR110" s="435"/>
      <c r="BS110" s="435"/>
      <c r="BT110" s="435"/>
      <c r="BU110" s="435"/>
      <c r="BV110" s="435"/>
      <c r="BW110" s="435"/>
      <c r="BX110" s="435"/>
      <c r="BY110" s="435"/>
      <c r="BZ110" s="435"/>
      <c r="CA110" s="435"/>
      <c r="CB110" s="435"/>
      <c r="CC110" s="435"/>
      <c r="CD110" s="435"/>
      <c r="CE110" s="435"/>
      <c r="CF110" s="435"/>
      <c r="CG110" s="435"/>
      <c r="CH110" s="435"/>
      <c r="CI110" s="435"/>
      <c r="CJ110" s="435"/>
      <c r="CK110" s="435"/>
      <c r="CL110" s="435"/>
      <c r="CM110" s="435"/>
      <c r="CN110" s="435"/>
      <c r="CO110" s="435"/>
      <c r="CP110" s="435"/>
      <c r="CQ110" s="435"/>
      <c r="CR110" s="435"/>
      <c r="CS110" s="435"/>
      <c r="CT110" s="435"/>
      <c r="CU110" s="435"/>
      <c r="CV110" s="435"/>
      <c r="CW110" s="435"/>
      <c r="CX110" s="435"/>
      <c r="CY110" s="435"/>
      <c r="CZ110" s="435"/>
      <c r="DA110" s="435"/>
      <c r="DB110" s="435"/>
      <c r="DC110" s="435"/>
      <c r="DD110" s="435"/>
      <c r="DE110" s="435"/>
      <c r="DF110" s="435"/>
      <c r="DG110" s="435"/>
      <c r="DH110" s="435"/>
      <c r="DI110" s="435"/>
      <c r="DJ110" s="435"/>
      <c r="DK110" s="435"/>
      <c r="DL110" s="435"/>
      <c r="DM110" s="435"/>
      <c r="DN110" s="435"/>
      <c r="DO110" s="435"/>
      <c r="DP110" s="435"/>
      <c r="DQ110" s="435"/>
      <c r="DR110" s="435"/>
      <c r="DS110" s="435"/>
      <c r="DT110" s="435"/>
      <c r="DU110" s="435"/>
      <c r="DV110" s="435"/>
      <c r="DW110" s="435"/>
      <c r="DX110" s="435"/>
      <c r="DY110" s="435"/>
      <c r="DZ110" s="435"/>
      <c r="EA110" s="435"/>
      <c r="EB110" s="435"/>
      <c r="EC110" s="435"/>
      <c r="ED110" s="435"/>
      <c r="EE110" s="435"/>
      <c r="EF110" s="435"/>
      <c r="EG110" s="435"/>
      <c r="EH110" s="435"/>
      <c r="EI110" s="435"/>
      <c r="EJ110" s="435"/>
      <c r="EK110" s="435"/>
      <c r="EL110" s="435"/>
      <c r="EM110" s="435"/>
      <c r="EN110" s="435"/>
      <c r="EO110" s="435"/>
      <c r="EP110" s="435"/>
      <c r="EQ110" s="435"/>
      <c r="ER110" s="435"/>
      <c r="ES110" s="435"/>
      <c r="ET110" s="435"/>
      <c r="EU110" s="435"/>
      <c r="EV110" s="435"/>
      <c r="EW110" s="435"/>
      <c r="EX110" s="435"/>
      <c r="EY110" s="435"/>
      <c r="EZ110" s="435"/>
      <c r="FA110" s="435"/>
      <c r="FB110" s="435"/>
      <c r="FC110" s="435"/>
      <c r="FD110" s="435"/>
      <c r="FE110" s="435"/>
      <c r="FF110" s="435"/>
      <c r="FG110" s="435"/>
      <c r="FH110" s="435"/>
      <c r="FI110" s="435"/>
      <c r="FJ110" s="435"/>
      <c r="FK110" s="435"/>
      <c r="FL110" s="435"/>
      <c r="FM110" s="435"/>
      <c r="FN110" s="435"/>
      <c r="FO110" s="435"/>
      <c r="FP110" s="435"/>
      <c r="FQ110" s="435"/>
      <c r="FR110" s="435"/>
      <c r="FS110" s="435"/>
      <c r="FT110" s="435"/>
      <c r="FU110" s="435"/>
      <c r="FV110" s="435"/>
      <c r="FW110" s="435"/>
      <c r="FX110" s="435"/>
      <c r="FY110" s="435"/>
      <c r="FZ110" s="435"/>
      <c r="GA110" s="435"/>
      <c r="GB110" s="435"/>
      <c r="GC110" s="435"/>
      <c r="GD110" s="435"/>
      <c r="GE110" s="435"/>
      <c r="GF110" s="435"/>
      <c r="GG110" s="435"/>
      <c r="GH110" s="435"/>
      <c r="GI110" s="435"/>
      <c r="GJ110" s="435"/>
      <c r="GK110" s="435"/>
      <c r="GL110" s="435"/>
      <c r="GM110" s="435"/>
      <c r="GN110" s="435"/>
      <c r="GO110" s="435"/>
      <c r="GP110" s="435"/>
      <c r="GQ110" s="435"/>
      <c r="GR110" s="435"/>
      <c r="GS110" s="435"/>
      <c r="GT110" s="435"/>
      <c r="GU110" s="435"/>
      <c r="GV110" s="435"/>
      <c r="GW110" s="435"/>
      <c r="GX110" s="435"/>
      <c r="GY110" s="435"/>
      <c r="GZ110" s="435"/>
      <c r="HA110" s="435"/>
      <c r="HB110" s="435"/>
      <c r="HC110" s="435"/>
      <c r="HD110" s="435"/>
      <c r="HE110" s="435"/>
      <c r="HF110" s="435"/>
      <c r="HG110" s="435"/>
      <c r="HH110" s="435"/>
      <c r="HI110" s="435"/>
      <c r="HJ110" s="435"/>
      <c r="HK110" s="435"/>
      <c r="HL110" s="435"/>
      <c r="HM110" s="435"/>
      <c r="HN110" s="435"/>
      <c r="HO110" s="435"/>
      <c r="HP110" s="435"/>
      <c r="HQ110" s="435"/>
      <c r="HR110" s="435"/>
      <c r="HS110" s="435"/>
      <c r="HT110" s="435"/>
      <c r="HU110" s="435"/>
      <c r="HV110" s="435"/>
      <c r="HW110" s="435"/>
      <c r="HX110" s="435"/>
      <c r="HY110" s="435"/>
      <c r="HZ110" s="435"/>
      <c r="IA110" s="435"/>
      <c r="IB110" s="435"/>
      <c r="IC110" s="435"/>
      <c r="ID110" s="435"/>
      <c r="IE110" s="435"/>
      <c r="IF110" s="435"/>
      <c r="IG110" s="435"/>
      <c r="IH110" s="435"/>
      <c r="II110" s="435"/>
      <c r="IJ110" s="435"/>
      <c r="IK110" s="435"/>
      <c r="IL110" s="435"/>
      <c r="IM110" s="435"/>
      <c r="IN110" s="435"/>
      <c r="IO110" s="435"/>
      <c r="IP110" s="435"/>
      <c r="IQ110" s="435"/>
      <c r="IR110" s="435"/>
      <c r="IS110" s="435"/>
      <c r="IT110" s="435"/>
      <c r="IU110" s="435"/>
      <c r="IV110" s="435"/>
    </row>
    <row r="111" spans="2:256" ht="21.95" customHeight="1" x14ac:dyDescent="0.2">
      <c r="B111" s="447" t="s">
        <v>2</v>
      </c>
      <c r="C111" s="449"/>
      <c r="D111" s="449"/>
      <c r="E111" s="448"/>
      <c r="F111" s="456" t="s">
        <v>36</v>
      </c>
      <c r="G111" s="455"/>
      <c r="H111" s="437"/>
      <c r="I111" s="455"/>
      <c r="J111" s="454"/>
      <c r="K111" s="435"/>
      <c r="L111" s="435"/>
      <c r="M111" s="435"/>
      <c r="N111" s="435"/>
      <c r="O111" s="435"/>
      <c r="P111" s="435"/>
      <c r="Q111" s="435"/>
      <c r="R111" s="435"/>
      <c r="S111" s="435"/>
      <c r="T111" s="435"/>
      <c r="U111" s="435"/>
      <c r="V111" s="435"/>
      <c r="W111" s="435"/>
      <c r="X111" s="435"/>
      <c r="Y111" s="435"/>
      <c r="Z111" s="435"/>
      <c r="AA111" s="435"/>
      <c r="AB111" s="435"/>
      <c r="AC111" s="435"/>
      <c r="AD111" s="435"/>
      <c r="AE111" s="435"/>
      <c r="AF111" s="435"/>
      <c r="AG111" s="435"/>
      <c r="AH111" s="435"/>
      <c r="AI111" s="435"/>
      <c r="AJ111" s="435"/>
      <c r="AK111" s="435"/>
      <c r="AL111" s="435"/>
      <c r="AM111" s="435"/>
      <c r="AN111" s="435"/>
      <c r="AO111" s="435"/>
      <c r="AP111" s="435"/>
      <c r="AQ111" s="435"/>
      <c r="AR111" s="435"/>
      <c r="AS111" s="435"/>
      <c r="AT111" s="435"/>
      <c r="AU111" s="435"/>
      <c r="AV111" s="435"/>
      <c r="AW111" s="435"/>
      <c r="AX111" s="435"/>
      <c r="AY111" s="435"/>
      <c r="AZ111" s="435"/>
      <c r="BA111" s="435"/>
      <c r="BB111" s="435"/>
      <c r="BC111" s="435"/>
      <c r="BD111" s="435"/>
      <c r="BE111" s="435"/>
      <c r="BF111" s="435"/>
      <c r="BG111" s="435"/>
      <c r="BH111" s="435"/>
      <c r="BI111" s="435"/>
      <c r="BJ111" s="435"/>
      <c r="BK111" s="435"/>
      <c r="BL111" s="435"/>
      <c r="BM111" s="435"/>
      <c r="BN111" s="435"/>
      <c r="BO111" s="435"/>
      <c r="BP111" s="435"/>
      <c r="BQ111" s="435"/>
      <c r="BR111" s="435"/>
      <c r="BS111" s="435"/>
      <c r="BT111" s="435"/>
      <c r="BU111" s="435"/>
      <c r="BV111" s="435"/>
      <c r="BW111" s="435"/>
      <c r="BX111" s="435"/>
      <c r="BY111" s="435"/>
      <c r="BZ111" s="435"/>
      <c r="CA111" s="435"/>
      <c r="CB111" s="435"/>
      <c r="CC111" s="435"/>
      <c r="CD111" s="435"/>
      <c r="CE111" s="435"/>
      <c r="CF111" s="435"/>
      <c r="CG111" s="435"/>
      <c r="CH111" s="435"/>
      <c r="CI111" s="435"/>
      <c r="CJ111" s="435"/>
      <c r="CK111" s="435"/>
      <c r="CL111" s="435"/>
      <c r="CM111" s="435"/>
      <c r="CN111" s="435"/>
      <c r="CO111" s="435"/>
      <c r="CP111" s="435"/>
      <c r="CQ111" s="435"/>
      <c r="CR111" s="435"/>
      <c r="CS111" s="435"/>
      <c r="CT111" s="435"/>
      <c r="CU111" s="435"/>
      <c r="CV111" s="435"/>
      <c r="CW111" s="435"/>
      <c r="CX111" s="435"/>
      <c r="CY111" s="435"/>
      <c r="CZ111" s="435"/>
      <c r="DA111" s="435"/>
      <c r="DB111" s="435"/>
      <c r="DC111" s="435"/>
      <c r="DD111" s="435"/>
      <c r="DE111" s="435"/>
      <c r="DF111" s="435"/>
      <c r="DG111" s="435"/>
      <c r="DH111" s="435"/>
      <c r="DI111" s="435"/>
      <c r="DJ111" s="435"/>
      <c r="DK111" s="435"/>
      <c r="DL111" s="435"/>
      <c r="DM111" s="435"/>
      <c r="DN111" s="435"/>
      <c r="DO111" s="435"/>
      <c r="DP111" s="435"/>
      <c r="DQ111" s="435"/>
      <c r="DR111" s="435"/>
      <c r="DS111" s="435"/>
      <c r="DT111" s="435"/>
      <c r="DU111" s="435"/>
      <c r="DV111" s="435"/>
      <c r="DW111" s="435"/>
      <c r="DX111" s="435"/>
      <c r="DY111" s="435"/>
      <c r="DZ111" s="435"/>
      <c r="EA111" s="435"/>
      <c r="EB111" s="435"/>
      <c r="EC111" s="435"/>
      <c r="ED111" s="435"/>
      <c r="EE111" s="435"/>
      <c r="EF111" s="435"/>
      <c r="EG111" s="435"/>
      <c r="EH111" s="435"/>
      <c r="EI111" s="435"/>
      <c r="EJ111" s="435"/>
      <c r="EK111" s="435"/>
      <c r="EL111" s="435"/>
      <c r="EM111" s="435"/>
      <c r="EN111" s="435"/>
      <c r="EO111" s="435"/>
      <c r="EP111" s="435"/>
      <c r="EQ111" s="435"/>
      <c r="ER111" s="435"/>
      <c r="ES111" s="435"/>
      <c r="ET111" s="435"/>
      <c r="EU111" s="435"/>
      <c r="EV111" s="435"/>
      <c r="EW111" s="435"/>
      <c r="EX111" s="435"/>
      <c r="EY111" s="435"/>
      <c r="EZ111" s="435"/>
      <c r="FA111" s="435"/>
      <c r="FB111" s="435"/>
      <c r="FC111" s="435"/>
      <c r="FD111" s="435"/>
      <c r="FE111" s="435"/>
      <c r="FF111" s="435"/>
      <c r="FG111" s="435"/>
      <c r="FH111" s="435"/>
      <c r="FI111" s="435"/>
      <c r="FJ111" s="435"/>
      <c r="FK111" s="435"/>
      <c r="FL111" s="435"/>
      <c r="FM111" s="435"/>
      <c r="FN111" s="435"/>
      <c r="FO111" s="435"/>
      <c r="FP111" s="435"/>
      <c r="FQ111" s="435"/>
      <c r="FR111" s="435"/>
      <c r="FS111" s="435"/>
      <c r="FT111" s="435"/>
      <c r="FU111" s="435"/>
      <c r="FV111" s="435"/>
      <c r="FW111" s="435"/>
      <c r="FX111" s="435"/>
      <c r="FY111" s="435"/>
      <c r="FZ111" s="435"/>
      <c r="GA111" s="435"/>
      <c r="GB111" s="435"/>
      <c r="GC111" s="435"/>
      <c r="GD111" s="435"/>
      <c r="GE111" s="435"/>
      <c r="GF111" s="435"/>
      <c r="GG111" s="435"/>
      <c r="GH111" s="435"/>
      <c r="GI111" s="435"/>
      <c r="GJ111" s="435"/>
      <c r="GK111" s="435"/>
      <c r="GL111" s="435"/>
      <c r="GM111" s="435"/>
      <c r="GN111" s="435"/>
      <c r="GO111" s="435"/>
      <c r="GP111" s="435"/>
      <c r="GQ111" s="435"/>
      <c r="GR111" s="435"/>
      <c r="GS111" s="435"/>
      <c r="GT111" s="435"/>
      <c r="GU111" s="435"/>
      <c r="GV111" s="435"/>
      <c r="GW111" s="435"/>
      <c r="GX111" s="435"/>
      <c r="GY111" s="435"/>
      <c r="GZ111" s="435"/>
      <c r="HA111" s="435"/>
      <c r="HB111" s="435"/>
      <c r="HC111" s="435"/>
      <c r="HD111" s="435"/>
      <c r="HE111" s="435"/>
      <c r="HF111" s="435"/>
      <c r="HG111" s="435"/>
      <c r="HH111" s="435"/>
      <c r="HI111" s="435"/>
      <c r="HJ111" s="435"/>
      <c r="HK111" s="435"/>
      <c r="HL111" s="435"/>
      <c r="HM111" s="435"/>
      <c r="HN111" s="435"/>
      <c r="HO111" s="435"/>
      <c r="HP111" s="435"/>
      <c r="HQ111" s="435"/>
      <c r="HR111" s="435"/>
      <c r="HS111" s="435"/>
      <c r="HT111" s="435"/>
      <c r="HU111" s="435"/>
      <c r="HV111" s="435"/>
      <c r="HW111" s="435"/>
      <c r="HX111" s="435"/>
      <c r="HY111" s="435"/>
      <c r="HZ111" s="435"/>
      <c r="IA111" s="435"/>
      <c r="IB111" s="435"/>
      <c r="IC111" s="435"/>
      <c r="ID111" s="435"/>
      <c r="IE111" s="435"/>
      <c r="IF111" s="435"/>
      <c r="IG111" s="435"/>
      <c r="IH111" s="435"/>
      <c r="II111" s="435"/>
      <c r="IJ111" s="435"/>
      <c r="IK111" s="435"/>
      <c r="IL111" s="435"/>
      <c r="IM111" s="435"/>
      <c r="IN111" s="435"/>
      <c r="IO111" s="435"/>
      <c r="IP111" s="435"/>
      <c r="IQ111" s="435"/>
      <c r="IR111" s="435"/>
      <c r="IS111" s="435"/>
      <c r="IT111" s="435"/>
      <c r="IU111" s="435"/>
      <c r="IV111" s="435"/>
    </row>
    <row r="112" spans="2:256" ht="21.95" customHeight="1" x14ac:dyDescent="0.2">
      <c r="B112" s="447" t="s">
        <v>15</v>
      </c>
      <c r="C112" s="449"/>
      <c r="D112" s="449"/>
      <c r="E112" s="500"/>
      <c r="F112" s="500"/>
      <c r="G112" s="500"/>
      <c r="H112" s="500"/>
      <c r="I112" s="500"/>
      <c r="J112" s="500"/>
      <c r="K112" s="435"/>
      <c r="L112" s="435"/>
      <c r="M112" s="435"/>
      <c r="N112" s="435"/>
      <c r="O112" s="435"/>
      <c r="P112" s="435"/>
      <c r="Q112" s="435"/>
      <c r="R112" s="435"/>
      <c r="S112" s="435"/>
      <c r="T112" s="435"/>
      <c r="U112" s="435"/>
      <c r="V112" s="435"/>
      <c r="W112" s="435"/>
      <c r="X112" s="435"/>
      <c r="Y112" s="435"/>
      <c r="Z112" s="435"/>
      <c r="AA112" s="435"/>
      <c r="AB112" s="435"/>
      <c r="AC112" s="435"/>
      <c r="AD112" s="435"/>
      <c r="AE112" s="435"/>
      <c r="AF112" s="435"/>
      <c r="AG112" s="435"/>
      <c r="AH112" s="435"/>
      <c r="AI112" s="435"/>
      <c r="AJ112" s="435"/>
      <c r="AK112" s="435"/>
      <c r="AL112" s="435"/>
      <c r="AM112" s="435"/>
      <c r="AN112" s="435"/>
      <c r="AO112" s="435"/>
      <c r="AP112" s="435"/>
      <c r="AQ112" s="435"/>
      <c r="AR112" s="435"/>
      <c r="AS112" s="435"/>
      <c r="AT112" s="435"/>
      <c r="AU112" s="435"/>
      <c r="AV112" s="435"/>
      <c r="AW112" s="435"/>
      <c r="AX112" s="435"/>
      <c r="AY112" s="435"/>
      <c r="AZ112" s="435"/>
      <c r="BA112" s="435"/>
      <c r="BB112" s="435"/>
      <c r="BC112" s="435"/>
      <c r="BD112" s="435"/>
      <c r="BE112" s="435"/>
      <c r="BF112" s="435"/>
      <c r="BG112" s="435"/>
      <c r="BH112" s="435"/>
      <c r="BI112" s="435"/>
      <c r="BJ112" s="435"/>
      <c r="BK112" s="435"/>
      <c r="BL112" s="435"/>
      <c r="BM112" s="435"/>
      <c r="BN112" s="435"/>
      <c r="BO112" s="435"/>
      <c r="BP112" s="435"/>
      <c r="BQ112" s="435"/>
      <c r="BR112" s="435"/>
      <c r="BS112" s="435"/>
      <c r="BT112" s="435"/>
      <c r="BU112" s="435"/>
      <c r="BV112" s="435"/>
      <c r="BW112" s="435"/>
      <c r="BX112" s="435"/>
      <c r="BY112" s="435"/>
      <c r="BZ112" s="435"/>
      <c r="CA112" s="435"/>
      <c r="CB112" s="435"/>
      <c r="CC112" s="435"/>
      <c r="CD112" s="435"/>
      <c r="CE112" s="435"/>
      <c r="CF112" s="435"/>
      <c r="CG112" s="435"/>
      <c r="CH112" s="435"/>
      <c r="CI112" s="435"/>
      <c r="CJ112" s="435"/>
      <c r="CK112" s="435"/>
      <c r="CL112" s="435"/>
      <c r="CM112" s="435"/>
      <c r="CN112" s="435"/>
      <c r="CO112" s="435"/>
      <c r="CP112" s="435"/>
      <c r="CQ112" s="435"/>
      <c r="CR112" s="435"/>
      <c r="CS112" s="435"/>
      <c r="CT112" s="435"/>
      <c r="CU112" s="435"/>
      <c r="CV112" s="435"/>
      <c r="CW112" s="435"/>
      <c r="CX112" s="435"/>
      <c r="CY112" s="435"/>
      <c r="CZ112" s="435"/>
      <c r="DA112" s="435"/>
      <c r="DB112" s="435"/>
      <c r="DC112" s="435"/>
      <c r="DD112" s="435"/>
      <c r="DE112" s="435"/>
      <c r="DF112" s="435"/>
      <c r="DG112" s="435"/>
      <c r="DH112" s="435"/>
      <c r="DI112" s="435"/>
      <c r="DJ112" s="435"/>
      <c r="DK112" s="435"/>
      <c r="DL112" s="435"/>
      <c r="DM112" s="435"/>
      <c r="DN112" s="435"/>
      <c r="DO112" s="435"/>
      <c r="DP112" s="435"/>
      <c r="DQ112" s="435"/>
      <c r="DR112" s="435"/>
      <c r="DS112" s="435"/>
      <c r="DT112" s="435"/>
      <c r="DU112" s="435"/>
      <c r="DV112" s="435"/>
      <c r="DW112" s="435"/>
      <c r="DX112" s="435"/>
      <c r="DY112" s="435"/>
      <c r="DZ112" s="435"/>
      <c r="EA112" s="435"/>
      <c r="EB112" s="435"/>
      <c r="EC112" s="435"/>
      <c r="ED112" s="435"/>
      <c r="EE112" s="435"/>
      <c r="EF112" s="435"/>
      <c r="EG112" s="435"/>
      <c r="EH112" s="435"/>
      <c r="EI112" s="435"/>
      <c r="EJ112" s="435"/>
      <c r="EK112" s="435"/>
      <c r="EL112" s="435"/>
      <c r="EM112" s="435"/>
      <c r="EN112" s="435"/>
      <c r="EO112" s="435"/>
      <c r="EP112" s="435"/>
      <c r="EQ112" s="435"/>
      <c r="ER112" s="435"/>
      <c r="ES112" s="435"/>
      <c r="ET112" s="435"/>
      <c r="EU112" s="435"/>
      <c r="EV112" s="435"/>
      <c r="EW112" s="435"/>
      <c r="EX112" s="435"/>
      <c r="EY112" s="435"/>
      <c r="EZ112" s="435"/>
      <c r="FA112" s="435"/>
      <c r="FB112" s="435"/>
      <c r="FC112" s="435"/>
      <c r="FD112" s="435"/>
      <c r="FE112" s="435"/>
      <c r="FF112" s="435"/>
      <c r="FG112" s="435"/>
      <c r="FH112" s="435"/>
      <c r="FI112" s="435"/>
      <c r="FJ112" s="435"/>
      <c r="FK112" s="435"/>
      <c r="FL112" s="435"/>
      <c r="FM112" s="435"/>
      <c r="FN112" s="435"/>
      <c r="FO112" s="435"/>
      <c r="FP112" s="435"/>
      <c r="FQ112" s="435"/>
      <c r="FR112" s="435"/>
      <c r="FS112" s="435"/>
      <c r="FT112" s="435"/>
      <c r="FU112" s="435"/>
      <c r="FV112" s="435"/>
      <c r="FW112" s="435"/>
      <c r="FX112" s="435"/>
      <c r="FY112" s="435"/>
      <c r="FZ112" s="435"/>
      <c r="GA112" s="435"/>
      <c r="GB112" s="435"/>
      <c r="GC112" s="435"/>
      <c r="GD112" s="435"/>
      <c r="GE112" s="435"/>
      <c r="GF112" s="435"/>
      <c r="GG112" s="435"/>
      <c r="GH112" s="435"/>
      <c r="GI112" s="435"/>
      <c r="GJ112" s="435"/>
      <c r="GK112" s="435"/>
      <c r="GL112" s="435"/>
      <c r="GM112" s="435"/>
      <c r="GN112" s="435"/>
      <c r="GO112" s="435"/>
      <c r="GP112" s="435"/>
      <c r="GQ112" s="435"/>
      <c r="GR112" s="435"/>
      <c r="GS112" s="435"/>
      <c r="GT112" s="435"/>
      <c r="GU112" s="435"/>
      <c r="GV112" s="435"/>
      <c r="GW112" s="435"/>
      <c r="GX112" s="435"/>
      <c r="GY112" s="435"/>
      <c r="GZ112" s="435"/>
      <c r="HA112" s="435"/>
      <c r="HB112" s="435"/>
      <c r="HC112" s="435"/>
      <c r="HD112" s="435"/>
      <c r="HE112" s="435"/>
      <c r="HF112" s="435"/>
      <c r="HG112" s="435"/>
      <c r="HH112" s="435"/>
      <c r="HI112" s="435"/>
      <c r="HJ112" s="435"/>
      <c r="HK112" s="435"/>
      <c r="HL112" s="435"/>
      <c r="HM112" s="435"/>
      <c r="HN112" s="435"/>
      <c r="HO112" s="435"/>
      <c r="HP112" s="435"/>
      <c r="HQ112" s="435"/>
      <c r="HR112" s="435"/>
      <c r="HS112" s="435"/>
      <c r="HT112" s="435"/>
      <c r="HU112" s="435"/>
      <c r="HV112" s="435"/>
      <c r="HW112" s="435"/>
      <c r="HX112" s="435"/>
      <c r="HY112" s="435"/>
      <c r="HZ112" s="435"/>
      <c r="IA112" s="435"/>
      <c r="IB112" s="435"/>
      <c r="IC112" s="435"/>
      <c r="ID112" s="435"/>
      <c r="IE112" s="435"/>
      <c r="IF112" s="435"/>
      <c r="IG112" s="435"/>
      <c r="IH112" s="435"/>
      <c r="II112" s="435"/>
      <c r="IJ112" s="435"/>
      <c r="IK112" s="435"/>
      <c r="IL112" s="435"/>
      <c r="IM112" s="435"/>
      <c r="IN112" s="435"/>
      <c r="IO112" s="435"/>
      <c r="IP112" s="435"/>
      <c r="IQ112" s="435"/>
      <c r="IR112" s="435"/>
      <c r="IS112" s="435"/>
      <c r="IT112" s="435"/>
      <c r="IU112" s="435"/>
      <c r="IV112" s="435"/>
    </row>
    <row r="113" spans="2:256" ht="21.95" customHeight="1" x14ac:dyDescent="0.2">
      <c r="B113" s="447" t="s">
        <v>43</v>
      </c>
      <c r="C113" s="449"/>
      <c r="D113" s="449"/>
      <c r="E113" s="500"/>
      <c r="F113" s="500"/>
      <c r="G113" s="500"/>
      <c r="H113" s="500"/>
      <c r="I113" s="500"/>
      <c r="J113" s="500"/>
      <c r="K113" s="435"/>
      <c r="L113" s="435"/>
      <c r="M113" s="435"/>
      <c r="N113" s="435"/>
      <c r="O113" s="435"/>
      <c r="P113" s="435"/>
      <c r="Q113" s="435"/>
      <c r="R113" s="435"/>
      <c r="S113" s="435"/>
      <c r="T113" s="435"/>
      <c r="U113" s="435"/>
      <c r="V113" s="435"/>
      <c r="W113" s="435"/>
      <c r="X113" s="435"/>
      <c r="Y113" s="435"/>
      <c r="Z113" s="435"/>
      <c r="AA113" s="435"/>
      <c r="AB113" s="435"/>
      <c r="AC113" s="435"/>
      <c r="AD113" s="435"/>
      <c r="AE113" s="435"/>
      <c r="AF113" s="435"/>
      <c r="AG113" s="435"/>
      <c r="AH113" s="435"/>
      <c r="AI113" s="435"/>
      <c r="AJ113" s="435"/>
      <c r="AK113" s="435"/>
      <c r="AL113" s="435"/>
      <c r="AM113" s="435"/>
      <c r="AN113" s="435"/>
      <c r="AO113" s="435"/>
      <c r="AP113" s="435"/>
      <c r="AQ113" s="435"/>
      <c r="AR113" s="435"/>
      <c r="AS113" s="435"/>
      <c r="AT113" s="435"/>
      <c r="AU113" s="435"/>
      <c r="AV113" s="435"/>
      <c r="AW113" s="435"/>
      <c r="AX113" s="435"/>
      <c r="AY113" s="435"/>
      <c r="AZ113" s="435"/>
      <c r="BA113" s="435"/>
      <c r="BB113" s="435"/>
      <c r="BC113" s="435"/>
      <c r="BD113" s="435"/>
      <c r="BE113" s="435"/>
      <c r="BF113" s="435"/>
      <c r="BG113" s="435"/>
      <c r="BH113" s="435"/>
      <c r="BI113" s="435"/>
      <c r="BJ113" s="435"/>
      <c r="BK113" s="435"/>
      <c r="BL113" s="435"/>
      <c r="BM113" s="435"/>
      <c r="BN113" s="435"/>
      <c r="BO113" s="435"/>
      <c r="BP113" s="435"/>
      <c r="BQ113" s="435"/>
      <c r="BR113" s="435"/>
      <c r="BS113" s="435"/>
      <c r="BT113" s="435"/>
      <c r="BU113" s="435"/>
      <c r="BV113" s="435"/>
      <c r="BW113" s="435"/>
      <c r="BX113" s="435"/>
      <c r="BY113" s="435"/>
      <c r="BZ113" s="435"/>
      <c r="CA113" s="435"/>
      <c r="CB113" s="435"/>
      <c r="CC113" s="435"/>
      <c r="CD113" s="435"/>
      <c r="CE113" s="435"/>
      <c r="CF113" s="435"/>
      <c r="CG113" s="435"/>
      <c r="CH113" s="435"/>
      <c r="CI113" s="435"/>
      <c r="CJ113" s="435"/>
      <c r="CK113" s="435"/>
      <c r="CL113" s="435"/>
      <c r="CM113" s="435"/>
      <c r="CN113" s="435"/>
      <c r="CO113" s="435"/>
      <c r="CP113" s="435"/>
      <c r="CQ113" s="435"/>
      <c r="CR113" s="435"/>
      <c r="CS113" s="435"/>
      <c r="CT113" s="435"/>
      <c r="CU113" s="435"/>
      <c r="CV113" s="435"/>
      <c r="CW113" s="435"/>
      <c r="CX113" s="435"/>
      <c r="CY113" s="435"/>
      <c r="CZ113" s="435"/>
      <c r="DA113" s="435"/>
      <c r="DB113" s="435"/>
      <c r="DC113" s="435"/>
      <c r="DD113" s="435"/>
      <c r="DE113" s="435"/>
      <c r="DF113" s="435"/>
      <c r="DG113" s="435"/>
      <c r="DH113" s="435"/>
      <c r="DI113" s="435"/>
      <c r="DJ113" s="435"/>
      <c r="DK113" s="435"/>
      <c r="DL113" s="435"/>
      <c r="DM113" s="435"/>
      <c r="DN113" s="435"/>
      <c r="DO113" s="435"/>
      <c r="DP113" s="435"/>
      <c r="DQ113" s="435"/>
      <c r="DR113" s="435"/>
      <c r="DS113" s="435"/>
      <c r="DT113" s="435"/>
      <c r="DU113" s="435"/>
      <c r="DV113" s="435"/>
      <c r="DW113" s="435"/>
      <c r="DX113" s="435"/>
      <c r="DY113" s="435"/>
      <c r="DZ113" s="435"/>
      <c r="EA113" s="435"/>
      <c r="EB113" s="435"/>
      <c r="EC113" s="435"/>
      <c r="ED113" s="435"/>
      <c r="EE113" s="435"/>
      <c r="EF113" s="435"/>
      <c r="EG113" s="435"/>
      <c r="EH113" s="435"/>
      <c r="EI113" s="435"/>
      <c r="EJ113" s="435"/>
      <c r="EK113" s="435"/>
      <c r="EL113" s="435"/>
      <c r="EM113" s="435"/>
      <c r="EN113" s="435"/>
      <c r="EO113" s="435"/>
      <c r="EP113" s="435"/>
      <c r="EQ113" s="435"/>
      <c r="ER113" s="435"/>
      <c r="ES113" s="435"/>
      <c r="ET113" s="435"/>
      <c r="EU113" s="435"/>
      <c r="EV113" s="435"/>
      <c r="EW113" s="435"/>
      <c r="EX113" s="435"/>
      <c r="EY113" s="435"/>
      <c r="EZ113" s="435"/>
      <c r="FA113" s="435"/>
      <c r="FB113" s="435"/>
      <c r="FC113" s="435"/>
      <c r="FD113" s="435"/>
      <c r="FE113" s="435"/>
      <c r="FF113" s="435"/>
      <c r="FG113" s="435"/>
      <c r="FH113" s="435"/>
      <c r="FI113" s="435"/>
      <c r="FJ113" s="435"/>
      <c r="FK113" s="435"/>
      <c r="FL113" s="435"/>
      <c r="FM113" s="435"/>
      <c r="FN113" s="435"/>
      <c r="FO113" s="435"/>
      <c r="FP113" s="435"/>
      <c r="FQ113" s="435"/>
      <c r="FR113" s="435"/>
      <c r="FS113" s="435"/>
      <c r="FT113" s="435"/>
      <c r="FU113" s="435"/>
      <c r="FV113" s="435"/>
      <c r="FW113" s="435"/>
      <c r="FX113" s="435"/>
      <c r="FY113" s="435"/>
      <c r="FZ113" s="435"/>
      <c r="GA113" s="435"/>
      <c r="GB113" s="435"/>
      <c r="GC113" s="435"/>
      <c r="GD113" s="435"/>
      <c r="GE113" s="435"/>
      <c r="GF113" s="435"/>
      <c r="GG113" s="435"/>
      <c r="GH113" s="435"/>
      <c r="GI113" s="435"/>
      <c r="GJ113" s="435"/>
      <c r="GK113" s="435"/>
      <c r="GL113" s="435"/>
      <c r="GM113" s="435"/>
      <c r="GN113" s="435"/>
      <c r="GO113" s="435"/>
      <c r="GP113" s="435"/>
      <c r="GQ113" s="435"/>
      <c r="GR113" s="435"/>
      <c r="GS113" s="435"/>
      <c r="GT113" s="435"/>
      <c r="GU113" s="435"/>
      <c r="GV113" s="435"/>
      <c r="GW113" s="435"/>
      <c r="GX113" s="435"/>
      <c r="GY113" s="435"/>
      <c r="GZ113" s="435"/>
      <c r="HA113" s="435"/>
      <c r="HB113" s="435"/>
      <c r="HC113" s="435"/>
      <c r="HD113" s="435"/>
      <c r="HE113" s="435"/>
      <c r="HF113" s="435"/>
      <c r="HG113" s="435"/>
      <c r="HH113" s="435"/>
      <c r="HI113" s="435"/>
      <c r="HJ113" s="435"/>
      <c r="HK113" s="435"/>
      <c r="HL113" s="435"/>
      <c r="HM113" s="435"/>
      <c r="HN113" s="435"/>
      <c r="HO113" s="435"/>
      <c r="HP113" s="435"/>
      <c r="HQ113" s="435"/>
      <c r="HR113" s="435"/>
      <c r="HS113" s="435"/>
      <c r="HT113" s="435"/>
      <c r="HU113" s="435"/>
      <c r="HV113" s="435"/>
      <c r="HW113" s="435"/>
      <c r="HX113" s="435"/>
      <c r="HY113" s="435"/>
      <c r="HZ113" s="435"/>
      <c r="IA113" s="435"/>
      <c r="IB113" s="435"/>
      <c r="IC113" s="435"/>
      <c r="ID113" s="435"/>
      <c r="IE113" s="435"/>
      <c r="IF113" s="435"/>
      <c r="IG113" s="435"/>
      <c r="IH113" s="435"/>
      <c r="II113" s="435"/>
      <c r="IJ113" s="435"/>
      <c r="IK113" s="435"/>
      <c r="IL113" s="435"/>
      <c r="IM113" s="435"/>
      <c r="IN113" s="435"/>
      <c r="IO113" s="435"/>
      <c r="IP113" s="435"/>
      <c r="IQ113" s="435"/>
      <c r="IR113" s="435"/>
      <c r="IS113" s="435"/>
      <c r="IT113" s="435"/>
      <c r="IU113" s="435"/>
      <c r="IV113" s="435"/>
    </row>
    <row r="114" spans="2:256" ht="36" customHeight="1" x14ac:dyDescent="0.2">
      <c r="B114" s="447" t="s">
        <v>37</v>
      </c>
      <c r="C114" s="449"/>
      <c r="D114" s="449"/>
      <c r="E114" s="541"/>
      <c r="F114" s="542"/>
      <c r="G114" s="452"/>
      <c r="H114" s="452"/>
      <c r="I114" s="617"/>
      <c r="J114" s="618"/>
      <c r="K114" s="435"/>
      <c r="L114" s="435"/>
      <c r="M114" s="435"/>
      <c r="N114" s="435"/>
      <c r="O114" s="435"/>
      <c r="P114" s="435"/>
      <c r="Q114" s="435"/>
      <c r="R114" s="435"/>
      <c r="S114" s="435"/>
      <c r="T114" s="435"/>
      <c r="U114" s="435"/>
      <c r="V114" s="435"/>
      <c r="W114" s="435"/>
      <c r="X114" s="435"/>
      <c r="Y114" s="435"/>
      <c r="Z114" s="435"/>
      <c r="AA114" s="435"/>
      <c r="AB114" s="435"/>
      <c r="AC114" s="435"/>
      <c r="AD114" s="435"/>
      <c r="AE114" s="435"/>
      <c r="AF114" s="435"/>
      <c r="AG114" s="435"/>
      <c r="AH114" s="435"/>
      <c r="AI114" s="435"/>
      <c r="AJ114" s="435"/>
      <c r="AK114" s="435"/>
      <c r="AL114" s="435"/>
      <c r="AM114" s="435"/>
      <c r="AN114" s="435"/>
      <c r="AO114" s="435"/>
      <c r="AP114" s="435"/>
      <c r="AQ114" s="435"/>
      <c r="AR114" s="435"/>
      <c r="AS114" s="435"/>
      <c r="AT114" s="435"/>
      <c r="AU114" s="435"/>
      <c r="AV114" s="435"/>
      <c r="AW114" s="435"/>
      <c r="AX114" s="435"/>
      <c r="AY114" s="435"/>
      <c r="AZ114" s="435"/>
      <c r="BA114" s="435"/>
      <c r="BB114" s="435"/>
      <c r="BC114" s="435"/>
      <c r="BD114" s="435"/>
      <c r="BE114" s="435"/>
      <c r="BF114" s="435"/>
      <c r="BG114" s="435"/>
      <c r="BH114" s="435"/>
      <c r="BI114" s="435"/>
      <c r="BJ114" s="435"/>
      <c r="BK114" s="435"/>
      <c r="BL114" s="435"/>
      <c r="BM114" s="435"/>
      <c r="BN114" s="435"/>
      <c r="BO114" s="435"/>
      <c r="BP114" s="435"/>
      <c r="BQ114" s="435"/>
      <c r="BR114" s="435"/>
      <c r="BS114" s="435"/>
      <c r="BT114" s="435"/>
      <c r="BU114" s="435"/>
      <c r="BV114" s="435"/>
      <c r="BW114" s="435"/>
      <c r="BX114" s="435"/>
      <c r="BY114" s="435"/>
      <c r="BZ114" s="435"/>
      <c r="CA114" s="435"/>
      <c r="CB114" s="435"/>
      <c r="CC114" s="435"/>
      <c r="CD114" s="435"/>
      <c r="CE114" s="435"/>
      <c r="CF114" s="435"/>
      <c r="CG114" s="435"/>
      <c r="CH114" s="435"/>
      <c r="CI114" s="435"/>
      <c r="CJ114" s="435"/>
      <c r="CK114" s="435"/>
      <c r="CL114" s="435"/>
      <c r="CM114" s="435"/>
      <c r="CN114" s="435"/>
      <c r="CO114" s="435"/>
      <c r="CP114" s="435"/>
      <c r="CQ114" s="435"/>
      <c r="CR114" s="435"/>
      <c r="CS114" s="435"/>
      <c r="CT114" s="435"/>
      <c r="CU114" s="435"/>
      <c r="CV114" s="435"/>
      <c r="CW114" s="435"/>
      <c r="CX114" s="435"/>
      <c r="CY114" s="435"/>
      <c r="CZ114" s="435"/>
      <c r="DA114" s="435"/>
      <c r="DB114" s="435"/>
      <c r="DC114" s="435"/>
      <c r="DD114" s="435"/>
      <c r="DE114" s="435"/>
      <c r="DF114" s="435"/>
      <c r="DG114" s="435"/>
      <c r="DH114" s="435"/>
      <c r="DI114" s="435"/>
      <c r="DJ114" s="435"/>
      <c r="DK114" s="435"/>
      <c r="DL114" s="435"/>
      <c r="DM114" s="435"/>
      <c r="DN114" s="435"/>
      <c r="DO114" s="435"/>
      <c r="DP114" s="435"/>
      <c r="DQ114" s="435"/>
      <c r="DR114" s="435"/>
      <c r="DS114" s="435"/>
      <c r="DT114" s="435"/>
      <c r="DU114" s="435"/>
      <c r="DV114" s="435"/>
      <c r="DW114" s="435"/>
      <c r="DX114" s="435"/>
      <c r="DY114" s="435"/>
      <c r="DZ114" s="435"/>
      <c r="EA114" s="435"/>
      <c r="EB114" s="435"/>
      <c r="EC114" s="435"/>
      <c r="ED114" s="435"/>
      <c r="EE114" s="435"/>
      <c r="EF114" s="435"/>
      <c r="EG114" s="435"/>
      <c r="EH114" s="435"/>
      <c r="EI114" s="435"/>
      <c r="EJ114" s="435"/>
      <c r="EK114" s="435"/>
      <c r="EL114" s="435"/>
      <c r="EM114" s="435"/>
      <c r="EN114" s="435"/>
      <c r="EO114" s="435"/>
      <c r="EP114" s="435"/>
      <c r="EQ114" s="435"/>
      <c r="ER114" s="435"/>
      <c r="ES114" s="435"/>
      <c r="ET114" s="435"/>
      <c r="EU114" s="435"/>
      <c r="EV114" s="435"/>
      <c r="EW114" s="435"/>
      <c r="EX114" s="435"/>
      <c r="EY114" s="435"/>
      <c r="EZ114" s="435"/>
      <c r="FA114" s="435"/>
      <c r="FB114" s="435"/>
      <c r="FC114" s="435"/>
      <c r="FD114" s="435"/>
      <c r="FE114" s="435"/>
      <c r="FF114" s="435"/>
      <c r="FG114" s="435"/>
      <c r="FH114" s="435"/>
      <c r="FI114" s="435"/>
      <c r="FJ114" s="435"/>
      <c r="FK114" s="435"/>
      <c r="FL114" s="435"/>
      <c r="FM114" s="435"/>
      <c r="FN114" s="435"/>
      <c r="FO114" s="435"/>
      <c r="FP114" s="435"/>
      <c r="FQ114" s="435"/>
      <c r="FR114" s="435"/>
      <c r="FS114" s="435"/>
      <c r="FT114" s="435"/>
      <c r="FU114" s="435"/>
      <c r="FV114" s="435"/>
      <c r="FW114" s="435"/>
      <c r="FX114" s="435"/>
      <c r="FY114" s="435"/>
      <c r="FZ114" s="435"/>
      <c r="GA114" s="435"/>
      <c r="GB114" s="435"/>
      <c r="GC114" s="435"/>
      <c r="GD114" s="435"/>
      <c r="GE114" s="435"/>
      <c r="GF114" s="435"/>
      <c r="GG114" s="435"/>
      <c r="GH114" s="435"/>
      <c r="GI114" s="435"/>
      <c r="GJ114" s="435"/>
      <c r="GK114" s="435"/>
      <c r="GL114" s="435"/>
      <c r="GM114" s="435"/>
      <c r="GN114" s="435"/>
      <c r="GO114" s="435"/>
      <c r="GP114" s="435"/>
      <c r="GQ114" s="435"/>
      <c r="GR114" s="435"/>
      <c r="GS114" s="435"/>
      <c r="GT114" s="435"/>
      <c r="GU114" s="435"/>
      <c r="GV114" s="435"/>
      <c r="GW114" s="435"/>
      <c r="GX114" s="435"/>
      <c r="GY114" s="435"/>
      <c r="GZ114" s="435"/>
      <c r="HA114" s="435"/>
      <c r="HB114" s="435"/>
      <c r="HC114" s="435"/>
      <c r="HD114" s="435"/>
      <c r="HE114" s="435"/>
      <c r="HF114" s="435"/>
      <c r="HG114" s="435"/>
      <c r="HH114" s="435"/>
      <c r="HI114" s="435"/>
      <c r="HJ114" s="435"/>
      <c r="HK114" s="435"/>
      <c r="HL114" s="435"/>
      <c r="HM114" s="435"/>
      <c r="HN114" s="435"/>
      <c r="HO114" s="435"/>
      <c r="HP114" s="435"/>
      <c r="HQ114" s="435"/>
      <c r="HR114" s="435"/>
      <c r="HS114" s="435"/>
      <c r="HT114" s="435"/>
      <c r="HU114" s="435"/>
      <c r="HV114" s="435"/>
      <c r="HW114" s="435"/>
      <c r="HX114" s="435"/>
      <c r="HY114" s="435"/>
      <c r="HZ114" s="435"/>
      <c r="IA114" s="435"/>
      <c r="IB114" s="435"/>
      <c r="IC114" s="435"/>
      <c r="ID114" s="435"/>
      <c r="IE114" s="435"/>
      <c r="IF114" s="435"/>
      <c r="IG114" s="435"/>
      <c r="IH114" s="435"/>
      <c r="II114" s="435"/>
      <c r="IJ114" s="435"/>
      <c r="IK114" s="435"/>
      <c r="IL114" s="435"/>
      <c r="IM114" s="435"/>
      <c r="IN114" s="435"/>
      <c r="IO114" s="435"/>
      <c r="IP114" s="435"/>
      <c r="IQ114" s="435"/>
      <c r="IR114" s="435"/>
      <c r="IS114" s="435"/>
      <c r="IT114" s="435"/>
      <c r="IU114" s="435"/>
      <c r="IV114" s="435"/>
    </row>
    <row r="115" spans="2:256" ht="21.95" customHeight="1" x14ac:dyDescent="0.2">
      <c r="B115" s="447" t="s">
        <v>3</v>
      </c>
      <c r="C115" s="449"/>
      <c r="D115" s="449"/>
      <c r="E115" s="453"/>
      <c r="F115" s="452"/>
      <c r="G115" s="446"/>
      <c r="H115" s="446"/>
      <c r="I115" s="451"/>
      <c r="J115" s="450"/>
      <c r="K115" s="435"/>
      <c r="L115" s="435"/>
      <c r="M115" s="435"/>
      <c r="N115" s="435"/>
      <c r="O115" s="435"/>
      <c r="P115" s="435"/>
      <c r="Q115" s="435"/>
      <c r="R115" s="435"/>
      <c r="S115" s="435"/>
      <c r="T115" s="435"/>
      <c r="U115" s="435"/>
      <c r="V115" s="435"/>
      <c r="W115" s="435"/>
      <c r="X115" s="435"/>
      <c r="Y115" s="435"/>
      <c r="Z115" s="435"/>
      <c r="AA115" s="435"/>
      <c r="AB115" s="435"/>
      <c r="AC115" s="435"/>
      <c r="AD115" s="435"/>
      <c r="AE115" s="435"/>
      <c r="AF115" s="435"/>
      <c r="AG115" s="435"/>
      <c r="AH115" s="435"/>
      <c r="AI115" s="435"/>
      <c r="AJ115" s="435"/>
      <c r="AK115" s="435"/>
      <c r="AL115" s="435"/>
      <c r="AM115" s="435"/>
      <c r="AN115" s="435"/>
      <c r="AO115" s="435"/>
      <c r="AP115" s="435"/>
      <c r="AQ115" s="435"/>
      <c r="AR115" s="435"/>
      <c r="AS115" s="435"/>
      <c r="AT115" s="435"/>
      <c r="AU115" s="435"/>
      <c r="AV115" s="435"/>
      <c r="AW115" s="435"/>
      <c r="AX115" s="435"/>
      <c r="AY115" s="435"/>
      <c r="AZ115" s="435"/>
      <c r="BA115" s="435"/>
      <c r="BB115" s="435"/>
      <c r="BC115" s="435"/>
      <c r="BD115" s="435"/>
      <c r="BE115" s="435"/>
      <c r="BF115" s="435"/>
      <c r="BG115" s="435"/>
      <c r="BH115" s="435"/>
      <c r="BI115" s="435"/>
      <c r="BJ115" s="435"/>
      <c r="BK115" s="435"/>
      <c r="BL115" s="435"/>
      <c r="BM115" s="435"/>
      <c r="BN115" s="435"/>
      <c r="BO115" s="435"/>
      <c r="BP115" s="435"/>
      <c r="BQ115" s="435"/>
      <c r="BR115" s="435"/>
      <c r="BS115" s="435"/>
      <c r="BT115" s="435"/>
      <c r="BU115" s="435"/>
      <c r="BV115" s="435"/>
      <c r="BW115" s="435"/>
      <c r="BX115" s="435"/>
      <c r="BY115" s="435"/>
      <c r="BZ115" s="435"/>
      <c r="CA115" s="435"/>
      <c r="CB115" s="435"/>
      <c r="CC115" s="435"/>
      <c r="CD115" s="435"/>
      <c r="CE115" s="435"/>
      <c r="CF115" s="435"/>
      <c r="CG115" s="435"/>
      <c r="CH115" s="435"/>
      <c r="CI115" s="435"/>
      <c r="CJ115" s="435"/>
      <c r="CK115" s="435"/>
      <c r="CL115" s="435"/>
      <c r="CM115" s="435"/>
      <c r="CN115" s="435"/>
      <c r="CO115" s="435"/>
      <c r="CP115" s="435"/>
      <c r="CQ115" s="435"/>
      <c r="CR115" s="435"/>
      <c r="CS115" s="435"/>
      <c r="CT115" s="435"/>
      <c r="CU115" s="435"/>
      <c r="CV115" s="435"/>
      <c r="CW115" s="435"/>
      <c r="CX115" s="435"/>
      <c r="CY115" s="435"/>
      <c r="CZ115" s="435"/>
      <c r="DA115" s="435"/>
      <c r="DB115" s="435"/>
      <c r="DC115" s="435"/>
      <c r="DD115" s="435"/>
      <c r="DE115" s="435"/>
      <c r="DF115" s="435"/>
      <c r="DG115" s="435"/>
      <c r="DH115" s="435"/>
      <c r="DI115" s="435"/>
      <c r="DJ115" s="435"/>
      <c r="DK115" s="435"/>
      <c r="DL115" s="435"/>
      <c r="DM115" s="435"/>
      <c r="DN115" s="435"/>
      <c r="DO115" s="435"/>
      <c r="DP115" s="435"/>
      <c r="DQ115" s="435"/>
      <c r="DR115" s="435"/>
      <c r="DS115" s="435"/>
      <c r="DT115" s="435"/>
      <c r="DU115" s="435"/>
      <c r="DV115" s="435"/>
      <c r="DW115" s="435"/>
      <c r="DX115" s="435"/>
      <c r="DY115" s="435"/>
      <c r="DZ115" s="435"/>
      <c r="EA115" s="435"/>
      <c r="EB115" s="435"/>
      <c r="EC115" s="435"/>
      <c r="ED115" s="435"/>
      <c r="EE115" s="435"/>
      <c r="EF115" s="435"/>
      <c r="EG115" s="435"/>
      <c r="EH115" s="435"/>
      <c r="EI115" s="435"/>
      <c r="EJ115" s="435"/>
      <c r="EK115" s="435"/>
      <c r="EL115" s="435"/>
      <c r="EM115" s="435"/>
      <c r="EN115" s="435"/>
      <c r="EO115" s="435"/>
      <c r="EP115" s="435"/>
      <c r="EQ115" s="435"/>
      <c r="ER115" s="435"/>
      <c r="ES115" s="435"/>
      <c r="ET115" s="435"/>
      <c r="EU115" s="435"/>
      <c r="EV115" s="435"/>
      <c r="EW115" s="435"/>
      <c r="EX115" s="435"/>
      <c r="EY115" s="435"/>
      <c r="EZ115" s="435"/>
      <c r="FA115" s="435"/>
      <c r="FB115" s="435"/>
      <c r="FC115" s="435"/>
      <c r="FD115" s="435"/>
      <c r="FE115" s="435"/>
      <c r="FF115" s="435"/>
      <c r="FG115" s="435"/>
      <c r="FH115" s="435"/>
      <c r="FI115" s="435"/>
      <c r="FJ115" s="435"/>
      <c r="FK115" s="435"/>
      <c r="FL115" s="435"/>
      <c r="FM115" s="435"/>
      <c r="FN115" s="435"/>
      <c r="FO115" s="435"/>
      <c r="FP115" s="435"/>
      <c r="FQ115" s="435"/>
      <c r="FR115" s="435"/>
      <c r="FS115" s="435"/>
      <c r="FT115" s="435"/>
      <c r="FU115" s="435"/>
      <c r="FV115" s="435"/>
      <c r="FW115" s="435"/>
      <c r="FX115" s="435"/>
      <c r="FY115" s="435"/>
      <c r="FZ115" s="435"/>
      <c r="GA115" s="435"/>
      <c r="GB115" s="435"/>
      <c r="GC115" s="435"/>
      <c r="GD115" s="435"/>
      <c r="GE115" s="435"/>
      <c r="GF115" s="435"/>
      <c r="GG115" s="435"/>
      <c r="GH115" s="435"/>
      <c r="GI115" s="435"/>
      <c r="GJ115" s="435"/>
      <c r="GK115" s="435"/>
      <c r="GL115" s="435"/>
      <c r="GM115" s="435"/>
      <c r="GN115" s="435"/>
      <c r="GO115" s="435"/>
      <c r="GP115" s="435"/>
      <c r="GQ115" s="435"/>
      <c r="GR115" s="435"/>
      <c r="GS115" s="435"/>
      <c r="GT115" s="435"/>
      <c r="GU115" s="435"/>
      <c r="GV115" s="435"/>
      <c r="GW115" s="435"/>
      <c r="GX115" s="435"/>
      <c r="GY115" s="435"/>
      <c r="GZ115" s="435"/>
      <c r="HA115" s="435"/>
      <c r="HB115" s="435"/>
      <c r="HC115" s="435"/>
      <c r="HD115" s="435"/>
      <c r="HE115" s="435"/>
      <c r="HF115" s="435"/>
      <c r="HG115" s="435"/>
      <c r="HH115" s="435"/>
      <c r="HI115" s="435"/>
      <c r="HJ115" s="435"/>
      <c r="HK115" s="435"/>
      <c r="HL115" s="435"/>
      <c r="HM115" s="435"/>
      <c r="HN115" s="435"/>
      <c r="HO115" s="435"/>
      <c r="HP115" s="435"/>
      <c r="HQ115" s="435"/>
      <c r="HR115" s="435"/>
      <c r="HS115" s="435"/>
      <c r="HT115" s="435"/>
      <c r="HU115" s="435"/>
      <c r="HV115" s="435"/>
      <c r="HW115" s="435"/>
      <c r="HX115" s="435"/>
      <c r="HY115" s="435"/>
      <c r="HZ115" s="435"/>
      <c r="IA115" s="435"/>
      <c r="IB115" s="435"/>
      <c r="IC115" s="435"/>
      <c r="ID115" s="435"/>
      <c r="IE115" s="435"/>
      <c r="IF115" s="435"/>
      <c r="IG115" s="435"/>
      <c r="IH115" s="435"/>
      <c r="II115" s="435"/>
      <c r="IJ115" s="435"/>
      <c r="IK115" s="435"/>
      <c r="IL115" s="435"/>
      <c r="IM115" s="435"/>
      <c r="IN115" s="435"/>
      <c r="IO115" s="435"/>
      <c r="IP115" s="435"/>
      <c r="IQ115" s="435"/>
      <c r="IR115" s="435"/>
      <c r="IS115" s="435"/>
      <c r="IT115" s="435"/>
      <c r="IU115" s="435"/>
      <c r="IV115" s="435"/>
    </row>
    <row r="116" spans="2:256" ht="21.95" customHeight="1" x14ac:dyDescent="0.2">
      <c r="B116" s="447" t="s">
        <v>5</v>
      </c>
      <c r="C116" s="449"/>
      <c r="D116" s="449"/>
      <c r="E116" s="448"/>
      <c r="F116" s="449"/>
      <c r="G116" s="449"/>
      <c r="H116" s="449"/>
      <c r="I116" s="446"/>
      <c r="J116" s="445"/>
      <c r="K116" s="435"/>
      <c r="L116" s="435"/>
      <c r="M116" s="435"/>
      <c r="N116" s="435"/>
      <c r="O116" s="435"/>
      <c r="P116" s="435"/>
      <c r="Q116" s="435"/>
      <c r="R116" s="435"/>
      <c r="S116" s="435"/>
      <c r="T116" s="435"/>
      <c r="U116" s="435"/>
      <c r="V116" s="435"/>
      <c r="W116" s="435"/>
      <c r="X116" s="435"/>
      <c r="Y116" s="435"/>
      <c r="Z116" s="435"/>
      <c r="AA116" s="435"/>
      <c r="AB116" s="435"/>
      <c r="AC116" s="435"/>
      <c r="AD116" s="435"/>
      <c r="AE116" s="435"/>
      <c r="AF116" s="435"/>
      <c r="AG116" s="435"/>
      <c r="AH116" s="435"/>
      <c r="AI116" s="435"/>
      <c r="AJ116" s="435"/>
      <c r="AK116" s="435"/>
      <c r="AL116" s="435"/>
      <c r="AM116" s="435"/>
      <c r="AN116" s="435"/>
      <c r="AO116" s="435"/>
      <c r="AP116" s="435"/>
      <c r="AQ116" s="435"/>
      <c r="AR116" s="435"/>
      <c r="AS116" s="435"/>
      <c r="AT116" s="435"/>
      <c r="AU116" s="435"/>
      <c r="AV116" s="435"/>
      <c r="AW116" s="435"/>
      <c r="AX116" s="435"/>
      <c r="AY116" s="435"/>
      <c r="AZ116" s="435"/>
      <c r="BA116" s="435"/>
      <c r="BB116" s="435"/>
      <c r="BC116" s="435"/>
      <c r="BD116" s="435"/>
      <c r="BE116" s="435"/>
      <c r="BF116" s="435"/>
      <c r="BG116" s="435"/>
      <c r="BH116" s="435"/>
      <c r="BI116" s="435"/>
      <c r="BJ116" s="435"/>
      <c r="BK116" s="435"/>
      <c r="BL116" s="435"/>
      <c r="BM116" s="435"/>
      <c r="BN116" s="435"/>
      <c r="BO116" s="435"/>
      <c r="BP116" s="435"/>
      <c r="BQ116" s="435"/>
      <c r="BR116" s="435"/>
      <c r="BS116" s="435"/>
      <c r="BT116" s="435"/>
      <c r="BU116" s="435"/>
      <c r="BV116" s="435"/>
      <c r="BW116" s="435"/>
      <c r="BX116" s="435"/>
      <c r="BY116" s="435"/>
      <c r="BZ116" s="435"/>
      <c r="CA116" s="435"/>
      <c r="CB116" s="435"/>
      <c r="CC116" s="435"/>
      <c r="CD116" s="435"/>
      <c r="CE116" s="435"/>
      <c r="CF116" s="435"/>
      <c r="CG116" s="435"/>
      <c r="CH116" s="435"/>
      <c r="CI116" s="435"/>
      <c r="CJ116" s="435"/>
      <c r="CK116" s="435"/>
      <c r="CL116" s="435"/>
      <c r="CM116" s="435"/>
      <c r="CN116" s="435"/>
      <c r="CO116" s="435"/>
      <c r="CP116" s="435"/>
      <c r="CQ116" s="435"/>
      <c r="CR116" s="435"/>
      <c r="CS116" s="435"/>
      <c r="CT116" s="435"/>
      <c r="CU116" s="435"/>
      <c r="CV116" s="435"/>
      <c r="CW116" s="435"/>
      <c r="CX116" s="435"/>
      <c r="CY116" s="435"/>
      <c r="CZ116" s="435"/>
      <c r="DA116" s="435"/>
      <c r="DB116" s="435"/>
      <c r="DC116" s="435"/>
      <c r="DD116" s="435"/>
      <c r="DE116" s="435"/>
      <c r="DF116" s="435"/>
      <c r="DG116" s="435"/>
      <c r="DH116" s="435"/>
      <c r="DI116" s="435"/>
      <c r="DJ116" s="435"/>
      <c r="DK116" s="435"/>
      <c r="DL116" s="435"/>
      <c r="DM116" s="435"/>
      <c r="DN116" s="435"/>
      <c r="DO116" s="435"/>
      <c r="DP116" s="435"/>
      <c r="DQ116" s="435"/>
      <c r="DR116" s="435"/>
      <c r="DS116" s="435"/>
      <c r="DT116" s="435"/>
      <c r="DU116" s="435"/>
      <c r="DV116" s="435"/>
      <c r="DW116" s="435"/>
      <c r="DX116" s="435"/>
      <c r="DY116" s="435"/>
      <c r="DZ116" s="435"/>
      <c r="EA116" s="435"/>
      <c r="EB116" s="435"/>
      <c r="EC116" s="435"/>
      <c r="ED116" s="435"/>
      <c r="EE116" s="435"/>
      <c r="EF116" s="435"/>
      <c r="EG116" s="435"/>
      <c r="EH116" s="435"/>
      <c r="EI116" s="435"/>
      <c r="EJ116" s="435"/>
      <c r="EK116" s="435"/>
      <c r="EL116" s="435"/>
      <c r="EM116" s="435"/>
      <c r="EN116" s="435"/>
      <c r="EO116" s="435"/>
      <c r="EP116" s="435"/>
      <c r="EQ116" s="435"/>
      <c r="ER116" s="435"/>
      <c r="ES116" s="435"/>
      <c r="ET116" s="435"/>
      <c r="EU116" s="435"/>
      <c r="EV116" s="435"/>
      <c r="EW116" s="435"/>
      <c r="EX116" s="435"/>
      <c r="EY116" s="435"/>
      <c r="EZ116" s="435"/>
      <c r="FA116" s="435"/>
      <c r="FB116" s="435"/>
      <c r="FC116" s="435"/>
      <c r="FD116" s="435"/>
      <c r="FE116" s="435"/>
      <c r="FF116" s="435"/>
      <c r="FG116" s="435"/>
      <c r="FH116" s="435"/>
      <c r="FI116" s="435"/>
      <c r="FJ116" s="435"/>
      <c r="FK116" s="435"/>
      <c r="FL116" s="435"/>
      <c r="FM116" s="435"/>
      <c r="FN116" s="435"/>
      <c r="FO116" s="435"/>
      <c r="FP116" s="435"/>
      <c r="FQ116" s="435"/>
      <c r="FR116" s="435"/>
      <c r="FS116" s="435"/>
      <c r="FT116" s="435"/>
      <c r="FU116" s="435"/>
      <c r="FV116" s="435"/>
      <c r="FW116" s="435"/>
      <c r="FX116" s="435"/>
      <c r="FY116" s="435"/>
      <c r="FZ116" s="435"/>
      <c r="GA116" s="435"/>
      <c r="GB116" s="435"/>
      <c r="GC116" s="435"/>
      <c r="GD116" s="435"/>
      <c r="GE116" s="435"/>
      <c r="GF116" s="435"/>
      <c r="GG116" s="435"/>
      <c r="GH116" s="435"/>
      <c r="GI116" s="435"/>
      <c r="GJ116" s="435"/>
      <c r="GK116" s="435"/>
      <c r="GL116" s="435"/>
      <c r="GM116" s="435"/>
      <c r="GN116" s="435"/>
      <c r="GO116" s="435"/>
      <c r="GP116" s="435"/>
      <c r="GQ116" s="435"/>
      <c r="GR116" s="435"/>
      <c r="GS116" s="435"/>
      <c r="GT116" s="435"/>
      <c r="GU116" s="435"/>
      <c r="GV116" s="435"/>
      <c r="GW116" s="435"/>
      <c r="GX116" s="435"/>
      <c r="GY116" s="435"/>
      <c r="GZ116" s="435"/>
      <c r="HA116" s="435"/>
      <c r="HB116" s="435"/>
      <c r="HC116" s="435"/>
      <c r="HD116" s="435"/>
      <c r="HE116" s="435"/>
      <c r="HF116" s="435"/>
      <c r="HG116" s="435"/>
      <c r="HH116" s="435"/>
      <c r="HI116" s="435"/>
      <c r="HJ116" s="435"/>
      <c r="HK116" s="435"/>
      <c r="HL116" s="435"/>
      <c r="HM116" s="435"/>
      <c r="HN116" s="435"/>
      <c r="HO116" s="435"/>
      <c r="HP116" s="435"/>
      <c r="HQ116" s="435"/>
      <c r="HR116" s="435"/>
      <c r="HS116" s="435"/>
      <c r="HT116" s="435"/>
      <c r="HU116" s="435"/>
      <c r="HV116" s="435"/>
      <c r="HW116" s="435"/>
      <c r="HX116" s="435"/>
      <c r="HY116" s="435"/>
      <c r="HZ116" s="435"/>
      <c r="IA116" s="435"/>
      <c r="IB116" s="435"/>
      <c r="IC116" s="435"/>
      <c r="ID116" s="435"/>
      <c r="IE116" s="435"/>
      <c r="IF116" s="435"/>
      <c r="IG116" s="435"/>
      <c r="IH116" s="435"/>
      <c r="II116" s="435"/>
      <c r="IJ116" s="435"/>
      <c r="IK116" s="435"/>
      <c r="IL116" s="435"/>
      <c r="IM116" s="435"/>
      <c r="IN116" s="435"/>
      <c r="IO116" s="435"/>
      <c r="IP116" s="435"/>
      <c r="IQ116" s="435"/>
      <c r="IR116" s="435"/>
      <c r="IS116" s="435"/>
      <c r="IT116" s="435"/>
      <c r="IU116" s="435"/>
      <c r="IV116" s="435"/>
    </row>
    <row r="117" spans="2:256" ht="21.95" customHeight="1" x14ac:dyDescent="0.2">
      <c r="B117" s="447" t="s">
        <v>29</v>
      </c>
      <c r="C117" s="449"/>
      <c r="D117" s="449"/>
      <c r="E117" s="448"/>
      <c r="F117" s="449"/>
      <c r="G117" s="449"/>
      <c r="H117" s="449"/>
      <c r="I117" s="446"/>
      <c r="J117" s="445"/>
      <c r="K117" s="435"/>
      <c r="L117" s="435"/>
      <c r="M117" s="435"/>
      <c r="N117" s="435"/>
      <c r="O117" s="435"/>
      <c r="P117" s="435"/>
      <c r="Q117" s="435"/>
      <c r="R117" s="435"/>
      <c r="S117" s="435"/>
      <c r="T117" s="435"/>
      <c r="U117" s="435"/>
      <c r="V117" s="435"/>
      <c r="W117" s="435"/>
      <c r="X117" s="435"/>
      <c r="Y117" s="435"/>
      <c r="Z117" s="435"/>
      <c r="AA117" s="435"/>
      <c r="AB117" s="435"/>
      <c r="AC117" s="435"/>
      <c r="AD117" s="435"/>
      <c r="AE117" s="435"/>
      <c r="AF117" s="435"/>
      <c r="AG117" s="435"/>
      <c r="AH117" s="435"/>
      <c r="AI117" s="435"/>
      <c r="AJ117" s="435"/>
      <c r="AK117" s="435"/>
      <c r="AL117" s="435"/>
      <c r="AM117" s="435"/>
      <c r="AN117" s="435"/>
      <c r="AO117" s="435"/>
      <c r="AP117" s="435"/>
      <c r="AQ117" s="435"/>
      <c r="AR117" s="435"/>
      <c r="AS117" s="435"/>
      <c r="AT117" s="435"/>
      <c r="AU117" s="435"/>
      <c r="AV117" s="435"/>
      <c r="AW117" s="435"/>
      <c r="AX117" s="435"/>
      <c r="AY117" s="435"/>
      <c r="AZ117" s="435"/>
      <c r="BA117" s="435"/>
      <c r="BB117" s="435"/>
      <c r="BC117" s="435"/>
      <c r="BD117" s="435"/>
      <c r="BE117" s="435"/>
      <c r="BF117" s="435"/>
      <c r="BG117" s="435"/>
      <c r="BH117" s="435"/>
      <c r="BI117" s="435"/>
      <c r="BJ117" s="435"/>
      <c r="BK117" s="435"/>
      <c r="BL117" s="435"/>
      <c r="BM117" s="435"/>
      <c r="BN117" s="435"/>
      <c r="BO117" s="435"/>
      <c r="BP117" s="435"/>
      <c r="BQ117" s="435"/>
      <c r="BR117" s="435"/>
      <c r="BS117" s="435"/>
      <c r="BT117" s="435"/>
      <c r="BU117" s="435"/>
      <c r="BV117" s="435"/>
      <c r="BW117" s="435"/>
      <c r="BX117" s="435"/>
      <c r="BY117" s="435"/>
      <c r="BZ117" s="435"/>
      <c r="CA117" s="435"/>
      <c r="CB117" s="435"/>
      <c r="CC117" s="435"/>
      <c r="CD117" s="435"/>
      <c r="CE117" s="435"/>
      <c r="CF117" s="435"/>
      <c r="CG117" s="435"/>
      <c r="CH117" s="435"/>
      <c r="CI117" s="435"/>
      <c r="CJ117" s="435"/>
      <c r="CK117" s="435"/>
      <c r="CL117" s="435"/>
      <c r="CM117" s="435"/>
      <c r="CN117" s="435"/>
      <c r="CO117" s="435"/>
      <c r="CP117" s="435"/>
      <c r="CQ117" s="435"/>
      <c r="CR117" s="435"/>
      <c r="CS117" s="435"/>
      <c r="CT117" s="435"/>
      <c r="CU117" s="435"/>
      <c r="CV117" s="435"/>
      <c r="CW117" s="435"/>
      <c r="CX117" s="435"/>
      <c r="CY117" s="435"/>
      <c r="CZ117" s="435"/>
      <c r="DA117" s="435"/>
      <c r="DB117" s="435"/>
      <c r="DC117" s="435"/>
      <c r="DD117" s="435"/>
      <c r="DE117" s="435"/>
      <c r="DF117" s="435"/>
      <c r="DG117" s="435"/>
      <c r="DH117" s="435"/>
      <c r="DI117" s="435"/>
      <c r="DJ117" s="435"/>
      <c r="DK117" s="435"/>
      <c r="DL117" s="435"/>
      <c r="DM117" s="435"/>
      <c r="DN117" s="435"/>
      <c r="DO117" s="435"/>
      <c r="DP117" s="435"/>
      <c r="DQ117" s="435"/>
      <c r="DR117" s="435"/>
      <c r="DS117" s="435"/>
      <c r="DT117" s="435"/>
      <c r="DU117" s="435"/>
      <c r="DV117" s="435"/>
      <c r="DW117" s="435"/>
      <c r="DX117" s="435"/>
      <c r="DY117" s="435"/>
      <c r="DZ117" s="435"/>
      <c r="EA117" s="435"/>
      <c r="EB117" s="435"/>
      <c r="EC117" s="435"/>
      <c r="ED117" s="435"/>
      <c r="EE117" s="435"/>
      <c r="EF117" s="435"/>
      <c r="EG117" s="435"/>
      <c r="EH117" s="435"/>
      <c r="EI117" s="435"/>
      <c r="EJ117" s="435"/>
      <c r="EK117" s="435"/>
      <c r="EL117" s="435"/>
      <c r="EM117" s="435"/>
      <c r="EN117" s="435"/>
      <c r="EO117" s="435"/>
      <c r="EP117" s="435"/>
      <c r="EQ117" s="435"/>
      <c r="ER117" s="435"/>
      <c r="ES117" s="435"/>
      <c r="ET117" s="435"/>
      <c r="EU117" s="435"/>
      <c r="EV117" s="435"/>
      <c r="EW117" s="435"/>
      <c r="EX117" s="435"/>
      <c r="EY117" s="435"/>
      <c r="EZ117" s="435"/>
      <c r="FA117" s="435"/>
      <c r="FB117" s="435"/>
      <c r="FC117" s="435"/>
      <c r="FD117" s="435"/>
      <c r="FE117" s="435"/>
      <c r="FF117" s="435"/>
      <c r="FG117" s="435"/>
      <c r="FH117" s="435"/>
      <c r="FI117" s="435"/>
      <c r="FJ117" s="435"/>
      <c r="FK117" s="435"/>
      <c r="FL117" s="435"/>
      <c r="FM117" s="435"/>
      <c r="FN117" s="435"/>
      <c r="FO117" s="435"/>
      <c r="FP117" s="435"/>
      <c r="FQ117" s="435"/>
      <c r="FR117" s="435"/>
      <c r="FS117" s="435"/>
      <c r="FT117" s="435"/>
      <c r="FU117" s="435"/>
      <c r="FV117" s="435"/>
      <c r="FW117" s="435"/>
      <c r="FX117" s="435"/>
      <c r="FY117" s="435"/>
      <c r="FZ117" s="435"/>
      <c r="GA117" s="435"/>
      <c r="GB117" s="435"/>
      <c r="GC117" s="435"/>
      <c r="GD117" s="435"/>
      <c r="GE117" s="435"/>
      <c r="GF117" s="435"/>
      <c r="GG117" s="435"/>
      <c r="GH117" s="435"/>
      <c r="GI117" s="435"/>
      <c r="GJ117" s="435"/>
      <c r="GK117" s="435"/>
      <c r="GL117" s="435"/>
      <c r="GM117" s="435"/>
      <c r="GN117" s="435"/>
      <c r="GO117" s="435"/>
      <c r="GP117" s="435"/>
      <c r="GQ117" s="435"/>
      <c r="GR117" s="435"/>
      <c r="GS117" s="435"/>
      <c r="GT117" s="435"/>
      <c r="GU117" s="435"/>
      <c r="GV117" s="435"/>
      <c r="GW117" s="435"/>
      <c r="GX117" s="435"/>
      <c r="GY117" s="435"/>
      <c r="GZ117" s="435"/>
      <c r="HA117" s="435"/>
      <c r="HB117" s="435"/>
      <c r="HC117" s="435"/>
      <c r="HD117" s="435"/>
      <c r="HE117" s="435"/>
      <c r="HF117" s="435"/>
      <c r="HG117" s="435"/>
      <c r="HH117" s="435"/>
      <c r="HI117" s="435"/>
      <c r="HJ117" s="435"/>
      <c r="HK117" s="435"/>
      <c r="HL117" s="435"/>
      <c r="HM117" s="435"/>
      <c r="HN117" s="435"/>
      <c r="HO117" s="435"/>
      <c r="HP117" s="435"/>
      <c r="HQ117" s="435"/>
      <c r="HR117" s="435"/>
      <c r="HS117" s="435"/>
      <c r="HT117" s="435"/>
      <c r="HU117" s="435"/>
      <c r="HV117" s="435"/>
      <c r="HW117" s="435"/>
      <c r="HX117" s="435"/>
      <c r="HY117" s="435"/>
      <c r="HZ117" s="435"/>
      <c r="IA117" s="435"/>
      <c r="IB117" s="435"/>
      <c r="IC117" s="435"/>
      <c r="ID117" s="435"/>
      <c r="IE117" s="435"/>
      <c r="IF117" s="435"/>
      <c r="IG117" s="435"/>
      <c r="IH117" s="435"/>
      <c r="II117" s="435"/>
      <c r="IJ117" s="435"/>
      <c r="IK117" s="435"/>
      <c r="IL117" s="435"/>
      <c r="IM117" s="435"/>
      <c r="IN117" s="435"/>
      <c r="IO117" s="435"/>
      <c r="IP117" s="435"/>
      <c r="IQ117" s="435"/>
      <c r="IR117" s="435"/>
      <c r="IS117" s="435"/>
      <c r="IT117" s="435"/>
      <c r="IU117" s="435"/>
      <c r="IV117" s="435"/>
    </row>
    <row r="118" spans="2:256" ht="21.95" customHeight="1" x14ac:dyDescent="0.2">
      <c r="B118" s="447" t="s">
        <v>6</v>
      </c>
      <c r="C118" s="449"/>
      <c r="D118" s="449"/>
      <c r="E118" s="448"/>
      <c r="F118" s="449"/>
      <c r="G118" s="446"/>
      <c r="H118" s="446"/>
      <c r="I118" s="446"/>
      <c r="J118" s="445"/>
      <c r="K118" s="435"/>
      <c r="L118" s="435"/>
      <c r="M118" s="435"/>
      <c r="N118" s="435"/>
      <c r="O118" s="435"/>
      <c r="P118" s="435"/>
      <c r="Q118" s="435"/>
      <c r="R118" s="435"/>
      <c r="S118" s="435"/>
      <c r="T118" s="435"/>
      <c r="U118" s="435"/>
      <c r="V118" s="435"/>
      <c r="W118" s="435"/>
      <c r="X118" s="435"/>
      <c r="Y118" s="435"/>
      <c r="Z118" s="435"/>
      <c r="AA118" s="435"/>
      <c r="AB118" s="435"/>
      <c r="AC118" s="435"/>
      <c r="AD118" s="435"/>
      <c r="AE118" s="435"/>
      <c r="AF118" s="435"/>
      <c r="AG118" s="435"/>
      <c r="AH118" s="435"/>
      <c r="AI118" s="435"/>
      <c r="AJ118" s="435"/>
      <c r="AK118" s="435"/>
      <c r="AL118" s="435"/>
      <c r="AM118" s="435"/>
      <c r="AN118" s="435"/>
      <c r="AO118" s="435"/>
      <c r="AP118" s="435"/>
      <c r="AQ118" s="435"/>
      <c r="AR118" s="435"/>
      <c r="AS118" s="435"/>
      <c r="AT118" s="435"/>
      <c r="AU118" s="435"/>
      <c r="AV118" s="435"/>
      <c r="AW118" s="435"/>
      <c r="AX118" s="435"/>
      <c r="AY118" s="435"/>
      <c r="AZ118" s="435"/>
      <c r="BA118" s="435"/>
      <c r="BB118" s="435"/>
      <c r="BC118" s="435"/>
      <c r="BD118" s="435"/>
      <c r="BE118" s="435"/>
      <c r="BF118" s="435"/>
      <c r="BG118" s="435"/>
      <c r="BH118" s="435"/>
      <c r="BI118" s="435"/>
      <c r="BJ118" s="435"/>
      <c r="BK118" s="435"/>
      <c r="BL118" s="435"/>
      <c r="BM118" s="435"/>
      <c r="BN118" s="435"/>
      <c r="BO118" s="435"/>
      <c r="BP118" s="435"/>
      <c r="BQ118" s="435"/>
      <c r="BR118" s="435"/>
      <c r="BS118" s="435"/>
      <c r="BT118" s="435"/>
      <c r="BU118" s="435"/>
      <c r="BV118" s="435"/>
      <c r="BW118" s="435"/>
      <c r="BX118" s="435"/>
      <c r="BY118" s="435"/>
      <c r="BZ118" s="435"/>
      <c r="CA118" s="435"/>
      <c r="CB118" s="435"/>
      <c r="CC118" s="435"/>
      <c r="CD118" s="435"/>
      <c r="CE118" s="435"/>
      <c r="CF118" s="435"/>
      <c r="CG118" s="435"/>
      <c r="CH118" s="435"/>
      <c r="CI118" s="435"/>
      <c r="CJ118" s="435"/>
      <c r="CK118" s="435"/>
      <c r="CL118" s="435"/>
      <c r="CM118" s="435"/>
      <c r="CN118" s="435"/>
      <c r="CO118" s="435"/>
      <c r="CP118" s="435"/>
      <c r="CQ118" s="435"/>
      <c r="CR118" s="435"/>
      <c r="CS118" s="435"/>
      <c r="CT118" s="435"/>
      <c r="CU118" s="435"/>
      <c r="CV118" s="435"/>
      <c r="CW118" s="435"/>
      <c r="CX118" s="435"/>
      <c r="CY118" s="435"/>
      <c r="CZ118" s="435"/>
      <c r="DA118" s="435"/>
      <c r="DB118" s="435"/>
      <c r="DC118" s="435"/>
      <c r="DD118" s="435"/>
      <c r="DE118" s="435"/>
      <c r="DF118" s="435"/>
      <c r="DG118" s="435"/>
      <c r="DH118" s="435"/>
      <c r="DI118" s="435"/>
      <c r="DJ118" s="435"/>
      <c r="DK118" s="435"/>
      <c r="DL118" s="435"/>
      <c r="DM118" s="435"/>
      <c r="DN118" s="435"/>
      <c r="DO118" s="435"/>
      <c r="DP118" s="435"/>
      <c r="DQ118" s="435"/>
      <c r="DR118" s="435"/>
      <c r="DS118" s="435"/>
      <c r="DT118" s="435"/>
      <c r="DU118" s="435"/>
      <c r="DV118" s="435"/>
      <c r="DW118" s="435"/>
      <c r="DX118" s="435"/>
      <c r="DY118" s="435"/>
      <c r="DZ118" s="435"/>
      <c r="EA118" s="435"/>
      <c r="EB118" s="435"/>
      <c r="EC118" s="435"/>
      <c r="ED118" s="435"/>
      <c r="EE118" s="435"/>
      <c r="EF118" s="435"/>
      <c r="EG118" s="435"/>
      <c r="EH118" s="435"/>
      <c r="EI118" s="435"/>
      <c r="EJ118" s="435"/>
      <c r="EK118" s="435"/>
      <c r="EL118" s="435"/>
      <c r="EM118" s="435"/>
      <c r="EN118" s="435"/>
      <c r="EO118" s="435"/>
      <c r="EP118" s="435"/>
      <c r="EQ118" s="435"/>
      <c r="ER118" s="435"/>
      <c r="ES118" s="435"/>
      <c r="ET118" s="435"/>
      <c r="EU118" s="435"/>
      <c r="EV118" s="435"/>
      <c r="EW118" s="435"/>
      <c r="EX118" s="435"/>
      <c r="EY118" s="435"/>
      <c r="EZ118" s="435"/>
      <c r="FA118" s="435"/>
      <c r="FB118" s="435"/>
      <c r="FC118" s="435"/>
      <c r="FD118" s="435"/>
      <c r="FE118" s="435"/>
      <c r="FF118" s="435"/>
      <c r="FG118" s="435"/>
      <c r="FH118" s="435"/>
      <c r="FI118" s="435"/>
      <c r="FJ118" s="435"/>
      <c r="FK118" s="435"/>
      <c r="FL118" s="435"/>
      <c r="FM118" s="435"/>
      <c r="FN118" s="435"/>
      <c r="FO118" s="435"/>
      <c r="FP118" s="435"/>
      <c r="FQ118" s="435"/>
      <c r="FR118" s="435"/>
      <c r="FS118" s="435"/>
      <c r="FT118" s="435"/>
      <c r="FU118" s="435"/>
      <c r="FV118" s="435"/>
      <c r="FW118" s="435"/>
      <c r="FX118" s="435"/>
      <c r="FY118" s="435"/>
      <c r="FZ118" s="435"/>
      <c r="GA118" s="435"/>
      <c r="GB118" s="435"/>
      <c r="GC118" s="435"/>
      <c r="GD118" s="435"/>
      <c r="GE118" s="435"/>
      <c r="GF118" s="435"/>
      <c r="GG118" s="435"/>
      <c r="GH118" s="435"/>
      <c r="GI118" s="435"/>
      <c r="GJ118" s="435"/>
      <c r="GK118" s="435"/>
      <c r="GL118" s="435"/>
      <c r="GM118" s="435"/>
      <c r="GN118" s="435"/>
      <c r="GO118" s="435"/>
      <c r="GP118" s="435"/>
      <c r="GQ118" s="435"/>
      <c r="GR118" s="435"/>
      <c r="GS118" s="435"/>
      <c r="GT118" s="435"/>
      <c r="GU118" s="435"/>
      <c r="GV118" s="435"/>
      <c r="GW118" s="435"/>
      <c r="GX118" s="435"/>
      <c r="GY118" s="435"/>
      <c r="GZ118" s="435"/>
      <c r="HA118" s="435"/>
      <c r="HB118" s="435"/>
      <c r="HC118" s="435"/>
      <c r="HD118" s="435"/>
      <c r="HE118" s="435"/>
      <c r="HF118" s="435"/>
      <c r="HG118" s="435"/>
      <c r="HH118" s="435"/>
      <c r="HI118" s="435"/>
      <c r="HJ118" s="435"/>
      <c r="HK118" s="435"/>
      <c r="HL118" s="435"/>
      <c r="HM118" s="435"/>
      <c r="HN118" s="435"/>
      <c r="HO118" s="435"/>
      <c r="HP118" s="435"/>
      <c r="HQ118" s="435"/>
      <c r="HR118" s="435"/>
      <c r="HS118" s="435"/>
      <c r="HT118" s="435"/>
      <c r="HU118" s="435"/>
      <c r="HV118" s="435"/>
      <c r="HW118" s="435"/>
      <c r="HX118" s="435"/>
      <c r="HY118" s="435"/>
      <c r="HZ118" s="435"/>
      <c r="IA118" s="435"/>
      <c r="IB118" s="435"/>
      <c r="IC118" s="435"/>
      <c r="ID118" s="435"/>
      <c r="IE118" s="435"/>
      <c r="IF118" s="435"/>
      <c r="IG118" s="435"/>
      <c r="IH118" s="435"/>
      <c r="II118" s="435"/>
      <c r="IJ118" s="435"/>
      <c r="IK118" s="435"/>
      <c r="IL118" s="435"/>
      <c r="IM118" s="435"/>
      <c r="IN118" s="435"/>
      <c r="IO118" s="435"/>
      <c r="IP118" s="435"/>
      <c r="IQ118" s="435"/>
      <c r="IR118" s="435"/>
      <c r="IS118" s="435"/>
      <c r="IT118" s="435"/>
      <c r="IU118" s="435"/>
      <c r="IV118" s="435"/>
    </row>
    <row r="119" spans="2:256" ht="21.95" customHeight="1" x14ac:dyDescent="0.2">
      <c r="B119" s="447" t="s">
        <v>4</v>
      </c>
      <c r="C119" s="449"/>
      <c r="D119" s="449"/>
      <c r="E119" s="448"/>
      <c r="F119" s="449"/>
      <c r="G119" s="446"/>
      <c r="H119" s="446"/>
      <c r="I119" s="446"/>
      <c r="J119" s="445"/>
      <c r="K119" s="435"/>
      <c r="L119" s="435"/>
      <c r="M119" s="435"/>
      <c r="N119" s="435"/>
      <c r="O119" s="435"/>
      <c r="P119" s="435"/>
      <c r="Q119" s="435"/>
      <c r="R119" s="435"/>
      <c r="S119" s="435"/>
      <c r="T119" s="435"/>
      <c r="U119" s="435"/>
      <c r="V119" s="435"/>
      <c r="W119" s="435"/>
      <c r="X119" s="435"/>
      <c r="Y119" s="435"/>
      <c r="Z119" s="435"/>
      <c r="AA119" s="435"/>
      <c r="AB119" s="435"/>
      <c r="AC119" s="435"/>
      <c r="AD119" s="435"/>
      <c r="AE119" s="435"/>
      <c r="AF119" s="435"/>
      <c r="AG119" s="435"/>
      <c r="AH119" s="435"/>
      <c r="AI119" s="435"/>
      <c r="AJ119" s="435"/>
      <c r="AK119" s="435"/>
      <c r="AL119" s="435"/>
      <c r="AM119" s="435"/>
      <c r="AN119" s="435"/>
      <c r="AO119" s="435"/>
      <c r="AP119" s="435"/>
      <c r="AQ119" s="435"/>
      <c r="AR119" s="435"/>
      <c r="AS119" s="435"/>
      <c r="AT119" s="435"/>
      <c r="AU119" s="435"/>
      <c r="AV119" s="435"/>
      <c r="AW119" s="435"/>
      <c r="AX119" s="435"/>
      <c r="AY119" s="435"/>
      <c r="AZ119" s="435"/>
      <c r="BA119" s="435"/>
      <c r="BB119" s="435"/>
      <c r="BC119" s="435"/>
      <c r="BD119" s="435"/>
      <c r="BE119" s="435"/>
      <c r="BF119" s="435"/>
      <c r="BG119" s="435"/>
      <c r="BH119" s="435"/>
      <c r="BI119" s="435"/>
      <c r="BJ119" s="435"/>
      <c r="BK119" s="435"/>
      <c r="BL119" s="435"/>
      <c r="BM119" s="435"/>
      <c r="BN119" s="435"/>
      <c r="BO119" s="435"/>
      <c r="BP119" s="435"/>
      <c r="BQ119" s="435"/>
      <c r="BR119" s="435"/>
      <c r="BS119" s="435"/>
      <c r="BT119" s="435"/>
      <c r="BU119" s="435"/>
      <c r="BV119" s="435"/>
      <c r="BW119" s="435"/>
      <c r="BX119" s="435"/>
      <c r="BY119" s="435"/>
      <c r="BZ119" s="435"/>
      <c r="CA119" s="435"/>
      <c r="CB119" s="435"/>
      <c r="CC119" s="435"/>
      <c r="CD119" s="435"/>
      <c r="CE119" s="435"/>
      <c r="CF119" s="435"/>
      <c r="CG119" s="435"/>
      <c r="CH119" s="435"/>
      <c r="CI119" s="435"/>
      <c r="CJ119" s="435"/>
      <c r="CK119" s="435"/>
      <c r="CL119" s="435"/>
      <c r="CM119" s="435"/>
      <c r="CN119" s="435"/>
      <c r="CO119" s="435"/>
      <c r="CP119" s="435"/>
      <c r="CQ119" s="435"/>
      <c r="CR119" s="435"/>
      <c r="CS119" s="435"/>
      <c r="CT119" s="435"/>
      <c r="CU119" s="435"/>
      <c r="CV119" s="435"/>
      <c r="CW119" s="435"/>
      <c r="CX119" s="435"/>
      <c r="CY119" s="435"/>
      <c r="CZ119" s="435"/>
      <c r="DA119" s="435"/>
      <c r="DB119" s="435"/>
      <c r="DC119" s="435"/>
      <c r="DD119" s="435"/>
      <c r="DE119" s="435"/>
      <c r="DF119" s="435"/>
      <c r="DG119" s="435"/>
      <c r="DH119" s="435"/>
      <c r="DI119" s="435"/>
      <c r="DJ119" s="435"/>
      <c r="DK119" s="435"/>
      <c r="DL119" s="435"/>
      <c r="DM119" s="435"/>
      <c r="DN119" s="435"/>
      <c r="DO119" s="435"/>
      <c r="DP119" s="435"/>
      <c r="DQ119" s="435"/>
      <c r="DR119" s="435"/>
      <c r="DS119" s="435"/>
      <c r="DT119" s="435"/>
      <c r="DU119" s="435"/>
      <c r="DV119" s="435"/>
      <c r="DW119" s="435"/>
      <c r="DX119" s="435"/>
      <c r="DY119" s="435"/>
      <c r="DZ119" s="435"/>
      <c r="EA119" s="435"/>
      <c r="EB119" s="435"/>
      <c r="EC119" s="435"/>
      <c r="ED119" s="435"/>
      <c r="EE119" s="435"/>
      <c r="EF119" s="435"/>
      <c r="EG119" s="435"/>
      <c r="EH119" s="435"/>
      <c r="EI119" s="435"/>
      <c r="EJ119" s="435"/>
      <c r="EK119" s="435"/>
      <c r="EL119" s="435"/>
      <c r="EM119" s="435"/>
      <c r="EN119" s="435"/>
      <c r="EO119" s="435"/>
      <c r="EP119" s="435"/>
      <c r="EQ119" s="435"/>
      <c r="ER119" s="435"/>
      <c r="ES119" s="435"/>
      <c r="ET119" s="435"/>
      <c r="EU119" s="435"/>
      <c r="EV119" s="435"/>
      <c r="EW119" s="435"/>
      <c r="EX119" s="435"/>
      <c r="EY119" s="435"/>
      <c r="EZ119" s="435"/>
      <c r="FA119" s="435"/>
      <c r="FB119" s="435"/>
      <c r="FC119" s="435"/>
      <c r="FD119" s="435"/>
      <c r="FE119" s="435"/>
      <c r="FF119" s="435"/>
      <c r="FG119" s="435"/>
      <c r="FH119" s="435"/>
      <c r="FI119" s="435"/>
      <c r="FJ119" s="435"/>
      <c r="FK119" s="435"/>
      <c r="FL119" s="435"/>
      <c r="FM119" s="435"/>
      <c r="FN119" s="435"/>
      <c r="FO119" s="435"/>
      <c r="FP119" s="435"/>
      <c r="FQ119" s="435"/>
      <c r="FR119" s="435"/>
      <c r="FS119" s="435"/>
      <c r="FT119" s="435"/>
      <c r="FU119" s="435"/>
      <c r="FV119" s="435"/>
      <c r="FW119" s="435"/>
      <c r="FX119" s="435"/>
      <c r="FY119" s="435"/>
      <c r="FZ119" s="435"/>
      <c r="GA119" s="435"/>
      <c r="GB119" s="435"/>
      <c r="GC119" s="435"/>
      <c r="GD119" s="435"/>
      <c r="GE119" s="435"/>
      <c r="GF119" s="435"/>
      <c r="GG119" s="435"/>
      <c r="GH119" s="435"/>
      <c r="GI119" s="435"/>
      <c r="GJ119" s="435"/>
      <c r="GK119" s="435"/>
      <c r="GL119" s="435"/>
      <c r="GM119" s="435"/>
      <c r="GN119" s="435"/>
      <c r="GO119" s="435"/>
      <c r="GP119" s="435"/>
      <c r="GQ119" s="435"/>
      <c r="GR119" s="435"/>
      <c r="GS119" s="435"/>
      <c r="GT119" s="435"/>
      <c r="GU119" s="435"/>
      <c r="GV119" s="435"/>
      <c r="GW119" s="435"/>
      <c r="GX119" s="435"/>
      <c r="GY119" s="435"/>
      <c r="GZ119" s="435"/>
      <c r="HA119" s="435"/>
      <c r="HB119" s="435"/>
      <c r="HC119" s="435"/>
      <c r="HD119" s="435"/>
      <c r="HE119" s="435"/>
      <c r="HF119" s="435"/>
      <c r="HG119" s="435"/>
      <c r="HH119" s="435"/>
      <c r="HI119" s="435"/>
      <c r="HJ119" s="435"/>
      <c r="HK119" s="435"/>
      <c r="HL119" s="435"/>
      <c r="HM119" s="435"/>
      <c r="HN119" s="435"/>
      <c r="HO119" s="435"/>
      <c r="HP119" s="435"/>
      <c r="HQ119" s="435"/>
      <c r="HR119" s="435"/>
      <c r="HS119" s="435"/>
      <c r="HT119" s="435"/>
      <c r="HU119" s="435"/>
      <c r="HV119" s="435"/>
      <c r="HW119" s="435"/>
      <c r="HX119" s="435"/>
      <c r="HY119" s="435"/>
      <c r="HZ119" s="435"/>
      <c r="IA119" s="435"/>
      <c r="IB119" s="435"/>
      <c r="IC119" s="435"/>
      <c r="ID119" s="435"/>
      <c r="IE119" s="435"/>
      <c r="IF119" s="435"/>
      <c r="IG119" s="435"/>
      <c r="IH119" s="435"/>
      <c r="II119" s="435"/>
      <c r="IJ119" s="435"/>
      <c r="IK119" s="435"/>
      <c r="IL119" s="435"/>
      <c r="IM119" s="435"/>
      <c r="IN119" s="435"/>
      <c r="IO119" s="435"/>
      <c r="IP119" s="435"/>
      <c r="IQ119" s="435"/>
      <c r="IR119" s="435"/>
      <c r="IS119" s="435"/>
      <c r="IT119" s="435"/>
      <c r="IU119" s="435"/>
      <c r="IV119" s="435"/>
    </row>
    <row r="120" spans="2:256" ht="21.95" customHeight="1" x14ac:dyDescent="0.2">
      <c r="B120" s="447" t="s">
        <v>7</v>
      </c>
      <c r="C120" s="449"/>
      <c r="D120" s="449"/>
      <c r="E120" s="448"/>
      <c r="F120" s="447"/>
      <c r="G120" s="446"/>
      <c r="H120" s="446"/>
      <c r="I120" s="446"/>
      <c r="J120" s="445"/>
      <c r="K120" s="435"/>
      <c r="L120" s="435"/>
      <c r="M120" s="435"/>
      <c r="N120" s="435"/>
      <c r="O120" s="435"/>
      <c r="P120" s="435"/>
      <c r="Q120" s="435"/>
      <c r="R120" s="435"/>
      <c r="S120" s="435"/>
      <c r="T120" s="435"/>
      <c r="U120" s="435"/>
      <c r="V120" s="435"/>
      <c r="W120" s="435"/>
      <c r="X120" s="435"/>
      <c r="Y120" s="435"/>
      <c r="Z120" s="435"/>
      <c r="AA120" s="435"/>
      <c r="AB120" s="435"/>
      <c r="AC120" s="435"/>
      <c r="AD120" s="435"/>
      <c r="AE120" s="435"/>
      <c r="AF120" s="435"/>
      <c r="AG120" s="435"/>
      <c r="AH120" s="435"/>
      <c r="AI120" s="435"/>
      <c r="AJ120" s="435"/>
      <c r="AK120" s="435"/>
      <c r="AL120" s="435"/>
      <c r="AM120" s="435"/>
      <c r="AN120" s="435"/>
      <c r="AO120" s="435"/>
      <c r="AP120" s="435"/>
      <c r="AQ120" s="435"/>
      <c r="AR120" s="435"/>
      <c r="AS120" s="435"/>
      <c r="AT120" s="435"/>
      <c r="AU120" s="435"/>
      <c r="AV120" s="435"/>
      <c r="AW120" s="435"/>
      <c r="AX120" s="435"/>
      <c r="AY120" s="435"/>
      <c r="AZ120" s="435"/>
      <c r="BA120" s="435"/>
      <c r="BB120" s="435"/>
      <c r="BC120" s="435"/>
      <c r="BD120" s="435"/>
      <c r="BE120" s="435"/>
      <c r="BF120" s="435"/>
      <c r="BG120" s="435"/>
      <c r="BH120" s="435"/>
      <c r="BI120" s="435"/>
      <c r="BJ120" s="435"/>
      <c r="BK120" s="435"/>
      <c r="BL120" s="435"/>
      <c r="BM120" s="435"/>
      <c r="BN120" s="435"/>
      <c r="BO120" s="435"/>
      <c r="BP120" s="435"/>
      <c r="BQ120" s="435"/>
      <c r="BR120" s="435"/>
      <c r="BS120" s="435"/>
      <c r="BT120" s="435"/>
      <c r="BU120" s="435"/>
      <c r="BV120" s="435"/>
      <c r="BW120" s="435"/>
      <c r="BX120" s="435"/>
      <c r="BY120" s="435"/>
      <c r="BZ120" s="435"/>
      <c r="CA120" s="435"/>
      <c r="CB120" s="435"/>
      <c r="CC120" s="435"/>
      <c r="CD120" s="435"/>
      <c r="CE120" s="435"/>
      <c r="CF120" s="435"/>
      <c r="CG120" s="435"/>
      <c r="CH120" s="435"/>
      <c r="CI120" s="435"/>
      <c r="CJ120" s="435"/>
      <c r="CK120" s="435"/>
      <c r="CL120" s="435"/>
      <c r="CM120" s="435"/>
      <c r="CN120" s="435"/>
      <c r="CO120" s="435"/>
      <c r="CP120" s="435"/>
      <c r="CQ120" s="435"/>
      <c r="CR120" s="435"/>
      <c r="CS120" s="435"/>
      <c r="CT120" s="435"/>
      <c r="CU120" s="435"/>
      <c r="CV120" s="435"/>
      <c r="CW120" s="435"/>
      <c r="CX120" s="435"/>
      <c r="CY120" s="435"/>
      <c r="CZ120" s="435"/>
      <c r="DA120" s="435"/>
      <c r="DB120" s="435"/>
      <c r="DC120" s="435"/>
      <c r="DD120" s="435"/>
      <c r="DE120" s="435"/>
      <c r="DF120" s="435"/>
      <c r="DG120" s="435"/>
      <c r="DH120" s="435"/>
      <c r="DI120" s="435"/>
      <c r="DJ120" s="435"/>
      <c r="DK120" s="435"/>
      <c r="DL120" s="435"/>
      <c r="DM120" s="435"/>
      <c r="DN120" s="435"/>
      <c r="DO120" s="435"/>
      <c r="DP120" s="435"/>
      <c r="DQ120" s="435"/>
      <c r="DR120" s="435"/>
      <c r="DS120" s="435"/>
      <c r="DT120" s="435"/>
      <c r="DU120" s="435"/>
      <c r="DV120" s="435"/>
      <c r="DW120" s="435"/>
      <c r="DX120" s="435"/>
      <c r="DY120" s="435"/>
      <c r="DZ120" s="435"/>
      <c r="EA120" s="435"/>
      <c r="EB120" s="435"/>
      <c r="EC120" s="435"/>
      <c r="ED120" s="435"/>
      <c r="EE120" s="435"/>
      <c r="EF120" s="435"/>
      <c r="EG120" s="435"/>
      <c r="EH120" s="435"/>
      <c r="EI120" s="435"/>
      <c r="EJ120" s="435"/>
      <c r="EK120" s="435"/>
      <c r="EL120" s="435"/>
      <c r="EM120" s="435"/>
      <c r="EN120" s="435"/>
      <c r="EO120" s="435"/>
      <c r="EP120" s="435"/>
      <c r="EQ120" s="435"/>
      <c r="ER120" s="435"/>
      <c r="ES120" s="435"/>
      <c r="ET120" s="435"/>
      <c r="EU120" s="435"/>
      <c r="EV120" s="435"/>
      <c r="EW120" s="435"/>
      <c r="EX120" s="435"/>
      <c r="EY120" s="435"/>
      <c r="EZ120" s="435"/>
      <c r="FA120" s="435"/>
      <c r="FB120" s="435"/>
      <c r="FC120" s="435"/>
      <c r="FD120" s="435"/>
      <c r="FE120" s="435"/>
      <c r="FF120" s="435"/>
      <c r="FG120" s="435"/>
      <c r="FH120" s="435"/>
      <c r="FI120" s="435"/>
      <c r="FJ120" s="435"/>
      <c r="FK120" s="435"/>
      <c r="FL120" s="435"/>
      <c r="FM120" s="435"/>
      <c r="FN120" s="435"/>
      <c r="FO120" s="435"/>
      <c r="FP120" s="435"/>
      <c r="FQ120" s="435"/>
      <c r="FR120" s="435"/>
      <c r="FS120" s="435"/>
      <c r="FT120" s="435"/>
      <c r="FU120" s="435"/>
      <c r="FV120" s="435"/>
      <c r="FW120" s="435"/>
      <c r="FX120" s="435"/>
      <c r="FY120" s="435"/>
      <c r="FZ120" s="435"/>
      <c r="GA120" s="435"/>
      <c r="GB120" s="435"/>
      <c r="GC120" s="435"/>
      <c r="GD120" s="435"/>
      <c r="GE120" s="435"/>
      <c r="GF120" s="435"/>
      <c r="GG120" s="435"/>
      <c r="GH120" s="435"/>
      <c r="GI120" s="435"/>
      <c r="GJ120" s="435"/>
      <c r="GK120" s="435"/>
      <c r="GL120" s="435"/>
      <c r="GM120" s="435"/>
      <c r="GN120" s="435"/>
      <c r="GO120" s="435"/>
      <c r="GP120" s="435"/>
      <c r="GQ120" s="435"/>
      <c r="GR120" s="435"/>
      <c r="GS120" s="435"/>
      <c r="GT120" s="435"/>
      <c r="GU120" s="435"/>
      <c r="GV120" s="435"/>
      <c r="GW120" s="435"/>
      <c r="GX120" s="435"/>
      <c r="GY120" s="435"/>
      <c r="GZ120" s="435"/>
      <c r="HA120" s="435"/>
      <c r="HB120" s="435"/>
      <c r="HC120" s="435"/>
      <c r="HD120" s="435"/>
      <c r="HE120" s="435"/>
      <c r="HF120" s="435"/>
      <c r="HG120" s="435"/>
      <c r="HH120" s="435"/>
      <c r="HI120" s="435"/>
      <c r="HJ120" s="435"/>
      <c r="HK120" s="435"/>
      <c r="HL120" s="435"/>
      <c r="HM120" s="435"/>
      <c r="HN120" s="435"/>
      <c r="HO120" s="435"/>
      <c r="HP120" s="435"/>
      <c r="HQ120" s="435"/>
      <c r="HR120" s="435"/>
      <c r="HS120" s="435"/>
      <c r="HT120" s="435"/>
      <c r="HU120" s="435"/>
      <c r="HV120" s="435"/>
      <c r="HW120" s="435"/>
      <c r="HX120" s="435"/>
      <c r="HY120" s="435"/>
      <c r="HZ120" s="435"/>
      <c r="IA120" s="435"/>
      <c r="IB120" s="435"/>
      <c r="IC120" s="435"/>
      <c r="ID120" s="435"/>
      <c r="IE120" s="435"/>
      <c r="IF120" s="435"/>
      <c r="IG120" s="435"/>
      <c r="IH120" s="435"/>
      <c r="II120" s="435"/>
      <c r="IJ120" s="435"/>
      <c r="IK120" s="435"/>
      <c r="IL120" s="435"/>
      <c r="IM120" s="435"/>
      <c r="IN120" s="435"/>
      <c r="IO120" s="435"/>
      <c r="IP120" s="435"/>
      <c r="IQ120" s="435"/>
      <c r="IR120" s="435"/>
      <c r="IS120" s="435"/>
      <c r="IT120" s="435"/>
      <c r="IU120" s="435"/>
      <c r="IV120" s="435"/>
    </row>
    <row r="121" spans="2:256" ht="21" customHeight="1" x14ac:dyDescent="0.2">
      <c r="B121" s="508" t="s">
        <v>0</v>
      </c>
      <c r="C121" s="543"/>
      <c r="D121" s="543"/>
      <c r="E121" s="607"/>
      <c r="F121" s="608"/>
      <c r="G121" s="608"/>
      <c r="H121" s="608"/>
      <c r="I121" s="608"/>
      <c r="J121" s="609"/>
      <c r="K121" s="435"/>
      <c r="L121" s="435"/>
      <c r="M121" s="403"/>
      <c r="N121" s="435"/>
      <c r="O121" s="435"/>
      <c r="P121" s="435"/>
      <c r="Q121" s="435"/>
      <c r="R121" s="435"/>
      <c r="S121" s="435"/>
      <c r="T121" s="435"/>
      <c r="U121" s="435"/>
      <c r="V121" s="435"/>
      <c r="W121" s="435"/>
      <c r="X121" s="435"/>
      <c r="Y121" s="435"/>
      <c r="Z121" s="435"/>
      <c r="AA121" s="435"/>
      <c r="AB121" s="435"/>
      <c r="AC121" s="435"/>
      <c r="AD121" s="435"/>
      <c r="AE121" s="435"/>
      <c r="AF121" s="435"/>
      <c r="AG121" s="435"/>
      <c r="AH121" s="435"/>
      <c r="AI121" s="435"/>
      <c r="AJ121" s="435"/>
      <c r="AK121" s="435"/>
      <c r="AL121" s="435"/>
      <c r="AM121" s="435"/>
      <c r="AN121" s="435"/>
      <c r="AO121" s="435"/>
      <c r="AP121" s="435"/>
      <c r="AQ121" s="435"/>
      <c r="AR121" s="435"/>
      <c r="AS121" s="435"/>
      <c r="AT121" s="435"/>
      <c r="AU121" s="435"/>
      <c r="AV121" s="435"/>
      <c r="AW121" s="435"/>
      <c r="AX121" s="435"/>
      <c r="AY121" s="435"/>
      <c r="AZ121" s="435"/>
      <c r="BA121" s="435"/>
      <c r="BB121" s="435"/>
      <c r="BC121" s="435"/>
      <c r="BD121" s="435"/>
      <c r="BE121" s="435"/>
      <c r="BF121" s="435"/>
      <c r="BG121" s="435"/>
      <c r="BH121" s="435"/>
      <c r="BI121" s="435"/>
      <c r="BJ121" s="435"/>
      <c r="BK121" s="435"/>
      <c r="BL121" s="435"/>
      <c r="BM121" s="435"/>
      <c r="BN121" s="435"/>
      <c r="BO121" s="435"/>
      <c r="BP121" s="435"/>
      <c r="BQ121" s="435"/>
      <c r="BR121" s="435"/>
      <c r="BS121" s="435"/>
      <c r="BT121" s="435"/>
      <c r="BU121" s="435"/>
      <c r="BV121" s="435"/>
      <c r="BW121" s="435"/>
      <c r="BX121" s="435"/>
      <c r="BY121" s="435"/>
      <c r="BZ121" s="435"/>
      <c r="CA121" s="435"/>
      <c r="CB121" s="435"/>
      <c r="CC121" s="435"/>
      <c r="CD121" s="435"/>
      <c r="CE121" s="435"/>
      <c r="CF121" s="435"/>
      <c r="CG121" s="435"/>
      <c r="CH121" s="435"/>
      <c r="CI121" s="435"/>
      <c r="CJ121" s="435"/>
      <c r="CK121" s="435"/>
      <c r="CL121" s="435"/>
      <c r="CM121" s="435"/>
      <c r="CN121" s="435"/>
      <c r="CO121" s="435"/>
      <c r="CP121" s="435"/>
      <c r="CQ121" s="435"/>
      <c r="CR121" s="435"/>
      <c r="CS121" s="435"/>
      <c r="CT121" s="435"/>
      <c r="CU121" s="435"/>
      <c r="CV121" s="435"/>
      <c r="CW121" s="435"/>
      <c r="CX121" s="435"/>
      <c r="CY121" s="435"/>
      <c r="CZ121" s="435"/>
      <c r="DA121" s="435"/>
      <c r="DB121" s="435"/>
      <c r="DC121" s="435"/>
      <c r="DD121" s="435"/>
      <c r="DE121" s="435"/>
      <c r="DF121" s="435"/>
      <c r="DG121" s="435"/>
      <c r="DH121" s="435"/>
      <c r="DI121" s="435"/>
      <c r="DJ121" s="435"/>
      <c r="DK121" s="435"/>
      <c r="DL121" s="435"/>
      <c r="DM121" s="435"/>
      <c r="DN121" s="435"/>
      <c r="DO121" s="435"/>
      <c r="DP121" s="435"/>
      <c r="DQ121" s="435"/>
      <c r="DR121" s="435"/>
      <c r="DS121" s="435"/>
      <c r="DT121" s="435"/>
      <c r="DU121" s="435"/>
      <c r="DV121" s="435"/>
      <c r="DW121" s="435"/>
      <c r="DX121" s="435"/>
      <c r="DY121" s="435"/>
      <c r="DZ121" s="435"/>
      <c r="EA121" s="435"/>
      <c r="EB121" s="435"/>
      <c r="EC121" s="435"/>
      <c r="ED121" s="435"/>
      <c r="EE121" s="435"/>
      <c r="EF121" s="435"/>
      <c r="EG121" s="435"/>
      <c r="EH121" s="435"/>
      <c r="EI121" s="435"/>
      <c r="EJ121" s="435"/>
      <c r="EK121" s="435"/>
      <c r="EL121" s="435"/>
      <c r="EM121" s="435"/>
      <c r="EN121" s="435"/>
      <c r="EO121" s="435"/>
      <c r="EP121" s="435"/>
      <c r="EQ121" s="435"/>
      <c r="ER121" s="435"/>
      <c r="ES121" s="435"/>
      <c r="ET121" s="435"/>
      <c r="EU121" s="435"/>
      <c r="EV121" s="435"/>
      <c r="EW121" s="435"/>
      <c r="EX121" s="435"/>
      <c r="EY121" s="435"/>
      <c r="EZ121" s="435"/>
      <c r="FA121" s="435"/>
      <c r="FB121" s="435"/>
      <c r="FC121" s="435"/>
      <c r="FD121" s="435"/>
      <c r="FE121" s="435"/>
      <c r="FF121" s="435"/>
      <c r="FG121" s="435"/>
      <c r="FH121" s="435"/>
      <c r="FI121" s="435"/>
      <c r="FJ121" s="435"/>
      <c r="FK121" s="435"/>
      <c r="FL121" s="435"/>
      <c r="FM121" s="435"/>
      <c r="FN121" s="435"/>
      <c r="FO121" s="435"/>
      <c r="FP121" s="435"/>
      <c r="FQ121" s="435"/>
      <c r="FR121" s="435"/>
      <c r="FS121" s="435"/>
      <c r="FT121" s="435"/>
      <c r="FU121" s="435"/>
      <c r="FV121" s="435"/>
      <c r="FW121" s="435"/>
      <c r="FX121" s="435"/>
      <c r="FY121" s="435"/>
      <c r="FZ121" s="435"/>
      <c r="GA121" s="435"/>
      <c r="GB121" s="435"/>
      <c r="GC121" s="435"/>
      <c r="GD121" s="435"/>
      <c r="GE121" s="435"/>
      <c r="GF121" s="435"/>
      <c r="GG121" s="435"/>
      <c r="GH121" s="435"/>
      <c r="GI121" s="435"/>
      <c r="GJ121" s="435"/>
      <c r="GK121" s="435"/>
      <c r="GL121" s="435"/>
      <c r="GM121" s="435"/>
      <c r="GN121" s="435"/>
      <c r="GO121" s="435"/>
      <c r="GP121" s="435"/>
      <c r="GQ121" s="435"/>
      <c r="GR121" s="435"/>
      <c r="GS121" s="435"/>
      <c r="GT121" s="435"/>
      <c r="GU121" s="435"/>
      <c r="GV121" s="435"/>
      <c r="GW121" s="435"/>
      <c r="GX121" s="435"/>
      <c r="GY121" s="435"/>
      <c r="GZ121" s="435"/>
      <c r="HA121" s="435"/>
      <c r="HB121" s="435"/>
      <c r="HC121" s="435"/>
      <c r="HD121" s="435"/>
      <c r="HE121" s="435"/>
      <c r="HF121" s="435"/>
      <c r="HG121" s="435"/>
      <c r="HH121" s="435"/>
      <c r="HI121" s="435"/>
      <c r="HJ121" s="435"/>
      <c r="HK121" s="435"/>
      <c r="HL121" s="435"/>
      <c r="HM121" s="435"/>
      <c r="HN121" s="435"/>
      <c r="HO121" s="435"/>
      <c r="HP121" s="435"/>
      <c r="HQ121" s="435"/>
      <c r="HR121" s="435"/>
      <c r="HS121" s="435"/>
      <c r="HT121" s="435"/>
      <c r="HU121" s="435"/>
      <c r="HV121" s="435"/>
      <c r="HW121" s="435"/>
      <c r="HX121" s="435"/>
      <c r="HY121" s="435"/>
      <c r="HZ121" s="435"/>
      <c r="IA121" s="435"/>
      <c r="IB121" s="435"/>
      <c r="IC121" s="435"/>
      <c r="ID121" s="435"/>
      <c r="IE121" s="435"/>
      <c r="IF121" s="435"/>
      <c r="IG121" s="435"/>
      <c r="IH121" s="435"/>
      <c r="II121" s="435"/>
      <c r="IJ121" s="435"/>
      <c r="IK121" s="435"/>
      <c r="IL121" s="435"/>
      <c r="IM121" s="435"/>
      <c r="IN121" s="435"/>
      <c r="IO121" s="435"/>
      <c r="IP121" s="435"/>
      <c r="IQ121" s="435"/>
      <c r="IR121" s="435"/>
      <c r="IS121" s="435"/>
      <c r="IT121" s="435"/>
      <c r="IU121" s="435"/>
      <c r="IV121" s="435"/>
    </row>
    <row r="122" spans="2:256" ht="21.95" customHeight="1" x14ac:dyDescent="0.2">
      <c r="B122" s="544"/>
      <c r="C122" s="545"/>
      <c r="D122" s="545"/>
      <c r="E122" s="610"/>
      <c r="F122" s="611"/>
      <c r="G122" s="611"/>
      <c r="H122" s="611"/>
      <c r="I122" s="611"/>
      <c r="J122" s="612"/>
      <c r="K122" s="403"/>
      <c r="L122" s="435"/>
      <c r="M122" s="403"/>
      <c r="N122" s="435"/>
      <c r="O122" s="435"/>
      <c r="P122" s="435"/>
      <c r="Q122" s="435"/>
      <c r="R122" s="435"/>
      <c r="S122" s="435"/>
      <c r="T122" s="435"/>
      <c r="U122" s="435"/>
      <c r="V122" s="435"/>
      <c r="W122" s="435"/>
      <c r="X122" s="435"/>
      <c r="Y122" s="435"/>
      <c r="Z122" s="435"/>
      <c r="AA122" s="435"/>
      <c r="AB122" s="435"/>
      <c r="AC122" s="435"/>
      <c r="AD122" s="435"/>
      <c r="AE122" s="435"/>
      <c r="AF122" s="435"/>
      <c r="AG122" s="435"/>
      <c r="AH122" s="435"/>
      <c r="AI122" s="435"/>
      <c r="AJ122" s="435"/>
      <c r="AK122" s="435"/>
      <c r="AL122" s="435"/>
      <c r="AM122" s="435"/>
      <c r="AN122" s="435"/>
      <c r="AO122" s="435"/>
      <c r="AP122" s="435"/>
      <c r="AQ122" s="435"/>
      <c r="AR122" s="435"/>
      <c r="AS122" s="435"/>
      <c r="AT122" s="435"/>
      <c r="AU122" s="435"/>
      <c r="AV122" s="435"/>
      <c r="AW122" s="435"/>
      <c r="AX122" s="435"/>
      <c r="AY122" s="435"/>
      <c r="AZ122" s="435"/>
      <c r="BA122" s="435"/>
      <c r="BB122" s="435"/>
      <c r="BC122" s="435"/>
      <c r="BD122" s="435"/>
      <c r="BE122" s="435"/>
      <c r="BF122" s="435"/>
      <c r="BG122" s="435"/>
      <c r="BH122" s="435"/>
      <c r="BI122" s="435"/>
      <c r="BJ122" s="435"/>
      <c r="BK122" s="435"/>
      <c r="BL122" s="435"/>
      <c r="BM122" s="435"/>
      <c r="BN122" s="435"/>
      <c r="BO122" s="435"/>
      <c r="BP122" s="435"/>
      <c r="BQ122" s="435"/>
      <c r="BR122" s="435"/>
      <c r="BS122" s="435"/>
      <c r="BT122" s="435"/>
      <c r="BU122" s="435"/>
      <c r="BV122" s="435"/>
      <c r="BW122" s="435"/>
      <c r="BX122" s="435"/>
      <c r="BY122" s="435"/>
      <c r="BZ122" s="435"/>
      <c r="CA122" s="435"/>
      <c r="CB122" s="435"/>
      <c r="CC122" s="435"/>
      <c r="CD122" s="435"/>
      <c r="CE122" s="435"/>
      <c r="CF122" s="435"/>
      <c r="CG122" s="435"/>
      <c r="CH122" s="435"/>
      <c r="CI122" s="435"/>
      <c r="CJ122" s="435"/>
      <c r="CK122" s="435"/>
      <c r="CL122" s="435"/>
      <c r="CM122" s="435"/>
      <c r="CN122" s="435"/>
      <c r="CO122" s="435"/>
      <c r="CP122" s="435"/>
      <c r="CQ122" s="435"/>
      <c r="CR122" s="435"/>
      <c r="CS122" s="435"/>
      <c r="CT122" s="435"/>
      <c r="CU122" s="435"/>
      <c r="CV122" s="435"/>
      <c r="CW122" s="435"/>
      <c r="CX122" s="435"/>
      <c r="CY122" s="435"/>
      <c r="CZ122" s="435"/>
      <c r="DA122" s="435"/>
      <c r="DB122" s="435"/>
      <c r="DC122" s="435"/>
      <c r="DD122" s="435"/>
      <c r="DE122" s="435"/>
      <c r="DF122" s="435"/>
      <c r="DG122" s="435"/>
      <c r="DH122" s="435"/>
      <c r="DI122" s="435"/>
      <c r="DJ122" s="435"/>
      <c r="DK122" s="435"/>
      <c r="DL122" s="435"/>
      <c r="DM122" s="435"/>
      <c r="DN122" s="435"/>
      <c r="DO122" s="435"/>
      <c r="DP122" s="435"/>
      <c r="DQ122" s="435"/>
      <c r="DR122" s="435"/>
      <c r="DS122" s="435"/>
      <c r="DT122" s="435"/>
      <c r="DU122" s="435"/>
      <c r="DV122" s="435"/>
      <c r="DW122" s="435"/>
      <c r="DX122" s="435"/>
      <c r="DY122" s="435"/>
      <c r="DZ122" s="435"/>
      <c r="EA122" s="435"/>
      <c r="EB122" s="435"/>
      <c r="EC122" s="435"/>
      <c r="ED122" s="435"/>
      <c r="EE122" s="435"/>
      <c r="EF122" s="435"/>
      <c r="EG122" s="435"/>
      <c r="EH122" s="435"/>
      <c r="EI122" s="435"/>
      <c r="EJ122" s="435"/>
      <c r="EK122" s="435"/>
      <c r="EL122" s="435"/>
      <c r="EM122" s="435"/>
      <c r="EN122" s="435"/>
      <c r="EO122" s="435"/>
      <c r="EP122" s="435"/>
      <c r="EQ122" s="435"/>
      <c r="ER122" s="435"/>
      <c r="ES122" s="435"/>
      <c r="ET122" s="435"/>
      <c r="EU122" s="435"/>
      <c r="EV122" s="435"/>
      <c r="EW122" s="435"/>
      <c r="EX122" s="435"/>
      <c r="EY122" s="435"/>
      <c r="EZ122" s="435"/>
      <c r="FA122" s="435"/>
      <c r="FB122" s="435"/>
      <c r="FC122" s="435"/>
      <c r="FD122" s="435"/>
      <c r="FE122" s="435"/>
      <c r="FF122" s="435"/>
      <c r="FG122" s="435"/>
      <c r="FH122" s="435"/>
      <c r="FI122" s="435"/>
      <c r="FJ122" s="435"/>
      <c r="FK122" s="435"/>
      <c r="FL122" s="435"/>
      <c r="FM122" s="435"/>
      <c r="FN122" s="435"/>
      <c r="FO122" s="435"/>
      <c r="FP122" s="435"/>
      <c r="FQ122" s="435"/>
      <c r="FR122" s="435"/>
      <c r="FS122" s="435"/>
      <c r="FT122" s="435"/>
      <c r="FU122" s="435"/>
      <c r="FV122" s="435"/>
      <c r="FW122" s="435"/>
      <c r="FX122" s="435"/>
      <c r="FY122" s="435"/>
      <c r="FZ122" s="435"/>
      <c r="GA122" s="435"/>
      <c r="GB122" s="435"/>
      <c r="GC122" s="435"/>
      <c r="GD122" s="435"/>
      <c r="GE122" s="435"/>
      <c r="GF122" s="435"/>
      <c r="GG122" s="435"/>
      <c r="GH122" s="435"/>
      <c r="GI122" s="435"/>
      <c r="GJ122" s="435"/>
      <c r="GK122" s="435"/>
      <c r="GL122" s="435"/>
      <c r="GM122" s="435"/>
      <c r="GN122" s="435"/>
      <c r="GO122" s="435"/>
      <c r="GP122" s="435"/>
      <c r="GQ122" s="435"/>
      <c r="GR122" s="435"/>
      <c r="GS122" s="435"/>
      <c r="GT122" s="435"/>
      <c r="GU122" s="435"/>
      <c r="GV122" s="435"/>
      <c r="GW122" s="435"/>
      <c r="GX122" s="435"/>
      <c r="GY122" s="435"/>
      <c r="GZ122" s="435"/>
      <c r="HA122" s="435"/>
      <c r="HB122" s="435"/>
      <c r="HC122" s="435"/>
      <c r="HD122" s="435"/>
      <c r="HE122" s="435"/>
      <c r="HF122" s="435"/>
      <c r="HG122" s="435"/>
      <c r="HH122" s="435"/>
      <c r="HI122" s="435"/>
      <c r="HJ122" s="435"/>
      <c r="HK122" s="435"/>
      <c r="HL122" s="435"/>
      <c r="HM122" s="435"/>
      <c r="HN122" s="435"/>
      <c r="HO122" s="435"/>
      <c r="HP122" s="435"/>
      <c r="HQ122" s="435"/>
      <c r="HR122" s="435"/>
      <c r="HS122" s="435"/>
      <c r="HT122" s="435"/>
      <c r="HU122" s="435"/>
      <c r="HV122" s="435"/>
      <c r="HW122" s="435"/>
      <c r="HX122" s="435"/>
      <c r="HY122" s="435"/>
      <c r="HZ122" s="435"/>
      <c r="IA122" s="435"/>
      <c r="IB122" s="435"/>
      <c r="IC122" s="435"/>
      <c r="ID122" s="435"/>
      <c r="IE122" s="435"/>
      <c r="IF122" s="435"/>
      <c r="IG122" s="435"/>
      <c r="IH122" s="435"/>
      <c r="II122" s="435"/>
      <c r="IJ122" s="435"/>
      <c r="IK122" s="435"/>
      <c r="IL122" s="435"/>
      <c r="IM122" s="435"/>
      <c r="IN122" s="435"/>
      <c r="IO122" s="435"/>
      <c r="IP122" s="435"/>
      <c r="IQ122" s="435"/>
      <c r="IR122" s="435"/>
      <c r="IS122" s="435"/>
      <c r="IT122" s="435"/>
      <c r="IU122" s="435"/>
      <c r="IV122" s="435"/>
    </row>
    <row r="123" spans="2:256" ht="21.95" customHeight="1" x14ac:dyDescent="0.2">
      <c r="B123" s="546"/>
      <c r="C123" s="547"/>
      <c r="D123" s="547"/>
      <c r="E123" s="613"/>
      <c r="F123" s="614"/>
      <c r="G123" s="614"/>
      <c r="H123" s="614"/>
      <c r="I123" s="614"/>
      <c r="J123" s="615"/>
      <c r="K123" s="403"/>
      <c r="L123" s="435"/>
      <c r="M123" s="403"/>
      <c r="N123" s="435"/>
      <c r="O123" s="435"/>
      <c r="P123" s="435"/>
      <c r="Q123" s="435"/>
      <c r="R123" s="435"/>
      <c r="S123" s="435"/>
      <c r="T123" s="435"/>
      <c r="U123" s="435"/>
      <c r="V123" s="435"/>
      <c r="W123" s="435"/>
      <c r="X123" s="435"/>
      <c r="Y123" s="435"/>
      <c r="Z123" s="435"/>
      <c r="AA123" s="435"/>
      <c r="AB123" s="435"/>
      <c r="AC123" s="435"/>
      <c r="AD123" s="435"/>
      <c r="AE123" s="435"/>
      <c r="AF123" s="435"/>
      <c r="AG123" s="435"/>
      <c r="AH123" s="435"/>
      <c r="AI123" s="435"/>
      <c r="AJ123" s="435"/>
      <c r="AK123" s="435"/>
      <c r="AL123" s="435"/>
      <c r="AM123" s="435"/>
      <c r="AN123" s="435"/>
      <c r="AO123" s="435"/>
      <c r="AP123" s="435"/>
      <c r="AQ123" s="435"/>
      <c r="AR123" s="435"/>
      <c r="AS123" s="435"/>
      <c r="AT123" s="435"/>
      <c r="AU123" s="435"/>
      <c r="AV123" s="435"/>
      <c r="AW123" s="435"/>
      <c r="AX123" s="435"/>
      <c r="AY123" s="435"/>
      <c r="AZ123" s="435"/>
      <c r="BA123" s="435"/>
      <c r="BB123" s="435"/>
      <c r="BC123" s="435"/>
      <c r="BD123" s="435"/>
      <c r="BE123" s="435"/>
      <c r="BF123" s="435"/>
      <c r="BG123" s="435"/>
      <c r="BH123" s="435"/>
      <c r="BI123" s="435"/>
      <c r="BJ123" s="435"/>
      <c r="BK123" s="435"/>
      <c r="BL123" s="435"/>
      <c r="BM123" s="435"/>
      <c r="BN123" s="435"/>
      <c r="BO123" s="435"/>
      <c r="BP123" s="435"/>
      <c r="BQ123" s="435"/>
      <c r="BR123" s="435"/>
      <c r="BS123" s="435"/>
      <c r="BT123" s="435"/>
      <c r="BU123" s="435"/>
      <c r="BV123" s="435"/>
      <c r="BW123" s="435"/>
      <c r="BX123" s="435"/>
      <c r="BY123" s="435"/>
      <c r="BZ123" s="435"/>
      <c r="CA123" s="435"/>
      <c r="CB123" s="435"/>
      <c r="CC123" s="435"/>
      <c r="CD123" s="435"/>
      <c r="CE123" s="435"/>
      <c r="CF123" s="435"/>
      <c r="CG123" s="435"/>
      <c r="CH123" s="435"/>
      <c r="CI123" s="435"/>
      <c r="CJ123" s="435"/>
      <c r="CK123" s="435"/>
      <c r="CL123" s="435"/>
      <c r="CM123" s="435"/>
      <c r="CN123" s="435"/>
      <c r="CO123" s="435"/>
      <c r="CP123" s="435"/>
      <c r="CQ123" s="435"/>
      <c r="CR123" s="435"/>
      <c r="CS123" s="435"/>
      <c r="CT123" s="435"/>
      <c r="CU123" s="435"/>
      <c r="CV123" s="435"/>
      <c r="CW123" s="435"/>
      <c r="CX123" s="435"/>
      <c r="CY123" s="435"/>
      <c r="CZ123" s="435"/>
      <c r="DA123" s="435"/>
      <c r="DB123" s="435"/>
      <c r="DC123" s="435"/>
      <c r="DD123" s="435"/>
      <c r="DE123" s="435"/>
      <c r="DF123" s="435"/>
      <c r="DG123" s="435"/>
      <c r="DH123" s="435"/>
      <c r="DI123" s="435"/>
      <c r="DJ123" s="435"/>
      <c r="DK123" s="435"/>
      <c r="DL123" s="435"/>
      <c r="DM123" s="435"/>
      <c r="DN123" s="435"/>
      <c r="DO123" s="435"/>
      <c r="DP123" s="435"/>
      <c r="DQ123" s="435"/>
      <c r="DR123" s="435"/>
      <c r="DS123" s="435"/>
      <c r="DT123" s="435"/>
      <c r="DU123" s="435"/>
      <c r="DV123" s="435"/>
      <c r="DW123" s="435"/>
      <c r="DX123" s="435"/>
      <c r="DY123" s="435"/>
      <c r="DZ123" s="435"/>
      <c r="EA123" s="435"/>
      <c r="EB123" s="435"/>
      <c r="EC123" s="435"/>
      <c r="ED123" s="435"/>
      <c r="EE123" s="435"/>
      <c r="EF123" s="435"/>
      <c r="EG123" s="435"/>
      <c r="EH123" s="435"/>
      <c r="EI123" s="435"/>
      <c r="EJ123" s="435"/>
      <c r="EK123" s="435"/>
      <c r="EL123" s="435"/>
      <c r="EM123" s="435"/>
      <c r="EN123" s="435"/>
      <c r="EO123" s="435"/>
      <c r="EP123" s="435"/>
      <c r="EQ123" s="435"/>
      <c r="ER123" s="435"/>
      <c r="ES123" s="435"/>
      <c r="ET123" s="435"/>
      <c r="EU123" s="435"/>
      <c r="EV123" s="435"/>
      <c r="EW123" s="435"/>
      <c r="EX123" s="435"/>
      <c r="EY123" s="435"/>
      <c r="EZ123" s="435"/>
      <c r="FA123" s="435"/>
      <c r="FB123" s="435"/>
      <c r="FC123" s="435"/>
      <c r="FD123" s="435"/>
      <c r="FE123" s="435"/>
      <c r="FF123" s="435"/>
      <c r="FG123" s="435"/>
      <c r="FH123" s="435"/>
      <c r="FI123" s="435"/>
      <c r="FJ123" s="435"/>
      <c r="FK123" s="435"/>
      <c r="FL123" s="435"/>
      <c r="FM123" s="435"/>
      <c r="FN123" s="435"/>
      <c r="FO123" s="435"/>
      <c r="FP123" s="435"/>
      <c r="FQ123" s="435"/>
      <c r="FR123" s="435"/>
      <c r="FS123" s="435"/>
      <c r="FT123" s="435"/>
      <c r="FU123" s="435"/>
      <c r="FV123" s="435"/>
      <c r="FW123" s="435"/>
      <c r="FX123" s="435"/>
      <c r="FY123" s="435"/>
      <c r="FZ123" s="435"/>
      <c r="GA123" s="435"/>
      <c r="GB123" s="435"/>
      <c r="GC123" s="435"/>
      <c r="GD123" s="435"/>
      <c r="GE123" s="435"/>
      <c r="GF123" s="435"/>
      <c r="GG123" s="435"/>
      <c r="GH123" s="435"/>
      <c r="GI123" s="435"/>
      <c r="GJ123" s="435"/>
      <c r="GK123" s="435"/>
      <c r="GL123" s="435"/>
      <c r="GM123" s="435"/>
      <c r="GN123" s="435"/>
      <c r="GO123" s="435"/>
      <c r="GP123" s="435"/>
      <c r="GQ123" s="435"/>
      <c r="GR123" s="435"/>
      <c r="GS123" s="435"/>
      <c r="GT123" s="435"/>
      <c r="GU123" s="435"/>
      <c r="GV123" s="435"/>
      <c r="GW123" s="435"/>
      <c r="GX123" s="435"/>
      <c r="GY123" s="435"/>
      <c r="GZ123" s="435"/>
      <c r="HA123" s="435"/>
      <c r="HB123" s="435"/>
      <c r="HC123" s="435"/>
      <c r="HD123" s="435"/>
      <c r="HE123" s="435"/>
      <c r="HF123" s="435"/>
      <c r="HG123" s="435"/>
      <c r="HH123" s="435"/>
      <c r="HI123" s="435"/>
      <c r="HJ123" s="435"/>
      <c r="HK123" s="435"/>
      <c r="HL123" s="435"/>
      <c r="HM123" s="435"/>
      <c r="HN123" s="435"/>
      <c r="HO123" s="435"/>
      <c r="HP123" s="435"/>
      <c r="HQ123" s="435"/>
      <c r="HR123" s="435"/>
      <c r="HS123" s="435"/>
      <c r="HT123" s="435"/>
      <c r="HU123" s="435"/>
      <c r="HV123" s="435"/>
      <c r="HW123" s="435"/>
      <c r="HX123" s="435"/>
      <c r="HY123" s="435"/>
      <c r="HZ123" s="435"/>
      <c r="IA123" s="435"/>
      <c r="IB123" s="435"/>
      <c r="IC123" s="435"/>
      <c r="ID123" s="435"/>
      <c r="IE123" s="435"/>
      <c r="IF123" s="435"/>
      <c r="IG123" s="435"/>
      <c r="IH123" s="435"/>
      <c r="II123" s="435"/>
      <c r="IJ123" s="435"/>
      <c r="IK123" s="435"/>
      <c r="IL123" s="435"/>
      <c r="IM123" s="435"/>
      <c r="IN123" s="435"/>
      <c r="IO123" s="435"/>
      <c r="IP123" s="435"/>
      <c r="IQ123" s="435"/>
      <c r="IR123" s="435"/>
      <c r="IS123" s="435"/>
      <c r="IT123" s="435"/>
      <c r="IU123" s="435"/>
      <c r="IV123" s="435"/>
    </row>
    <row r="124" spans="2:256" ht="21.95" customHeight="1" x14ac:dyDescent="0.2">
      <c r="B124" s="508" t="s">
        <v>412</v>
      </c>
      <c r="C124" s="543"/>
      <c r="D124" s="543"/>
      <c r="E124" s="532"/>
      <c r="F124" s="608"/>
      <c r="G124" s="608"/>
      <c r="H124" s="608"/>
      <c r="I124" s="608"/>
      <c r="J124" s="609"/>
      <c r="K124" s="435"/>
      <c r="L124" s="435"/>
      <c r="M124" s="435"/>
      <c r="N124" s="435"/>
      <c r="O124" s="435"/>
      <c r="P124" s="435"/>
      <c r="Q124" s="435"/>
      <c r="R124" s="435"/>
      <c r="S124" s="435"/>
      <c r="T124" s="435"/>
      <c r="U124" s="435"/>
      <c r="V124" s="435"/>
      <c r="W124" s="435"/>
      <c r="X124" s="435"/>
      <c r="Y124" s="435"/>
      <c r="Z124" s="435"/>
      <c r="AA124" s="435"/>
      <c r="AB124" s="435"/>
      <c r="AC124" s="435"/>
      <c r="AD124" s="435"/>
      <c r="AE124" s="435"/>
      <c r="AF124" s="435"/>
      <c r="AG124" s="435"/>
      <c r="AH124" s="435"/>
      <c r="AI124" s="435"/>
      <c r="AJ124" s="435"/>
      <c r="AK124" s="435"/>
      <c r="AL124" s="435"/>
      <c r="AM124" s="435"/>
      <c r="AN124" s="435"/>
      <c r="AO124" s="435"/>
      <c r="AP124" s="435"/>
      <c r="AQ124" s="435"/>
      <c r="AR124" s="435"/>
      <c r="AS124" s="435"/>
      <c r="AT124" s="435"/>
      <c r="AU124" s="435"/>
      <c r="AV124" s="435"/>
      <c r="AW124" s="435"/>
      <c r="AX124" s="435"/>
      <c r="AY124" s="435"/>
      <c r="AZ124" s="435"/>
      <c r="BA124" s="435"/>
      <c r="BB124" s="435"/>
      <c r="BC124" s="435"/>
      <c r="BD124" s="435"/>
      <c r="BE124" s="435"/>
      <c r="BF124" s="435"/>
      <c r="BG124" s="435"/>
      <c r="BH124" s="435"/>
      <c r="BI124" s="435"/>
      <c r="BJ124" s="435"/>
      <c r="BK124" s="435"/>
      <c r="BL124" s="435"/>
      <c r="BM124" s="435"/>
      <c r="BN124" s="435"/>
      <c r="BO124" s="435"/>
      <c r="BP124" s="435"/>
      <c r="BQ124" s="435"/>
      <c r="BR124" s="435"/>
      <c r="BS124" s="435"/>
      <c r="BT124" s="435"/>
      <c r="BU124" s="435"/>
      <c r="BV124" s="435"/>
      <c r="BW124" s="435"/>
      <c r="BX124" s="435"/>
      <c r="BY124" s="435"/>
      <c r="BZ124" s="435"/>
      <c r="CA124" s="435"/>
      <c r="CB124" s="435"/>
      <c r="CC124" s="435"/>
      <c r="CD124" s="435"/>
      <c r="CE124" s="435"/>
      <c r="CF124" s="435"/>
      <c r="CG124" s="435"/>
      <c r="CH124" s="435"/>
      <c r="CI124" s="435"/>
      <c r="CJ124" s="435"/>
      <c r="CK124" s="435"/>
      <c r="CL124" s="435"/>
      <c r="CM124" s="435"/>
      <c r="CN124" s="435"/>
      <c r="CO124" s="435"/>
      <c r="CP124" s="435"/>
      <c r="CQ124" s="435"/>
      <c r="CR124" s="435"/>
      <c r="CS124" s="435"/>
      <c r="CT124" s="435"/>
      <c r="CU124" s="435"/>
      <c r="CV124" s="435"/>
      <c r="CW124" s="435"/>
      <c r="CX124" s="435"/>
      <c r="CY124" s="435"/>
      <c r="CZ124" s="435"/>
      <c r="DA124" s="435"/>
      <c r="DB124" s="435"/>
      <c r="DC124" s="435"/>
      <c r="DD124" s="435"/>
      <c r="DE124" s="435"/>
      <c r="DF124" s="435"/>
      <c r="DG124" s="435"/>
      <c r="DH124" s="435"/>
      <c r="DI124" s="435"/>
      <c r="DJ124" s="435"/>
      <c r="DK124" s="435"/>
      <c r="DL124" s="435"/>
      <c r="DM124" s="435"/>
      <c r="DN124" s="435"/>
      <c r="DO124" s="435"/>
      <c r="DP124" s="435"/>
      <c r="DQ124" s="435"/>
      <c r="DR124" s="435"/>
      <c r="DS124" s="435"/>
      <c r="DT124" s="435"/>
      <c r="DU124" s="435"/>
      <c r="DV124" s="435"/>
      <c r="DW124" s="435"/>
      <c r="DX124" s="435"/>
      <c r="DY124" s="435"/>
      <c r="DZ124" s="435"/>
      <c r="EA124" s="435"/>
      <c r="EB124" s="435"/>
      <c r="EC124" s="435"/>
      <c r="ED124" s="435"/>
      <c r="EE124" s="435"/>
      <c r="EF124" s="435"/>
      <c r="EG124" s="435"/>
      <c r="EH124" s="435"/>
      <c r="EI124" s="435"/>
      <c r="EJ124" s="435"/>
      <c r="EK124" s="435"/>
      <c r="EL124" s="435"/>
      <c r="EM124" s="435"/>
      <c r="EN124" s="435"/>
      <c r="EO124" s="435"/>
      <c r="EP124" s="435"/>
      <c r="EQ124" s="435"/>
      <c r="ER124" s="435"/>
      <c r="ES124" s="435"/>
      <c r="ET124" s="435"/>
      <c r="EU124" s="435"/>
      <c r="EV124" s="435"/>
      <c r="EW124" s="435"/>
      <c r="EX124" s="435"/>
      <c r="EY124" s="435"/>
      <c r="EZ124" s="435"/>
      <c r="FA124" s="435"/>
      <c r="FB124" s="435"/>
      <c r="FC124" s="435"/>
      <c r="FD124" s="435"/>
      <c r="FE124" s="435"/>
      <c r="FF124" s="435"/>
      <c r="FG124" s="435"/>
      <c r="FH124" s="435"/>
      <c r="FI124" s="435"/>
      <c r="FJ124" s="435"/>
      <c r="FK124" s="435"/>
      <c r="FL124" s="435"/>
      <c r="FM124" s="435"/>
      <c r="FN124" s="435"/>
      <c r="FO124" s="435"/>
      <c r="FP124" s="435"/>
      <c r="FQ124" s="435"/>
      <c r="FR124" s="435"/>
      <c r="FS124" s="435"/>
      <c r="FT124" s="435"/>
      <c r="FU124" s="435"/>
      <c r="FV124" s="435"/>
      <c r="FW124" s="435"/>
      <c r="FX124" s="435"/>
      <c r="FY124" s="435"/>
      <c r="FZ124" s="435"/>
      <c r="GA124" s="435"/>
      <c r="GB124" s="435"/>
      <c r="GC124" s="435"/>
      <c r="GD124" s="435"/>
      <c r="GE124" s="435"/>
      <c r="GF124" s="435"/>
      <c r="GG124" s="435"/>
      <c r="GH124" s="435"/>
      <c r="GI124" s="435"/>
      <c r="GJ124" s="435"/>
      <c r="GK124" s="435"/>
      <c r="GL124" s="435"/>
      <c r="GM124" s="435"/>
      <c r="GN124" s="435"/>
      <c r="GO124" s="435"/>
      <c r="GP124" s="435"/>
      <c r="GQ124" s="435"/>
      <c r="GR124" s="435"/>
      <c r="GS124" s="435"/>
      <c r="GT124" s="435"/>
      <c r="GU124" s="435"/>
      <c r="GV124" s="435"/>
      <c r="GW124" s="435"/>
      <c r="GX124" s="435"/>
      <c r="GY124" s="435"/>
      <c r="GZ124" s="435"/>
      <c r="HA124" s="435"/>
      <c r="HB124" s="435"/>
      <c r="HC124" s="435"/>
      <c r="HD124" s="435"/>
      <c r="HE124" s="435"/>
      <c r="HF124" s="435"/>
      <c r="HG124" s="435"/>
      <c r="HH124" s="435"/>
      <c r="HI124" s="435"/>
      <c r="HJ124" s="435"/>
      <c r="HK124" s="435"/>
      <c r="HL124" s="435"/>
      <c r="HM124" s="435"/>
      <c r="HN124" s="435"/>
      <c r="HO124" s="435"/>
      <c r="HP124" s="435"/>
      <c r="HQ124" s="435"/>
      <c r="HR124" s="435"/>
      <c r="HS124" s="435"/>
      <c r="HT124" s="435"/>
      <c r="HU124" s="435"/>
      <c r="HV124" s="435"/>
      <c r="HW124" s="435"/>
      <c r="HX124" s="435"/>
      <c r="HY124" s="435"/>
      <c r="HZ124" s="435"/>
      <c r="IA124" s="435"/>
      <c r="IB124" s="435"/>
      <c r="IC124" s="435"/>
      <c r="ID124" s="435"/>
      <c r="IE124" s="435"/>
      <c r="IF124" s="435"/>
      <c r="IG124" s="435"/>
      <c r="IH124" s="435"/>
      <c r="II124" s="435"/>
      <c r="IJ124" s="435"/>
      <c r="IK124" s="435"/>
      <c r="IL124" s="435"/>
      <c r="IM124" s="435"/>
      <c r="IN124" s="435"/>
      <c r="IO124" s="435"/>
      <c r="IP124" s="435"/>
      <c r="IQ124" s="435"/>
      <c r="IR124" s="435"/>
      <c r="IS124" s="435"/>
      <c r="IT124" s="435"/>
      <c r="IU124" s="435"/>
      <c r="IV124" s="435"/>
    </row>
    <row r="125" spans="2:256" ht="21.95" customHeight="1" x14ac:dyDescent="0.2">
      <c r="B125" s="546"/>
      <c r="C125" s="547"/>
      <c r="D125" s="547"/>
      <c r="E125" s="613"/>
      <c r="F125" s="614"/>
      <c r="G125" s="614"/>
      <c r="H125" s="614"/>
      <c r="I125" s="614"/>
      <c r="J125" s="615"/>
      <c r="K125" s="435"/>
      <c r="L125" s="435"/>
      <c r="M125" s="435"/>
      <c r="N125" s="435"/>
      <c r="O125" s="435"/>
      <c r="P125" s="435"/>
      <c r="Q125" s="435"/>
      <c r="R125" s="435"/>
      <c r="S125" s="435"/>
      <c r="T125" s="435"/>
      <c r="U125" s="435"/>
      <c r="V125" s="435"/>
      <c r="W125" s="435"/>
      <c r="X125" s="435"/>
      <c r="Y125" s="435"/>
      <c r="Z125" s="435"/>
      <c r="AA125" s="435"/>
      <c r="AB125" s="435"/>
      <c r="AC125" s="435"/>
      <c r="AD125" s="435"/>
      <c r="AE125" s="435"/>
      <c r="AF125" s="435"/>
      <c r="AG125" s="435"/>
      <c r="AH125" s="435"/>
      <c r="AI125" s="435"/>
      <c r="AJ125" s="435"/>
      <c r="AK125" s="435"/>
      <c r="AL125" s="435"/>
      <c r="AM125" s="435"/>
      <c r="AN125" s="435"/>
      <c r="AO125" s="435"/>
      <c r="AP125" s="435"/>
      <c r="AQ125" s="435"/>
      <c r="AR125" s="435"/>
      <c r="AS125" s="435"/>
      <c r="AT125" s="435"/>
      <c r="AU125" s="435"/>
      <c r="AV125" s="435"/>
      <c r="AW125" s="435"/>
      <c r="AX125" s="435"/>
      <c r="AY125" s="435"/>
      <c r="AZ125" s="435"/>
      <c r="BA125" s="435"/>
      <c r="BB125" s="435"/>
      <c r="BC125" s="435"/>
      <c r="BD125" s="435"/>
      <c r="BE125" s="435"/>
      <c r="BF125" s="435"/>
      <c r="BG125" s="435"/>
      <c r="BH125" s="435"/>
      <c r="BI125" s="435"/>
      <c r="BJ125" s="435"/>
      <c r="BK125" s="435"/>
      <c r="BL125" s="435"/>
      <c r="BM125" s="435"/>
      <c r="BN125" s="435"/>
      <c r="BO125" s="435"/>
      <c r="BP125" s="435"/>
      <c r="BQ125" s="435"/>
      <c r="BR125" s="435"/>
      <c r="BS125" s="435"/>
      <c r="BT125" s="435"/>
      <c r="BU125" s="435"/>
      <c r="BV125" s="435"/>
      <c r="BW125" s="435"/>
      <c r="BX125" s="435"/>
      <c r="BY125" s="435"/>
      <c r="BZ125" s="435"/>
      <c r="CA125" s="435"/>
      <c r="CB125" s="435"/>
      <c r="CC125" s="435"/>
      <c r="CD125" s="435"/>
      <c r="CE125" s="435"/>
      <c r="CF125" s="435"/>
      <c r="CG125" s="435"/>
      <c r="CH125" s="435"/>
      <c r="CI125" s="435"/>
      <c r="CJ125" s="435"/>
      <c r="CK125" s="435"/>
      <c r="CL125" s="435"/>
      <c r="CM125" s="435"/>
      <c r="CN125" s="435"/>
      <c r="CO125" s="435"/>
      <c r="CP125" s="435"/>
      <c r="CQ125" s="435"/>
      <c r="CR125" s="435"/>
      <c r="CS125" s="435"/>
      <c r="CT125" s="435"/>
      <c r="CU125" s="435"/>
      <c r="CV125" s="435"/>
      <c r="CW125" s="435"/>
      <c r="CX125" s="435"/>
      <c r="CY125" s="435"/>
      <c r="CZ125" s="435"/>
      <c r="DA125" s="435"/>
      <c r="DB125" s="435"/>
      <c r="DC125" s="435"/>
      <c r="DD125" s="435"/>
      <c r="DE125" s="435"/>
      <c r="DF125" s="435"/>
      <c r="DG125" s="435"/>
      <c r="DH125" s="435"/>
      <c r="DI125" s="435"/>
      <c r="DJ125" s="435"/>
      <c r="DK125" s="435"/>
      <c r="DL125" s="435"/>
      <c r="DM125" s="435"/>
      <c r="DN125" s="435"/>
      <c r="DO125" s="435"/>
      <c r="DP125" s="435"/>
      <c r="DQ125" s="435"/>
      <c r="DR125" s="435"/>
      <c r="DS125" s="435"/>
      <c r="DT125" s="435"/>
      <c r="DU125" s="435"/>
      <c r="DV125" s="435"/>
      <c r="DW125" s="435"/>
      <c r="DX125" s="435"/>
      <c r="DY125" s="435"/>
      <c r="DZ125" s="435"/>
      <c r="EA125" s="435"/>
      <c r="EB125" s="435"/>
      <c r="EC125" s="435"/>
      <c r="ED125" s="435"/>
      <c r="EE125" s="435"/>
      <c r="EF125" s="435"/>
      <c r="EG125" s="435"/>
      <c r="EH125" s="435"/>
      <c r="EI125" s="435"/>
      <c r="EJ125" s="435"/>
      <c r="EK125" s="435"/>
      <c r="EL125" s="435"/>
      <c r="EM125" s="435"/>
      <c r="EN125" s="435"/>
      <c r="EO125" s="435"/>
      <c r="EP125" s="435"/>
      <c r="EQ125" s="435"/>
      <c r="ER125" s="435"/>
      <c r="ES125" s="435"/>
      <c r="ET125" s="435"/>
      <c r="EU125" s="435"/>
      <c r="EV125" s="435"/>
      <c r="EW125" s="435"/>
      <c r="EX125" s="435"/>
      <c r="EY125" s="435"/>
      <c r="EZ125" s="435"/>
      <c r="FA125" s="435"/>
      <c r="FB125" s="435"/>
      <c r="FC125" s="435"/>
      <c r="FD125" s="435"/>
      <c r="FE125" s="435"/>
      <c r="FF125" s="435"/>
      <c r="FG125" s="435"/>
      <c r="FH125" s="435"/>
      <c r="FI125" s="435"/>
      <c r="FJ125" s="435"/>
      <c r="FK125" s="435"/>
      <c r="FL125" s="435"/>
      <c r="FM125" s="435"/>
      <c r="FN125" s="435"/>
      <c r="FO125" s="435"/>
      <c r="FP125" s="435"/>
      <c r="FQ125" s="435"/>
      <c r="FR125" s="435"/>
      <c r="FS125" s="435"/>
      <c r="FT125" s="435"/>
      <c r="FU125" s="435"/>
      <c r="FV125" s="435"/>
      <c r="FW125" s="435"/>
      <c r="FX125" s="435"/>
      <c r="FY125" s="435"/>
      <c r="FZ125" s="435"/>
      <c r="GA125" s="435"/>
      <c r="GB125" s="435"/>
      <c r="GC125" s="435"/>
      <c r="GD125" s="435"/>
      <c r="GE125" s="435"/>
      <c r="GF125" s="435"/>
      <c r="GG125" s="435"/>
      <c r="GH125" s="435"/>
      <c r="GI125" s="435"/>
      <c r="GJ125" s="435"/>
      <c r="GK125" s="435"/>
      <c r="GL125" s="435"/>
      <c r="GM125" s="435"/>
      <c r="GN125" s="435"/>
      <c r="GO125" s="435"/>
      <c r="GP125" s="435"/>
      <c r="GQ125" s="435"/>
      <c r="GR125" s="435"/>
      <c r="GS125" s="435"/>
      <c r="GT125" s="435"/>
      <c r="GU125" s="435"/>
      <c r="GV125" s="435"/>
      <c r="GW125" s="435"/>
      <c r="GX125" s="435"/>
      <c r="GY125" s="435"/>
      <c r="GZ125" s="435"/>
      <c r="HA125" s="435"/>
      <c r="HB125" s="435"/>
      <c r="HC125" s="435"/>
      <c r="HD125" s="435"/>
      <c r="HE125" s="435"/>
      <c r="HF125" s="435"/>
      <c r="HG125" s="435"/>
      <c r="HH125" s="435"/>
      <c r="HI125" s="435"/>
      <c r="HJ125" s="435"/>
      <c r="HK125" s="435"/>
      <c r="HL125" s="435"/>
      <c r="HM125" s="435"/>
      <c r="HN125" s="435"/>
      <c r="HO125" s="435"/>
      <c r="HP125" s="435"/>
      <c r="HQ125" s="435"/>
      <c r="HR125" s="435"/>
      <c r="HS125" s="435"/>
      <c r="HT125" s="435"/>
      <c r="HU125" s="435"/>
      <c r="HV125" s="435"/>
      <c r="HW125" s="435"/>
      <c r="HX125" s="435"/>
      <c r="HY125" s="435"/>
      <c r="HZ125" s="435"/>
      <c r="IA125" s="435"/>
      <c r="IB125" s="435"/>
      <c r="IC125" s="435"/>
      <c r="ID125" s="435"/>
      <c r="IE125" s="435"/>
      <c r="IF125" s="435"/>
      <c r="IG125" s="435"/>
      <c r="IH125" s="435"/>
      <c r="II125" s="435"/>
      <c r="IJ125" s="435"/>
      <c r="IK125" s="435"/>
      <c r="IL125" s="435"/>
      <c r="IM125" s="435"/>
      <c r="IN125" s="435"/>
      <c r="IO125" s="435"/>
      <c r="IP125" s="435"/>
      <c r="IQ125" s="435"/>
      <c r="IR125" s="435"/>
      <c r="IS125" s="435"/>
      <c r="IT125" s="435"/>
      <c r="IU125" s="435"/>
      <c r="IV125" s="435"/>
    </row>
    <row r="126" spans="2:256" ht="21.95" customHeight="1" x14ac:dyDescent="0.2">
      <c r="B126" s="444" t="s">
        <v>132</v>
      </c>
      <c r="C126" s="443"/>
      <c r="D126" s="443"/>
      <c r="E126" s="616"/>
      <c r="F126" s="498"/>
      <c r="G126" s="498"/>
      <c r="H126" s="498"/>
      <c r="I126" s="498"/>
      <c r="J126" s="499"/>
      <c r="K126" s="435"/>
      <c r="L126" s="435"/>
      <c r="M126" s="435"/>
      <c r="N126" s="435"/>
      <c r="O126" s="435"/>
      <c r="P126" s="435"/>
      <c r="Q126" s="435"/>
      <c r="R126" s="435"/>
      <c r="S126" s="435"/>
      <c r="T126" s="435"/>
      <c r="U126" s="435"/>
      <c r="V126" s="435"/>
      <c r="W126" s="435"/>
      <c r="X126" s="435"/>
      <c r="Y126" s="435"/>
      <c r="Z126" s="435"/>
      <c r="AA126" s="435"/>
      <c r="AB126" s="435"/>
      <c r="AC126" s="435"/>
      <c r="AD126" s="435"/>
      <c r="AE126" s="435"/>
      <c r="AF126" s="435"/>
      <c r="AG126" s="435"/>
      <c r="AH126" s="435"/>
      <c r="AI126" s="435"/>
      <c r="AJ126" s="435"/>
      <c r="AK126" s="435"/>
      <c r="AL126" s="435"/>
      <c r="AM126" s="435"/>
      <c r="AN126" s="435"/>
      <c r="AO126" s="435"/>
      <c r="AP126" s="435"/>
      <c r="AQ126" s="435"/>
      <c r="AR126" s="435"/>
      <c r="AS126" s="435"/>
      <c r="AT126" s="435"/>
      <c r="AU126" s="435"/>
      <c r="AV126" s="435"/>
      <c r="AW126" s="435"/>
      <c r="AX126" s="435"/>
      <c r="AY126" s="435"/>
      <c r="AZ126" s="435"/>
      <c r="BA126" s="435"/>
      <c r="BB126" s="435"/>
      <c r="BC126" s="435"/>
      <c r="BD126" s="435"/>
      <c r="BE126" s="435"/>
      <c r="BF126" s="435"/>
      <c r="BG126" s="435"/>
      <c r="BH126" s="435"/>
      <c r="BI126" s="435"/>
      <c r="BJ126" s="435"/>
      <c r="BK126" s="435"/>
      <c r="BL126" s="435"/>
      <c r="BM126" s="435"/>
      <c r="BN126" s="435"/>
      <c r="BO126" s="435"/>
      <c r="BP126" s="435"/>
      <c r="BQ126" s="435"/>
      <c r="BR126" s="435"/>
      <c r="BS126" s="435"/>
      <c r="BT126" s="435"/>
      <c r="BU126" s="435"/>
      <c r="BV126" s="435"/>
      <c r="BW126" s="435"/>
      <c r="BX126" s="435"/>
      <c r="BY126" s="435"/>
      <c r="BZ126" s="435"/>
      <c r="CA126" s="435"/>
      <c r="CB126" s="435"/>
      <c r="CC126" s="435"/>
      <c r="CD126" s="435"/>
      <c r="CE126" s="435"/>
      <c r="CF126" s="435"/>
      <c r="CG126" s="435"/>
      <c r="CH126" s="435"/>
      <c r="CI126" s="435"/>
      <c r="CJ126" s="435"/>
      <c r="CK126" s="435"/>
      <c r="CL126" s="435"/>
      <c r="CM126" s="435"/>
      <c r="CN126" s="435"/>
      <c r="CO126" s="435"/>
      <c r="CP126" s="435"/>
      <c r="CQ126" s="435"/>
      <c r="CR126" s="435"/>
      <c r="CS126" s="435"/>
      <c r="CT126" s="435"/>
      <c r="CU126" s="435"/>
      <c r="CV126" s="435"/>
      <c r="CW126" s="435"/>
      <c r="CX126" s="435"/>
      <c r="CY126" s="435"/>
      <c r="CZ126" s="435"/>
      <c r="DA126" s="435"/>
      <c r="DB126" s="435"/>
      <c r="DC126" s="435"/>
      <c r="DD126" s="435"/>
      <c r="DE126" s="435"/>
      <c r="DF126" s="435"/>
      <c r="DG126" s="435"/>
      <c r="DH126" s="435"/>
      <c r="DI126" s="435"/>
      <c r="DJ126" s="435"/>
      <c r="DK126" s="435"/>
      <c r="DL126" s="435"/>
      <c r="DM126" s="435"/>
      <c r="DN126" s="435"/>
      <c r="DO126" s="435"/>
      <c r="DP126" s="435"/>
      <c r="DQ126" s="435"/>
      <c r="DR126" s="435"/>
      <c r="DS126" s="435"/>
      <c r="DT126" s="435"/>
      <c r="DU126" s="435"/>
      <c r="DV126" s="435"/>
      <c r="DW126" s="435"/>
      <c r="DX126" s="435"/>
      <c r="DY126" s="435"/>
      <c r="DZ126" s="435"/>
      <c r="EA126" s="435"/>
      <c r="EB126" s="435"/>
      <c r="EC126" s="435"/>
      <c r="ED126" s="435"/>
      <c r="EE126" s="435"/>
      <c r="EF126" s="435"/>
      <c r="EG126" s="435"/>
      <c r="EH126" s="435"/>
      <c r="EI126" s="435"/>
      <c r="EJ126" s="435"/>
      <c r="EK126" s="435"/>
      <c r="EL126" s="435"/>
      <c r="EM126" s="435"/>
      <c r="EN126" s="435"/>
      <c r="EO126" s="435"/>
      <c r="EP126" s="435"/>
      <c r="EQ126" s="435"/>
      <c r="ER126" s="435"/>
      <c r="ES126" s="435"/>
      <c r="ET126" s="435"/>
      <c r="EU126" s="435"/>
      <c r="EV126" s="435"/>
      <c r="EW126" s="435"/>
      <c r="EX126" s="435"/>
      <c r="EY126" s="435"/>
      <c r="EZ126" s="435"/>
      <c r="FA126" s="435"/>
      <c r="FB126" s="435"/>
      <c r="FC126" s="435"/>
      <c r="FD126" s="435"/>
      <c r="FE126" s="435"/>
      <c r="FF126" s="435"/>
      <c r="FG126" s="435"/>
      <c r="FH126" s="435"/>
      <c r="FI126" s="435"/>
      <c r="FJ126" s="435"/>
      <c r="FK126" s="435"/>
      <c r="FL126" s="435"/>
      <c r="FM126" s="435"/>
      <c r="FN126" s="435"/>
      <c r="FO126" s="435"/>
      <c r="FP126" s="435"/>
      <c r="FQ126" s="435"/>
      <c r="FR126" s="435"/>
      <c r="FS126" s="435"/>
      <c r="FT126" s="435"/>
      <c r="FU126" s="435"/>
      <c r="FV126" s="435"/>
      <c r="FW126" s="435"/>
      <c r="FX126" s="435"/>
      <c r="FY126" s="435"/>
      <c r="FZ126" s="435"/>
      <c r="GA126" s="435"/>
      <c r="GB126" s="435"/>
      <c r="GC126" s="435"/>
      <c r="GD126" s="435"/>
      <c r="GE126" s="435"/>
      <c r="GF126" s="435"/>
      <c r="GG126" s="435"/>
      <c r="GH126" s="435"/>
      <c r="GI126" s="435"/>
      <c r="GJ126" s="435"/>
      <c r="GK126" s="435"/>
      <c r="GL126" s="435"/>
      <c r="GM126" s="435"/>
      <c r="GN126" s="435"/>
      <c r="GO126" s="435"/>
      <c r="GP126" s="435"/>
      <c r="GQ126" s="435"/>
      <c r="GR126" s="435"/>
      <c r="GS126" s="435"/>
      <c r="GT126" s="435"/>
      <c r="GU126" s="435"/>
      <c r="GV126" s="435"/>
      <c r="GW126" s="435"/>
      <c r="GX126" s="435"/>
      <c r="GY126" s="435"/>
      <c r="GZ126" s="435"/>
      <c r="HA126" s="435"/>
      <c r="HB126" s="435"/>
      <c r="HC126" s="435"/>
      <c r="HD126" s="435"/>
      <c r="HE126" s="435"/>
      <c r="HF126" s="435"/>
      <c r="HG126" s="435"/>
      <c r="HH126" s="435"/>
      <c r="HI126" s="435"/>
      <c r="HJ126" s="435"/>
      <c r="HK126" s="435"/>
      <c r="HL126" s="435"/>
      <c r="HM126" s="435"/>
      <c r="HN126" s="435"/>
      <c r="HO126" s="435"/>
      <c r="HP126" s="435"/>
      <c r="HQ126" s="435"/>
      <c r="HR126" s="435"/>
      <c r="HS126" s="435"/>
      <c r="HT126" s="435"/>
      <c r="HU126" s="435"/>
      <c r="HV126" s="435"/>
      <c r="HW126" s="435"/>
      <c r="HX126" s="435"/>
      <c r="HY126" s="435"/>
      <c r="HZ126" s="435"/>
      <c r="IA126" s="435"/>
      <c r="IB126" s="435"/>
      <c r="IC126" s="435"/>
      <c r="ID126" s="435"/>
      <c r="IE126" s="435"/>
      <c r="IF126" s="435"/>
      <c r="IG126" s="435"/>
      <c r="IH126" s="435"/>
      <c r="II126" s="435"/>
      <c r="IJ126" s="435"/>
      <c r="IK126" s="435"/>
      <c r="IL126" s="435"/>
      <c r="IM126" s="435"/>
      <c r="IN126" s="435"/>
      <c r="IO126" s="435"/>
      <c r="IP126" s="435"/>
      <c r="IQ126" s="435"/>
      <c r="IR126" s="435"/>
      <c r="IS126" s="435"/>
      <c r="IT126" s="435"/>
      <c r="IU126" s="435"/>
      <c r="IV126" s="435"/>
    </row>
    <row r="127" spans="2:256" ht="21.95" customHeight="1" x14ac:dyDescent="0.2">
      <c r="B127" s="601" t="s">
        <v>217</v>
      </c>
      <c r="C127" s="602"/>
      <c r="D127" s="603"/>
      <c r="E127" s="568"/>
      <c r="F127" s="569"/>
      <c r="G127" s="569"/>
      <c r="H127" s="569"/>
      <c r="I127" s="569"/>
      <c r="J127" s="570"/>
      <c r="K127" s="435"/>
      <c r="L127" s="435"/>
      <c r="M127" s="435"/>
      <c r="N127" s="435"/>
      <c r="O127" s="435"/>
      <c r="P127" s="435"/>
      <c r="Q127" s="435"/>
      <c r="R127" s="435"/>
      <c r="S127" s="435"/>
      <c r="T127" s="435"/>
      <c r="U127" s="435"/>
      <c r="V127" s="435"/>
      <c r="W127" s="435"/>
      <c r="X127" s="435"/>
      <c r="Y127" s="435"/>
      <c r="Z127" s="435"/>
      <c r="AA127" s="435"/>
      <c r="AB127" s="435"/>
      <c r="AC127" s="435"/>
      <c r="AD127" s="435"/>
      <c r="AE127" s="435"/>
      <c r="AF127" s="435"/>
      <c r="AG127" s="435"/>
      <c r="AH127" s="435"/>
      <c r="AI127" s="435"/>
      <c r="AJ127" s="435"/>
      <c r="AK127" s="435"/>
      <c r="AL127" s="435"/>
      <c r="AM127" s="435"/>
      <c r="AN127" s="435"/>
      <c r="AO127" s="435"/>
      <c r="AP127" s="435"/>
      <c r="AQ127" s="435"/>
      <c r="AR127" s="435"/>
      <c r="AS127" s="435"/>
      <c r="AT127" s="435"/>
      <c r="AU127" s="435"/>
      <c r="AV127" s="435"/>
      <c r="AW127" s="435"/>
      <c r="AX127" s="435"/>
      <c r="AY127" s="435"/>
      <c r="AZ127" s="435"/>
      <c r="BA127" s="435"/>
      <c r="BB127" s="435"/>
      <c r="BC127" s="435"/>
      <c r="BD127" s="435"/>
      <c r="BE127" s="435"/>
      <c r="BF127" s="435"/>
      <c r="BG127" s="435"/>
      <c r="BH127" s="435"/>
      <c r="BI127" s="435"/>
      <c r="BJ127" s="435"/>
      <c r="BK127" s="435"/>
      <c r="BL127" s="435"/>
      <c r="BM127" s="435"/>
      <c r="BN127" s="435"/>
      <c r="BO127" s="435"/>
      <c r="BP127" s="435"/>
      <c r="BQ127" s="435"/>
      <c r="BR127" s="435"/>
      <c r="BS127" s="435"/>
      <c r="BT127" s="435"/>
      <c r="BU127" s="435"/>
      <c r="BV127" s="435"/>
      <c r="BW127" s="435"/>
      <c r="BX127" s="435"/>
      <c r="BY127" s="435"/>
      <c r="BZ127" s="435"/>
      <c r="CA127" s="435"/>
      <c r="CB127" s="435"/>
      <c r="CC127" s="435"/>
      <c r="CD127" s="435"/>
      <c r="CE127" s="435"/>
      <c r="CF127" s="435"/>
      <c r="CG127" s="435"/>
      <c r="CH127" s="435"/>
      <c r="CI127" s="435"/>
      <c r="CJ127" s="435"/>
      <c r="CK127" s="435"/>
      <c r="CL127" s="435"/>
      <c r="CM127" s="435"/>
      <c r="CN127" s="435"/>
      <c r="CO127" s="435"/>
      <c r="CP127" s="435"/>
      <c r="CQ127" s="435"/>
      <c r="CR127" s="435"/>
      <c r="CS127" s="435"/>
      <c r="CT127" s="435"/>
      <c r="CU127" s="435"/>
      <c r="CV127" s="435"/>
      <c r="CW127" s="435"/>
      <c r="CX127" s="435"/>
      <c r="CY127" s="435"/>
      <c r="CZ127" s="435"/>
      <c r="DA127" s="435"/>
      <c r="DB127" s="435"/>
      <c r="DC127" s="435"/>
      <c r="DD127" s="435"/>
      <c r="DE127" s="435"/>
      <c r="DF127" s="435"/>
      <c r="DG127" s="435"/>
      <c r="DH127" s="435"/>
      <c r="DI127" s="435"/>
      <c r="DJ127" s="435"/>
      <c r="DK127" s="435"/>
      <c r="DL127" s="435"/>
      <c r="DM127" s="435"/>
      <c r="DN127" s="435"/>
      <c r="DO127" s="435"/>
      <c r="DP127" s="435"/>
      <c r="DQ127" s="435"/>
      <c r="DR127" s="435"/>
      <c r="DS127" s="435"/>
      <c r="DT127" s="435"/>
      <c r="DU127" s="435"/>
      <c r="DV127" s="435"/>
      <c r="DW127" s="435"/>
      <c r="DX127" s="435"/>
      <c r="DY127" s="435"/>
      <c r="DZ127" s="435"/>
      <c r="EA127" s="435"/>
      <c r="EB127" s="435"/>
      <c r="EC127" s="435"/>
      <c r="ED127" s="435"/>
      <c r="EE127" s="435"/>
      <c r="EF127" s="435"/>
      <c r="EG127" s="435"/>
      <c r="EH127" s="435"/>
      <c r="EI127" s="435"/>
      <c r="EJ127" s="435"/>
      <c r="EK127" s="435"/>
      <c r="EL127" s="435"/>
      <c r="EM127" s="435"/>
      <c r="EN127" s="435"/>
      <c r="EO127" s="435"/>
      <c r="EP127" s="435"/>
      <c r="EQ127" s="435"/>
      <c r="ER127" s="435"/>
      <c r="ES127" s="435"/>
      <c r="ET127" s="435"/>
      <c r="EU127" s="435"/>
      <c r="EV127" s="435"/>
      <c r="EW127" s="435"/>
      <c r="EX127" s="435"/>
      <c r="EY127" s="435"/>
      <c r="EZ127" s="435"/>
      <c r="FA127" s="435"/>
      <c r="FB127" s="435"/>
      <c r="FC127" s="435"/>
      <c r="FD127" s="435"/>
      <c r="FE127" s="435"/>
      <c r="FF127" s="435"/>
      <c r="FG127" s="435"/>
      <c r="FH127" s="435"/>
      <c r="FI127" s="435"/>
      <c r="FJ127" s="435"/>
      <c r="FK127" s="435"/>
      <c r="FL127" s="435"/>
      <c r="FM127" s="435"/>
      <c r="FN127" s="435"/>
      <c r="FO127" s="435"/>
      <c r="FP127" s="435"/>
      <c r="FQ127" s="435"/>
      <c r="FR127" s="435"/>
      <c r="FS127" s="435"/>
      <c r="FT127" s="435"/>
      <c r="FU127" s="435"/>
      <c r="FV127" s="435"/>
      <c r="FW127" s="435"/>
      <c r="FX127" s="435"/>
      <c r="FY127" s="435"/>
      <c r="FZ127" s="435"/>
      <c r="GA127" s="435"/>
      <c r="GB127" s="435"/>
      <c r="GC127" s="435"/>
      <c r="GD127" s="435"/>
      <c r="GE127" s="435"/>
      <c r="GF127" s="435"/>
      <c r="GG127" s="435"/>
      <c r="GH127" s="435"/>
      <c r="GI127" s="435"/>
      <c r="GJ127" s="435"/>
      <c r="GK127" s="435"/>
      <c r="GL127" s="435"/>
      <c r="GM127" s="435"/>
      <c r="GN127" s="435"/>
      <c r="GO127" s="435"/>
      <c r="GP127" s="435"/>
      <c r="GQ127" s="435"/>
      <c r="GR127" s="435"/>
      <c r="GS127" s="435"/>
      <c r="GT127" s="435"/>
      <c r="GU127" s="435"/>
      <c r="GV127" s="435"/>
      <c r="GW127" s="435"/>
      <c r="GX127" s="435"/>
      <c r="GY127" s="435"/>
      <c r="GZ127" s="435"/>
      <c r="HA127" s="435"/>
      <c r="HB127" s="435"/>
      <c r="HC127" s="435"/>
      <c r="HD127" s="435"/>
      <c r="HE127" s="435"/>
      <c r="HF127" s="435"/>
      <c r="HG127" s="435"/>
      <c r="HH127" s="435"/>
      <c r="HI127" s="435"/>
      <c r="HJ127" s="435"/>
      <c r="HK127" s="435"/>
      <c r="HL127" s="435"/>
      <c r="HM127" s="435"/>
      <c r="HN127" s="435"/>
      <c r="HO127" s="435"/>
      <c r="HP127" s="435"/>
      <c r="HQ127" s="435"/>
      <c r="HR127" s="435"/>
      <c r="HS127" s="435"/>
      <c r="HT127" s="435"/>
      <c r="HU127" s="435"/>
      <c r="HV127" s="435"/>
      <c r="HW127" s="435"/>
      <c r="HX127" s="435"/>
      <c r="HY127" s="435"/>
      <c r="HZ127" s="435"/>
      <c r="IA127" s="435"/>
      <c r="IB127" s="435"/>
      <c r="IC127" s="435"/>
      <c r="ID127" s="435"/>
      <c r="IE127" s="435"/>
      <c r="IF127" s="435"/>
      <c r="IG127" s="435"/>
      <c r="IH127" s="435"/>
      <c r="II127" s="435"/>
      <c r="IJ127" s="435"/>
      <c r="IK127" s="435"/>
      <c r="IL127" s="435"/>
      <c r="IM127" s="435"/>
      <c r="IN127" s="435"/>
      <c r="IO127" s="435"/>
      <c r="IP127" s="435"/>
      <c r="IQ127" s="435"/>
      <c r="IR127" s="435"/>
      <c r="IS127" s="435"/>
      <c r="IT127" s="435"/>
      <c r="IU127" s="435"/>
      <c r="IV127" s="435"/>
    </row>
    <row r="128" spans="2:256" ht="21.95" customHeight="1" x14ac:dyDescent="0.2">
      <c r="B128" s="604"/>
      <c r="C128" s="605"/>
      <c r="D128" s="606"/>
      <c r="E128" s="571"/>
      <c r="F128" s="572"/>
      <c r="G128" s="572"/>
      <c r="H128" s="572"/>
      <c r="I128" s="572"/>
      <c r="J128" s="573"/>
      <c r="K128" s="435"/>
      <c r="L128" s="435"/>
      <c r="M128" s="435"/>
      <c r="N128" s="435"/>
      <c r="O128" s="435"/>
      <c r="P128" s="435"/>
      <c r="Q128" s="435"/>
      <c r="R128" s="435"/>
      <c r="S128" s="435"/>
      <c r="T128" s="435"/>
      <c r="U128" s="435"/>
      <c r="V128" s="435"/>
      <c r="W128" s="435"/>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c r="AZ128" s="435"/>
      <c r="BA128" s="435"/>
      <c r="BB128" s="435"/>
      <c r="BC128" s="435"/>
      <c r="BD128" s="435"/>
      <c r="BE128" s="435"/>
      <c r="BF128" s="435"/>
      <c r="BG128" s="435"/>
      <c r="BH128" s="435"/>
      <c r="BI128" s="435"/>
      <c r="BJ128" s="435"/>
      <c r="BK128" s="435"/>
      <c r="BL128" s="435"/>
      <c r="BM128" s="435"/>
      <c r="BN128" s="435"/>
      <c r="BO128" s="435"/>
      <c r="BP128" s="435"/>
      <c r="BQ128" s="435"/>
      <c r="BR128" s="435"/>
      <c r="BS128" s="435"/>
      <c r="BT128" s="435"/>
      <c r="BU128" s="435"/>
      <c r="BV128" s="435"/>
      <c r="BW128" s="435"/>
      <c r="BX128" s="435"/>
      <c r="BY128" s="435"/>
      <c r="BZ128" s="435"/>
      <c r="CA128" s="435"/>
      <c r="CB128" s="435"/>
      <c r="CC128" s="435"/>
      <c r="CD128" s="435"/>
      <c r="CE128" s="435"/>
      <c r="CF128" s="435"/>
      <c r="CG128" s="435"/>
      <c r="CH128" s="435"/>
      <c r="CI128" s="435"/>
      <c r="CJ128" s="435"/>
      <c r="CK128" s="435"/>
      <c r="CL128" s="435"/>
      <c r="CM128" s="435"/>
      <c r="CN128" s="435"/>
      <c r="CO128" s="435"/>
      <c r="CP128" s="435"/>
      <c r="CQ128" s="435"/>
      <c r="CR128" s="435"/>
      <c r="CS128" s="435"/>
      <c r="CT128" s="435"/>
      <c r="CU128" s="435"/>
      <c r="CV128" s="435"/>
      <c r="CW128" s="435"/>
      <c r="CX128" s="435"/>
      <c r="CY128" s="435"/>
      <c r="CZ128" s="435"/>
      <c r="DA128" s="435"/>
      <c r="DB128" s="435"/>
      <c r="DC128" s="435"/>
      <c r="DD128" s="435"/>
      <c r="DE128" s="435"/>
      <c r="DF128" s="435"/>
      <c r="DG128" s="435"/>
      <c r="DH128" s="435"/>
      <c r="DI128" s="435"/>
      <c r="DJ128" s="435"/>
      <c r="DK128" s="435"/>
      <c r="DL128" s="435"/>
      <c r="DM128" s="435"/>
      <c r="DN128" s="435"/>
      <c r="DO128" s="435"/>
      <c r="DP128" s="435"/>
      <c r="DQ128" s="435"/>
      <c r="DR128" s="435"/>
      <c r="DS128" s="435"/>
      <c r="DT128" s="435"/>
      <c r="DU128" s="435"/>
      <c r="DV128" s="435"/>
      <c r="DW128" s="435"/>
      <c r="DX128" s="435"/>
      <c r="DY128" s="435"/>
      <c r="DZ128" s="435"/>
      <c r="EA128" s="435"/>
      <c r="EB128" s="435"/>
      <c r="EC128" s="435"/>
      <c r="ED128" s="435"/>
      <c r="EE128" s="435"/>
      <c r="EF128" s="435"/>
      <c r="EG128" s="435"/>
      <c r="EH128" s="435"/>
      <c r="EI128" s="435"/>
      <c r="EJ128" s="435"/>
      <c r="EK128" s="435"/>
      <c r="EL128" s="435"/>
      <c r="EM128" s="435"/>
      <c r="EN128" s="435"/>
      <c r="EO128" s="435"/>
      <c r="EP128" s="435"/>
      <c r="EQ128" s="435"/>
      <c r="ER128" s="435"/>
      <c r="ES128" s="435"/>
      <c r="ET128" s="435"/>
      <c r="EU128" s="435"/>
      <c r="EV128" s="435"/>
      <c r="EW128" s="435"/>
      <c r="EX128" s="435"/>
      <c r="EY128" s="435"/>
      <c r="EZ128" s="435"/>
      <c r="FA128" s="435"/>
      <c r="FB128" s="435"/>
      <c r="FC128" s="435"/>
      <c r="FD128" s="435"/>
      <c r="FE128" s="435"/>
      <c r="FF128" s="435"/>
      <c r="FG128" s="435"/>
      <c r="FH128" s="435"/>
      <c r="FI128" s="435"/>
      <c r="FJ128" s="435"/>
      <c r="FK128" s="435"/>
      <c r="FL128" s="435"/>
      <c r="FM128" s="435"/>
      <c r="FN128" s="435"/>
      <c r="FO128" s="435"/>
      <c r="FP128" s="435"/>
      <c r="FQ128" s="435"/>
      <c r="FR128" s="435"/>
      <c r="FS128" s="435"/>
      <c r="FT128" s="435"/>
      <c r="FU128" s="435"/>
      <c r="FV128" s="435"/>
      <c r="FW128" s="435"/>
      <c r="FX128" s="435"/>
      <c r="FY128" s="435"/>
      <c r="FZ128" s="435"/>
      <c r="GA128" s="435"/>
      <c r="GB128" s="435"/>
      <c r="GC128" s="435"/>
      <c r="GD128" s="435"/>
      <c r="GE128" s="435"/>
      <c r="GF128" s="435"/>
      <c r="GG128" s="435"/>
      <c r="GH128" s="435"/>
      <c r="GI128" s="435"/>
      <c r="GJ128" s="435"/>
      <c r="GK128" s="435"/>
      <c r="GL128" s="435"/>
      <c r="GM128" s="435"/>
      <c r="GN128" s="435"/>
      <c r="GO128" s="435"/>
      <c r="GP128" s="435"/>
      <c r="GQ128" s="435"/>
      <c r="GR128" s="435"/>
      <c r="GS128" s="435"/>
      <c r="GT128" s="435"/>
      <c r="GU128" s="435"/>
      <c r="GV128" s="435"/>
      <c r="GW128" s="435"/>
      <c r="GX128" s="435"/>
      <c r="GY128" s="435"/>
      <c r="GZ128" s="435"/>
      <c r="HA128" s="435"/>
      <c r="HB128" s="435"/>
      <c r="HC128" s="435"/>
      <c r="HD128" s="435"/>
      <c r="HE128" s="435"/>
      <c r="HF128" s="435"/>
      <c r="HG128" s="435"/>
      <c r="HH128" s="435"/>
      <c r="HI128" s="435"/>
      <c r="HJ128" s="435"/>
      <c r="HK128" s="435"/>
      <c r="HL128" s="435"/>
      <c r="HM128" s="435"/>
      <c r="HN128" s="435"/>
      <c r="HO128" s="435"/>
      <c r="HP128" s="435"/>
      <c r="HQ128" s="435"/>
      <c r="HR128" s="435"/>
      <c r="HS128" s="435"/>
      <c r="HT128" s="435"/>
      <c r="HU128" s="435"/>
      <c r="HV128" s="435"/>
      <c r="HW128" s="435"/>
      <c r="HX128" s="435"/>
      <c r="HY128" s="435"/>
      <c r="HZ128" s="435"/>
      <c r="IA128" s="435"/>
      <c r="IB128" s="435"/>
      <c r="IC128" s="435"/>
      <c r="ID128" s="435"/>
      <c r="IE128" s="435"/>
      <c r="IF128" s="435"/>
      <c r="IG128" s="435"/>
      <c r="IH128" s="435"/>
      <c r="II128" s="435"/>
      <c r="IJ128" s="435"/>
      <c r="IK128" s="435"/>
      <c r="IL128" s="435"/>
      <c r="IM128" s="435"/>
      <c r="IN128" s="435"/>
      <c r="IO128" s="435"/>
      <c r="IP128" s="435"/>
      <c r="IQ128" s="435"/>
      <c r="IR128" s="435"/>
      <c r="IS128" s="435"/>
      <c r="IT128" s="435"/>
      <c r="IU128" s="435"/>
      <c r="IV128" s="435"/>
    </row>
    <row r="129" spans="2:256" ht="30" customHeight="1" x14ac:dyDescent="0.2">
      <c r="B129" s="442" t="s">
        <v>133</v>
      </c>
      <c r="C129" s="441"/>
      <c r="D129" s="441"/>
      <c r="E129" s="595"/>
      <c r="F129" s="596"/>
      <c r="G129" s="596"/>
      <c r="H129" s="596"/>
      <c r="I129" s="596"/>
      <c r="J129" s="597"/>
      <c r="K129" s="435"/>
      <c r="L129" s="435"/>
      <c r="M129" s="435"/>
      <c r="N129" s="435"/>
      <c r="O129" s="435"/>
      <c r="P129" s="435"/>
      <c r="Q129" s="435"/>
      <c r="R129" s="435"/>
      <c r="S129" s="435"/>
      <c r="T129" s="435"/>
      <c r="U129" s="435"/>
      <c r="V129" s="435"/>
      <c r="W129" s="435"/>
      <c r="X129" s="435"/>
      <c r="Y129" s="435"/>
      <c r="Z129" s="435"/>
      <c r="AA129" s="435"/>
      <c r="AB129" s="435"/>
      <c r="AC129" s="435"/>
      <c r="AD129" s="435"/>
      <c r="AE129" s="435"/>
      <c r="AF129" s="435"/>
      <c r="AG129" s="435"/>
      <c r="AH129" s="435"/>
      <c r="AI129" s="435"/>
      <c r="AJ129" s="435"/>
      <c r="AK129" s="435"/>
      <c r="AL129" s="435"/>
      <c r="AM129" s="435"/>
      <c r="AN129" s="435"/>
      <c r="AO129" s="435"/>
      <c r="AP129" s="435"/>
      <c r="AQ129" s="435"/>
      <c r="AR129" s="435"/>
      <c r="AS129" s="435"/>
      <c r="AT129" s="435"/>
      <c r="AU129" s="435"/>
      <c r="AV129" s="435"/>
      <c r="AW129" s="435"/>
      <c r="AX129" s="435"/>
      <c r="AY129" s="435"/>
      <c r="AZ129" s="435"/>
      <c r="BA129" s="435"/>
      <c r="BB129" s="435"/>
      <c r="BC129" s="435"/>
      <c r="BD129" s="435"/>
      <c r="BE129" s="435"/>
      <c r="BF129" s="435"/>
      <c r="BG129" s="435"/>
      <c r="BH129" s="435"/>
      <c r="BI129" s="435"/>
      <c r="BJ129" s="435"/>
      <c r="BK129" s="435"/>
      <c r="BL129" s="435"/>
      <c r="BM129" s="435"/>
      <c r="BN129" s="435"/>
      <c r="BO129" s="435"/>
      <c r="BP129" s="435"/>
      <c r="BQ129" s="435"/>
      <c r="BR129" s="435"/>
      <c r="BS129" s="435"/>
      <c r="BT129" s="435"/>
      <c r="BU129" s="435"/>
      <c r="BV129" s="435"/>
      <c r="BW129" s="435"/>
      <c r="BX129" s="435"/>
      <c r="BY129" s="435"/>
      <c r="BZ129" s="435"/>
      <c r="CA129" s="435"/>
      <c r="CB129" s="435"/>
      <c r="CC129" s="435"/>
      <c r="CD129" s="435"/>
      <c r="CE129" s="435"/>
      <c r="CF129" s="435"/>
      <c r="CG129" s="435"/>
      <c r="CH129" s="435"/>
      <c r="CI129" s="435"/>
      <c r="CJ129" s="435"/>
      <c r="CK129" s="435"/>
      <c r="CL129" s="435"/>
      <c r="CM129" s="435"/>
      <c r="CN129" s="435"/>
      <c r="CO129" s="435"/>
      <c r="CP129" s="435"/>
      <c r="CQ129" s="435"/>
      <c r="CR129" s="435"/>
      <c r="CS129" s="435"/>
      <c r="CT129" s="435"/>
      <c r="CU129" s="435"/>
      <c r="CV129" s="435"/>
      <c r="CW129" s="435"/>
      <c r="CX129" s="435"/>
      <c r="CY129" s="435"/>
      <c r="CZ129" s="435"/>
      <c r="DA129" s="435"/>
      <c r="DB129" s="435"/>
      <c r="DC129" s="435"/>
      <c r="DD129" s="435"/>
      <c r="DE129" s="435"/>
      <c r="DF129" s="435"/>
      <c r="DG129" s="435"/>
      <c r="DH129" s="435"/>
      <c r="DI129" s="435"/>
      <c r="DJ129" s="435"/>
      <c r="DK129" s="435"/>
      <c r="DL129" s="435"/>
      <c r="DM129" s="435"/>
      <c r="DN129" s="435"/>
      <c r="DO129" s="435"/>
      <c r="DP129" s="435"/>
      <c r="DQ129" s="435"/>
      <c r="DR129" s="435"/>
      <c r="DS129" s="435"/>
      <c r="DT129" s="435"/>
      <c r="DU129" s="435"/>
      <c r="DV129" s="435"/>
      <c r="DW129" s="435"/>
      <c r="DX129" s="435"/>
      <c r="DY129" s="435"/>
      <c r="DZ129" s="435"/>
      <c r="EA129" s="435"/>
      <c r="EB129" s="435"/>
      <c r="EC129" s="435"/>
      <c r="ED129" s="435"/>
      <c r="EE129" s="435"/>
      <c r="EF129" s="435"/>
      <c r="EG129" s="435"/>
      <c r="EH129" s="435"/>
      <c r="EI129" s="435"/>
      <c r="EJ129" s="435"/>
      <c r="EK129" s="435"/>
      <c r="EL129" s="435"/>
      <c r="EM129" s="435"/>
      <c r="EN129" s="435"/>
      <c r="EO129" s="435"/>
      <c r="EP129" s="435"/>
      <c r="EQ129" s="435"/>
      <c r="ER129" s="435"/>
      <c r="ES129" s="435"/>
      <c r="ET129" s="435"/>
      <c r="EU129" s="435"/>
      <c r="EV129" s="435"/>
      <c r="EW129" s="435"/>
      <c r="EX129" s="435"/>
      <c r="EY129" s="435"/>
      <c r="EZ129" s="435"/>
      <c r="FA129" s="435"/>
      <c r="FB129" s="435"/>
      <c r="FC129" s="435"/>
      <c r="FD129" s="435"/>
      <c r="FE129" s="435"/>
      <c r="FF129" s="435"/>
      <c r="FG129" s="435"/>
      <c r="FH129" s="435"/>
      <c r="FI129" s="435"/>
      <c r="FJ129" s="435"/>
      <c r="FK129" s="435"/>
      <c r="FL129" s="435"/>
      <c r="FM129" s="435"/>
      <c r="FN129" s="435"/>
      <c r="FO129" s="435"/>
      <c r="FP129" s="435"/>
      <c r="FQ129" s="435"/>
      <c r="FR129" s="435"/>
      <c r="FS129" s="435"/>
      <c r="FT129" s="435"/>
      <c r="FU129" s="435"/>
      <c r="FV129" s="435"/>
      <c r="FW129" s="435"/>
      <c r="FX129" s="435"/>
      <c r="FY129" s="435"/>
      <c r="FZ129" s="435"/>
      <c r="GA129" s="435"/>
      <c r="GB129" s="435"/>
      <c r="GC129" s="435"/>
      <c r="GD129" s="435"/>
      <c r="GE129" s="435"/>
      <c r="GF129" s="435"/>
      <c r="GG129" s="435"/>
      <c r="GH129" s="435"/>
      <c r="GI129" s="435"/>
      <c r="GJ129" s="435"/>
      <c r="GK129" s="435"/>
      <c r="GL129" s="435"/>
      <c r="GM129" s="435"/>
      <c r="GN129" s="435"/>
      <c r="GO129" s="435"/>
      <c r="GP129" s="435"/>
      <c r="GQ129" s="435"/>
      <c r="GR129" s="435"/>
      <c r="GS129" s="435"/>
      <c r="GT129" s="435"/>
      <c r="GU129" s="435"/>
      <c r="GV129" s="435"/>
      <c r="GW129" s="435"/>
      <c r="GX129" s="435"/>
      <c r="GY129" s="435"/>
      <c r="GZ129" s="435"/>
      <c r="HA129" s="435"/>
      <c r="HB129" s="435"/>
      <c r="HC129" s="435"/>
      <c r="HD129" s="435"/>
      <c r="HE129" s="435"/>
      <c r="HF129" s="435"/>
      <c r="HG129" s="435"/>
      <c r="HH129" s="435"/>
      <c r="HI129" s="435"/>
      <c r="HJ129" s="435"/>
      <c r="HK129" s="435"/>
      <c r="HL129" s="435"/>
      <c r="HM129" s="435"/>
      <c r="HN129" s="435"/>
      <c r="HO129" s="435"/>
      <c r="HP129" s="435"/>
      <c r="HQ129" s="435"/>
      <c r="HR129" s="435"/>
      <c r="HS129" s="435"/>
      <c r="HT129" s="435"/>
      <c r="HU129" s="435"/>
      <c r="HV129" s="435"/>
      <c r="HW129" s="435"/>
      <c r="HX129" s="435"/>
      <c r="HY129" s="435"/>
      <c r="HZ129" s="435"/>
      <c r="IA129" s="435"/>
      <c r="IB129" s="435"/>
      <c r="IC129" s="435"/>
      <c r="ID129" s="435"/>
      <c r="IE129" s="435"/>
      <c r="IF129" s="435"/>
      <c r="IG129" s="435"/>
      <c r="IH129" s="435"/>
      <c r="II129" s="435"/>
      <c r="IJ129" s="435"/>
      <c r="IK129" s="435"/>
      <c r="IL129" s="435"/>
      <c r="IM129" s="435"/>
      <c r="IN129" s="435"/>
      <c r="IO129" s="435"/>
      <c r="IP129" s="435"/>
      <c r="IQ129" s="435"/>
      <c r="IR129" s="435"/>
      <c r="IS129" s="435"/>
      <c r="IT129" s="435"/>
      <c r="IU129" s="435"/>
      <c r="IV129" s="435"/>
    </row>
    <row r="130" spans="2:256" ht="120" customHeight="1" x14ac:dyDescent="0.2">
      <c r="B130" s="440"/>
      <c r="C130" s="439"/>
      <c r="D130" s="439"/>
      <c r="E130" s="598"/>
      <c r="F130" s="599"/>
      <c r="G130" s="599"/>
      <c r="H130" s="599"/>
      <c r="I130" s="599"/>
      <c r="J130" s="600"/>
      <c r="K130" s="435"/>
      <c r="L130" s="435"/>
      <c r="M130" s="435"/>
      <c r="N130" s="435"/>
      <c r="O130" s="435"/>
      <c r="P130" s="435"/>
      <c r="Q130" s="435"/>
      <c r="R130" s="435"/>
      <c r="S130" s="435"/>
      <c r="T130" s="435"/>
      <c r="U130" s="435"/>
      <c r="V130" s="435"/>
      <c r="W130" s="435"/>
      <c r="X130" s="435"/>
      <c r="Y130" s="435"/>
      <c r="Z130" s="435"/>
      <c r="AA130" s="435"/>
      <c r="AB130" s="435"/>
      <c r="AC130" s="435"/>
      <c r="AD130" s="435"/>
      <c r="AE130" s="435"/>
      <c r="AF130" s="435"/>
      <c r="AG130" s="435"/>
      <c r="AH130" s="435"/>
      <c r="AI130" s="435"/>
      <c r="AJ130" s="435"/>
      <c r="AK130" s="435"/>
      <c r="AL130" s="435"/>
      <c r="AM130" s="435"/>
      <c r="AN130" s="435"/>
      <c r="AO130" s="435"/>
      <c r="AP130" s="435"/>
      <c r="AQ130" s="435"/>
      <c r="AR130" s="435"/>
      <c r="AS130" s="435"/>
      <c r="AT130" s="435"/>
      <c r="AU130" s="435"/>
      <c r="AV130" s="435"/>
      <c r="AW130" s="435"/>
      <c r="AX130" s="435"/>
      <c r="AY130" s="435"/>
      <c r="AZ130" s="435"/>
      <c r="BA130" s="435"/>
      <c r="BB130" s="435"/>
      <c r="BC130" s="435"/>
      <c r="BD130" s="435"/>
      <c r="BE130" s="435"/>
      <c r="BF130" s="435"/>
      <c r="BG130" s="435"/>
      <c r="BH130" s="435"/>
      <c r="BI130" s="435"/>
      <c r="BJ130" s="435"/>
      <c r="BK130" s="435"/>
      <c r="BL130" s="435"/>
      <c r="BM130" s="435"/>
      <c r="BN130" s="435"/>
      <c r="BO130" s="435"/>
      <c r="BP130" s="435"/>
      <c r="BQ130" s="435"/>
      <c r="BR130" s="435"/>
      <c r="BS130" s="435"/>
      <c r="BT130" s="435"/>
      <c r="BU130" s="435"/>
      <c r="BV130" s="435"/>
      <c r="BW130" s="435"/>
      <c r="BX130" s="435"/>
      <c r="BY130" s="435"/>
      <c r="BZ130" s="435"/>
      <c r="CA130" s="435"/>
      <c r="CB130" s="435"/>
      <c r="CC130" s="435"/>
      <c r="CD130" s="435"/>
      <c r="CE130" s="435"/>
      <c r="CF130" s="435"/>
      <c r="CG130" s="435"/>
      <c r="CH130" s="435"/>
      <c r="CI130" s="435"/>
      <c r="CJ130" s="435"/>
      <c r="CK130" s="435"/>
      <c r="CL130" s="435"/>
      <c r="CM130" s="435"/>
      <c r="CN130" s="435"/>
      <c r="CO130" s="435"/>
      <c r="CP130" s="435"/>
      <c r="CQ130" s="435"/>
      <c r="CR130" s="435"/>
      <c r="CS130" s="435"/>
      <c r="CT130" s="435"/>
      <c r="CU130" s="435"/>
      <c r="CV130" s="435"/>
      <c r="CW130" s="435"/>
      <c r="CX130" s="435"/>
      <c r="CY130" s="435"/>
      <c r="CZ130" s="435"/>
      <c r="DA130" s="435"/>
      <c r="DB130" s="435"/>
      <c r="DC130" s="435"/>
      <c r="DD130" s="435"/>
      <c r="DE130" s="435"/>
      <c r="DF130" s="435"/>
      <c r="DG130" s="435"/>
      <c r="DH130" s="435"/>
      <c r="DI130" s="435"/>
      <c r="DJ130" s="435"/>
      <c r="DK130" s="435"/>
      <c r="DL130" s="435"/>
      <c r="DM130" s="435"/>
      <c r="DN130" s="435"/>
      <c r="DO130" s="435"/>
      <c r="DP130" s="435"/>
      <c r="DQ130" s="435"/>
      <c r="DR130" s="435"/>
      <c r="DS130" s="435"/>
      <c r="DT130" s="435"/>
      <c r="DU130" s="435"/>
      <c r="DV130" s="435"/>
      <c r="DW130" s="435"/>
      <c r="DX130" s="435"/>
      <c r="DY130" s="435"/>
      <c r="DZ130" s="435"/>
      <c r="EA130" s="435"/>
      <c r="EB130" s="435"/>
      <c r="EC130" s="435"/>
      <c r="ED130" s="435"/>
      <c r="EE130" s="435"/>
      <c r="EF130" s="435"/>
      <c r="EG130" s="435"/>
      <c r="EH130" s="435"/>
      <c r="EI130" s="435"/>
      <c r="EJ130" s="435"/>
      <c r="EK130" s="435"/>
      <c r="EL130" s="435"/>
      <c r="EM130" s="435"/>
      <c r="EN130" s="435"/>
      <c r="EO130" s="435"/>
      <c r="EP130" s="435"/>
      <c r="EQ130" s="435"/>
      <c r="ER130" s="435"/>
      <c r="ES130" s="435"/>
      <c r="ET130" s="435"/>
      <c r="EU130" s="435"/>
      <c r="EV130" s="435"/>
      <c r="EW130" s="435"/>
      <c r="EX130" s="435"/>
      <c r="EY130" s="435"/>
      <c r="EZ130" s="435"/>
      <c r="FA130" s="435"/>
      <c r="FB130" s="435"/>
      <c r="FC130" s="435"/>
      <c r="FD130" s="435"/>
      <c r="FE130" s="435"/>
      <c r="FF130" s="435"/>
      <c r="FG130" s="435"/>
      <c r="FH130" s="435"/>
      <c r="FI130" s="435"/>
      <c r="FJ130" s="435"/>
      <c r="FK130" s="435"/>
      <c r="FL130" s="435"/>
      <c r="FM130" s="435"/>
      <c r="FN130" s="435"/>
      <c r="FO130" s="435"/>
      <c r="FP130" s="435"/>
      <c r="FQ130" s="435"/>
      <c r="FR130" s="435"/>
      <c r="FS130" s="435"/>
      <c r="FT130" s="435"/>
      <c r="FU130" s="435"/>
      <c r="FV130" s="435"/>
      <c r="FW130" s="435"/>
      <c r="FX130" s="435"/>
      <c r="FY130" s="435"/>
      <c r="FZ130" s="435"/>
      <c r="GA130" s="435"/>
      <c r="GB130" s="435"/>
      <c r="GC130" s="435"/>
      <c r="GD130" s="435"/>
      <c r="GE130" s="435"/>
      <c r="GF130" s="435"/>
      <c r="GG130" s="435"/>
      <c r="GH130" s="435"/>
      <c r="GI130" s="435"/>
      <c r="GJ130" s="435"/>
      <c r="GK130" s="435"/>
      <c r="GL130" s="435"/>
      <c r="GM130" s="435"/>
      <c r="GN130" s="435"/>
      <c r="GO130" s="435"/>
      <c r="GP130" s="435"/>
      <c r="GQ130" s="435"/>
      <c r="GR130" s="435"/>
      <c r="GS130" s="435"/>
      <c r="GT130" s="435"/>
      <c r="GU130" s="435"/>
      <c r="GV130" s="435"/>
      <c r="GW130" s="435"/>
      <c r="GX130" s="435"/>
      <c r="GY130" s="435"/>
      <c r="GZ130" s="435"/>
      <c r="HA130" s="435"/>
      <c r="HB130" s="435"/>
      <c r="HC130" s="435"/>
      <c r="HD130" s="435"/>
      <c r="HE130" s="435"/>
      <c r="HF130" s="435"/>
      <c r="HG130" s="435"/>
      <c r="HH130" s="435"/>
      <c r="HI130" s="435"/>
      <c r="HJ130" s="435"/>
      <c r="HK130" s="435"/>
      <c r="HL130" s="435"/>
      <c r="HM130" s="435"/>
      <c r="HN130" s="435"/>
      <c r="HO130" s="435"/>
      <c r="HP130" s="435"/>
      <c r="HQ130" s="435"/>
      <c r="HR130" s="435"/>
      <c r="HS130" s="435"/>
      <c r="HT130" s="435"/>
      <c r="HU130" s="435"/>
      <c r="HV130" s="435"/>
      <c r="HW130" s="435"/>
      <c r="HX130" s="435"/>
      <c r="HY130" s="435"/>
      <c r="HZ130" s="435"/>
      <c r="IA130" s="435"/>
      <c r="IB130" s="435"/>
      <c r="IC130" s="435"/>
      <c r="ID130" s="435"/>
      <c r="IE130" s="435"/>
      <c r="IF130" s="435"/>
      <c r="IG130" s="435"/>
      <c r="IH130" s="435"/>
      <c r="II130" s="435"/>
      <c r="IJ130" s="435"/>
      <c r="IK130" s="435"/>
      <c r="IL130" s="435"/>
      <c r="IM130" s="435"/>
      <c r="IN130" s="435"/>
      <c r="IO130" s="435"/>
      <c r="IP130" s="435"/>
      <c r="IQ130" s="435"/>
      <c r="IR130" s="435"/>
      <c r="IS130" s="435"/>
      <c r="IT130" s="435"/>
      <c r="IU130" s="435"/>
      <c r="IV130" s="435"/>
    </row>
    <row r="131" spans="2:256" ht="21.95" customHeight="1" x14ac:dyDescent="0.2">
      <c r="K131" s="435"/>
      <c r="L131" s="435"/>
      <c r="M131" s="435"/>
      <c r="N131" s="435"/>
      <c r="O131" s="435"/>
      <c r="P131" s="435"/>
      <c r="Q131" s="435"/>
      <c r="R131" s="435"/>
      <c r="S131" s="435"/>
      <c r="T131" s="435"/>
      <c r="U131" s="435"/>
      <c r="V131" s="435"/>
      <c r="W131" s="435"/>
      <c r="X131" s="435"/>
      <c r="Y131" s="435"/>
      <c r="Z131" s="435"/>
      <c r="AA131" s="435"/>
      <c r="AB131" s="435"/>
      <c r="AC131" s="435"/>
      <c r="AD131" s="435"/>
      <c r="AE131" s="435"/>
      <c r="AF131" s="435"/>
      <c r="AG131" s="435"/>
      <c r="AH131" s="435"/>
      <c r="AI131" s="435"/>
      <c r="AJ131" s="435"/>
      <c r="AK131" s="435"/>
      <c r="AL131" s="435"/>
      <c r="AM131" s="435"/>
      <c r="AN131" s="435"/>
      <c r="AO131" s="435"/>
      <c r="AP131" s="435"/>
      <c r="AQ131" s="435"/>
      <c r="AR131" s="435"/>
      <c r="AS131" s="435"/>
      <c r="AT131" s="435"/>
      <c r="AU131" s="435"/>
      <c r="AV131" s="435"/>
      <c r="AW131" s="435"/>
      <c r="AX131" s="435"/>
      <c r="AY131" s="435"/>
      <c r="AZ131" s="435"/>
      <c r="BA131" s="435"/>
      <c r="BB131" s="435"/>
      <c r="BC131" s="435"/>
      <c r="BD131" s="435"/>
      <c r="BE131" s="435"/>
      <c r="BF131" s="435"/>
      <c r="BG131" s="435"/>
      <c r="BH131" s="435"/>
      <c r="BI131" s="435"/>
      <c r="BJ131" s="435"/>
      <c r="BK131" s="435"/>
      <c r="BL131" s="435"/>
      <c r="BM131" s="435"/>
      <c r="BN131" s="435"/>
      <c r="BO131" s="435"/>
      <c r="BP131" s="435"/>
      <c r="BQ131" s="435"/>
      <c r="BR131" s="435"/>
      <c r="BS131" s="435"/>
      <c r="BT131" s="435"/>
      <c r="BU131" s="435"/>
      <c r="BV131" s="435"/>
      <c r="BW131" s="435"/>
      <c r="BX131" s="435"/>
      <c r="BY131" s="435"/>
      <c r="BZ131" s="435"/>
      <c r="CA131" s="435"/>
      <c r="CB131" s="435"/>
      <c r="CC131" s="435"/>
      <c r="CD131" s="435"/>
      <c r="CE131" s="435"/>
      <c r="CF131" s="435"/>
      <c r="CG131" s="435"/>
      <c r="CH131" s="435"/>
      <c r="CI131" s="435"/>
      <c r="CJ131" s="435"/>
      <c r="CK131" s="435"/>
      <c r="CL131" s="435"/>
      <c r="CM131" s="435"/>
      <c r="CN131" s="435"/>
      <c r="CO131" s="435"/>
      <c r="CP131" s="435"/>
      <c r="CQ131" s="435"/>
      <c r="CR131" s="435"/>
      <c r="CS131" s="435"/>
      <c r="CT131" s="435"/>
      <c r="CU131" s="435"/>
      <c r="CV131" s="435"/>
      <c r="CW131" s="435"/>
      <c r="CX131" s="435"/>
      <c r="CY131" s="435"/>
      <c r="CZ131" s="435"/>
      <c r="DA131" s="435"/>
      <c r="DB131" s="435"/>
      <c r="DC131" s="435"/>
      <c r="DD131" s="435"/>
      <c r="DE131" s="435"/>
      <c r="DF131" s="435"/>
      <c r="DG131" s="435"/>
      <c r="DH131" s="435"/>
      <c r="DI131" s="435"/>
      <c r="DJ131" s="435"/>
      <c r="DK131" s="435"/>
      <c r="DL131" s="435"/>
      <c r="DM131" s="435"/>
      <c r="DN131" s="435"/>
      <c r="DO131" s="435"/>
      <c r="DP131" s="435"/>
      <c r="DQ131" s="435"/>
      <c r="DR131" s="435"/>
      <c r="DS131" s="435"/>
      <c r="DT131" s="435"/>
      <c r="DU131" s="435"/>
      <c r="DV131" s="435"/>
      <c r="DW131" s="435"/>
      <c r="DX131" s="435"/>
      <c r="DY131" s="435"/>
      <c r="DZ131" s="435"/>
      <c r="EA131" s="435"/>
      <c r="EB131" s="435"/>
      <c r="EC131" s="435"/>
      <c r="ED131" s="435"/>
      <c r="EE131" s="435"/>
      <c r="EF131" s="435"/>
      <c r="EG131" s="435"/>
      <c r="EH131" s="435"/>
      <c r="EI131" s="435"/>
      <c r="EJ131" s="435"/>
      <c r="EK131" s="435"/>
      <c r="EL131" s="435"/>
      <c r="EM131" s="435"/>
      <c r="EN131" s="435"/>
      <c r="EO131" s="435"/>
      <c r="EP131" s="435"/>
      <c r="EQ131" s="435"/>
      <c r="ER131" s="435"/>
      <c r="ES131" s="435"/>
      <c r="ET131" s="435"/>
      <c r="EU131" s="435"/>
      <c r="EV131" s="435"/>
      <c r="EW131" s="435"/>
      <c r="EX131" s="435"/>
      <c r="EY131" s="435"/>
      <c r="EZ131" s="435"/>
      <c r="FA131" s="435"/>
      <c r="FB131" s="435"/>
      <c r="FC131" s="435"/>
      <c r="FD131" s="435"/>
      <c r="FE131" s="435"/>
      <c r="FF131" s="435"/>
      <c r="FG131" s="435"/>
      <c r="FH131" s="435"/>
      <c r="FI131" s="435"/>
      <c r="FJ131" s="435"/>
      <c r="FK131" s="435"/>
      <c r="FL131" s="435"/>
      <c r="FM131" s="435"/>
      <c r="FN131" s="435"/>
      <c r="FO131" s="435"/>
      <c r="FP131" s="435"/>
      <c r="FQ131" s="435"/>
      <c r="FR131" s="435"/>
      <c r="FS131" s="435"/>
      <c r="FT131" s="435"/>
      <c r="FU131" s="435"/>
      <c r="FV131" s="435"/>
      <c r="FW131" s="435"/>
      <c r="FX131" s="435"/>
      <c r="FY131" s="435"/>
      <c r="FZ131" s="435"/>
      <c r="GA131" s="435"/>
      <c r="GB131" s="435"/>
      <c r="GC131" s="435"/>
      <c r="GD131" s="435"/>
      <c r="GE131" s="435"/>
      <c r="GF131" s="435"/>
      <c r="GG131" s="435"/>
      <c r="GH131" s="435"/>
      <c r="GI131" s="435"/>
      <c r="GJ131" s="435"/>
      <c r="GK131" s="435"/>
      <c r="GL131" s="435"/>
      <c r="GM131" s="435"/>
      <c r="GN131" s="435"/>
      <c r="GO131" s="435"/>
      <c r="GP131" s="435"/>
      <c r="GQ131" s="435"/>
      <c r="GR131" s="435"/>
      <c r="GS131" s="435"/>
      <c r="GT131" s="435"/>
      <c r="GU131" s="435"/>
      <c r="GV131" s="435"/>
      <c r="GW131" s="435"/>
      <c r="GX131" s="435"/>
      <c r="GY131" s="435"/>
      <c r="GZ131" s="435"/>
      <c r="HA131" s="435"/>
      <c r="HB131" s="435"/>
      <c r="HC131" s="435"/>
      <c r="HD131" s="435"/>
      <c r="HE131" s="435"/>
      <c r="HF131" s="435"/>
      <c r="HG131" s="435"/>
      <c r="HH131" s="435"/>
      <c r="HI131" s="435"/>
      <c r="HJ131" s="435"/>
      <c r="HK131" s="435"/>
      <c r="HL131" s="435"/>
      <c r="HM131" s="435"/>
      <c r="HN131" s="435"/>
      <c r="HO131" s="435"/>
      <c r="HP131" s="435"/>
      <c r="HQ131" s="435"/>
      <c r="HR131" s="435"/>
      <c r="HS131" s="435"/>
      <c r="HT131" s="435"/>
      <c r="HU131" s="435"/>
      <c r="HV131" s="435"/>
      <c r="HW131" s="435"/>
      <c r="HX131" s="435"/>
      <c r="HY131" s="435"/>
      <c r="HZ131" s="435"/>
      <c r="IA131" s="435"/>
      <c r="IB131" s="435"/>
      <c r="IC131" s="435"/>
      <c r="ID131" s="435"/>
      <c r="IE131" s="435"/>
      <c r="IF131" s="435"/>
      <c r="IG131" s="435"/>
      <c r="IH131" s="435"/>
      <c r="II131" s="435"/>
      <c r="IJ131" s="435"/>
      <c r="IK131" s="435"/>
      <c r="IL131" s="435"/>
      <c r="IM131" s="435"/>
      <c r="IN131" s="435"/>
      <c r="IO131" s="435"/>
      <c r="IP131" s="435"/>
      <c r="IQ131" s="435"/>
      <c r="IR131" s="435"/>
      <c r="IS131" s="435"/>
      <c r="IT131" s="435"/>
      <c r="IU131" s="435"/>
      <c r="IV131" s="435"/>
    </row>
    <row r="132" spans="2:256" ht="21.95" customHeight="1" x14ac:dyDescent="0.2">
      <c r="B132" s="594" t="s">
        <v>14</v>
      </c>
      <c r="C132" s="575"/>
      <c r="D132" s="575"/>
      <c r="E132" s="575"/>
      <c r="F132" s="575"/>
      <c r="G132" s="575"/>
      <c r="H132" s="575"/>
      <c r="I132" s="575"/>
      <c r="J132" s="576"/>
      <c r="K132" s="435"/>
      <c r="L132" s="435"/>
      <c r="M132" s="435"/>
      <c r="N132" s="435"/>
      <c r="O132" s="435"/>
      <c r="P132" s="435"/>
      <c r="Q132" s="435"/>
      <c r="R132" s="435"/>
      <c r="S132" s="435"/>
      <c r="T132" s="435"/>
      <c r="U132" s="435"/>
      <c r="V132" s="435"/>
      <c r="W132" s="435"/>
      <c r="X132" s="435"/>
      <c r="Y132" s="435"/>
      <c r="Z132" s="435"/>
      <c r="AA132" s="435"/>
      <c r="AB132" s="435"/>
      <c r="AC132" s="435"/>
      <c r="AD132" s="435"/>
      <c r="AE132" s="435"/>
      <c r="AF132" s="435"/>
      <c r="AG132" s="435"/>
      <c r="AH132" s="435"/>
      <c r="AI132" s="435"/>
      <c r="AJ132" s="435"/>
      <c r="AK132" s="435"/>
      <c r="AL132" s="435"/>
      <c r="AM132" s="435"/>
      <c r="AN132" s="435"/>
      <c r="AO132" s="435"/>
      <c r="AP132" s="435"/>
      <c r="AQ132" s="435"/>
      <c r="AR132" s="435"/>
      <c r="AS132" s="435"/>
      <c r="AT132" s="435"/>
      <c r="AU132" s="435"/>
      <c r="AV132" s="435"/>
      <c r="AW132" s="435"/>
      <c r="AX132" s="435"/>
      <c r="AY132" s="435"/>
      <c r="AZ132" s="435"/>
      <c r="BA132" s="435"/>
      <c r="BB132" s="435"/>
      <c r="BC132" s="435"/>
      <c r="BD132" s="435"/>
      <c r="BE132" s="435"/>
      <c r="BF132" s="435"/>
      <c r="BG132" s="435"/>
      <c r="BH132" s="435"/>
      <c r="BI132" s="435"/>
      <c r="BJ132" s="435"/>
      <c r="BK132" s="435"/>
      <c r="BL132" s="435"/>
      <c r="BM132" s="435"/>
      <c r="BN132" s="435"/>
      <c r="BO132" s="435"/>
      <c r="BP132" s="435"/>
      <c r="BQ132" s="435"/>
      <c r="BR132" s="435"/>
      <c r="BS132" s="435"/>
      <c r="BT132" s="435"/>
      <c r="BU132" s="435"/>
      <c r="BV132" s="435"/>
      <c r="BW132" s="435"/>
      <c r="BX132" s="435"/>
      <c r="BY132" s="435"/>
      <c r="BZ132" s="435"/>
      <c r="CA132" s="435"/>
      <c r="CB132" s="435"/>
      <c r="CC132" s="435"/>
      <c r="CD132" s="435"/>
      <c r="CE132" s="435"/>
      <c r="CF132" s="435"/>
      <c r="CG132" s="435"/>
      <c r="CH132" s="435"/>
      <c r="CI132" s="435"/>
      <c r="CJ132" s="435"/>
      <c r="CK132" s="435"/>
      <c r="CL132" s="435"/>
      <c r="CM132" s="435"/>
      <c r="CN132" s="435"/>
      <c r="CO132" s="435"/>
      <c r="CP132" s="435"/>
      <c r="CQ132" s="435"/>
      <c r="CR132" s="435"/>
      <c r="CS132" s="435"/>
      <c r="CT132" s="435"/>
      <c r="CU132" s="435"/>
      <c r="CV132" s="435"/>
      <c r="CW132" s="435"/>
      <c r="CX132" s="435"/>
      <c r="CY132" s="435"/>
      <c r="CZ132" s="435"/>
      <c r="DA132" s="435"/>
      <c r="DB132" s="435"/>
      <c r="DC132" s="435"/>
      <c r="DD132" s="435"/>
      <c r="DE132" s="435"/>
      <c r="DF132" s="435"/>
      <c r="DG132" s="435"/>
      <c r="DH132" s="435"/>
      <c r="DI132" s="435"/>
      <c r="DJ132" s="435"/>
      <c r="DK132" s="435"/>
      <c r="DL132" s="435"/>
      <c r="DM132" s="435"/>
      <c r="DN132" s="435"/>
      <c r="DO132" s="435"/>
      <c r="DP132" s="435"/>
      <c r="DQ132" s="435"/>
      <c r="DR132" s="435"/>
      <c r="DS132" s="435"/>
      <c r="DT132" s="435"/>
      <c r="DU132" s="435"/>
      <c r="DV132" s="435"/>
      <c r="DW132" s="435"/>
      <c r="DX132" s="435"/>
      <c r="DY132" s="435"/>
      <c r="DZ132" s="435"/>
      <c r="EA132" s="435"/>
      <c r="EB132" s="435"/>
      <c r="EC132" s="435"/>
      <c r="ED132" s="435"/>
      <c r="EE132" s="435"/>
      <c r="EF132" s="435"/>
      <c r="EG132" s="435"/>
      <c r="EH132" s="435"/>
      <c r="EI132" s="435"/>
      <c r="EJ132" s="435"/>
      <c r="EK132" s="435"/>
      <c r="EL132" s="435"/>
      <c r="EM132" s="435"/>
      <c r="EN132" s="435"/>
      <c r="EO132" s="435"/>
      <c r="EP132" s="435"/>
      <c r="EQ132" s="435"/>
      <c r="ER132" s="435"/>
      <c r="ES132" s="435"/>
      <c r="ET132" s="435"/>
      <c r="EU132" s="435"/>
      <c r="EV132" s="435"/>
      <c r="EW132" s="435"/>
      <c r="EX132" s="435"/>
      <c r="EY132" s="435"/>
      <c r="EZ132" s="435"/>
      <c r="FA132" s="435"/>
      <c r="FB132" s="435"/>
      <c r="FC132" s="435"/>
      <c r="FD132" s="435"/>
      <c r="FE132" s="435"/>
      <c r="FF132" s="435"/>
      <c r="FG132" s="435"/>
      <c r="FH132" s="435"/>
      <c r="FI132" s="435"/>
      <c r="FJ132" s="435"/>
      <c r="FK132" s="435"/>
      <c r="FL132" s="435"/>
      <c r="FM132" s="435"/>
      <c r="FN132" s="435"/>
      <c r="FO132" s="435"/>
      <c r="FP132" s="435"/>
      <c r="FQ132" s="435"/>
      <c r="FR132" s="435"/>
      <c r="FS132" s="435"/>
      <c r="FT132" s="435"/>
      <c r="FU132" s="435"/>
      <c r="FV132" s="435"/>
      <c r="FW132" s="435"/>
      <c r="FX132" s="435"/>
      <c r="FY132" s="435"/>
      <c r="FZ132" s="435"/>
      <c r="GA132" s="435"/>
      <c r="GB132" s="435"/>
      <c r="GC132" s="435"/>
      <c r="GD132" s="435"/>
      <c r="GE132" s="435"/>
      <c r="GF132" s="435"/>
      <c r="GG132" s="435"/>
      <c r="GH132" s="435"/>
      <c r="GI132" s="435"/>
      <c r="GJ132" s="435"/>
      <c r="GK132" s="435"/>
      <c r="GL132" s="435"/>
      <c r="GM132" s="435"/>
      <c r="GN132" s="435"/>
      <c r="GO132" s="435"/>
      <c r="GP132" s="435"/>
      <c r="GQ132" s="435"/>
      <c r="GR132" s="435"/>
      <c r="GS132" s="435"/>
      <c r="GT132" s="435"/>
      <c r="GU132" s="435"/>
      <c r="GV132" s="435"/>
      <c r="GW132" s="435"/>
      <c r="GX132" s="435"/>
      <c r="GY132" s="435"/>
      <c r="GZ132" s="435"/>
      <c r="HA132" s="435"/>
      <c r="HB132" s="435"/>
      <c r="HC132" s="435"/>
      <c r="HD132" s="435"/>
      <c r="HE132" s="435"/>
      <c r="HF132" s="435"/>
      <c r="HG132" s="435"/>
      <c r="HH132" s="435"/>
      <c r="HI132" s="435"/>
      <c r="HJ132" s="435"/>
      <c r="HK132" s="435"/>
      <c r="HL132" s="435"/>
      <c r="HM132" s="435"/>
      <c r="HN132" s="435"/>
      <c r="HO132" s="435"/>
      <c r="HP132" s="435"/>
      <c r="HQ132" s="435"/>
      <c r="HR132" s="435"/>
      <c r="HS132" s="435"/>
      <c r="HT132" s="435"/>
      <c r="HU132" s="435"/>
      <c r="HV132" s="435"/>
      <c r="HW132" s="435"/>
      <c r="HX132" s="435"/>
      <c r="HY132" s="435"/>
      <c r="HZ132" s="435"/>
      <c r="IA132" s="435"/>
      <c r="IB132" s="435"/>
      <c r="IC132" s="435"/>
      <c r="ID132" s="435"/>
      <c r="IE132" s="435"/>
      <c r="IF132" s="435"/>
      <c r="IG132" s="435"/>
      <c r="IH132" s="435"/>
      <c r="II132" s="435"/>
      <c r="IJ132" s="435"/>
      <c r="IK132" s="435"/>
      <c r="IL132" s="435"/>
      <c r="IM132" s="435"/>
      <c r="IN132" s="435"/>
      <c r="IO132" s="435"/>
      <c r="IP132" s="435"/>
      <c r="IQ132" s="435"/>
      <c r="IR132" s="435"/>
      <c r="IS132" s="435"/>
      <c r="IT132" s="435"/>
      <c r="IU132" s="435"/>
      <c r="IV132" s="435"/>
    </row>
    <row r="133" spans="2:256" ht="21.95" customHeight="1" x14ac:dyDescent="0.2">
      <c r="B133" s="436"/>
      <c r="C133" s="588" t="s">
        <v>136</v>
      </c>
      <c r="D133" s="588"/>
      <c r="E133" s="588"/>
      <c r="F133" s="588"/>
      <c r="G133" s="588"/>
      <c r="H133" s="588"/>
      <c r="I133" s="588"/>
      <c r="J133" s="588"/>
      <c r="K133" s="435"/>
      <c r="L133" s="435"/>
      <c r="M133" s="435"/>
      <c r="N133" s="435"/>
      <c r="O133" s="435"/>
      <c r="P133" s="435"/>
      <c r="Q133" s="435"/>
      <c r="R133" s="435"/>
      <c r="S133" s="435"/>
      <c r="T133" s="435"/>
      <c r="U133" s="435"/>
      <c r="V133" s="435"/>
      <c r="W133" s="435"/>
      <c r="X133" s="435"/>
      <c r="Y133" s="435"/>
      <c r="Z133" s="435"/>
      <c r="AA133" s="435"/>
      <c r="AB133" s="435"/>
      <c r="AC133" s="435"/>
      <c r="AD133" s="435"/>
      <c r="AE133" s="435"/>
      <c r="AF133" s="435"/>
      <c r="AG133" s="435"/>
      <c r="AH133" s="435"/>
      <c r="AI133" s="435"/>
      <c r="AJ133" s="435"/>
      <c r="AK133" s="435"/>
      <c r="AL133" s="435"/>
      <c r="AM133" s="435"/>
      <c r="AN133" s="435"/>
      <c r="AO133" s="435"/>
      <c r="AP133" s="435"/>
      <c r="AQ133" s="435"/>
      <c r="AR133" s="435"/>
      <c r="AS133" s="435"/>
      <c r="AT133" s="435"/>
      <c r="AU133" s="435"/>
      <c r="AV133" s="435"/>
      <c r="AW133" s="435"/>
      <c r="AX133" s="435"/>
      <c r="AY133" s="435"/>
      <c r="AZ133" s="435"/>
      <c r="BA133" s="435"/>
      <c r="BB133" s="435"/>
      <c r="BC133" s="435"/>
      <c r="BD133" s="435"/>
      <c r="BE133" s="435"/>
      <c r="BF133" s="435"/>
      <c r="BG133" s="435"/>
      <c r="BH133" s="435"/>
      <c r="BI133" s="435"/>
      <c r="BJ133" s="435"/>
      <c r="BK133" s="435"/>
      <c r="BL133" s="435"/>
      <c r="BM133" s="435"/>
      <c r="BN133" s="435"/>
      <c r="BO133" s="435"/>
      <c r="BP133" s="435"/>
      <c r="BQ133" s="435"/>
      <c r="BR133" s="435"/>
      <c r="BS133" s="435"/>
      <c r="BT133" s="435"/>
      <c r="BU133" s="435"/>
      <c r="BV133" s="435"/>
      <c r="BW133" s="435"/>
      <c r="BX133" s="435"/>
      <c r="BY133" s="435"/>
      <c r="BZ133" s="435"/>
      <c r="CA133" s="435"/>
      <c r="CB133" s="435"/>
      <c r="CC133" s="435"/>
      <c r="CD133" s="435"/>
      <c r="CE133" s="435"/>
      <c r="CF133" s="435"/>
      <c r="CG133" s="435"/>
      <c r="CH133" s="435"/>
      <c r="CI133" s="435"/>
      <c r="CJ133" s="435"/>
      <c r="CK133" s="435"/>
      <c r="CL133" s="435"/>
      <c r="CM133" s="435"/>
      <c r="CN133" s="435"/>
      <c r="CO133" s="435"/>
      <c r="CP133" s="435"/>
      <c r="CQ133" s="435"/>
      <c r="CR133" s="435"/>
      <c r="CS133" s="435"/>
      <c r="CT133" s="435"/>
      <c r="CU133" s="435"/>
      <c r="CV133" s="435"/>
      <c r="CW133" s="435"/>
      <c r="CX133" s="435"/>
      <c r="CY133" s="435"/>
      <c r="CZ133" s="435"/>
      <c r="DA133" s="435"/>
      <c r="DB133" s="435"/>
      <c r="DC133" s="435"/>
      <c r="DD133" s="435"/>
      <c r="DE133" s="435"/>
      <c r="DF133" s="435"/>
      <c r="DG133" s="435"/>
      <c r="DH133" s="435"/>
      <c r="DI133" s="435"/>
      <c r="DJ133" s="435"/>
      <c r="DK133" s="435"/>
      <c r="DL133" s="435"/>
      <c r="DM133" s="435"/>
      <c r="DN133" s="435"/>
      <c r="DO133" s="435"/>
      <c r="DP133" s="435"/>
      <c r="DQ133" s="435"/>
      <c r="DR133" s="435"/>
      <c r="DS133" s="435"/>
      <c r="DT133" s="435"/>
      <c r="DU133" s="435"/>
      <c r="DV133" s="435"/>
      <c r="DW133" s="435"/>
      <c r="DX133" s="435"/>
      <c r="DY133" s="435"/>
      <c r="DZ133" s="435"/>
      <c r="EA133" s="435"/>
      <c r="EB133" s="435"/>
      <c r="EC133" s="435"/>
      <c r="ED133" s="435"/>
      <c r="EE133" s="435"/>
      <c r="EF133" s="435"/>
      <c r="EG133" s="435"/>
      <c r="EH133" s="435"/>
      <c r="EI133" s="435"/>
      <c r="EJ133" s="435"/>
      <c r="EK133" s="435"/>
      <c r="EL133" s="435"/>
      <c r="EM133" s="435"/>
      <c r="EN133" s="435"/>
      <c r="EO133" s="435"/>
      <c r="EP133" s="435"/>
      <c r="EQ133" s="435"/>
      <c r="ER133" s="435"/>
      <c r="ES133" s="435"/>
      <c r="ET133" s="435"/>
      <c r="EU133" s="435"/>
      <c r="EV133" s="435"/>
      <c r="EW133" s="435"/>
      <c r="EX133" s="435"/>
      <c r="EY133" s="435"/>
      <c r="EZ133" s="435"/>
      <c r="FA133" s="435"/>
      <c r="FB133" s="435"/>
      <c r="FC133" s="435"/>
      <c r="FD133" s="435"/>
      <c r="FE133" s="435"/>
      <c r="FF133" s="435"/>
      <c r="FG133" s="435"/>
      <c r="FH133" s="435"/>
      <c r="FI133" s="435"/>
      <c r="FJ133" s="435"/>
      <c r="FK133" s="435"/>
      <c r="FL133" s="435"/>
      <c r="FM133" s="435"/>
      <c r="FN133" s="435"/>
      <c r="FO133" s="435"/>
      <c r="FP133" s="435"/>
      <c r="FQ133" s="435"/>
      <c r="FR133" s="435"/>
      <c r="FS133" s="435"/>
      <c r="FT133" s="435"/>
      <c r="FU133" s="435"/>
      <c r="FV133" s="435"/>
      <c r="FW133" s="435"/>
      <c r="FX133" s="435"/>
      <c r="FY133" s="435"/>
      <c r="FZ133" s="435"/>
      <c r="GA133" s="435"/>
      <c r="GB133" s="435"/>
      <c r="GC133" s="435"/>
      <c r="GD133" s="435"/>
      <c r="GE133" s="435"/>
      <c r="GF133" s="435"/>
      <c r="GG133" s="435"/>
      <c r="GH133" s="435"/>
      <c r="GI133" s="435"/>
      <c r="GJ133" s="435"/>
      <c r="GK133" s="435"/>
      <c r="GL133" s="435"/>
      <c r="GM133" s="435"/>
      <c r="GN133" s="435"/>
      <c r="GO133" s="435"/>
      <c r="GP133" s="435"/>
      <c r="GQ133" s="435"/>
      <c r="GR133" s="435"/>
      <c r="GS133" s="435"/>
      <c r="GT133" s="435"/>
      <c r="GU133" s="435"/>
      <c r="GV133" s="435"/>
      <c r="GW133" s="435"/>
      <c r="GX133" s="435"/>
      <c r="GY133" s="435"/>
      <c r="GZ133" s="435"/>
      <c r="HA133" s="435"/>
      <c r="HB133" s="435"/>
      <c r="HC133" s="435"/>
      <c r="HD133" s="435"/>
      <c r="HE133" s="435"/>
      <c r="HF133" s="435"/>
      <c r="HG133" s="435"/>
      <c r="HH133" s="435"/>
      <c r="HI133" s="435"/>
      <c r="HJ133" s="435"/>
      <c r="HK133" s="435"/>
      <c r="HL133" s="435"/>
      <c r="HM133" s="435"/>
      <c r="HN133" s="435"/>
      <c r="HO133" s="435"/>
      <c r="HP133" s="435"/>
      <c r="HQ133" s="435"/>
      <c r="HR133" s="435"/>
      <c r="HS133" s="435"/>
      <c r="HT133" s="435"/>
      <c r="HU133" s="435"/>
      <c r="HV133" s="435"/>
      <c r="HW133" s="435"/>
      <c r="HX133" s="435"/>
      <c r="HY133" s="435"/>
      <c r="HZ133" s="435"/>
      <c r="IA133" s="435"/>
      <c r="IB133" s="435"/>
      <c r="IC133" s="435"/>
      <c r="ID133" s="435"/>
      <c r="IE133" s="435"/>
      <c r="IF133" s="435"/>
      <c r="IG133" s="435"/>
      <c r="IH133" s="435"/>
      <c r="II133" s="435"/>
      <c r="IJ133" s="435"/>
      <c r="IK133" s="435"/>
      <c r="IL133" s="435"/>
      <c r="IM133" s="435"/>
      <c r="IN133" s="435"/>
      <c r="IO133" s="435"/>
      <c r="IP133" s="435"/>
      <c r="IQ133" s="435"/>
      <c r="IR133" s="435"/>
      <c r="IS133" s="435"/>
      <c r="IT133" s="435"/>
      <c r="IU133" s="435"/>
      <c r="IV133" s="435"/>
    </row>
    <row r="134" spans="2:256" ht="21.95" customHeight="1" x14ac:dyDescent="0.2">
      <c r="B134" s="436"/>
      <c r="C134" s="588"/>
      <c r="D134" s="588"/>
      <c r="E134" s="588"/>
      <c r="F134" s="588"/>
      <c r="G134" s="588"/>
      <c r="H134" s="588"/>
      <c r="I134" s="588"/>
      <c r="J134" s="588"/>
      <c r="K134" s="435"/>
      <c r="L134" s="435"/>
      <c r="M134" s="435"/>
      <c r="N134" s="435"/>
      <c r="O134" s="435"/>
      <c r="P134" s="435"/>
      <c r="Q134" s="435"/>
      <c r="R134" s="435"/>
      <c r="S134" s="435"/>
      <c r="T134" s="435"/>
      <c r="U134" s="435"/>
      <c r="V134" s="435"/>
      <c r="W134" s="435"/>
      <c r="X134" s="435"/>
      <c r="Y134" s="435"/>
      <c r="Z134" s="435"/>
      <c r="AA134" s="435"/>
      <c r="AB134" s="435"/>
      <c r="AC134" s="435"/>
      <c r="AD134" s="435"/>
      <c r="AE134" s="435"/>
      <c r="AF134" s="435"/>
      <c r="AG134" s="435"/>
      <c r="AH134" s="435"/>
      <c r="AI134" s="435"/>
      <c r="AJ134" s="435"/>
      <c r="AK134" s="435"/>
      <c r="AL134" s="435"/>
      <c r="AM134" s="435"/>
      <c r="AN134" s="435"/>
      <c r="AO134" s="435"/>
      <c r="AP134" s="435"/>
      <c r="AQ134" s="435"/>
      <c r="AR134" s="435"/>
      <c r="AS134" s="435"/>
      <c r="AT134" s="435"/>
      <c r="AU134" s="435"/>
      <c r="AV134" s="435"/>
      <c r="AW134" s="435"/>
      <c r="AX134" s="435"/>
      <c r="AY134" s="435"/>
      <c r="AZ134" s="435"/>
      <c r="BA134" s="435"/>
      <c r="BB134" s="435"/>
      <c r="BC134" s="435"/>
      <c r="BD134" s="435"/>
      <c r="BE134" s="435"/>
      <c r="BF134" s="435"/>
      <c r="BG134" s="435"/>
      <c r="BH134" s="435"/>
      <c r="BI134" s="435"/>
      <c r="BJ134" s="435"/>
      <c r="BK134" s="435"/>
      <c r="BL134" s="435"/>
      <c r="BM134" s="435"/>
      <c r="BN134" s="435"/>
      <c r="BO134" s="435"/>
      <c r="BP134" s="435"/>
      <c r="BQ134" s="435"/>
      <c r="BR134" s="435"/>
      <c r="BS134" s="435"/>
      <c r="BT134" s="435"/>
      <c r="BU134" s="435"/>
      <c r="BV134" s="435"/>
      <c r="BW134" s="435"/>
      <c r="BX134" s="435"/>
      <c r="BY134" s="435"/>
      <c r="BZ134" s="435"/>
      <c r="CA134" s="435"/>
      <c r="CB134" s="435"/>
      <c r="CC134" s="435"/>
      <c r="CD134" s="435"/>
      <c r="CE134" s="435"/>
      <c r="CF134" s="435"/>
      <c r="CG134" s="435"/>
      <c r="CH134" s="435"/>
      <c r="CI134" s="435"/>
      <c r="CJ134" s="435"/>
      <c r="CK134" s="435"/>
      <c r="CL134" s="435"/>
      <c r="CM134" s="435"/>
      <c r="CN134" s="435"/>
      <c r="CO134" s="435"/>
      <c r="CP134" s="435"/>
      <c r="CQ134" s="435"/>
      <c r="CR134" s="435"/>
      <c r="CS134" s="435"/>
      <c r="CT134" s="435"/>
      <c r="CU134" s="435"/>
      <c r="CV134" s="435"/>
      <c r="CW134" s="435"/>
      <c r="CX134" s="435"/>
      <c r="CY134" s="435"/>
      <c r="CZ134" s="435"/>
      <c r="DA134" s="435"/>
      <c r="DB134" s="435"/>
      <c r="DC134" s="435"/>
      <c r="DD134" s="435"/>
      <c r="DE134" s="435"/>
      <c r="DF134" s="435"/>
      <c r="DG134" s="435"/>
      <c r="DH134" s="435"/>
      <c r="DI134" s="435"/>
      <c r="DJ134" s="435"/>
      <c r="DK134" s="435"/>
      <c r="DL134" s="435"/>
      <c r="DM134" s="435"/>
      <c r="DN134" s="435"/>
      <c r="DO134" s="435"/>
      <c r="DP134" s="435"/>
      <c r="DQ134" s="435"/>
      <c r="DR134" s="435"/>
      <c r="DS134" s="435"/>
      <c r="DT134" s="435"/>
      <c r="DU134" s="435"/>
      <c r="DV134" s="435"/>
      <c r="DW134" s="435"/>
      <c r="DX134" s="435"/>
      <c r="DY134" s="435"/>
      <c r="DZ134" s="435"/>
      <c r="EA134" s="435"/>
      <c r="EB134" s="435"/>
      <c r="EC134" s="435"/>
      <c r="ED134" s="435"/>
      <c r="EE134" s="435"/>
      <c r="EF134" s="435"/>
      <c r="EG134" s="435"/>
      <c r="EH134" s="435"/>
      <c r="EI134" s="435"/>
      <c r="EJ134" s="435"/>
      <c r="EK134" s="435"/>
      <c r="EL134" s="435"/>
      <c r="EM134" s="435"/>
      <c r="EN134" s="435"/>
      <c r="EO134" s="435"/>
      <c r="EP134" s="435"/>
      <c r="EQ134" s="435"/>
      <c r="ER134" s="435"/>
      <c r="ES134" s="435"/>
      <c r="ET134" s="435"/>
      <c r="EU134" s="435"/>
      <c r="EV134" s="435"/>
      <c r="EW134" s="435"/>
      <c r="EX134" s="435"/>
      <c r="EY134" s="435"/>
      <c r="EZ134" s="435"/>
      <c r="FA134" s="435"/>
      <c r="FB134" s="435"/>
      <c r="FC134" s="435"/>
      <c r="FD134" s="435"/>
      <c r="FE134" s="435"/>
      <c r="FF134" s="435"/>
      <c r="FG134" s="435"/>
      <c r="FH134" s="435"/>
      <c r="FI134" s="435"/>
      <c r="FJ134" s="435"/>
      <c r="FK134" s="435"/>
      <c r="FL134" s="435"/>
      <c r="FM134" s="435"/>
      <c r="FN134" s="435"/>
      <c r="FO134" s="435"/>
      <c r="FP134" s="435"/>
      <c r="FQ134" s="435"/>
      <c r="FR134" s="435"/>
      <c r="FS134" s="435"/>
      <c r="FT134" s="435"/>
      <c r="FU134" s="435"/>
      <c r="FV134" s="435"/>
      <c r="FW134" s="435"/>
      <c r="FX134" s="435"/>
      <c r="FY134" s="435"/>
      <c r="FZ134" s="435"/>
      <c r="GA134" s="435"/>
      <c r="GB134" s="435"/>
      <c r="GC134" s="435"/>
      <c r="GD134" s="435"/>
      <c r="GE134" s="435"/>
      <c r="GF134" s="435"/>
      <c r="GG134" s="435"/>
      <c r="GH134" s="435"/>
      <c r="GI134" s="435"/>
      <c r="GJ134" s="435"/>
      <c r="GK134" s="435"/>
      <c r="GL134" s="435"/>
      <c r="GM134" s="435"/>
      <c r="GN134" s="435"/>
      <c r="GO134" s="435"/>
      <c r="GP134" s="435"/>
      <c r="GQ134" s="435"/>
      <c r="GR134" s="435"/>
      <c r="GS134" s="435"/>
      <c r="GT134" s="435"/>
      <c r="GU134" s="435"/>
      <c r="GV134" s="435"/>
      <c r="GW134" s="435"/>
      <c r="GX134" s="435"/>
      <c r="GY134" s="435"/>
      <c r="GZ134" s="435"/>
      <c r="HA134" s="435"/>
      <c r="HB134" s="435"/>
      <c r="HC134" s="435"/>
      <c r="HD134" s="435"/>
      <c r="HE134" s="435"/>
      <c r="HF134" s="435"/>
      <c r="HG134" s="435"/>
      <c r="HH134" s="435"/>
      <c r="HI134" s="435"/>
      <c r="HJ134" s="435"/>
      <c r="HK134" s="435"/>
      <c r="HL134" s="435"/>
      <c r="HM134" s="435"/>
      <c r="HN134" s="435"/>
      <c r="HO134" s="435"/>
      <c r="HP134" s="435"/>
      <c r="HQ134" s="435"/>
      <c r="HR134" s="435"/>
      <c r="HS134" s="435"/>
      <c r="HT134" s="435"/>
      <c r="HU134" s="435"/>
      <c r="HV134" s="435"/>
      <c r="HW134" s="435"/>
      <c r="HX134" s="435"/>
      <c r="HY134" s="435"/>
      <c r="HZ134" s="435"/>
      <c r="IA134" s="435"/>
      <c r="IB134" s="435"/>
      <c r="IC134" s="435"/>
      <c r="ID134" s="435"/>
      <c r="IE134" s="435"/>
      <c r="IF134" s="435"/>
      <c r="IG134" s="435"/>
      <c r="IH134" s="435"/>
      <c r="II134" s="435"/>
      <c r="IJ134" s="435"/>
      <c r="IK134" s="435"/>
      <c r="IL134" s="435"/>
      <c r="IM134" s="435"/>
      <c r="IN134" s="435"/>
      <c r="IO134" s="435"/>
      <c r="IP134" s="435"/>
      <c r="IQ134" s="435"/>
      <c r="IR134" s="435"/>
      <c r="IS134" s="435"/>
      <c r="IT134" s="435"/>
      <c r="IU134" s="435"/>
      <c r="IV134" s="435"/>
    </row>
    <row r="135" spans="2:256" ht="21.95" customHeight="1" x14ac:dyDescent="0.2">
      <c r="B135" s="436"/>
      <c r="C135" s="588"/>
      <c r="D135" s="588"/>
      <c r="E135" s="588"/>
      <c r="F135" s="588"/>
      <c r="G135" s="588"/>
      <c r="H135" s="588"/>
      <c r="I135" s="588"/>
      <c r="J135" s="588"/>
      <c r="K135" s="435"/>
      <c r="L135" s="435"/>
      <c r="M135" s="435"/>
      <c r="N135" s="435"/>
      <c r="O135" s="435"/>
      <c r="P135" s="435"/>
      <c r="Q135" s="435"/>
      <c r="R135" s="435"/>
      <c r="S135" s="435"/>
      <c r="T135" s="435"/>
      <c r="U135" s="435"/>
      <c r="V135" s="435"/>
      <c r="W135" s="435"/>
      <c r="X135" s="435"/>
      <c r="Y135" s="435"/>
      <c r="Z135" s="435"/>
      <c r="AA135" s="435"/>
      <c r="AB135" s="435"/>
      <c r="AC135" s="435"/>
      <c r="AD135" s="435"/>
      <c r="AE135" s="435"/>
      <c r="AF135" s="435"/>
      <c r="AG135" s="435"/>
      <c r="AH135" s="435"/>
      <c r="AI135" s="435"/>
      <c r="AJ135" s="435"/>
      <c r="AK135" s="435"/>
      <c r="AL135" s="435"/>
      <c r="AM135" s="435"/>
      <c r="AN135" s="435"/>
      <c r="AO135" s="435"/>
      <c r="AP135" s="435"/>
      <c r="AQ135" s="435"/>
      <c r="AR135" s="435"/>
      <c r="AS135" s="435"/>
      <c r="AT135" s="435"/>
      <c r="AU135" s="435"/>
      <c r="AV135" s="435"/>
      <c r="AW135" s="435"/>
      <c r="AX135" s="435"/>
      <c r="AY135" s="435"/>
      <c r="AZ135" s="435"/>
      <c r="BA135" s="435"/>
      <c r="BB135" s="435"/>
      <c r="BC135" s="435"/>
      <c r="BD135" s="435"/>
      <c r="BE135" s="435"/>
      <c r="BF135" s="435"/>
      <c r="BG135" s="435"/>
      <c r="BH135" s="435"/>
      <c r="BI135" s="435"/>
      <c r="BJ135" s="435"/>
      <c r="BK135" s="435"/>
      <c r="BL135" s="435"/>
      <c r="BM135" s="435"/>
      <c r="BN135" s="435"/>
      <c r="BO135" s="435"/>
      <c r="BP135" s="435"/>
      <c r="BQ135" s="435"/>
      <c r="BR135" s="435"/>
      <c r="BS135" s="435"/>
      <c r="BT135" s="435"/>
      <c r="BU135" s="435"/>
      <c r="BV135" s="435"/>
      <c r="BW135" s="435"/>
      <c r="BX135" s="435"/>
      <c r="BY135" s="435"/>
      <c r="BZ135" s="435"/>
      <c r="CA135" s="435"/>
      <c r="CB135" s="435"/>
      <c r="CC135" s="435"/>
      <c r="CD135" s="435"/>
      <c r="CE135" s="435"/>
      <c r="CF135" s="435"/>
      <c r="CG135" s="435"/>
      <c r="CH135" s="435"/>
      <c r="CI135" s="435"/>
      <c r="CJ135" s="435"/>
      <c r="CK135" s="435"/>
      <c r="CL135" s="435"/>
      <c r="CM135" s="435"/>
      <c r="CN135" s="435"/>
      <c r="CO135" s="435"/>
      <c r="CP135" s="435"/>
      <c r="CQ135" s="435"/>
      <c r="CR135" s="435"/>
      <c r="CS135" s="435"/>
      <c r="CT135" s="435"/>
      <c r="CU135" s="435"/>
      <c r="CV135" s="435"/>
      <c r="CW135" s="435"/>
      <c r="CX135" s="435"/>
      <c r="CY135" s="435"/>
      <c r="CZ135" s="435"/>
      <c r="DA135" s="435"/>
      <c r="DB135" s="435"/>
      <c r="DC135" s="435"/>
      <c r="DD135" s="435"/>
      <c r="DE135" s="435"/>
      <c r="DF135" s="435"/>
      <c r="DG135" s="435"/>
      <c r="DH135" s="435"/>
      <c r="DI135" s="435"/>
      <c r="DJ135" s="435"/>
      <c r="DK135" s="435"/>
      <c r="DL135" s="435"/>
      <c r="DM135" s="435"/>
      <c r="DN135" s="435"/>
      <c r="DO135" s="435"/>
      <c r="DP135" s="435"/>
      <c r="DQ135" s="435"/>
      <c r="DR135" s="435"/>
      <c r="DS135" s="435"/>
      <c r="DT135" s="435"/>
      <c r="DU135" s="435"/>
      <c r="DV135" s="435"/>
      <c r="DW135" s="435"/>
      <c r="DX135" s="435"/>
      <c r="DY135" s="435"/>
      <c r="DZ135" s="435"/>
      <c r="EA135" s="435"/>
      <c r="EB135" s="435"/>
      <c r="EC135" s="435"/>
      <c r="ED135" s="435"/>
      <c r="EE135" s="435"/>
      <c r="EF135" s="435"/>
      <c r="EG135" s="435"/>
      <c r="EH135" s="435"/>
      <c r="EI135" s="435"/>
      <c r="EJ135" s="435"/>
      <c r="EK135" s="435"/>
      <c r="EL135" s="435"/>
      <c r="EM135" s="435"/>
      <c r="EN135" s="435"/>
      <c r="EO135" s="435"/>
      <c r="EP135" s="435"/>
      <c r="EQ135" s="435"/>
      <c r="ER135" s="435"/>
      <c r="ES135" s="435"/>
      <c r="ET135" s="435"/>
      <c r="EU135" s="435"/>
      <c r="EV135" s="435"/>
      <c r="EW135" s="435"/>
      <c r="EX135" s="435"/>
      <c r="EY135" s="435"/>
      <c r="EZ135" s="435"/>
      <c r="FA135" s="435"/>
      <c r="FB135" s="435"/>
      <c r="FC135" s="435"/>
      <c r="FD135" s="435"/>
      <c r="FE135" s="435"/>
      <c r="FF135" s="435"/>
      <c r="FG135" s="435"/>
      <c r="FH135" s="435"/>
      <c r="FI135" s="435"/>
      <c r="FJ135" s="435"/>
      <c r="FK135" s="435"/>
      <c r="FL135" s="435"/>
      <c r="FM135" s="435"/>
      <c r="FN135" s="435"/>
      <c r="FO135" s="435"/>
      <c r="FP135" s="435"/>
      <c r="FQ135" s="435"/>
      <c r="FR135" s="435"/>
      <c r="FS135" s="435"/>
      <c r="FT135" s="435"/>
      <c r="FU135" s="435"/>
      <c r="FV135" s="435"/>
      <c r="FW135" s="435"/>
      <c r="FX135" s="435"/>
      <c r="FY135" s="435"/>
      <c r="FZ135" s="435"/>
      <c r="GA135" s="435"/>
      <c r="GB135" s="435"/>
      <c r="GC135" s="435"/>
      <c r="GD135" s="435"/>
      <c r="GE135" s="435"/>
      <c r="GF135" s="435"/>
      <c r="GG135" s="435"/>
      <c r="GH135" s="435"/>
      <c r="GI135" s="435"/>
      <c r="GJ135" s="435"/>
      <c r="GK135" s="435"/>
      <c r="GL135" s="435"/>
      <c r="GM135" s="435"/>
      <c r="GN135" s="435"/>
      <c r="GO135" s="435"/>
      <c r="GP135" s="435"/>
      <c r="GQ135" s="435"/>
      <c r="GR135" s="435"/>
      <c r="GS135" s="435"/>
      <c r="GT135" s="435"/>
      <c r="GU135" s="435"/>
      <c r="GV135" s="435"/>
      <c r="GW135" s="435"/>
      <c r="GX135" s="435"/>
      <c r="GY135" s="435"/>
      <c r="GZ135" s="435"/>
      <c r="HA135" s="435"/>
      <c r="HB135" s="435"/>
      <c r="HC135" s="435"/>
      <c r="HD135" s="435"/>
      <c r="HE135" s="435"/>
      <c r="HF135" s="435"/>
      <c r="HG135" s="435"/>
      <c r="HH135" s="435"/>
      <c r="HI135" s="435"/>
      <c r="HJ135" s="435"/>
      <c r="HK135" s="435"/>
      <c r="HL135" s="435"/>
      <c r="HM135" s="435"/>
      <c r="HN135" s="435"/>
      <c r="HO135" s="435"/>
      <c r="HP135" s="435"/>
      <c r="HQ135" s="435"/>
      <c r="HR135" s="435"/>
      <c r="HS135" s="435"/>
      <c r="HT135" s="435"/>
      <c r="HU135" s="435"/>
      <c r="HV135" s="435"/>
      <c r="HW135" s="435"/>
      <c r="HX135" s="435"/>
      <c r="HY135" s="435"/>
      <c r="HZ135" s="435"/>
      <c r="IA135" s="435"/>
      <c r="IB135" s="435"/>
      <c r="IC135" s="435"/>
      <c r="ID135" s="435"/>
      <c r="IE135" s="435"/>
      <c r="IF135" s="435"/>
      <c r="IG135" s="435"/>
      <c r="IH135" s="435"/>
      <c r="II135" s="435"/>
      <c r="IJ135" s="435"/>
      <c r="IK135" s="435"/>
      <c r="IL135" s="435"/>
      <c r="IM135" s="435"/>
      <c r="IN135" s="435"/>
      <c r="IO135" s="435"/>
      <c r="IP135" s="435"/>
      <c r="IQ135" s="435"/>
      <c r="IR135" s="435"/>
      <c r="IS135" s="435"/>
      <c r="IT135" s="435"/>
      <c r="IU135" s="435"/>
      <c r="IV135" s="435"/>
    </row>
    <row r="136" spans="2:256" ht="21.95" customHeight="1" x14ac:dyDescent="0.2">
      <c r="B136" s="436"/>
      <c r="C136" s="588"/>
      <c r="D136" s="588"/>
      <c r="E136" s="588"/>
      <c r="F136" s="588"/>
      <c r="G136" s="588"/>
      <c r="H136" s="588"/>
      <c r="I136" s="588"/>
      <c r="J136" s="588"/>
      <c r="K136" s="435"/>
      <c r="L136" s="435"/>
      <c r="M136" s="435"/>
      <c r="N136" s="435"/>
      <c r="O136" s="435"/>
      <c r="P136" s="435"/>
      <c r="Q136" s="435"/>
      <c r="R136" s="435"/>
      <c r="S136" s="435"/>
      <c r="T136" s="435"/>
      <c r="U136" s="435"/>
      <c r="V136" s="435"/>
      <c r="W136" s="435"/>
      <c r="X136" s="435"/>
      <c r="Y136" s="435"/>
      <c r="Z136" s="435"/>
      <c r="AA136" s="435"/>
      <c r="AB136" s="435"/>
      <c r="AC136" s="435"/>
      <c r="AD136" s="435"/>
      <c r="AE136" s="435"/>
      <c r="AF136" s="435"/>
      <c r="AG136" s="435"/>
      <c r="AH136" s="435"/>
      <c r="AI136" s="435"/>
      <c r="AJ136" s="435"/>
      <c r="AK136" s="435"/>
      <c r="AL136" s="435"/>
      <c r="AM136" s="435"/>
      <c r="AN136" s="435"/>
      <c r="AO136" s="435"/>
      <c r="AP136" s="435"/>
      <c r="AQ136" s="435"/>
      <c r="AR136" s="435"/>
      <c r="AS136" s="435"/>
      <c r="AT136" s="435"/>
      <c r="AU136" s="435"/>
      <c r="AV136" s="435"/>
      <c r="AW136" s="435"/>
      <c r="AX136" s="435"/>
      <c r="AY136" s="435"/>
      <c r="AZ136" s="435"/>
      <c r="BA136" s="435"/>
      <c r="BB136" s="435"/>
      <c r="BC136" s="435"/>
      <c r="BD136" s="435"/>
      <c r="BE136" s="435"/>
      <c r="BF136" s="435"/>
      <c r="BG136" s="435"/>
      <c r="BH136" s="435"/>
      <c r="BI136" s="435"/>
      <c r="BJ136" s="435"/>
      <c r="BK136" s="435"/>
      <c r="BL136" s="435"/>
      <c r="BM136" s="435"/>
      <c r="BN136" s="435"/>
      <c r="BO136" s="435"/>
      <c r="BP136" s="435"/>
      <c r="BQ136" s="435"/>
      <c r="BR136" s="435"/>
      <c r="BS136" s="435"/>
      <c r="BT136" s="435"/>
      <c r="BU136" s="435"/>
      <c r="BV136" s="435"/>
      <c r="BW136" s="435"/>
      <c r="BX136" s="435"/>
      <c r="BY136" s="435"/>
      <c r="BZ136" s="435"/>
      <c r="CA136" s="435"/>
      <c r="CB136" s="435"/>
      <c r="CC136" s="435"/>
      <c r="CD136" s="435"/>
      <c r="CE136" s="435"/>
      <c r="CF136" s="435"/>
      <c r="CG136" s="435"/>
      <c r="CH136" s="435"/>
      <c r="CI136" s="435"/>
      <c r="CJ136" s="435"/>
      <c r="CK136" s="435"/>
      <c r="CL136" s="435"/>
      <c r="CM136" s="435"/>
      <c r="CN136" s="435"/>
      <c r="CO136" s="435"/>
      <c r="CP136" s="435"/>
      <c r="CQ136" s="435"/>
      <c r="CR136" s="435"/>
      <c r="CS136" s="435"/>
      <c r="CT136" s="435"/>
      <c r="CU136" s="435"/>
      <c r="CV136" s="435"/>
      <c r="CW136" s="435"/>
      <c r="CX136" s="435"/>
      <c r="CY136" s="435"/>
      <c r="CZ136" s="435"/>
      <c r="DA136" s="435"/>
      <c r="DB136" s="435"/>
      <c r="DC136" s="435"/>
      <c r="DD136" s="435"/>
      <c r="DE136" s="435"/>
      <c r="DF136" s="435"/>
      <c r="DG136" s="435"/>
      <c r="DH136" s="435"/>
      <c r="DI136" s="435"/>
      <c r="DJ136" s="435"/>
      <c r="DK136" s="435"/>
      <c r="DL136" s="435"/>
      <c r="DM136" s="435"/>
      <c r="DN136" s="435"/>
      <c r="DO136" s="435"/>
      <c r="DP136" s="435"/>
      <c r="DQ136" s="435"/>
      <c r="DR136" s="435"/>
      <c r="DS136" s="435"/>
      <c r="DT136" s="435"/>
      <c r="DU136" s="435"/>
      <c r="DV136" s="435"/>
      <c r="DW136" s="435"/>
      <c r="DX136" s="435"/>
      <c r="DY136" s="435"/>
      <c r="DZ136" s="435"/>
      <c r="EA136" s="435"/>
      <c r="EB136" s="435"/>
      <c r="EC136" s="435"/>
      <c r="ED136" s="435"/>
      <c r="EE136" s="435"/>
      <c r="EF136" s="435"/>
      <c r="EG136" s="435"/>
      <c r="EH136" s="435"/>
      <c r="EI136" s="435"/>
      <c r="EJ136" s="435"/>
      <c r="EK136" s="435"/>
      <c r="EL136" s="435"/>
      <c r="EM136" s="435"/>
      <c r="EN136" s="435"/>
      <c r="EO136" s="435"/>
      <c r="EP136" s="435"/>
      <c r="EQ136" s="435"/>
      <c r="ER136" s="435"/>
      <c r="ES136" s="435"/>
      <c r="ET136" s="435"/>
      <c r="EU136" s="435"/>
      <c r="EV136" s="435"/>
      <c r="EW136" s="435"/>
      <c r="EX136" s="435"/>
      <c r="EY136" s="435"/>
      <c r="EZ136" s="435"/>
      <c r="FA136" s="435"/>
      <c r="FB136" s="435"/>
      <c r="FC136" s="435"/>
      <c r="FD136" s="435"/>
      <c r="FE136" s="435"/>
      <c r="FF136" s="435"/>
      <c r="FG136" s="435"/>
      <c r="FH136" s="435"/>
      <c r="FI136" s="435"/>
      <c r="FJ136" s="435"/>
      <c r="FK136" s="435"/>
      <c r="FL136" s="435"/>
      <c r="FM136" s="435"/>
      <c r="FN136" s="435"/>
      <c r="FO136" s="435"/>
      <c r="FP136" s="435"/>
      <c r="FQ136" s="435"/>
      <c r="FR136" s="435"/>
      <c r="FS136" s="435"/>
      <c r="FT136" s="435"/>
      <c r="FU136" s="435"/>
      <c r="FV136" s="435"/>
      <c r="FW136" s="435"/>
      <c r="FX136" s="435"/>
      <c r="FY136" s="435"/>
      <c r="FZ136" s="435"/>
      <c r="GA136" s="435"/>
      <c r="GB136" s="435"/>
      <c r="GC136" s="435"/>
      <c r="GD136" s="435"/>
      <c r="GE136" s="435"/>
      <c r="GF136" s="435"/>
      <c r="GG136" s="435"/>
      <c r="GH136" s="435"/>
      <c r="GI136" s="435"/>
      <c r="GJ136" s="435"/>
      <c r="GK136" s="435"/>
      <c r="GL136" s="435"/>
      <c r="GM136" s="435"/>
      <c r="GN136" s="435"/>
      <c r="GO136" s="435"/>
      <c r="GP136" s="435"/>
      <c r="GQ136" s="435"/>
      <c r="GR136" s="435"/>
      <c r="GS136" s="435"/>
      <c r="GT136" s="435"/>
      <c r="GU136" s="435"/>
      <c r="GV136" s="435"/>
      <c r="GW136" s="435"/>
      <c r="GX136" s="435"/>
      <c r="GY136" s="435"/>
      <c r="GZ136" s="435"/>
      <c r="HA136" s="435"/>
      <c r="HB136" s="435"/>
      <c r="HC136" s="435"/>
      <c r="HD136" s="435"/>
      <c r="HE136" s="435"/>
      <c r="HF136" s="435"/>
      <c r="HG136" s="435"/>
      <c r="HH136" s="435"/>
      <c r="HI136" s="435"/>
      <c r="HJ136" s="435"/>
      <c r="HK136" s="435"/>
      <c r="HL136" s="435"/>
      <c r="HM136" s="435"/>
      <c r="HN136" s="435"/>
      <c r="HO136" s="435"/>
      <c r="HP136" s="435"/>
      <c r="HQ136" s="435"/>
      <c r="HR136" s="435"/>
      <c r="HS136" s="435"/>
      <c r="HT136" s="435"/>
      <c r="HU136" s="435"/>
      <c r="HV136" s="435"/>
      <c r="HW136" s="435"/>
      <c r="HX136" s="435"/>
      <c r="HY136" s="435"/>
      <c r="HZ136" s="435"/>
      <c r="IA136" s="435"/>
      <c r="IB136" s="435"/>
      <c r="IC136" s="435"/>
      <c r="ID136" s="435"/>
      <c r="IE136" s="435"/>
      <c r="IF136" s="435"/>
      <c r="IG136" s="435"/>
      <c r="IH136" s="435"/>
      <c r="II136" s="435"/>
      <c r="IJ136" s="435"/>
      <c r="IK136" s="435"/>
      <c r="IL136" s="435"/>
      <c r="IM136" s="435"/>
      <c r="IN136" s="435"/>
      <c r="IO136" s="435"/>
      <c r="IP136" s="435"/>
      <c r="IQ136" s="435"/>
      <c r="IR136" s="435"/>
      <c r="IS136" s="435"/>
      <c r="IT136" s="435"/>
      <c r="IU136" s="435"/>
      <c r="IV136" s="435"/>
    </row>
    <row r="137" spans="2:256" ht="12" x14ac:dyDescent="0.2">
      <c r="B137" s="436"/>
      <c r="C137" s="436"/>
      <c r="D137" s="436"/>
      <c r="E137" s="436"/>
      <c r="F137" s="436"/>
      <c r="G137" s="579"/>
      <c r="H137" s="579"/>
      <c r="I137" s="579"/>
      <c r="J137" s="579"/>
      <c r="K137" s="435"/>
      <c r="L137" s="435"/>
      <c r="M137" s="435"/>
      <c r="N137" s="435"/>
      <c r="O137" s="435"/>
      <c r="P137" s="435"/>
      <c r="Q137" s="435"/>
      <c r="R137" s="435"/>
      <c r="S137" s="435"/>
      <c r="T137" s="435"/>
      <c r="U137" s="435"/>
      <c r="V137" s="435"/>
      <c r="W137" s="435"/>
      <c r="X137" s="435"/>
      <c r="Y137" s="435"/>
      <c r="Z137" s="435"/>
      <c r="AA137" s="435"/>
      <c r="AB137" s="435"/>
      <c r="AC137" s="435"/>
      <c r="AD137" s="435"/>
      <c r="AE137" s="435"/>
      <c r="AF137" s="435"/>
      <c r="AG137" s="435"/>
      <c r="AH137" s="435"/>
      <c r="AI137" s="435"/>
      <c r="AJ137" s="435"/>
      <c r="AK137" s="435"/>
      <c r="AL137" s="435"/>
      <c r="AM137" s="435"/>
      <c r="AN137" s="435"/>
      <c r="AO137" s="435"/>
      <c r="AP137" s="435"/>
      <c r="AQ137" s="435"/>
      <c r="AR137" s="435"/>
      <c r="AS137" s="435"/>
      <c r="AT137" s="435"/>
      <c r="AU137" s="435"/>
      <c r="AV137" s="435"/>
      <c r="AW137" s="435"/>
      <c r="AX137" s="435"/>
      <c r="AY137" s="435"/>
      <c r="AZ137" s="435"/>
      <c r="BA137" s="435"/>
      <c r="BB137" s="435"/>
      <c r="BC137" s="435"/>
      <c r="BD137" s="435"/>
      <c r="BE137" s="435"/>
      <c r="BF137" s="435"/>
      <c r="BG137" s="435"/>
      <c r="BH137" s="435"/>
      <c r="BI137" s="435"/>
      <c r="BJ137" s="435"/>
      <c r="BK137" s="435"/>
      <c r="BL137" s="435"/>
      <c r="BM137" s="435"/>
      <c r="BN137" s="435"/>
      <c r="BO137" s="435"/>
      <c r="BP137" s="435"/>
      <c r="BQ137" s="435"/>
      <c r="BR137" s="435"/>
      <c r="BS137" s="435"/>
      <c r="BT137" s="435"/>
      <c r="BU137" s="435"/>
      <c r="BV137" s="435"/>
      <c r="BW137" s="435"/>
      <c r="BX137" s="435"/>
      <c r="BY137" s="435"/>
      <c r="BZ137" s="435"/>
      <c r="CA137" s="435"/>
      <c r="CB137" s="435"/>
      <c r="CC137" s="435"/>
      <c r="CD137" s="435"/>
      <c r="CE137" s="435"/>
      <c r="CF137" s="435"/>
      <c r="CG137" s="435"/>
      <c r="CH137" s="435"/>
      <c r="CI137" s="435"/>
      <c r="CJ137" s="435"/>
      <c r="CK137" s="435"/>
      <c r="CL137" s="435"/>
      <c r="CM137" s="435"/>
      <c r="CN137" s="435"/>
      <c r="CO137" s="435"/>
      <c r="CP137" s="435"/>
      <c r="CQ137" s="435"/>
      <c r="CR137" s="435"/>
      <c r="CS137" s="435"/>
      <c r="CT137" s="435"/>
      <c r="CU137" s="435"/>
      <c r="CV137" s="435"/>
      <c r="CW137" s="435"/>
      <c r="CX137" s="435"/>
      <c r="CY137" s="435"/>
      <c r="CZ137" s="435"/>
      <c r="DA137" s="435"/>
      <c r="DB137" s="435"/>
      <c r="DC137" s="435"/>
      <c r="DD137" s="435"/>
      <c r="DE137" s="435"/>
      <c r="DF137" s="435"/>
      <c r="DG137" s="435"/>
      <c r="DH137" s="435"/>
      <c r="DI137" s="435"/>
      <c r="DJ137" s="435"/>
      <c r="DK137" s="435"/>
      <c r="DL137" s="435"/>
      <c r="DM137" s="435"/>
      <c r="DN137" s="435"/>
      <c r="DO137" s="435"/>
      <c r="DP137" s="435"/>
      <c r="DQ137" s="435"/>
      <c r="DR137" s="435"/>
      <c r="DS137" s="435"/>
      <c r="DT137" s="435"/>
      <c r="DU137" s="435"/>
      <c r="DV137" s="435"/>
      <c r="DW137" s="435"/>
      <c r="DX137" s="435"/>
      <c r="DY137" s="435"/>
      <c r="DZ137" s="435"/>
      <c r="EA137" s="435"/>
      <c r="EB137" s="435"/>
      <c r="EC137" s="435"/>
      <c r="ED137" s="435"/>
      <c r="EE137" s="435"/>
      <c r="EF137" s="435"/>
      <c r="EG137" s="435"/>
      <c r="EH137" s="435"/>
      <c r="EI137" s="435"/>
      <c r="EJ137" s="435"/>
      <c r="EK137" s="435"/>
      <c r="EL137" s="435"/>
      <c r="EM137" s="435"/>
      <c r="EN137" s="435"/>
      <c r="EO137" s="435"/>
      <c r="EP137" s="435"/>
      <c r="EQ137" s="435"/>
      <c r="ER137" s="435"/>
      <c r="ES137" s="435"/>
      <c r="ET137" s="435"/>
      <c r="EU137" s="435"/>
      <c r="EV137" s="435"/>
      <c r="EW137" s="435"/>
      <c r="EX137" s="435"/>
      <c r="EY137" s="435"/>
      <c r="EZ137" s="435"/>
      <c r="FA137" s="435"/>
      <c r="FB137" s="435"/>
      <c r="FC137" s="435"/>
      <c r="FD137" s="435"/>
      <c r="FE137" s="435"/>
      <c r="FF137" s="435"/>
      <c r="FG137" s="435"/>
      <c r="FH137" s="435"/>
      <c r="FI137" s="435"/>
      <c r="FJ137" s="435"/>
      <c r="FK137" s="435"/>
      <c r="FL137" s="435"/>
      <c r="FM137" s="435"/>
      <c r="FN137" s="435"/>
      <c r="FO137" s="435"/>
      <c r="FP137" s="435"/>
      <c r="FQ137" s="435"/>
      <c r="FR137" s="435"/>
      <c r="FS137" s="435"/>
      <c r="FT137" s="435"/>
      <c r="FU137" s="435"/>
      <c r="FV137" s="435"/>
      <c r="FW137" s="435"/>
      <c r="FX137" s="435"/>
      <c r="FY137" s="435"/>
      <c r="FZ137" s="435"/>
      <c r="GA137" s="435"/>
      <c r="GB137" s="435"/>
      <c r="GC137" s="435"/>
      <c r="GD137" s="435"/>
      <c r="GE137" s="435"/>
      <c r="GF137" s="435"/>
      <c r="GG137" s="435"/>
      <c r="GH137" s="435"/>
      <c r="GI137" s="435"/>
      <c r="GJ137" s="435"/>
      <c r="GK137" s="435"/>
      <c r="GL137" s="435"/>
      <c r="GM137" s="435"/>
      <c r="GN137" s="435"/>
      <c r="GO137" s="435"/>
      <c r="GP137" s="435"/>
      <c r="GQ137" s="435"/>
      <c r="GR137" s="435"/>
      <c r="GS137" s="435"/>
      <c r="GT137" s="435"/>
      <c r="GU137" s="435"/>
      <c r="GV137" s="435"/>
      <c r="GW137" s="435"/>
      <c r="GX137" s="435"/>
      <c r="GY137" s="435"/>
      <c r="GZ137" s="435"/>
      <c r="HA137" s="435"/>
      <c r="HB137" s="435"/>
      <c r="HC137" s="435"/>
      <c r="HD137" s="435"/>
      <c r="HE137" s="435"/>
      <c r="HF137" s="435"/>
      <c r="HG137" s="435"/>
      <c r="HH137" s="435"/>
      <c r="HI137" s="435"/>
      <c r="HJ137" s="435"/>
      <c r="HK137" s="435"/>
      <c r="HL137" s="435"/>
      <c r="HM137" s="435"/>
      <c r="HN137" s="435"/>
      <c r="HO137" s="435"/>
      <c r="HP137" s="435"/>
      <c r="HQ137" s="435"/>
      <c r="HR137" s="435"/>
      <c r="HS137" s="435"/>
      <c r="HT137" s="435"/>
      <c r="HU137" s="435"/>
      <c r="HV137" s="435"/>
      <c r="HW137" s="435"/>
      <c r="HX137" s="435"/>
      <c r="HY137" s="435"/>
      <c r="HZ137" s="435"/>
      <c r="IA137" s="435"/>
      <c r="IB137" s="435"/>
      <c r="IC137" s="435"/>
      <c r="ID137" s="435"/>
      <c r="IE137" s="435"/>
      <c r="IF137" s="435"/>
      <c r="IG137" s="435"/>
      <c r="IH137" s="435"/>
      <c r="II137" s="435"/>
      <c r="IJ137" s="435"/>
      <c r="IK137" s="435"/>
      <c r="IL137" s="435"/>
      <c r="IM137" s="435"/>
      <c r="IN137" s="435"/>
      <c r="IO137" s="435"/>
      <c r="IP137" s="435"/>
      <c r="IQ137" s="435"/>
      <c r="IR137" s="435"/>
      <c r="IS137" s="435"/>
      <c r="IT137" s="435"/>
      <c r="IU137" s="435"/>
      <c r="IV137" s="435"/>
    </row>
    <row r="138" spans="2:256" ht="51" hidden="1" customHeight="1" x14ac:dyDescent="0.2">
      <c r="B138" s="436"/>
      <c r="C138" s="436"/>
      <c r="D138" s="436"/>
      <c r="E138" s="437"/>
      <c r="F138" s="436"/>
      <c r="G138" s="436"/>
      <c r="H138" s="436"/>
      <c r="I138" s="436"/>
      <c r="J138" s="436"/>
      <c r="K138" s="435"/>
      <c r="L138" s="435"/>
      <c r="M138" s="435"/>
      <c r="N138" s="435"/>
      <c r="O138" s="435"/>
      <c r="P138" s="435"/>
      <c r="Q138" s="435"/>
      <c r="R138" s="435"/>
      <c r="S138" s="435"/>
      <c r="T138" s="435"/>
      <c r="U138" s="435"/>
      <c r="V138" s="435"/>
      <c r="W138" s="435"/>
      <c r="X138" s="435"/>
      <c r="Y138" s="435"/>
      <c r="Z138" s="435"/>
      <c r="AA138" s="435"/>
      <c r="AB138" s="435"/>
      <c r="AC138" s="435"/>
      <c r="AD138" s="435"/>
      <c r="AE138" s="435"/>
      <c r="AF138" s="435"/>
      <c r="AG138" s="435"/>
      <c r="AH138" s="435"/>
      <c r="AI138" s="435"/>
      <c r="AJ138" s="435"/>
      <c r="AK138" s="435"/>
      <c r="AL138" s="435"/>
      <c r="AM138" s="435"/>
      <c r="AN138" s="435"/>
      <c r="AO138" s="435"/>
      <c r="AP138" s="435"/>
      <c r="AQ138" s="435"/>
      <c r="AR138" s="435"/>
      <c r="AS138" s="435"/>
      <c r="AT138" s="435"/>
      <c r="AU138" s="435"/>
      <c r="AV138" s="435"/>
      <c r="AW138" s="435"/>
      <c r="AX138" s="435"/>
      <c r="AY138" s="435"/>
      <c r="AZ138" s="435"/>
      <c r="BA138" s="435"/>
      <c r="BB138" s="435"/>
      <c r="BC138" s="435"/>
      <c r="BD138" s="435"/>
      <c r="BE138" s="435"/>
      <c r="BF138" s="435"/>
      <c r="BG138" s="435"/>
      <c r="BH138" s="435"/>
      <c r="BI138" s="435"/>
      <c r="BJ138" s="435"/>
      <c r="BK138" s="435"/>
      <c r="BL138" s="435"/>
      <c r="BM138" s="435"/>
      <c r="BN138" s="435"/>
      <c r="BO138" s="435"/>
      <c r="BP138" s="435"/>
      <c r="BQ138" s="435"/>
      <c r="BR138" s="435"/>
      <c r="BS138" s="435"/>
      <c r="BT138" s="435"/>
      <c r="BU138" s="435"/>
      <c r="BV138" s="435"/>
      <c r="BW138" s="435"/>
      <c r="BX138" s="435"/>
      <c r="BY138" s="435"/>
      <c r="BZ138" s="435"/>
      <c r="CA138" s="435"/>
      <c r="CB138" s="435"/>
      <c r="CC138" s="435"/>
      <c r="CD138" s="435"/>
      <c r="CE138" s="435"/>
      <c r="CF138" s="435"/>
      <c r="CG138" s="435"/>
      <c r="CH138" s="435"/>
      <c r="CI138" s="435"/>
      <c r="CJ138" s="435"/>
      <c r="CK138" s="435"/>
      <c r="CL138" s="435"/>
      <c r="CM138" s="435"/>
      <c r="CN138" s="435"/>
      <c r="CO138" s="435"/>
      <c r="CP138" s="435"/>
      <c r="CQ138" s="435"/>
      <c r="CR138" s="435"/>
      <c r="CS138" s="435"/>
      <c r="CT138" s="435"/>
      <c r="CU138" s="435"/>
      <c r="CV138" s="435"/>
      <c r="CW138" s="435"/>
      <c r="CX138" s="435"/>
      <c r="CY138" s="435"/>
      <c r="CZ138" s="435"/>
      <c r="DA138" s="435"/>
      <c r="DB138" s="435"/>
      <c r="DC138" s="435"/>
      <c r="DD138" s="435"/>
      <c r="DE138" s="435"/>
      <c r="DF138" s="435"/>
      <c r="DG138" s="435"/>
      <c r="DH138" s="435"/>
      <c r="DI138" s="435"/>
      <c r="DJ138" s="435"/>
      <c r="DK138" s="435"/>
      <c r="DL138" s="435"/>
      <c r="DM138" s="435"/>
      <c r="DN138" s="435"/>
      <c r="DO138" s="435"/>
      <c r="DP138" s="435"/>
      <c r="DQ138" s="435"/>
      <c r="DR138" s="435"/>
      <c r="DS138" s="435"/>
      <c r="DT138" s="435"/>
      <c r="DU138" s="435"/>
      <c r="DV138" s="435"/>
      <c r="DW138" s="435"/>
      <c r="DX138" s="435"/>
      <c r="DY138" s="435"/>
      <c r="DZ138" s="435"/>
      <c r="EA138" s="435"/>
      <c r="EB138" s="435"/>
      <c r="EC138" s="435"/>
      <c r="ED138" s="435"/>
      <c r="EE138" s="435"/>
      <c r="EF138" s="435"/>
      <c r="EG138" s="435"/>
      <c r="EH138" s="435"/>
      <c r="EI138" s="435"/>
      <c r="EJ138" s="435"/>
      <c r="EK138" s="435"/>
      <c r="EL138" s="435"/>
      <c r="EM138" s="435"/>
      <c r="EN138" s="435"/>
      <c r="EO138" s="435"/>
      <c r="EP138" s="435"/>
      <c r="EQ138" s="435"/>
      <c r="ER138" s="435"/>
      <c r="ES138" s="435"/>
      <c r="ET138" s="435"/>
      <c r="EU138" s="435"/>
      <c r="EV138" s="435"/>
      <c r="EW138" s="435"/>
      <c r="EX138" s="435"/>
      <c r="EY138" s="435"/>
      <c r="EZ138" s="435"/>
      <c r="FA138" s="435"/>
      <c r="FB138" s="435"/>
      <c r="FC138" s="435"/>
      <c r="FD138" s="435"/>
      <c r="FE138" s="435"/>
      <c r="FF138" s="435"/>
      <c r="FG138" s="435"/>
      <c r="FH138" s="435"/>
      <c r="FI138" s="435"/>
      <c r="FJ138" s="435"/>
      <c r="FK138" s="435"/>
      <c r="FL138" s="435"/>
      <c r="FM138" s="435"/>
      <c r="FN138" s="435"/>
      <c r="FO138" s="435"/>
      <c r="FP138" s="435"/>
      <c r="FQ138" s="435"/>
      <c r="FR138" s="435"/>
      <c r="FS138" s="435"/>
      <c r="FT138" s="435"/>
      <c r="FU138" s="435"/>
      <c r="FV138" s="435"/>
      <c r="FW138" s="435"/>
      <c r="FX138" s="435"/>
      <c r="FY138" s="435"/>
      <c r="FZ138" s="435"/>
      <c r="GA138" s="435"/>
      <c r="GB138" s="435"/>
      <c r="GC138" s="435"/>
      <c r="GD138" s="435"/>
      <c r="GE138" s="435"/>
      <c r="GF138" s="435"/>
      <c r="GG138" s="435"/>
      <c r="GH138" s="435"/>
      <c r="GI138" s="435"/>
      <c r="GJ138" s="435"/>
      <c r="GK138" s="435"/>
      <c r="GL138" s="435"/>
      <c r="GM138" s="435"/>
      <c r="GN138" s="435"/>
      <c r="GO138" s="435"/>
      <c r="GP138" s="435"/>
      <c r="GQ138" s="435"/>
      <c r="GR138" s="435"/>
      <c r="GS138" s="435"/>
      <c r="GT138" s="435"/>
      <c r="GU138" s="435"/>
      <c r="GV138" s="435"/>
      <c r="GW138" s="435"/>
      <c r="GX138" s="435"/>
      <c r="GY138" s="435"/>
      <c r="GZ138" s="435"/>
      <c r="HA138" s="435"/>
      <c r="HB138" s="435"/>
      <c r="HC138" s="435"/>
      <c r="HD138" s="435"/>
      <c r="HE138" s="435"/>
      <c r="HF138" s="435"/>
      <c r="HG138" s="435"/>
      <c r="HH138" s="435"/>
      <c r="HI138" s="435"/>
      <c r="HJ138" s="435"/>
      <c r="HK138" s="435"/>
      <c r="HL138" s="435"/>
      <c r="HM138" s="435"/>
      <c r="HN138" s="435"/>
      <c r="HO138" s="435"/>
      <c r="HP138" s="435"/>
      <c r="HQ138" s="435"/>
      <c r="HR138" s="435"/>
      <c r="HS138" s="435"/>
      <c r="HT138" s="435"/>
      <c r="HU138" s="435"/>
      <c r="HV138" s="435"/>
      <c r="HW138" s="435"/>
      <c r="HX138" s="435"/>
      <c r="HY138" s="435"/>
      <c r="HZ138" s="435"/>
      <c r="IA138" s="435"/>
      <c r="IB138" s="435"/>
      <c r="IC138" s="435"/>
      <c r="ID138" s="435"/>
      <c r="IE138" s="435"/>
      <c r="IF138" s="435"/>
      <c r="IG138" s="435"/>
      <c r="IH138" s="435"/>
      <c r="II138" s="435"/>
      <c r="IJ138" s="435"/>
      <c r="IK138" s="435"/>
      <c r="IL138" s="435"/>
      <c r="IM138" s="435"/>
      <c r="IN138" s="435"/>
      <c r="IO138" s="435"/>
      <c r="IP138" s="435"/>
      <c r="IQ138" s="435"/>
      <c r="IR138" s="435"/>
      <c r="IS138" s="435"/>
      <c r="IT138" s="435"/>
      <c r="IU138" s="435"/>
      <c r="IV138" s="435"/>
    </row>
    <row r="139" spans="2:256" ht="51" hidden="1" customHeight="1" x14ac:dyDescent="0.2">
      <c r="B139" s="436"/>
      <c r="C139" s="436"/>
      <c r="D139" s="436"/>
      <c r="E139" s="437"/>
      <c r="F139" s="436"/>
      <c r="G139" s="436"/>
      <c r="H139" s="436"/>
      <c r="I139" s="436"/>
      <c r="J139" s="436"/>
      <c r="K139" s="435"/>
      <c r="L139" s="435"/>
      <c r="M139" s="435"/>
      <c r="N139" s="435"/>
      <c r="O139" s="435"/>
      <c r="P139" s="435"/>
      <c r="Q139" s="435"/>
      <c r="R139" s="435"/>
      <c r="S139" s="435"/>
      <c r="T139" s="435"/>
      <c r="U139" s="435"/>
      <c r="V139" s="435"/>
      <c r="W139" s="435"/>
      <c r="X139" s="435"/>
      <c r="Y139" s="435"/>
      <c r="Z139" s="435"/>
      <c r="AA139" s="435"/>
      <c r="AB139" s="435"/>
      <c r="AC139" s="435"/>
      <c r="AD139" s="435"/>
      <c r="AE139" s="435"/>
      <c r="AF139" s="435"/>
      <c r="AG139" s="435"/>
      <c r="AH139" s="435"/>
      <c r="AI139" s="435"/>
      <c r="AJ139" s="435"/>
      <c r="AK139" s="435"/>
      <c r="AL139" s="435"/>
      <c r="AM139" s="435"/>
      <c r="AN139" s="435"/>
      <c r="AO139" s="435"/>
      <c r="AP139" s="435"/>
      <c r="AQ139" s="435"/>
      <c r="AR139" s="435"/>
      <c r="AS139" s="435"/>
      <c r="AT139" s="435"/>
      <c r="AU139" s="435"/>
      <c r="AV139" s="435"/>
      <c r="AW139" s="435"/>
      <c r="AX139" s="435"/>
      <c r="AY139" s="435"/>
      <c r="AZ139" s="435"/>
      <c r="BA139" s="435"/>
      <c r="BB139" s="435"/>
      <c r="BC139" s="435"/>
      <c r="BD139" s="435"/>
      <c r="BE139" s="435"/>
      <c r="BF139" s="435"/>
      <c r="BG139" s="435"/>
      <c r="BH139" s="435"/>
      <c r="BI139" s="435"/>
      <c r="BJ139" s="435"/>
      <c r="BK139" s="435"/>
      <c r="BL139" s="435"/>
      <c r="BM139" s="435"/>
      <c r="BN139" s="435"/>
      <c r="BO139" s="435"/>
      <c r="BP139" s="435"/>
      <c r="BQ139" s="435"/>
      <c r="BR139" s="435"/>
      <c r="BS139" s="435"/>
      <c r="BT139" s="435"/>
      <c r="BU139" s="435"/>
      <c r="BV139" s="435"/>
      <c r="BW139" s="435"/>
      <c r="BX139" s="435"/>
      <c r="BY139" s="435"/>
      <c r="BZ139" s="435"/>
      <c r="CA139" s="435"/>
      <c r="CB139" s="435"/>
      <c r="CC139" s="435"/>
      <c r="CD139" s="435"/>
      <c r="CE139" s="435"/>
      <c r="CF139" s="435"/>
      <c r="CG139" s="435"/>
      <c r="CH139" s="435"/>
      <c r="CI139" s="435"/>
      <c r="CJ139" s="435"/>
      <c r="CK139" s="435"/>
      <c r="CL139" s="435"/>
      <c r="CM139" s="435"/>
      <c r="CN139" s="435"/>
      <c r="CO139" s="435"/>
      <c r="CP139" s="435"/>
      <c r="CQ139" s="435"/>
      <c r="CR139" s="435"/>
      <c r="CS139" s="435"/>
      <c r="CT139" s="435"/>
      <c r="CU139" s="435"/>
      <c r="CV139" s="435"/>
      <c r="CW139" s="435"/>
      <c r="CX139" s="435"/>
      <c r="CY139" s="435"/>
      <c r="CZ139" s="435"/>
      <c r="DA139" s="435"/>
      <c r="DB139" s="435"/>
      <c r="DC139" s="435"/>
      <c r="DD139" s="435"/>
      <c r="DE139" s="435"/>
      <c r="DF139" s="435"/>
      <c r="DG139" s="435"/>
      <c r="DH139" s="435"/>
      <c r="DI139" s="435"/>
      <c r="DJ139" s="435"/>
      <c r="DK139" s="435"/>
      <c r="DL139" s="435"/>
      <c r="DM139" s="435"/>
      <c r="DN139" s="435"/>
      <c r="DO139" s="435"/>
      <c r="DP139" s="435"/>
      <c r="DQ139" s="435"/>
      <c r="DR139" s="435"/>
      <c r="DS139" s="435"/>
      <c r="DT139" s="435"/>
      <c r="DU139" s="435"/>
      <c r="DV139" s="435"/>
      <c r="DW139" s="435"/>
      <c r="DX139" s="435"/>
      <c r="DY139" s="435"/>
      <c r="DZ139" s="435"/>
      <c r="EA139" s="435"/>
      <c r="EB139" s="435"/>
      <c r="EC139" s="435"/>
      <c r="ED139" s="435"/>
      <c r="EE139" s="435"/>
      <c r="EF139" s="435"/>
      <c r="EG139" s="435"/>
      <c r="EH139" s="435"/>
      <c r="EI139" s="435"/>
      <c r="EJ139" s="435"/>
      <c r="EK139" s="435"/>
      <c r="EL139" s="435"/>
      <c r="EM139" s="435"/>
      <c r="EN139" s="435"/>
      <c r="EO139" s="435"/>
      <c r="EP139" s="435"/>
      <c r="EQ139" s="435"/>
      <c r="ER139" s="435"/>
      <c r="ES139" s="435"/>
      <c r="ET139" s="435"/>
      <c r="EU139" s="435"/>
      <c r="EV139" s="435"/>
      <c r="EW139" s="435"/>
      <c r="EX139" s="435"/>
      <c r="EY139" s="435"/>
      <c r="EZ139" s="435"/>
      <c r="FA139" s="435"/>
      <c r="FB139" s="435"/>
      <c r="FC139" s="435"/>
      <c r="FD139" s="435"/>
      <c r="FE139" s="435"/>
      <c r="FF139" s="435"/>
      <c r="FG139" s="435"/>
      <c r="FH139" s="435"/>
      <c r="FI139" s="435"/>
      <c r="FJ139" s="435"/>
      <c r="FK139" s="435"/>
      <c r="FL139" s="435"/>
      <c r="FM139" s="435"/>
      <c r="FN139" s="435"/>
      <c r="FO139" s="435"/>
      <c r="FP139" s="435"/>
      <c r="FQ139" s="435"/>
      <c r="FR139" s="435"/>
      <c r="FS139" s="435"/>
      <c r="FT139" s="435"/>
      <c r="FU139" s="435"/>
      <c r="FV139" s="435"/>
      <c r="FW139" s="435"/>
      <c r="FX139" s="435"/>
      <c r="FY139" s="435"/>
      <c r="FZ139" s="435"/>
      <c r="GA139" s="435"/>
      <c r="GB139" s="435"/>
      <c r="GC139" s="435"/>
      <c r="GD139" s="435"/>
      <c r="GE139" s="435"/>
      <c r="GF139" s="435"/>
      <c r="GG139" s="435"/>
      <c r="GH139" s="435"/>
      <c r="GI139" s="435"/>
      <c r="GJ139" s="435"/>
      <c r="GK139" s="435"/>
      <c r="GL139" s="435"/>
      <c r="GM139" s="435"/>
      <c r="GN139" s="435"/>
      <c r="GO139" s="435"/>
      <c r="GP139" s="435"/>
      <c r="GQ139" s="435"/>
      <c r="GR139" s="435"/>
      <c r="GS139" s="435"/>
      <c r="GT139" s="435"/>
      <c r="GU139" s="435"/>
      <c r="GV139" s="435"/>
      <c r="GW139" s="435"/>
      <c r="GX139" s="435"/>
      <c r="GY139" s="435"/>
      <c r="GZ139" s="435"/>
      <c r="HA139" s="435"/>
      <c r="HB139" s="435"/>
      <c r="HC139" s="435"/>
      <c r="HD139" s="435"/>
      <c r="HE139" s="435"/>
      <c r="HF139" s="435"/>
      <c r="HG139" s="435"/>
      <c r="HH139" s="435"/>
      <c r="HI139" s="435"/>
      <c r="HJ139" s="435"/>
      <c r="HK139" s="435"/>
      <c r="HL139" s="435"/>
      <c r="HM139" s="435"/>
      <c r="HN139" s="435"/>
      <c r="HO139" s="435"/>
      <c r="HP139" s="435"/>
      <c r="HQ139" s="435"/>
      <c r="HR139" s="435"/>
      <c r="HS139" s="435"/>
      <c r="HT139" s="435"/>
      <c r="HU139" s="435"/>
      <c r="HV139" s="435"/>
      <c r="HW139" s="435"/>
      <c r="HX139" s="435"/>
      <c r="HY139" s="435"/>
      <c r="HZ139" s="435"/>
      <c r="IA139" s="435"/>
      <c r="IB139" s="435"/>
      <c r="IC139" s="435"/>
      <c r="ID139" s="435"/>
      <c r="IE139" s="435"/>
      <c r="IF139" s="435"/>
      <c r="IG139" s="435"/>
      <c r="IH139" s="435"/>
      <c r="II139" s="435"/>
      <c r="IJ139" s="435"/>
      <c r="IK139" s="435"/>
      <c r="IL139" s="435"/>
      <c r="IM139" s="435"/>
      <c r="IN139" s="435"/>
      <c r="IO139" s="435"/>
      <c r="IP139" s="435"/>
      <c r="IQ139" s="435"/>
      <c r="IR139" s="435"/>
      <c r="IS139" s="435"/>
      <c r="IT139" s="435"/>
      <c r="IU139" s="435"/>
      <c r="IV139" s="435"/>
    </row>
    <row r="140" spans="2:256" ht="51" hidden="1" customHeight="1" x14ac:dyDescent="0.2">
      <c r="B140" s="438" t="s">
        <v>139</v>
      </c>
      <c r="C140" s="436"/>
      <c r="D140" s="436"/>
      <c r="E140" s="437"/>
      <c r="F140" s="436"/>
      <c r="G140" s="436"/>
      <c r="H140" s="436"/>
      <c r="I140" s="436"/>
      <c r="J140" s="436"/>
      <c r="K140" s="435"/>
      <c r="L140" s="435"/>
      <c r="M140" s="435"/>
      <c r="N140" s="435"/>
      <c r="O140" s="435"/>
      <c r="P140" s="435"/>
      <c r="Q140" s="435"/>
      <c r="R140" s="435"/>
      <c r="S140" s="435"/>
      <c r="T140" s="435"/>
      <c r="U140" s="435"/>
      <c r="V140" s="435"/>
      <c r="W140" s="435"/>
      <c r="X140" s="435"/>
      <c r="Y140" s="435"/>
      <c r="Z140" s="435"/>
      <c r="AA140" s="435"/>
      <c r="AB140" s="435"/>
      <c r="AC140" s="435"/>
      <c r="AD140" s="435"/>
      <c r="AE140" s="435"/>
      <c r="AF140" s="435"/>
      <c r="AG140" s="435"/>
      <c r="AH140" s="435"/>
      <c r="AI140" s="435"/>
      <c r="AJ140" s="435"/>
      <c r="AK140" s="435"/>
      <c r="AL140" s="435"/>
      <c r="AM140" s="435"/>
      <c r="AN140" s="435"/>
      <c r="AO140" s="435"/>
      <c r="AP140" s="435"/>
      <c r="AQ140" s="435"/>
      <c r="AR140" s="435"/>
      <c r="AS140" s="435"/>
      <c r="AT140" s="435"/>
      <c r="AU140" s="435"/>
      <c r="AV140" s="435"/>
      <c r="AW140" s="435"/>
      <c r="AX140" s="435"/>
      <c r="AY140" s="435"/>
      <c r="AZ140" s="435"/>
      <c r="BA140" s="435"/>
      <c r="BB140" s="435"/>
      <c r="BC140" s="435"/>
      <c r="BD140" s="435"/>
      <c r="BE140" s="435"/>
      <c r="BF140" s="435"/>
      <c r="BG140" s="435"/>
      <c r="BH140" s="435"/>
      <c r="BI140" s="435"/>
      <c r="BJ140" s="435"/>
      <c r="BK140" s="435"/>
      <c r="BL140" s="435"/>
      <c r="BM140" s="435"/>
      <c r="BN140" s="435"/>
      <c r="BO140" s="435"/>
      <c r="BP140" s="435"/>
      <c r="BQ140" s="435"/>
      <c r="BR140" s="435"/>
      <c r="BS140" s="435"/>
      <c r="BT140" s="435"/>
      <c r="BU140" s="435"/>
      <c r="BV140" s="435"/>
      <c r="BW140" s="435"/>
      <c r="BX140" s="435"/>
      <c r="BY140" s="435"/>
      <c r="BZ140" s="435"/>
      <c r="CA140" s="435"/>
      <c r="CB140" s="435"/>
      <c r="CC140" s="435"/>
      <c r="CD140" s="435"/>
      <c r="CE140" s="435"/>
      <c r="CF140" s="435"/>
      <c r="CG140" s="435"/>
      <c r="CH140" s="435"/>
      <c r="CI140" s="435"/>
      <c r="CJ140" s="435"/>
      <c r="CK140" s="435"/>
      <c r="CL140" s="435"/>
      <c r="CM140" s="435"/>
      <c r="CN140" s="435"/>
      <c r="CO140" s="435"/>
      <c r="CP140" s="435"/>
      <c r="CQ140" s="435"/>
      <c r="CR140" s="435"/>
      <c r="CS140" s="435"/>
      <c r="CT140" s="435"/>
      <c r="CU140" s="435"/>
      <c r="CV140" s="435"/>
      <c r="CW140" s="435"/>
      <c r="CX140" s="435"/>
      <c r="CY140" s="435"/>
      <c r="CZ140" s="435"/>
      <c r="DA140" s="435"/>
      <c r="DB140" s="435"/>
      <c r="DC140" s="435"/>
      <c r="DD140" s="435"/>
      <c r="DE140" s="435"/>
      <c r="DF140" s="435"/>
      <c r="DG140" s="435"/>
      <c r="DH140" s="435"/>
      <c r="DI140" s="435"/>
      <c r="DJ140" s="435"/>
      <c r="DK140" s="435"/>
      <c r="DL140" s="435"/>
      <c r="DM140" s="435"/>
      <c r="DN140" s="435"/>
      <c r="DO140" s="435"/>
      <c r="DP140" s="435"/>
      <c r="DQ140" s="435"/>
      <c r="DR140" s="435"/>
      <c r="DS140" s="435"/>
      <c r="DT140" s="435"/>
      <c r="DU140" s="435"/>
      <c r="DV140" s="435"/>
      <c r="DW140" s="435"/>
      <c r="DX140" s="435"/>
      <c r="DY140" s="435"/>
      <c r="DZ140" s="435"/>
      <c r="EA140" s="435"/>
      <c r="EB140" s="435"/>
      <c r="EC140" s="435"/>
      <c r="ED140" s="435"/>
      <c r="EE140" s="435"/>
      <c r="EF140" s="435"/>
      <c r="EG140" s="435"/>
      <c r="EH140" s="435"/>
      <c r="EI140" s="435"/>
      <c r="EJ140" s="435"/>
      <c r="EK140" s="435"/>
      <c r="EL140" s="435"/>
      <c r="EM140" s="435"/>
      <c r="EN140" s="435"/>
      <c r="EO140" s="435"/>
      <c r="EP140" s="435"/>
      <c r="EQ140" s="435"/>
      <c r="ER140" s="435"/>
      <c r="ES140" s="435"/>
      <c r="ET140" s="435"/>
      <c r="EU140" s="435"/>
      <c r="EV140" s="435"/>
      <c r="EW140" s="435"/>
      <c r="EX140" s="435"/>
      <c r="EY140" s="435"/>
      <c r="EZ140" s="435"/>
      <c r="FA140" s="435"/>
      <c r="FB140" s="435"/>
      <c r="FC140" s="435"/>
      <c r="FD140" s="435"/>
      <c r="FE140" s="435"/>
      <c r="FF140" s="435"/>
      <c r="FG140" s="435"/>
      <c r="FH140" s="435"/>
      <c r="FI140" s="435"/>
      <c r="FJ140" s="435"/>
      <c r="FK140" s="435"/>
      <c r="FL140" s="435"/>
      <c r="FM140" s="435"/>
      <c r="FN140" s="435"/>
      <c r="FO140" s="435"/>
      <c r="FP140" s="435"/>
      <c r="FQ140" s="435"/>
      <c r="FR140" s="435"/>
      <c r="FS140" s="435"/>
      <c r="FT140" s="435"/>
      <c r="FU140" s="435"/>
      <c r="FV140" s="435"/>
      <c r="FW140" s="435"/>
      <c r="FX140" s="435"/>
      <c r="FY140" s="435"/>
      <c r="FZ140" s="435"/>
      <c r="GA140" s="435"/>
      <c r="GB140" s="435"/>
      <c r="GC140" s="435"/>
      <c r="GD140" s="435"/>
      <c r="GE140" s="435"/>
      <c r="GF140" s="435"/>
      <c r="GG140" s="435"/>
      <c r="GH140" s="435"/>
      <c r="GI140" s="435"/>
      <c r="GJ140" s="435"/>
      <c r="GK140" s="435"/>
      <c r="GL140" s="435"/>
      <c r="GM140" s="435"/>
      <c r="GN140" s="435"/>
      <c r="GO140" s="435"/>
      <c r="GP140" s="435"/>
      <c r="GQ140" s="435"/>
      <c r="GR140" s="435"/>
      <c r="GS140" s="435"/>
      <c r="GT140" s="435"/>
      <c r="GU140" s="435"/>
      <c r="GV140" s="435"/>
      <c r="GW140" s="435"/>
      <c r="GX140" s="435"/>
      <c r="GY140" s="435"/>
      <c r="GZ140" s="435"/>
      <c r="HA140" s="435"/>
      <c r="HB140" s="435"/>
      <c r="HC140" s="435"/>
      <c r="HD140" s="435"/>
      <c r="HE140" s="435"/>
      <c r="HF140" s="435"/>
      <c r="HG140" s="435"/>
      <c r="HH140" s="435"/>
      <c r="HI140" s="435"/>
      <c r="HJ140" s="435"/>
      <c r="HK140" s="435"/>
      <c r="HL140" s="435"/>
      <c r="HM140" s="435"/>
      <c r="HN140" s="435"/>
      <c r="HO140" s="435"/>
      <c r="HP140" s="435"/>
      <c r="HQ140" s="435"/>
      <c r="HR140" s="435"/>
      <c r="HS140" s="435"/>
      <c r="HT140" s="435"/>
      <c r="HU140" s="435"/>
      <c r="HV140" s="435"/>
      <c r="HW140" s="435"/>
      <c r="HX140" s="435"/>
      <c r="HY140" s="435"/>
      <c r="HZ140" s="435"/>
      <c r="IA140" s="435"/>
      <c r="IB140" s="435"/>
      <c r="IC140" s="435"/>
      <c r="ID140" s="435"/>
      <c r="IE140" s="435"/>
      <c r="IF140" s="435"/>
      <c r="IG140" s="435"/>
      <c r="IH140" s="435"/>
      <c r="II140" s="435"/>
      <c r="IJ140" s="435"/>
      <c r="IK140" s="435"/>
      <c r="IL140" s="435"/>
      <c r="IM140" s="435"/>
      <c r="IN140" s="435"/>
      <c r="IO140" s="435"/>
      <c r="IP140" s="435"/>
      <c r="IQ140" s="435"/>
      <c r="IR140" s="435"/>
      <c r="IS140" s="435"/>
      <c r="IT140" s="435"/>
      <c r="IU140" s="435"/>
      <c r="IV140" s="435"/>
    </row>
    <row r="141" spans="2:256" ht="51" hidden="1" customHeight="1" x14ac:dyDescent="0.2">
      <c r="B141" s="438"/>
      <c r="C141" s="436"/>
      <c r="D141" s="436"/>
      <c r="E141" s="437"/>
      <c r="F141" s="436"/>
      <c r="G141" s="436"/>
      <c r="H141" s="436"/>
      <c r="I141" s="436"/>
      <c r="J141" s="436"/>
      <c r="K141" s="435"/>
      <c r="L141" s="435"/>
      <c r="M141" s="435"/>
      <c r="N141" s="435"/>
      <c r="O141" s="435"/>
      <c r="P141" s="435"/>
      <c r="Q141" s="435"/>
      <c r="R141" s="435"/>
      <c r="S141" s="435"/>
      <c r="T141" s="435"/>
      <c r="U141" s="435"/>
      <c r="V141" s="435"/>
      <c r="W141" s="435"/>
      <c r="X141" s="435"/>
      <c r="Y141" s="435"/>
      <c r="Z141" s="435"/>
      <c r="AA141" s="435"/>
      <c r="AB141" s="435"/>
      <c r="AC141" s="435"/>
      <c r="AD141" s="435"/>
      <c r="AE141" s="435"/>
      <c r="AF141" s="435"/>
      <c r="AG141" s="435"/>
      <c r="AH141" s="435"/>
      <c r="AI141" s="435"/>
      <c r="AJ141" s="435"/>
      <c r="AK141" s="435"/>
      <c r="AL141" s="435"/>
      <c r="AM141" s="435"/>
      <c r="AN141" s="435"/>
      <c r="AO141" s="435"/>
      <c r="AP141" s="435"/>
      <c r="AQ141" s="435"/>
      <c r="AR141" s="435"/>
      <c r="AS141" s="435"/>
      <c r="AT141" s="435"/>
      <c r="AU141" s="435"/>
      <c r="AV141" s="435"/>
      <c r="AW141" s="435"/>
      <c r="AX141" s="435"/>
      <c r="AY141" s="435"/>
      <c r="AZ141" s="435"/>
      <c r="BA141" s="435"/>
      <c r="BB141" s="435"/>
      <c r="BC141" s="435"/>
      <c r="BD141" s="435"/>
      <c r="BE141" s="435"/>
      <c r="BF141" s="435"/>
      <c r="BG141" s="435"/>
      <c r="BH141" s="435"/>
      <c r="BI141" s="435"/>
      <c r="BJ141" s="435"/>
      <c r="BK141" s="435"/>
      <c r="BL141" s="435"/>
      <c r="BM141" s="435"/>
      <c r="BN141" s="435"/>
      <c r="BO141" s="435"/>
      <c r="BP141" s="435"/>
      <c r="BQ141" s="435"/>
      <c r="BR141" s="435"/>
      <c r="BS141" s="435"/>
      <c r="BT141" s="435"/>
      <c r="BU141" s="435"/>
      <c r="BV141" s="435"/>
      <c r="BW141" s="435"/>
      <c r="BX141" s="435"/>
      <c r="BY141" s="435"/>
      <c r="BZ141" s="435"/>
      <c r="CA141" s="435"/>
      <c r="CB141" s="435"/>
      <c r="CC141" s="435"/>
      <c r="CD141" s="435"/>
      <c r="CE141" s="435"/>
      <c r="CF141" s="435"/>
      <c r="CG141" s="435"/>
      <c r="CH141" s="435"/>
      <c r="CI141" s="435"/>
      <c r="CJ141" s="435"/>
      <c r="CK141" s="435"/>
      <c r="CL141" s="435"/>
      <c r="CM141" s="435"/>
      <c r="CN141" s="435"/>
      <c r="CO141" s="435"/>
      <c r="CP141" s="435"/>
      <c r="CQ141" s="435"/>
      <c r="CR141" s="435"/>
      <c r="CS141" s="435"/>
      <c r="CT141" s="435"/>
      <c r="CU141" s="435"/>
      <c r="CV141" s="435"/>
      <c r="CW141" s="435"/>
      <c r="CX141" s="435"/>
      <c r="CY141" s="435"/>
      <c r="CZ141" s="435"/>
      <c r="DA141" s="435"/>
      <c r="DB141" s="435"/>
      <c r="DC141" s="435"/>
      <c r="DD141" s="435"/>
      <c r="DE141" s="435"/>
      <c r="DF141" s="435"/>
      <c r="DG141" s="435"/>
      <c r="DH141" s="435"/>
      <c r="DI141" s="435"/>
      <c r="DJ141" s="435"/>
      <c r="DK141" s="435"/>
      <c r="DL141" s="435"/>
      <c r="DM141" s="435"/>
      <c r="DN141" s="435"/>
      <c r="DO141" s="435"/>
      <c r="DP141" s="435"/>
      <c r="DQ141" s="435"/>
      <c r="DR141" s="435"/>
      <c r="DS141" s="435"/>
      <c r="DT141" s="435"/>
      <c r="DU141" s="435"/>
      <c r="DV141" s="435"/>
      <c r="DW141" s="435"/>
      <c r="DX141" s="435"/>
      <c r="DY141" s="435"/>
      <c r="DZ141" s="435"/>
      <c r="EA141" s="435"/>
      <c r="EB141" s="435"/>
      <c r="EC141" s="435"/>
      <c r="ED141" s="435"/>
      <c r="EE141" s="435"/>
      <c r="EF141" s="435"/>
      <c r="EG141" s="435"/>
      <c r="EH141" s="435"/>
      <c r="EI141" s="435"/>
      <c r="EJ141" s="435"/>
      <c r="EK141" s="435"/>
      <c r="EL141" s="435"/>
      <c r="EM141" s="435"/>
      <c r="EN141" s="435"/>
      <c r="EO141" s="435"/>
      <c r="EP141" s="435"/>
      <c r="EQ141" s="435"/>
      <c r="ER141" s="435"/>
      <c r="ES141" s="435"/>
      <c r="ET141" s="435"/>
      <c r="EU141" s="435"/>
      <c r="EV141" s="435"/>
      <c r="EW141" s="435"/>
      <c r="EX141" s="435"/>
      <c r="EY141" s="435"/>
      <c r="EZ141" s="435"/>
      <c r="FA141" s="435"/>
      <c r="FB141" s="435"/>
      <c r="FC141" s="435"/>
      <c r="FD141" s="435"/>
      <c r="FE141" s="435"/>
      <c r="FF141" s="435"/>
      <c r="FG141" s="435"/>
      <c r="FH141" s="435"/>
      <c r="FI141" s="435"/>
      <c r="FJ141" s="435"/>
      <c r="FK141" s="435"/>
      <c r="FL141" s="435"/>
      <c r="FM141" s="435"/>
      <c r="FN141" s="435"/>
      <c r="FO141" s="435"/>
      <c r="FP141" s="435"/>
      <c r="FQ141" s="435"/>
      <c r="FR141" s="435"/>
      <c r="FS141" s="435"/>
      <c r="FT141" s="435"/>
      <c r="FU141" s="435"/>
      <c r="FV141" s="435"/>
      <c r="FW141" s="435"/>
      <c r="FX141" s="435"/>
      <c r="FY141" s="435"/>
      <c r="FZ141" s="435"/>
      <c r="GA141" s="435"/>
      <c r="GB141" s="435"/>
      <c r="GC141" s="435"/>
      <c r="GD141" s="435"/>
      <c r="GE141" s="435"/>
      <c r="GF141" s="435"/>
      <c r="GG141" s="435"/>
      <c r="GH141" s="435"/>
      <c r="GI141" s="435"/>
      <c r="GJ141" s="435"/>
      <c r="GK141" s="435"/>
      <c r="GL141" s="435"/>
      <c r="GM141" s="435"/>
      <c r="GN141" s="435"/>
      <c r="GO141" s="435"/>
      <c r="GP141" s="435"/>
      <c r="GQ141" s="435"/>
      <c r="GR141" s="435"/>
      <c r="GS141" s="435"/>
      <c r="GT141" s="435"/>
      <c r="GU141" s="435"/>
      <c r="GV141" s="435"/>
      <c r="GW141" s="435"/>
      <c r="GX141" s="435"/>
      <c r="GY141" s="435"/>
      <c r="GZ141" s="435"/>
      <c r="HA141" s="435"/>
      <c r="HB141" s="435"/>
      <c r="HC141" s="435"/>
      <c r="HD141" s="435"/>
      <c r="HE141" s="435"/>
      <c r="HF141" s="435"/>
      <c r="HG141" s="435"/>
      <c r="HH141" s="435"/>
      <c r="HI141" s="435"/>
      <c r="HJ141" s="435"/>
      <c r="HK141" s="435"/>
      <c r="HL141" s="435"/>
      <c r="HM141" s="435"/>
      <c r="HN141" s="435"/>
      <c r="HO141" s="435"/>
      <c r="HP141" s="435"/>
      <c r="HQ141" s="435"/>
      <c r="HR141" s="435"/>
      <c r="HS141" s="435"/>
      <c r="HT141" s="435"/>
      <c r="HU141" s="435"/>
      <c r="HV141" s="435"/>
      <c r="HW141" s="435"/>
      <c r="HX141" s="435"/>
      <c r="HY141" s="435"/>
      <c r="HZ141" s="435"/>
      <c r="IA141" s="435"/>
      <c r="IB141" s="435"/>
      <c r="IC141" s="435"/>
      <c r="ID141" s="435"/>
      <c r="IE141" s="435"/>
      <c r="IF141" s="435"/>
      <c r="IG141" s="435"/>
      <c r="IH141" s="435"/>
      <c r="II141" s="435"/>
      <c r="IJ141" s="435"/>
      <c r="IK141" s="435"/>
      <c r="IL141" s="435"/>
      <c r="IM141" s="435"/>
      <c r="IN141" s="435"/>
      <c r="IO141" s="435"/>
      <c r="IP141" s="435"/>
      <c r="IQ141" s="435"/>
      <c r="IR141" s="435"/>
      <c r="IS141" s="435"/>
      <c r="IT141" s="435"/>
      <c r="IU141" s="435"/>
      <c r="IV141" s="435"/>
    </row>
    <row r="142" spans="2:256" ht="51" hidden="1" customHeight="1" x14ac:dyDescent="0.2">
      <c r="B142" s="436"/>
      <c r="C142" s="436"/>
      <c r="D142" s="436"/>
      <c r="E142" s="436"/>
      <c r="F142" s="436"/>
      <c r="G142" s="436"/>
      <c r="H142" s="436"/>
      <c r="I142" s="436"/>
      <c r="J142" s="436"/>
      <c r="K142" s="435"/>
      <c r="L142" s="435"/>
      <c r="M142" s="435"/>
      <c r="N142" s="435"/>
      <c r="O142" s="435"/>
      <c r="P142" s="435"/>
      <c r="Q142" s="435"/>
      <c r="R142" s="435"/>
      <c r="S142" s="435"/>
      <c r="T142" s="435"/>
      <c r="U142" s="435"/>
      <c r="V142" s="435"/>
      <c r="W142" s="435"/>
      <c r="X142" s="435"/>
      <c r="Y142" s="435"/>
      <c r="Z142" s="435"/>
      <c r="AA142" s="435"/>
      <c r="AB142" s="435"/>
      <c r="AC142" s="435"/>
      <c r="AD142" s="435"/>
      <c r="AE142" s="435"/>
      <c r="AF142" s="435"/>
      <c r="AG142" s="435"/>
      <c r="AH142" s="435"/>
      <c r="AI142" s="435"/>
      <c r="AJ142" s="435"/>
      <c r="AK142" s="435"/>
      <c r="AL142" s="435"/>
      <c r="AM142" s="435"/>
      <c r="AN142" s="435"/>
      <c r="AO142" s="435"/>
      <c r="AP142" s="435"/>
      <c r="AQ142" s="435"/>
      <c r="AR142" s="435"/>
      <c r="AS142" s="435"/>
      <c r="AT142" s="435"/>
      <c r="AU142" s="435"/>
      <c r="AV142" s="435"/>
      <c r="AW142" s="435"/>
      <c r="AX142" s="435"/>
      <c r="AY142" s="435"/>
      <c r="AZ142" s="435"/>
      <c r="BA142" s="435"/>
      <c r="BB142" s="435"/>
      <c r="BC142" s="435"/>
      <c r="BD142" s="435"/>
      <c r="BE142" s="435"/>
      <c r="BF142" s="435"/>
      <c r="BG142" s="435"/>
      <c r="BH142" s="435"/>
      <c r="BI142" s="435"/>
      <c r="BJ142" s="435"/>
      <c r="BK142" s="435"/>
      <c r="BL142" s="435"/>
      <c r="BM142" s="435"/>
      <c r="BN142" s="435"/>
      <c r="BO142" s="435"/>
      <c r="BP142" s="435"/>
      <c r="BQ142" s="435"/>
      <c r="BR142" s="435"/>
      <c r="BS142" s="435"/>
      <c r="BT142" s="435"/>
      <c r="BU142" s="435"/>
      <c r="BV142" s="435"/>
      <c r="BW142" s="435"/>
      <c r="BX142" s="435"/>
      <c r="BY142" s="435"/>
      <c r="BZ142" s="435"/>
      <c r="CA142" s="435"/>
      <c r="CB142" s="435"/>
      <c r="CC142" s="435"/>
      <c r="CD142" s="435"/>
      <c r="CE142" s="435"/>
      <c r="CF142" s="435"/>
      <c r="CG142" s="435"/>
      <c r="CH142" s="435"/>
      <c r="CI142" s="435"/>
      <c r="CJ142" s="435"/>
      <c r="CK142" s="435"/>
      <c r="CL142" s="435"/>
      <c r="CM142" s="435"/>
      <c r="CN142" s="435"/>
      <c r="CO142" s="435"/>
      <c r="CP142" s="435"/>
      <c r="CQ142" s="435"/>
      <c r="CR142" s="435"/>
      <c r="CS142" s="435"/>
      <c r="CT142" s="435"/>
      <c r="CU142" s="435"/>
      <c r="CV142" s="435"/>
      <c r="CW142" s="435"/>
      <c r="CX142" s="435"/>
      <c r="CY142" s="435"/>
      <c r="CZ142" s="435"/>
      <c r="DA142" s="435"/>
      <c r="DB142" s="435"/>
      <c r="DC142" s="435"/>
      <c r="DD142" s="435"/>
      <c r="DE142" s="435"/>
      <c r="DF142" s="435"/>
      <c r="DG142" s="435"/>
      <c r="DH142" s="435"/>
      <c r="DI142" s="435"/>
      <c r="DJ142" s="435"/>
      <c r="DK142" s="435"/>
      <c r="DL142" s="435"/>
      <c r="DM142" s="435"/>
      <c r="DN142" s="435"/>
      <c r="DO142" s="435"/>
      <c r="DP142" s="435"/>
      <c r="DQ142" s="435"/>
      <c r="DR142" s="435"/>
      <c r="DS142" s="435"/>
      <c r="DT142" s="435"/>
      <c r="DU142" s="435"/>
      <c r="DV142" s="435"/>
      <c r="DW142" s="435"/>
      <c r="DX142" s="435"/>
      <c r="DY142" s="435"/>
      <c r="DZ142" s="435"/>
      <c r="EA142" s="435"/>
      <c r="EB142" s="435"/>
      <c r="EC142" s="435"/>
      <c r="ED142" s="435"/>
      <c r="EE142" s="435"/>
      <c r="EF142" s="435"/>
      <c r="EG142" s="435"/>
      <c r="EH142" s="435"/>
      <c r="EI142" s="435"/>
      <c r="EJ142" s="435"/>
      <c r="EK142" s="435"/>
      <c r="EL142" s="435"/>
      <c r="EM142" s="435"/>
      <c r="EN142" s="435"/>
      <c r="EO142" s="435"/>
      <c r="EP142" s="435"/>
      <c r="EQ142" s="435"/>
      <c r="ER142" s="435"/>
      <c r="ES142" s="435"/>
      <c r="ET142" s="435"/>
      <c r="EU142" s="435"/>
      <c r="EV142" s="435"/>
      <c r="EW142" s="435"/>
      <c r="EX142" s="435"/>
      <c r="EY142" s="435"/>
      <c r="EZ142" s="435"/>
      <c r="FA142" s="435"/>
      <c r="FB142" s="435"/>
      <c r="FC142" s="435"/>
      <c r="FD142" s="435"/>
      <c r="FE142" s="435"/>
      <c r="FF142" s="435"/>
      <c r="FG142" s="435"/>
      <c r="FH142" s="435"/>
      <c r="FI142" s="435"/>
      <c r="FJ142" s="435"/>
      <c r="FK142" s="435"/>
      <c r="FL142" s="435"/>
      <c r="FM142" s="435"/>
      <c r="FN142" s="435"/>
      <c r="FO142" s="435"/>
      <c r="FP142" s="435"/>
      <c r="FQ142" s="435"/>
      <c r="FR142" s="435"/>
      <c r="FS142" s="435"/>
      <c r="FT142" s="435"/>
      <c r="FU142" s="435"/>
      <c r="FV142" s="435"/>
      <c r="FW142" s="435"/>
      <c r="FX142" s="435"/>
      <c r="FY142" s="435"/>
      <c r="FZ142" s="435"/>
      <c r="GA142" s="435"/>
      <c r="GB142" s="435"/>
      <c r="GC142" s="435"/>
      <c r="GD142" s="435"/>
      <c r="GE142" s="435"/>
      <c r="GF142" s="435"/>
      <c r="GG142" s="435"/>
      <c r="GH142" s="435"/>
      <c r="GI142" s="435"/>
      <c r="GJ142" s="435"/>
      <c r="GK142" s="435"/>
      <c r="GL142" s="435"/>
      <c r="GM142" s="435"/>
      <c r="GN142" s="435"/>
      <c r="GO142" s="435"/>
      <c r="GP142" s="435"/>
      <c r="GQ142" s="435"/>
      <c r="GR142" s="435"/>
      <c r="GS142" s="435"/>
      <c r="GT142" s="435"/>
      <c r="GU142" s="435"/>
      <c r="GV142" s="435"/>
      <c r="GW142" s="435"/>
      <c r="GX142" s="435"/>
      <c r="GY142" s="435"/>
      <c r="GZ142" s="435"/>
      <c r="HA142" s="435"/>
      <c r="HB142" s="435"/>
      <c r="HC142" s="435"/>
      <c r="HD142" s="435"/>
      <c r="HE142" s="435"/>
      <c r="HF142" s="435"/>
      <c r="HG142" s="435"/>
      <c r="HH142" s="435"/>
      <c r="HI142" s="435"/>
      <c r="HJ142" s="435"/>
      <c r="HK142" s="435"/>
      <c r="HL142" s="435"/>
      <c r="HM142" s="435"/>
      <c r="HN142" s="435"/>
      <c r="HO142" s="435"/>
      <c r="HP142" s="435"/>
      <c r="HQ142" s="435"/>
      <c r="HR142" s="435"/>
      <c r="HS142" s="435"/>
      <c r="HT142" s="435"/>
      <c r="HU142" s="435"/>
      <c r="HV142" s="435"/>
      <c r="HW142" s="435"/>
      <c r="HX142" s="435"/>
      <c r="HY142" s="435"/>
      <c r="HZ142" s="435"/>
      <c r="IA142" s="435"/>
      <c r="IB142" s="435"/>
      <c r="IC142" s="435"/>
      <c r="ID142" s="435"/>
      <c r="IE142" s="435"/>
      <c r="IF142" s="435"/>
      <c r="IG142" s="435"/>
      <c r="IH142" s="435"/>
      <c r="II142" s="435"/>
      <c r="IJ142" s="435"/>
      <c r="IK142" s="435"/>
      <c r="IL142" s="435"/>
      <c r="IM142" s="435"/>
      <c r="IN142" s="435"/>
      <c r="IO142" s="435"/>
      <c r="IP142" s="435"/>
      <c r="IQ142" s="435"/>
      <c r="IR142" s="435"/>
      <c r="IS142" s="435"/>
      <c r="IT142" s="435"/>
      <c r="IU142" s="435"/>
      <c r="IV142" s="435"/>
    </row>
    <row r="143" spans="2:256" ht="51" hidden="1" customHeight="1" x14ac:dyDescent="0.2">
      <c r="B143" s="436"/>
      <c r="C143" s="436"/>
      <c r="D143" s="436"/>
      <c r="E143" s="436"/>
      <c r="F143" s="436"/>
      <c r="G143" s="436"/>
      <c r="H143" s="436"/>
      <c r="I143" s="436"/>
      <c r="J143" s="436"/>
      <c r="K143" s="435"/>
      <c r="L143" s="435"/>
      <c r="M143" s="435"/>
      <c r="N143" s="435"/>
      <c r="O143" s="435"/>
      <c r="P143" s="435"/>
      <c r="Q143" s="435"/>
      <c r="R143" s="435"/>
      <c r="S143" s="435"/>
      <c r="T143" s="435"/>
      <c r="U143" s="435"/>
      <c r="V143" s="435"/>
      <c r="W143" s="435"/>
      <c r="X143" s="435"/>
      <c r="Y143" s="435"/>
      <c r="Z143" s="435"/>
      <c r="AA143" s="435"/>
      <c r="AB143" s="435"/>
      <c r="AC143" s="435"/>
      <c r="AD143" s="435"/>
      <c r="AE143" s="435"/>
      <c r="AF143" s="435"/>
      <c r="AG143" s="435"/>
      <c r="AH143" s="435"/>
      <c r="AI143" s="435"/>
      <c r="AJ143" s="435"/>
      <c r="AK143" s="435"/>
      <c r="AL143" s="435"/>
      <c r="AM143" s="435"/>
      <c r="AN143" s="435"/>
      <c r="AO143" s="435"/>
      <c r="AP143" s="435"/>
      <c r="AQ143" s="435"/>
      <c r="AR143" s="435"/>
      <c r="AS143" s="435"/>
      <c r="AT143" s="435"/>
      <c r="AU143" s="435"/>
      <c r="AV143" s="435"/>
      <c r="AW143" s="435"/>
      <c r="AX143" s="435"/>
      <c r="AY143" s="435"/>
      <c r="AZ143" s="435"/>
      <c r="BA143" s="435"/>
      <c r="BB143" s="435"/>
      <c r="BC143" s="435"/>
      <c r="BD143" s="435"/>
      <c r="BE143" s="435"/>
      <c r="BF143" s="435"/>
      <c r="BG143" s="435"/>
      <c r="BH143" s="435"/>
      <c r="BI143" s="435"/>
      <c r="BJ143" s="435"/>
      <c r="BK143" s="435"/>
      <c r="BL143" s="435"/>
      <c r="BM143" s="435"/>
      <c r="BN143" s="435"/>
      <c r="BO143" s="435"/>
      <c r="BP143" s="435"/>
      <c r="BQ143" s="435"/>
      <c r="BR143" s="435"/>
      <c r="BS143" s="435"/>
      <c r="BT143" s="435"/>
      <c r="BU143" s="435"/>
      <c r="BV143" s="435"/>
      <c r="BW143" s="435"/>
      <c r="BX143" s="435"/>
      <c r="BY143" s="435"/>
      <c r="BZ143" s="435"/>
      <c r="CA143" s="435"/>
      <c r="CB143" s="435"/>
      <c r="CC143" s="435"/>
      <c r="CD143" s="435"/>
      <c r="CE143" s="435"/>
      <c r="CF143" s="435"/>
      <c r="CG143" s="435"/>
      <c r="CH143" s="435"/>
      <c r="CI143" s="435"/>
      <c r="CJ143" s="435"/>
      <c r="CK143" s="435"/>
      <c r="CL143" s="435"/>
      <c r="CM143" s="435"/>
      <c r="CN143" s="435"/>
      <c r="CO143" s="435"/>
      <c r="CP143" s="435"/>
      <c r="CQ143" s="435"/>
      <c r="CR143" s="435"/>
      <c r="CS143" s="435"/>
      <c r="CT143" s="435"/>
      <c r="CU143" s="435"/>
      <c r="CV143" s="435"/>
      <c r="CW143" s="435"/>
      <c r="CX143" s="435"/>
      <c r="CY143" s="435"/>
      <c r="CZ143" s="435"/>
      <c r="DA143" s="435"/>
      <c r="DB143" s="435"/>
      <c r="DC143" s="435"/>
      <c r="DD143" s="435"/>
      <c r="DE143" s="435"/>
      <c r="DF143" s="435"/>
      <c r="DG143" s="435"/>
      <c r="DH143" s="435"/>
      <c r="DI143" s="435"/>
      <c r="DJ143" s="435"/>
      <c r="DK143" s="435"/>
      <c r="DL143" s="435"/>
      <c r="DM143" s="435"/>
      <c r="DN143" s="435"/>
      <c r="DO143" s="435"/>
      <c r="DP143" s="435"/>
      <c r="DQ143" s="435"/>
      <c r="DR143" s="435"/>
      <c r="DS143" s="435"/>
      <c r="DT143" s="435"/>
      <c r="DU143" s="435"/>
      <c r="DV143" s="435"/>
      <c r="DW143" s="435"/>
      <c r="DX143" s="435"/>
      <c r="DY143" s="435"/>
      <c r="DZ143" s="435"/>
      <c r="EA143" s="435"/>
      <c r="EB143" s="435"/>
      <c r="EC143" s="435"/>
      <c r="ED143" s="435"/>
      <c r="EE143" s="435"/>
      <c r="EF143" s="435"/>
      <c r="EG143" s="435"/>
      <c r="EH143" s="435"/>
      <c r="EI143" s="435"/>
      <c r="EJ143" s="435"/>
      <c r="EK143" s="435"/>
      <c r="EL143" s="435"/>
      <c r="EM143" s="435"/>
      <c r="EN143" s="435"/>
      <c r="EO143" s="435"/>
      <c r="EP143" s="435"/>
      <c r="EQ143" s="435"/>
      <c r="ER143" s="435"/>
      <c r="ES143" s="435"/>
      <c r="ET143" s="435"/>
      <c r="EU143" s="435"/>
      <c r="EV143" s="435"/>
      <c r="EW143" s="435"/>
      <c r="EX143" s="435"/>
      <c r="EY143" s="435"/>
      <c r="EZ143" s="435"/>
      <c r="FA143" s="435"/>
      <c r="FB143" s="435"/>
      <c r="FC143" s="435"/>
      <c r="FD143" s="435"/>
      <c r="FE143" s="435"/>
      <c r="FF143" s="435"/>
      <c r="FG143" s="435"/>
      <c r="FH143" s="435"/>
      <c r="FI143" s="435"/>
      <c r="FJ143" s="435"/>
      <c r="FK143" s="435"/>
      <c r="FL143" s="435"/>
      <c r="FM143" s="435"/>
      <c r="FN143" s="435"/>
      <c r="FO143" s="435"/>
      <c r="FP143" s="435"/>
      <c r="FQ143" s="435"/>
      <c r="FR143" s="435"/>
      <c r="FS143" s="435"/>
      <c r="FT143" s="435"/>
      <c r="FU143" s="435"/>
      <c r="FV143" s="435"/>
      <c r="FW143" s="435"/>
      <c r="FX143" s="435"/>
      <c r="FY143" s="435"/>
      <c r="FZ143" s="435"/>
      <c r="GA143" s="435"/>
      <c r="GB143" s="435"/>
      <c r="GC143" s="435"/>
      <c r="GD143" s="435"/>
      <c r="GE143" s="435"/>
      <c r="GF143" s="435"/>
      <c r="GG143" s="435"/>
      <c r="GH143" s="435"/>
      <c r="GI143" s="435"/>
      <c r="GJ143" s="435"/>
      <c r="GK143" s="435"/>
      <c r="GL143" s="435"/>
      <c r="GM143" s="435"/>
      <c r="GN143" s="435"/>
      <c r="GO143" s="435"/>
      <c r="GP143" s="435"/>
      <c r="GQ143" s="435"/>
      <c r="GR143" s="435"/>
      <c r="GS143" s="435"/>
      <c r="GT143" s="435"/>
      <c r="GU143" s="435"/>
      <c r="GV143" s="435"/>
      <c r="GW143" s="435"/>
      <c r="GX143" s="435"/>
      <c r="GY143" s="435"/>
      <c r="GZ143" s="435"/>
      <c r="HA143" s="435"/>
      <c r="HB143" s="435"/>
      <c r="HC143" s="435"/>
      <c r="HD143" s="435"/>
      <c r="HE143" s="435"/>
      <c r="HF143" s="435"/>
      <c r="HG143" s="435"/>
      <c r="HH143" s="435"/>
      <c r="HI143" s="435"/>
      <c r="HJ143" s="435"/>
      <c r="HK143" s="435"/>
      <c r="HL143" s="435"/>
      <c r="HM143" s="435"/>
      <c r="HN143" s="435"/>
      <c r="HO143" s="435"/>
      <c r="HP143" s="435"/>
      <c r="HQ143" s="435"/>
      <c r="HR143" s="435"/>
      <c r="HS143" s="435"/>
      <c r="HT143" s="435"/>
      <c r="HU143" s="435"/>
      <c r="HV143" s="435"/>
      <c r="HW143" s="435"/>
      <c r="HX143" s="435"/>
      <c r="HY143" s="435"/>
      <c r="HZ143" s="435"/>
      <c r="IA143" s="435"/>
      <c r="IB143" s="435"/>
      <c r="IC143" s="435"/>
      <c r="ID143" s="435"/>
      <c r="IE143" s="435"/>
      <c r="IF143" s="435"/>
      <c r="IG143" s="435"/>
      <c r="IH143" s="435"/>
      <c r="II143" s="435"/>
      <c r="IJ143" s="435"/>
      <c r="IK143" s="435"/>
      <c r="IL143" s="435"/>
      <c r="IM143" s="435"/>
      <c r="IN143" s="435"/>
      <c r="IO143" s="435"/>
      <c r="IP143" s="435"/>
      <c r="IQ143" s="435"/>
      <c r="IR143" s="435"/>
      <c r="IS143" s="435"/>
      <c r="IT143" s="435"/>
      <c r="IU143" s="435"/>
      <c r="IV143" s="435"/>
    </row>
    <row r="144" spans="2:256" ht="51" hidden="1" customHeight="1" x14ac:dyDescent="0.2">
      <c r="B144" s="436"/>
      <c r="C144" s="436"/>
      <c r="D144" s="436"/>
      <c r="E144" s="436"/>
      <c r="F144" s="436"/>
      <c r="G144" s="436"/>
      <c r="H144" s="436"/>
      <c r="I144" s="436"/>
      <c r="J144" s="436"/>
      <c r="K144" s="435"/>
      <c r="L144" s="435"/>
      <c r="M144" s="435"/>
      <c r="N144" s="435"/>
      <c r="O144" s="435"/>
      <c r="P144" s="435"/>
      <c r="Q144" s="435"/>
      <c r="R144" s="435"/>
      <c r="S144" s="435"/>
      <c r="T144" s="435"/>
      <c r="U144" s="435"/>
      <c r="V144" s="435"/>
      <c r="W144" s="435"/>
      <c r="X144" s="435"/>
      <c r="Y144" s="435"/>
      <c r="Z144" s="435"/>
      <c r="AA144" s="435"/>
      <c r="AB144" s="435"/>
      <c r="AC144" s="435"/>
      <c r="AD144" s="435"/>
      <c r="AE144" s="435"/>
      <c r="AF144" s="435"/>
      <c r="AG144" s="435"/>
      <c r="AH144" s="435"/>
      <c r="AI144" s="435"/>
      <c r="AJ144" s="435"/>
      <c r="AK144" s="435"/>
      <c r="AL144" s="435"/>
      <c r="AM144" s="435"/>
      <c r="AN144" s="435"/>
      <c r="AO144" s="435"/>
      <c r="AP144" s="435"/>
      <c r="AQ144" s="435"/>
      <c r="AR144" s="435"/>
      <c r="AS144" s="435"/>
      <c r="AT144" s="435"/>
      <c r="AU144" s="435"/>
      <c r="AV144" s="435"/>
      <c r="AW144" s="435"/>
      <c r="AX144" s="435"/>
      <c r="AY144" s="435"/>
      <c r="AZ144" s="435"/>
      <c r="BA144" s="435"/>
      <c r="BB144" s="435"/>
      <c r="BC144" s="435"/>
      <c r="BD144" s="435"/>
      <c r="BE144" s="435"/>
      <c r="BF144" s="435"/>
      <c r="BG144" s="435"/>
      <c r="BH144" s="435"/>
      <c r="BI144" s="435"/>
      <c r="BJ144" s="435"/>
      <c r="BK144" s="435"/>
      <c r="BL144" s="435"/>
      <c r="BM144" s="435"/>
      <c r="BN144" s="435"/>
      <c r="BO144" s="435"/>
      <c r="BP144" s="435"/>
      <c r="BQ144" s="435"/>
      <c r="BR144" s="435"/>
      <c r="BS144" s="435"/>
      <c r="BT144" s="435"/>
      <c r="BU144" s="435"/>
      <c r="BV144" s="435"/>
      <c r="BW144" s="435"/>
      <c r="BX144" s="435"/>
      <c r="BY144" s="435"/>
      <c r="BZ144" s="435"/>
      <c r="CA144" s="435"/>
      <c r="CB144" s="435"/>
      <c r="CC144" s="435"/>
      <c r="CD144" s="435"/>
      <c r="CE144" s="435"/>
      <c r="CF144" s="435"/>
      <c r="CG144" s="435"/>
      <c r="CH144" s="435"/>
      <c r="CI144" s="435"/>
      <c r="CJ144" s="435"/>
      <c r="CK144" s="435"/>
      <c r="CL144" s="435"/>
      <c r="CM144" s="435"/>
      <c r="CN144" s="435"/>
      <c r="CO144" s="435"/>
      <c r="CP144" s="435"/>
      <c r="CQ144" s="435"/>
      <c r="CR144" s="435"/>
      <c r="CS144" s="435"/>
      <c r="CT144" s="435"/>
      <c r="CU144" s="435"/>
      <c r="CV144" s="435"/>
      <c r="CW144" s="435"/>
      <c r="CX144" s="435"/>
      <c r="CY144" s="435"/>
      <c r="CZ144" s="435"/>
      <c r="DA144" s="435"/>
      <c r="DB144" s="435"/>
      <c r="DC144" s="435"/>
      <c r="DD144" s="435"/>
      <c r="DE144" s="435"/>
      <c r="DF144" s="435"/>
      <c r="DG144" s="435"/>
      <c r="DH144" s="435"/>
      <c r="DI144" s="435"/>
      <c r="DJ144" s="435"/>
      <c r="DK144" s="435"/>
      <c r="DL144" s="435"/>
      <c r="DM144" s="435"/>
      <c r="DN144" s="435"/>
      <c r="DO144" s="435"/>
      <c r="DP144" s="435"/>
      <c r="DQ144" s="435"/>
      <c r="DR144" s="435"/>
      <c r="DS144" s="435"/>
      <c r="DT144" s="435"/>
      <c r="DU144" s="435"/>
      <c r="DV144" s="435"/>
      <c r="DW144" s="435"/>
      <c r="DX144" s="435"/>
      <c r="DY144" s="435"/>
      <c r="DZ144" s="435"/>
      <c r="EA144" s="435"/>
      <c r="EB144" s="435"/>
      <c r="EC144" s="435"/>
      <c r="ED144" s="435"/>
      <c r="EE144" s="435"/>
      <c r="EF144" s="435"/>
      <c r="EG144" s="435"/>
      <c r="EH144" s="435"/>
      <c r="EI144" s="435"/>
      <c r="EJ144" s="435"/>
      <c r="EK144" s="435"/>
      <c r="EL144" s="435"/>
      <c r="EM144" s="435"/>
      <c r="EN144" s="435"/>
      <c r="EO144" s="435"/>
      <c r="EP144" s="435"/>
      <c r="EQ144" s="435"/>
      <c r="ER144" s="435"/>
      <c r="ES144" s="435"/>
      <c r="ET144" s="435"/>
      <c r="EU144" s="435"/>
      <c r="EV144" s="435"/>
      <c r="EW144" s="435"/>
      <c r="EX144" s="435"/>
      <c r="EY144" s="435"/>
      <c r="EZ144" s="435"/>
      <c r="FA144" s="435"/>
      <c r="FB144" s="435"/>
      <c r="FC144" s="435"/>
      <c r="FD144" s="435"/>
      <c r="FE144" s="435"/>
      <c r="FF144" s="435"/>
      <c r="FG144" s="435"/>
      <c r="FH144" s="435"/>
      <c r="FI144" s="435"/>
      <c r="FJ144" s="435"/>
      <c r="FK144" s="435"/>
      <c r="FL144" s="435"/>
      <c r="FM144" s="435"/>
      <c r="FN144" s="435"/>
      <c r="FO144" s="435"/>
      <c r="FP144" s="435"/>
      <c r="FQ144" s="435"/>
      <c r="FR144" s="435"/>
      <c r="FS144" s="435"/>
      <c r="FT144" s="435"/>
      <c r="FU144" s="435"/>
      <c r="FV144" s="435"/>
      <c r="FW144" s="435"/>
      <c r="FX144" s="435"/>
      <c r="FY144" s="435"/>
      <c r="FZ144" s="435"/>
      <c r="GA144" s="435"/>
      <c r="GB144" s="435"/>
      <c r="GC144" s="435"/>
      <c r="GD144" s="435"/>
      <c r="GE144" s="435"/>
      <c r="GF144" s="435"/>
      <c r="GG144" s="435"/>
      <c r="GH144" s="435"/>
      <c r="GI144" s="435"/>
      <c r="GJ144" s="435"/>
      <c r="GK144" s="435"/>
      <c r="GL144" s="435"/>
      <c r="GM144" s="435"/>
      <c r="GN144" s="435"/>
      <c r="GO144" s="435"/>
      <c r="GP144" s="435"/>
      <c r="GQ144" s="435"/>
      <c r="GR144" s="435"/>
      <c r="GS144" s="435"/>
      <c r="GT144" s="435"/>
      <c r="GU144" s="435"/>
      <c r="GV144" s="435"/>
      <c r="GW144" s="435"/>
      <c r="GX144" s="435"/>
      <c r="GY144" s="435"/>
      <c r="GZ144" s="435"/>
      <c r="HA144" s="435"/>
      <c r="HB144" s="435"/>
      <c r="HC144" s="435"/>
      <c r="HD144" s="435"/>
      <c r="HE144" s="435"/>
      <c r="HF144" s="435"/>
      <c r="HG144" s="435"/>
      <c r="HH144" s="435"/>
      <c r="HI144" s="435"/>
      <c r="HJ144" s="435"/>
      <c r="HK144" s="435"/>
      <c r="HL144" s="435"/>
      <c r="HM144" s="435"/>
      <c r="HN144" s="435"/>
      <c r="HO144" s="435"/>
      <c r="HP144" s="435"/>
      <c r="HQ144" s="435"/>
      <c r="HR144" s="435"/>
      <c r="HS144" s="435"/>
      <c r="HT144" s="435"/>
      <c r="HU144" s="435"/>
      <c r="HV144" s="435"/>
      <c r="HW144" s="435"/>
      <c r="HX144" s="435"/>
      <c r="HY144" s="435"/>
      <c r="HZ144" s="435"/>
      <c r="IA144" s="435"/>
      <c r="IB144" s="435"/>
      <c r="IC144" s="435"/>
      <c r="ID144" s="435"/>
      <c r="IE144" s="435"/>
      <c r="IF144" s="435"/>
      <c r="IG144" s="435"/>
      <c r="IH144" s="435"/>
      <c r="II144" s="435"/>
      <c r="IJ144" s="435"/>
      <c r="IK144" s="435"/>
      <c r="IL144" s="435"/>
      <c r="IM144" s="435"/>
      <c r="IN144" s="435"/>
      <c r="IO144" s="435"/>
      <c r="IP144" s="435"/>
      <c r="IQ144" s="435"/>
      <c r="IR144" s="435"/>
      <c r="IS144" s="435"/>
      <c r="IT144" s="435"/>
      <c r="IU144" s="435"/>
      <c r="IV144" s="435"/>
    </row>
    <row r="145" spans="2:256" ht="51" hidden="1" customHeight="1" x14ac:dyDescent="0.2">
      <c r="B145" s="436"/>
      <c r="C145" s="436"/>
      <c r="D145" s="436"/>
      <c r="E145" s="436"/>
      <c r="F145" s="436"/>
      <c r="G145" s="436"/>
      <c r="H145" s="436"/>
      <c r="I145" s="436"/>
      <c r="J145" s="436"/>
      <c r="K145" s="435"/>
      <c r="L145" s="435"/>
      <c r="M145" s="435"/>
      <c r="N145" s="435"/>
      <c r="O145" s="435"/>
      <c r="P145" s="435"/>
      <c r="Q145" s="435"/>
      <c r="R145" s="435"/>
      <c r="S145" s="435"/>
      <c r="T145" s="435"/>
      <c r="U145" s="435"/>
      <c r="V145" s="435"/>
      <c r="W145" s="435"/>
      <c r="X145" s="435"/>
      <c r="Y145" s="435"/>
      <c r="Z145" s="435"/>
      <c r="AA145" s="435"/>
      <c r="AB145" s="435"/>
      <c r="AC145" s="435"/>
      <c r="AD145" s="435"/>
      <c r="AE145" s="435"/>
      <c r="AF145" s="435"/>
      <c r="AG145" s="435"/>
      <c r="AH145" s="435"/>
      <c r="AI145" s="435"/>
      <c r="AJ145" s="435"/>
      <c r="AK145" s="435"/>
      <c r="AL145" s="435"/>
      <c r="AM145" s="435"/>
      <c r="AN145" s="435"/>
      <c r="AO145" s="435"/>
      <c r="AP145" s="435"/>
      <c r="AQ145" s="435"/>
      <c r="AR145" s="435"/>
      <c r="AS145" s="435"/>
      <c r="AT145" s="435"/>
      <c r="AU145" s="435"/>
      <c r="AV145" s="435"/>
      <c r="AW145" s="435"/>
      <c r="AX145" s="435"/>
      <c r="AY145" s="435"/>
      <c r="AZ145" s="435"/>
      <c r="BA145" s="435"/>
      <c r="BB145" s="435"/>
      <c r="BC145" s="435"/>
      <c r="BD145" s="435"/>
      <c r="BE145" s="435"/>
      <c r="BF145" s="435"/>
      <c r="BG145" s="435"/>
      <c r="BH145" s="435"/>
      <c r="BI145" s="435"/>
      <c r="BJ145" s="435"/>
      <c r="BK145" s="435"/>
      <c r="BL145" s="435"/>
      <c r="BM145" s="435"/>
      <c r="BN145" s="435"/>
      <c r="BO145" s="435"/>
      <c r="BP145" s="435"/>
      <c r="BQ145" s="435"/>
      <c r="BR145" s="435"/>
      <c r="BS145" s="435"/>
      <c r="BT145" s="435"/>
      <c r="BU145" s="435"/>
      <c r="BV145" s="435"/>
      <c r="BW145" s="435"/>
      <c r="BX145" s="435"/>
      <c r="BY145" s="435"/>
      <c r="BZ145" s="435"/>
      <c r="CA145" s="435"/>
      <c r="CB145" s="435"/>
      <c r="CC145" s="435"/>
      <c r="CD145" s="435"/>
      <c r="CE145" s="435"/>
      <c r="CF145" s="435"/>
      <c r="CG145" s="435"/>
      <c r="CH145" s="435"/>
      <c r="CI145" s="435"/>
      <c r="CJ145" s="435"/>
      <c r="CK145" s="435"/>
      <c r="CL145" s="435"/>
      <c r="CM145" s="435"/>
      <c r="CN145" s="435"/>
      <c r="CO145" s="435"/>
      <c r="CP145" s="435"/>
      <c r="CQ145" s="435"/>
      <c r="CR145" s="435"/>
      <c r="CS145" s="435"/>
      <c r="CT145" s="435"/>
      <c r="CU145" s="435"/>
      <c r="CV145" s="435"/>
      <c r="CW145" s="435"/>
      <c r="CX145" s="435"/>
      <c r="CY145" s="435"/>
      <c r="CZ145" s="435"/>
      <c r="DA145" s="435"/>
      <c r="DB145" s="435"/>
      <c r="DC145" s="435"/>
      <c r="DD145" s="435"/>
      <c r="DE145" s="435"/>
      <c r="DF145" s="435"/>
      <c r="DG145" s="435"/>
      <c r="DH145" s="435"/>
      <c r="DI145" s="435"/>
      <c r="DJ145" s="435"/>
      <c r="DK145" s="435"/>
      <c r="DL145" s="435"/>
      <c r="DM145" s="435"/>
      <c r="DN145" s="435"/>
      <c r="DO145" s="435"/>
      <c r="DP145" s="435"/>
      <c r="DQ145" s="435"/>
      <c r="DR145" s="435"/>
      <c r="DS145" s="435"/>
      <c r="DT145" s="435"/>
      <c r="DU145" s="435"/>
      <c r="DV145" s="435"/>
      <c r="DW145" s="435"/>
      <c r="DX145" s="435"/>
      <c r="DY145" s="435"/>
      <c r="DZ145" s="435"/>
      <c r="EA145" s="435"/>
      <c r="EB145" s="435"/>
      <c r="EC145" s="435"/>
      <c r="ED145" s="435"/>
      <c r="EE145" s="435"/>
      <c r="EF145" s="435"/>
      <c r="EG145" s="435"/>
      <c r="EH145" s="435"/>
      <c r="EI145" s="435"/>
      <c r="EJ145" s="435"/>
      <c r="EK145" s="435"/>
      <c r="EL145" s="435"/>
      <c r="EM145" s="435"/>
      <c r="EN145" s="435"/>
      <c r="EO145" s="435"/>
      <c r="EP145" s="435"/>
      <c r="EQ145" s="435"/>
      <c r="ER145" s="435"/>
      <c r="ES145" s="435"/>
      <c r="ET145" s="435"/>
      <c r="EU145" s="435"/>
      <c r="EV145" s="435"/>
      <c r="EW145" s="435"/>
      <c r="EX145" s="435"/>
      <c r="EY145" s="435"/>
      <c r="EZ145" s="435"/>
      <c r="FA145" s="435"/>
      <c r="FB145" s="435"/>
      <c r="FC145" s="435"/>
      <c r="FD145" s="435"/>
      <c r="FE145" s="435"/>
      <c r="FF145" s="435"/>
      <c r="FG145" s="435"/>
      <c r="FH145" s="435"/>
      <c r="FI145" s="435"/>
      <c r="FJ145" s="435"/>
      <c r="FK145" s="435"/>
      <c r="FL145" s="435"/>
      <c r="FM145" s="435"/>
      <c r="FN145" s="435"/>
      <c r="FO145" s="435"/>
      <c r="FP145" s="435"/>
      <c r="FQ145" s="435"/>
      <c r="FR145" s="435"/>
      <c r="FS145" s="435"/>
      <c r="FT145" s="435"/>
      <c r="FU145" s="435"/>
      <c r="FV145" s="435"/>
      <c r="FW145" s="435"/>
      <c r="FX145" s="435"/>
      <c r="FY145" s="435"/>
      <c r="FZ145" s="435"/>
      <c r="GA145" s="435"/>
      <c r="GB145" s="435"/>
      <c r="GC145" s="435"/>
      <c r="GD145" s="435"/>
      <c r="GE145" s="435"/>
      <c r="GF145" s="435"/>
      <c r="GG145" s="435"/>
      <c r="GH145" s="435"/>
      <c r="GI145" s="435"/>
      <c r="GJ145" s="435"/>
      <c r="GK145" s="435"/>
      <c r="GL145" s="435"/>
      <c r="GM145" s="435"/>
      <c r="GN145" s="435"/>
      <c r="GO145" s="435"/>
      <c r="GP145" s="435"/>
      <c r="GQ145" s="435"/>
      <c r="GR145" s="435"/>
      <c r="GS145" s="435"/>
      <c r="GT145" s="435"/>
      <c r="GU145" s="435"/>
      <c r="GV145" s="435"/>
      <c r="GW145" s="435"/>
      <c r="GX145" s="435"/>
      <c r="GY145" s="435"/>
      <c r="GZ145" s="435"/>
      <c r="HA145" s="435"/>
      <c r="HB145" s="435"/>
      <c r="HC145" s="435"/>
      <c r="HD145" s="435"/>
      <c r="HE145" s="435"/>
      <c r="HF145" s="435"/>
      <c r="HG145" s="435"/>
      <c r="HH145" s="435"/>
      <c r="HI145" s="435"/>
      <c r="HJ145" s="435"/>
      <c r="HK145" s="435"/>
      <c r="HL145" s="435"/>
      <c r="HM145" s="435"/>
      <c r="HN145" s="435"/>
      <c r="HO145" s="435"/>
      <c r="HP145" s="435"/>
      <c r="HQ145" s="435"/>
      <c r="HR145" s="435"/>
      <c r="HS145" s="435"/>
      <c r="HT145" s="435"/>
      <c r="HU145" s="435"/>
      <c r="HV145" s="435"/>
      <c r="HW145" s="435"/>
      <c r="HX145" s="435"/>
      <c r="HY145" s="435"/>
      <c r="HZ145" s="435"/>
      <c r="IA145" s="435"/>
      <c r="IB145" s="435"/>
      <c r="IC145" s="435"/>
      <c r="ID145" s="435"/>
      <c r="IE145" s="435"/>
      <c r="IF145" s="435"/>
      <c r="IG145" s="435"/>
      <c r="IH145" s="435"/>
      <c r="II145" s="435"/>
      <c r="IJ145" s="435"/>
      <c r="IK145" s="435"/>
      <c r="IL145" s="435"/>
      <c r="IM145" s="435"/>
      <c r="IN145" s="435"/>
      <c r="IO145" s="435"/>
      <c r="IP145" s="435"/>
      <c r="IQ145" s="435"/>
      <c r="IR145" s="435"/>
      <c r="IS145" s="435"/>
      <c r="IT145" s="435"/>
      <c r="IU145" s="435"/>
      <c r="IV145" s="435"/>
    </row>
    <row r="146" spans="2:256" ht="51" hidden="1" customHeight="1" x14ac:dyDescent="0.2">
      <c r="B146" s="436"/>
      <c r="C146" s="436"/>
      <c r="D146" s="436"/>
      <c r="E146" s="436"/>
      <c r="F146" s="436"/>
      <c r="G146" s="436"/>
      <c r="H146" s="436"/>
      <c r="I146" s="436"/>
      <c r="J146" s="436"/>
      <c r="K146" s="435"/>
      <c r="L146" s="435"/>
      <c r="M146" s="435"/>
      <c r="N146" s="435"/>
      <c r="O146" s="435"/>
      <c r="P146" s="435"/>
      <c r="Q146" s="435"/>
      <c r="R146" s="435"/>
      <c r="S146" s="435"/>
      <c r="T146" s="435"/>
      <c r="U146" s="435"/>
      <c r="V146" s="435"/>
      <c r="W146" s="435"/>
      <c r="X146" s="435"/>
      <c r="Y146" s="435"/>
      <c r="Z146" s="435"/>
      <c r="AA146" s="435"/>
      <c r="AB146" s="435"/>
      <c r="AC146" s="435"/>
      <c r="AD146" s="435"/>
      <c r="AE146" s="435"/>
      <c r="AF146" s="435"/>
      <c r="AG146" s="435"/>
      <c r="AH146" s="435"/>
      <c r="AI146" s="435"/>
      <c r="AJ146" s="435"/>
      <c r="AK146" s="435"/>
      <c r="AL146" s="435"/>
      <c r="AM146" s="435"/>
      <c r="AN146" s="435"/>
      <c r="AO146" s="435"/>
      <c r="AP146" s="435"/>
      <c r="AQ146" s="435"/>
      <c r="AR146" s="435"/>
      <c r="AS146" s="435"/>
      <c r="AT146" s="435"/>
      <c r="AU146" s="435"/>
      <c r="AV146" s="435"/>
      <c r="AW146" s="435"/>
      <c r="AX146" s="435"/>
      <c r="AY146" s="435"/>
      <c r="AZ146" s="435"/>
      <c r="BA146" s="435"/>
      <c r="BB146" s="435"/>
      <c r="BC146" s="435"/>
      <c r="BD146" s="435"/>
      <c r="BE146" s="435"/>
      <c r="BF146" s="435"/>
      <c r="BG146" s="435"/>
      <c r="BH146" s="435"/>
      <c r="BI146" s="435"/>
      <c r="BJ146" s="435"/>
      <c r="BK146" s="435"/>
      <c r="BL146" s="435"/>
      <c r="BM146" s="435"/>
      <c r="BN146" s="435"/>
      <c r="BO146" s="435"/>
      <c r="BP146" s="435"/>
      <c r="BQ146" s="435"/>
      <c r="BR146" s="435"/>
      <c r="BS146" s="435"/>
      <c r="BT146" s="435"/>
      <c r="BU146" s="435"/>
      <c r="BV146" s="435"/>
      <c r="BW146" s="435"/>
      <c r="BX146" s="435"/>
      <c r="BY146" s="435"/>
      <c r="BZ146" s="435"/>
      <c r="CA146" s="435"/>
      <c r="CB146" s="435"/>
      <c r="CC146" s="435"/>
      <c r="CD146" s="435"/>
      <c r="CE146" s="435"/>
      <c r="CF146" s="435"/>
      <c r="CG146" s="435"/>
      <c r="CH146" s="435"/>
      <c r="CI146" s="435"/>
      <c r="CJ146" s="435"/>
      <c r="CK146" s="435"/>
      <c r="CL146" s="435"/>
      <c r="CM146" s="435"/>
      <c r="CN146" s="435"/>
      <c r="CO146" s="435"/>
      <c r="CP146" s="435"/>
      <c r="CQ146" s="435"/>
      <c r="CR146" s="435"/>
      <c r="CS146" s="435"/>
      <c r="CT146" s="435"/>
      <c r="CU146" s="435"/>
      <c r="CV146" s="435"/>
      <c r="CW146" s="435"/>
      <c r="CX146" s="435"/>
      <c r="CY146" s="435"/>
      <c r="CZ146" s="435"/>
      <c r="DA146" s="435"/>
      <c r="DB146" s="435"/>
      <c r="DC146" s="435"/>
      <c r="DD146" s="435"/>
      <c r="DE146" s="435"/>
      <c r="DF146" s="435"/>
      <c r="DG146" s="435"/>
      <c r="DH146" s="435"/>
      <c r="DI146" s="435"/>
      <c r="DJ146" s="435"/>
      <c r="DK146" s="435"/>
      <c r="DL146" s="435"/>
      <c r="DM146" s="435"/>
      <c r="DN146" s="435"/>
      <c r="DO146" s="435"/>
      <c r="DP146" s="435"/>
      <c r="DQ146" s="435"/>
      <c r="DR146" s="435"/>
      <c r="DS146" s="435"/>
      <c r="DT146" s="435"/>
      <c r="DU146" s="435"/>
      <c r="DV146" s="435"/>
      <c r="DW146" s="435"/>
      <c r="DX146" s="435"/>
      <c r="DY146" s="435"/>
      <c r="DZ146" s="435"/>
      <c r="EA146" s="435"/>
      <c r="EB146" s="435"/>
      <c r="EC146" s="435"/>
      <c r="ED146" s="435"/>
      <c r="EE146" s="435"/>
      <c r="EF146" s="435"/>
      <c r="EG146" s="435"/>
      <c r="EH146" s="435"/>
      <c r="EI146" s="435"/>
      <c r="EJ146" s="435"/>
      <c r="EK146" s="435"/>
      <c r="EL146" s="435"/>
      <c r="EM146" s="435"/>
      <c r="EN146" s="435"/>
      <c r="EO146" s="435"/>
      <c r="EP146" s="435"/>
      <c r="EQ146" s="435"/>
      <c r="ER146" s="435"/>
      <c r="ES146" s="435"/>
      <c r="ET146" s="435"/>
      <c r="EU146" s="435"/>
      <c r="EV146" s="435"/>
      <c r="EW146" s="435"/>
      <c r="EX146" s="435"/>
      <c r="EY146" s="435"/>
      <c r="EZ146" s="435"/>
      <c r="FA146" s="435"/>
      <c r="FB146" s="435"/>
      <c r="FC146" s="435"/>
      <c r="FD146" s="435"/>
      <c r="FE146" s="435"/>
      <c r="FF146" s="435"/>
      <c r="FG146" s="435"/>
      <c r="FH146" s="435"/>
      <c r="FI146" s="435"/>
      <c r="FJ146" s="435"/>
      <c r="FK146" s="435"/>
      <c r="FL146" s="435"/>
      <c r="FM146" s="435"/>
      <c r="FN146" s="435"/>
      <c r="FO146" s="435"/>
      <c r="FP146" s="435"/>
      <c r="FQ146" s="435"/>
      <c r="FR146" s="435"/>
      <c r="FS146" s="435"/>
      <c r="FT146" s="435"/>
      <c r="FU146" s="435"/>
      <c r="FV146" s="435"/>
      <c r="FW146" s="435"/>
      <c r="FX146" s="435"/>
      <c r="FY146" s="435"/>
      <c r="FZ146" s="435"/>
      <c r="GA146" s="435"/>
      <c r="GB146" s="435"/>
      <c r="GC146" s="435"/>
      <c r="GD146" s="435"/>
      <c r="GE146" s="435"/>
      <c r="GF146" s="435"/>
      <c r="GG146" s="435"/>
      <c r="GH146" s="435"/>
      <c r="GI146" s="435"/>
      <c r="GJ146" s="435"/>
      <c r="GK146" s="435"/>
      <c r="GL146" s="435"/>
      <c r="GM146" s="435"/>
      <c r="GN146" s="435"/>
      <c r="GO146" s="435"/>
      <c r="GP146" s="435"/>
      <c r="GQ146" s="435"/>
      <c r="GR146" s="435"/>
      <c r="GS146" s="435"/>
      <c r="GT146" s="435"/>
      <c r="GU146" s="435"/>
      <c r="GV146" s="435"/>
      <c r="GW146" s="435"/>
      <c r="GX146" s="435"/>
      <c r="GY146" s="435"/>
      <c r="GZ146" s="435"/>
      <c r="HA146" s="435"/>
      <c r="HB146" s="435"/>
      <c r="HC146" s="435"/>
      <c r="HD146" s="435"/>
      <c r="HE146" s="435"/>
      <c r="HF146" s="435"/>
      <c r="HG146" s="435"/>
      <c r="HH146" s="435"/>
      <c r="HI146" s="435"/>
      <c r="HJ146" s="435"/>
      <c r="HK146" s="435"/>
      <c r="HL146" s="435"/>
      <c r="HM146" s="435"/>
      <c r="HN146" s="435"/>
      <c r="HO146" s="435"/>
      <c r="HP146" s="435"/>
      <c r="HQ146" s="435"/>
      <c r="HR146" s="435"/>
      <c r="HS146" s="435"/>
      <c r="HT146" s="435"/>
      <c r="HU146" s="435"/>
      <c r="HV146" s="435"/>
      <c r="HW146" s="435"/>
      <c r="HX146" s="435"/>
      <c r="HY146" s="435"/>
      <c r="HZ146" s="435"/>
      <c r="IA146" s="435"/>
      <c r="IB146" s="435"/>
      <c r="IC146" s="435"/>
      <c r="ID146" s="435"/>
      <c r="IE146" s="435"/>
      <c r="IF146" s="435"/>
      <c r="IG146" s="435"/>
      <c r="IH146" s="435"/>
      <c r="II146" s="435"/>
      <c r="IJ146" s="435"/>
      <c r="IK146" s="435"/>
      <c r="IL146" s="435"/>
      <c r="IM146" s="435"/>
      <c r="IN146" s="435"/>
      <c r="IO146" s="435"/>
      <c r="IP146" s="435"/>
      <c r="IQ146" s="435"/>
      <c r="IR146" s="435"/>
      <c r="IS146" s="435"/>
      <c r="IT146" s="435"/>
      <c r="IU146" s="435"/>
      <c r="IV146" s="435"/>
    </row>
    <row r="147" spans="2:256" ht="51" hidden="1" customHeight="1" x14ac:dyDescent="0.2">
      <c r="B147" s="436"/>
      <c r="C147" s="436"/>
      <c r="D147" s="436"/>
      <c r="E147" s="436"/>
      <c r="F147" s="436"/>
      <c r="G147" s="436"/>
      <c r="H147" s="436"/>
      <c r="I147" s="436"/>
      <c r="J147" s="436"/>
      <c r="K147" s="435"/>
      <c r="L147" s="435"/>
      <c r="M147" s="435"/>
      <c r="N147" s="435"/>
      <c r="O147" s="435"/>
      <c r="P147" s="435"/>
      <c r="Q147" s="435"/>
      <c r="R147" s="435"/>
      <c r="S147" s="435"/>
      <c r="T147" s="435"/>
      <c r="U147" s="435"/>
      <c r="V147" s="435"/>
      <c r="W147" s="435"/>
      <c r="X147" s="435"/>
      <c r="Y147" s="435"/>
      <c r="Z147" s="435"/>
      <c r="AA147" s="435"/>
      <c r="AB147" s="435"/>
      <c r="AC147" s="435"/>
      <c r="AD147" s="435"/>
      <c r="AE147" s="435"/>
      <c r="AF147" s="435"/>
      <c r="AG147" s="435"/>
      <c r="AH147" s="435"/>
      <c r="AI147" s="435"/>
      <c r="AJ147" s="435"/>
      <c r="AK147" s="435"/>
      <c r="AL147" s="435"/>
      <c r="AM147" s="435"/>
      <c r="AN147" s="435"/>
      <c r="AO147" s="435"/>
      <c r="AP147" s="435"/>
      <c r="AQ147" s="435"/>
      <c r="AR147" s="435"/>
      <c r="AS147" s="435"/>
      <c r="AT147" s="435"/>
      <c r="AU147" s="435"/>
      <c r="AV147" s="435"/>
      <c r="AW147" s="435"/>
      <c r="AX147" s="435"/>
      <c r="AY147" s="435"/>
      <c r="AZ147" s="435"/>
      <c r="BA147" s="435"/>
      <c r="BB147" s="435"/>
      <c r="BC147" s="435"/>
      <c r="BD147" s="435"/>
      <c r="BE147" s="435"/>
      <c r="BF147" s="435"/>
      <c r="BG147" s="435"/>
      <c r="BH147" s="435"/>
      <c r="BI147" s="435"/>
      <c r="BJ147" s="435"/>
      <c r="BK147" s="435"/>
      <c r="BL147" s="435"/>
      <c r="BM147" s="435"/>
      <c r="BN147" s="435"/>
      <c r="BO147" s="435"/>
      <c r="BP147" s="435"/>
      <c r="BQ147" s="435"/>
      <c r="BR147" s="435"/>
      <c r="BS147" s="435"/>
      <c r="BT147" s="435"/>
      <c r="BU147" s="435"/>
      <c r="BV147" s="435"/>
      <c r="BW147" s="435"/>
      <c r="BX147" s="435"/>
      <c r="BY147" s="435"/>
      <c r="BZ147" s="435"/>
      <c r="CA147" s="435"/>
      <c r="CB147" s="435"/>
      <c r="CC147" s="435"/>
      <c r="CD147" s="435"/>
      <c r="CE147" s="435"/>
      <c r="CF147" s="435"/>
      <c r="CG147" s="435"/>
      <c r="CH147" s="435"/>
      <c r="CI147" s="435"/>
      <c r="CJ147" s="435"/>
      <c r="CK147" s="435"/>
      <c r="CL147" s="435"/>
      <c r="CM147" s="435"/>
      <c r="CN147" s="435"/>
      <c r="CO147" s="435"/>
      <c r="CP147" s="435"/>
      <c r="CQ147" s="435"/>
      <c r="CR147" s="435"/>
      <c r="CS147" s="435"/>
      <c r="CT147" s="435"/>
      <c r="CU147" s="435"/>
      <c r="CV147" s="435"/>
      <c r="CW147" s="435"/>
      <c r="CX147" s="435"/>
      <c r="CY147" s="435"/>
      <c r="CZ147" s="435"/>
      <c r="DA147" s="435"/>
      <c r="DB147" s="435"/>
      <c r="DC147" s="435"/>
      <c r="DD147" s="435"/>
      <c r="DE147" s="435"/>
      <c r="DF147" s="435"/>
      <c r="DG147" s="435"/>
      <c r="DH147" s="435"/>
      <c r="DI147" s="435"/>
      <c r="DJ147" s="435"/>
      <c r="DK147" s="435"/>
      <c r="DL147" s="435"/>
      <c r="DM147" s="435"/>
      <c r="DN147" s="435"/>
      <c r="DO147" s="435"/>
      <c r="DP147" s="435"/>
      <c r="DQ147" s="435"/>
      <c r="DR147" s="435"/>
      <c r="DS147" s="435"/>
      <c r="DT147" s="435"/>
      <c r="DU147" s="435"/>
      <c r="DV147" s="435"/>
      <c r="DW147" s="435"/>
      <c r="DX147" s="435"/>
      <c r="DY147" s="435"/>
      <c r="DZ147" s="435"/>
      <c r="EA147" s="435"/>
      <c r="EB147" s="435"/>
      <c r="EC147" s="435"/>
      <c r="ED147" s="435"/>
      <c r="EE147" s="435"/>
      <c r="EF147" s="435"/>
      <c r="EG147" s="435"/>
      <c r="EH147" s="435"/>
      <c r="EI147" s="435"/>
      <c r="EJ147" s="435"/>
      <c r="EK147" s="435"/>
      <c r="EL147" s="435"/>
      <c r="EM147" s="435"/>
      <c r="EN147" s="435"/>
      <c r="EO147" s="435"/>
      <c r="EP147" s="435"/>
      <c r="EQ147" s="435"/>
      <c r="ER147" s="435"/>
      <c r="ES147" s="435"/>
      <c r="ET147" s="435"/>
      <c r="EU147" s="435"/>
      <c r="EV147" s="435"/>
      <c r="EW147" s="435"/>
      <c r="EX147" s="435"/>
      <c r="EY147" s="435"/>
      <c r="EZ147" s="435"/>
      <c r="FA147" s="435"/>
      <c r="FB147" s="435"/>
      <c r="FC147" s="435"/>
      <c r="FD147" s="435"/>
      <c r="FE147" s="435"/>
      <c r="FF147" s="435"/>
      <c r="FG147" s="435"/>
      <c r="FH147" s="435"/>
      <c r="FI147" s="435"/>
      <c r="FJ147" s="435"/>
      <c r="FK147" s="435"/>
      <c r="FL147" s="435"/>
      <c r="FM147" s="435"/>
      <c r="FN147" s="435"/>
      <c r="FO147" s="435"/>
      <c r="FP147" s="435"/>
      <c r="FQ147" s="435"/>
      <c r="FR147" s="435"/>
      <c r="FS147" s="435"/>
      <c r="FT147" s="435"/>
      <c r="FU147" s="435"/>
      <c r="FV147" s="435"/>
      <c r="FW147" s="435"/>
      <c r="FX147" s="435"/>
      <c r="FY147" s="435"/>
      <c r="FZ147" s="435"/>
      <c r="GA147" s="435"/>
      <c r="GB147" s="435"/>
      <c r="GC147" s="435"/>
      <c r="GD147" s="435"/>
      <c r="GE147" s="435"/>
      <c r="GF147" s="435"/>
      <c r="GG147" s="435"/>
      <c r="GH147" s="435"/>
      <c r="GI147" s="435"/>
      <c r="GJ147" s="435"/>
      <c r="GK147" s="435"/>
      <c r="GL147" s="435"/>
      <c r="GM147" s="435"/>
      <c r="GN147" s="435"/>
      <c r="GO147" s="435"/>
      <c r="GP147" s="435"/>
      <c r="GQ147" s="435"/>
      <c r="GR147" s="435"/>
      <c r="GS147" s="435"/>
      <c r="GT147" s="435"/>
      <c r="GU147" s="435"/>
      <c r="GV147" s="435"/>
      <c r="GW147" s="435"/>
      <c r="GX147" s="435"/>
      <c r="GY147" s="435"/>
      <c r="GZ147" s="435"/>
      <c r="HA147" s="435"/>
      <c r="HB147" s="435"/>
      <c r="HC147" s="435"/>
      <c r="HD147" s="435"/>
      <c r="HE147" s="435"/>
      <c r="HF147" s="435"/>
      <c r="HG147" s="435"/>
      <c r="HH147" s="435"/>
      <c r="HI147" s="435"/>
      <c r="HJ147" s="435"/>
      <c r="HK147" s="435"/>
      <c r="HL147" s="435"/>
      <c r="HM147" s="435"/>
      <c r="HN147" s="435"/>
      <c r="HO147" s="435"/>
      <c r="HP147" s="435"/>
      <c r="HQ147" s="435"/>
      <c r="HR147" s="435"/>
      <c r="HS147" s="435"/>
      <c r="HT147" s="435"/>
      <c r="HU147" s="435"/>
      <c r="HV147" s="435"/>
      <c r="HW147" s="435"/>
      <c r="HX147" s="435"/>
      <c r="HY147" s="435"/>
      <c r="HZ147" s="435"/>
      <c r="IA147" s="435"/>
      <c r="IB147" s="435"/>
      <c r="IC147" s="435"/>
      <c r="ID147" s="435"/>
      <c r="IE147" s="435"/>
      <c r="IF147" s="435"/>
      <c r="IG147" s="435"/>
      <c r="IH147" s="435"/>
      <c r="II147" s="435"/>
      <c r="IJ147" s="435"/>
      <c r="IK147" s="435"/>
      <c r="IL147" s="435"/>
      <c r="IM147" s="435"/>
      <c r="IN147" s="435"/>
      <c r="IO147" s="435"/>
      <c r="IP147" s="435"/>
      <c r="IQ147" s="435"/>
      <c r="IR147" s="435"/>
      <c r="IS147" s="435"/>
      <c r="IT147" s="435"/>
      <c r="IU147" s="435"/>
      <c r="IV147" s="435"/>
    </row>
    <row r="148" spans="2:256" ht="51" hidden="1" customHeight="1" x14ac:dyDescent="0.2">
      <c r="B148" s="436"/>
      <c r="C148" s="436"/>
      <c r="D148" s="436"/>
      <c r="E148" s="436"/>
      <c r="F148" s="436"/>
      <c r="G148" s="436"/>
      <c r="H148" s="436"/>
      <c r="I148" s="436"/>
      <c r="J148" s="436"/>
      <c r="K148" s="435"/>
      <c r="L148" s="435"/>
      <c r="M148" s="435"/>
      <c r="N148" s="435"/>
      <c r="O148" s="435"/>
      <c r="P148" s="435"/>
      <c r="Q148" s="435"/>
      <c r="R148" s="435"/>
      <c r="S148" s="435"/>
      <c r="T148" s="435"/>
      <c r="U148" s="435"/>
      <c r="V148" s="435"/>
      <c r="W148" s="435"/>
      <c r="X148" s="435"/>
      <c r="Y148" s="435"/>
      <c r="Z148" s="435"/>
      <c r="AA148" s="435"/>
      <c r="AB148" s="435"/>
      <c r="AC148" s="435"/>
      <c r="AD148" s="435"/>
      <c r="AE148" s="435"/>
      <c r="AF148" s="435"/>
      <c r="AG148" s="435"/>
      <c r="AH148" s="435"/>
      <c r="AI148" s="435"/>
      <c r="AJ148" s="435"/>
      <c r="AK148" s="435"/>
      <c r="AL148" s="435"/>
      <c r="AM148" s="435"/>
      <c r="AN148" s="435"/>
      <c r="AO148" s="435"/>
      <c r="AP148" s="435"/>
      <c r="AQ148" s="435"/>
      <c r="AR148" s="435"/>
      <c r="AS148" s="435"/>
      <c r="AT148" s="435"/>
      <c r="AU148" s="435"/>
      <c r="AV148" s="435"/>
      <c r="AW148" s="435"/>
      <c r="AX148" s="435"/>
      <c r="AY148" s="435"/>
      <c r="AZ148" s="435"/>
      <c r="BA148" s="435"/>
      <c r="BB148" s="435"/>
      <c r="BC148" s="435"/>
      <c r="BD148" s="435"/>
      <c r="BE148" s="435"/>
      <c r="BF148" s="435"/>
      <c r="BG148" s="435"/>
      <c r="BH148" s="435"/>
      <c r="BI148" s="435"/>
      <c r="BJ148" s="435"/>
      <c r="BK148" s="435"/>
      <c r="BL148" s="435"/>
      <c r="BM148" s="435"/>
      <c r="BN148" s="435"/>
      <c r="BO148" s="435"/>
      <c r="BP148" s="435"/>
      <c r="BQ148" s="435"/>
      <c r="BR148" s="435"/>
      <c r="BS148" s="435"/>
      <c r="BT148" s="435"/>
      <c r="BU148" s="435"/>
      <c r="BV148" s="435"/>
      <c r="BW148" s="435"/>
      <c r="BX148" s="435"/>
      <c r="BY148" s="435"/>
      <c r="BZ148" s="435"/>
      <c r="CA148" s="435"/>
      <c r="CB148" s="435"/>
      <c r="CC148" s="435"/>
      <c r="CD148" s="435"/>
      <c r="CE148" s="435"/>
      <c r="CF148" s="435"/>
      <c r="CG148" s="435"/>
      <c r="CH148" s="435"/>
      <c r="CI148" s="435"/>
      <c r="CJ148" s="435"/>
      <c r="CK148" s="435"/>
      <c r="CL148" s="435"/>
      <c r="CM148" s="435"/>
      <c r="CN148" s="435"/>
      <c r="CO148" s="435"/>
      <c r="CP148" s="435"/>
      <c r="CQ148" s="435"/>
      <c r="CR148" s="435"/>
      <c r="CS148" s="435"/>
      <c r="CT148" s="435"/>
      <c r="CU148" s="435"/>
      <c r="CV148" s="435"/>
      <c r="CW148" s="435"/>
      <c r="CX148" s="435"/>
      <c r="CY148" s="435"/>
      <c r="CZ148" s="435"/>
      <c r="DA148" s="435"/>
      <c r="DB148" s="435"/>
      <c r="DC148" s="435"/>
      <c r="DD148" s="435"/>
      <c r="DE148" s="435"/>
      <c r="DF148" s="435"/>
      <c r="DG148" s="435"/>
      <c r="DH148" s="435"/>
      <c r="DI148" s="435"/>
      <c r="DJ148" s="435"/>
      <c r="DK148" s="435"/>
      <c r="DL148" s="435"/>
      <c r="DM148" s="435"/>
      <c r="DN148" s="435"/>
      <c r="DO148" s="435"/>
      <c r="DP148" s="435"/>
      <c r="DQ148" s="435"/>
      <c r="DR148" s="435"/>
      <c r="DS148" s="435"/>
      <c r="DT148" s="435"/>
      <c r="DU148" s="435"/>
      <c r="DV148" s="435"/>
      <c r="DW148" s="435"/>
      <c r="DX148" s="435"/>
      <c r="DY148" s="435"/>
      <c r="DZ148" s="435"/>
      <c r="EA148" s="435"/>
      <c r="EB148" s="435"/>
      <c r="EC148" s="435"/>
      <c r="ED148" s="435"/>
      <c r="EE148" s="435"/>
      <c r="EF148" s="435"/>
      <c r="EG148" s="435"/>
      <c r="EH148" s="435"/>
      <c r="EI148" s="435"/>
      <c r="EJ148" s="435"/>
      <c r="EK148" s="435"/>
      <c r="EL148" s="435"/>
      <c r="EM148" s="435"/>
      <c r="EN148" s="435"/>
      <c r="EO148" s="435"/>
      <c r="EP148" s="435"/>
      <c r="EQ148" s="435"/>
      <c r="ER148" s="435"/>
      <c r="ES148" s="435"/>
      <c r="ET148" s="435"/>
      <c r="EU148" s="435"/>
      <c r="EV148" s="435"/>
      <c r="EW148" s="435"/>
      <c r="EX148" s="435"/>
      <c r="EY148" s="435"/>
      <c r="EZ148" s="435"/>
      <c r="FA148" s="435"/>
      <c r="FB148" s="435"/>
      <c r="FC148" s="435"/>
      <c r="FD148" s="435"/>
      <c r="FE148" s="435"/>
      <c r="FF148" s="435"/>
      <c r="FG148" s="435"/>
      <c r="FH148" s="435"/>
      <c r="FI148" s="435"/>
      <c r="FJ148" s="435"/>
      <c r="FK148" s="435"/>
      <c r="FL148" s="435"/>
      <c r="FM148" s="435"/>
      <c r="FN148" s="435"/>
      <c r="FO148" s="435"/>
      <c r="FP148" s="435"/>
      <c r="FQ148" s="435"/>
      <c r="FR148" s="435"/>
      <c r="FS148" s="435"/>
      <c r="FT148" s="435"/>
      <c r="FU148" s="435"/>
      <c r="FV148" s="435"/>
      <c r="FW148" s="435"/>
      <c r="FX148" s="435"/>
      <c r="FY148" s="435"/>
      <c r="FZ148" s="435"/>
      <c r="GA148" s="435"/>
      <c r="GB148" s="435"/>
      <c r="GC148" s="435"/>
      <c r="GD148" s="435"/>
      <c r="GE148" s="435"/>
      <c r="GF148" s="435"/>
      <c r="GG148" s="435"/>
      <c r="GH148" s="435"/>
      <c r="GI148" s="435"/>
      <c r="GJ148" s="435"/>
      <c r="GK148" s="435"/>
      <c r="GL148" s="435"/>
      <c r="GM148" s="435"/>
      <c r="GN148" s="435"/>
      <c r="GO148" s="435"/>
      <c r="GP148" s="435"/>
      <c r="GQ148" s="435"/>
      <c r="GR148" s="435"/>
      <c r="GS148" s="435"/>
      <c r="GT148" s="435"/>
      <c r="GU148" s="435"/>
      <c r="GV148" s="435"/>
      <c r="GW148" s="435"/>
      <c r="GX148" s="435"/>
      <c r="GY148" s="435"/>
      <c r="GZ148" s="435"/>
      <c r="HA148" s="435"/>
      <c r="HB148" s="435"/>
      <c r="HC148" s="435"/>
      <c r="HD148" s="435"/>
      <c r="HE148" s="435"/>
      <c r="HF148" s="435"/>
      <c r="HG148" s="435"/>
      <c r="HH148" s="435"/>
      <c r="HI148" s="435"/>
      <c r="HJ148" s="435"/>
      <c r="HK148" s="435"/>
      <c r="HL148" s="435"/>
      <c r="HM148" s="435"/>
      <c r="HN148" s="435"/>
      <c r="HO148" s="435"/>
      <c r="HP148" s="435"/>
      <c r="HQ148" s="435"/>
      <c r="HR148" s="435"/>
      <c r="HS148" s="435"/>
      <c r="HT148" s="435"/>
      <c r="HU148" s="435"/>
      <c r="HV148" s="435"/>
      <c r="HW148" s="435"/>
      <c r="HX148" s="435"/>
      <c r="HY148" s="435"/>
      <c r="HZ148" s="435"/>
      <c r="IA148" s="435"/>
      <c r="IB148" s="435"/>
      <c r="IC148" s="435"/>
      <c r="ID148" s="435"/>
      <c r="IE148" s="435"/>
      <c r="IF148" s="435"/>
      <c r="IG148" s="435"/>
      <c r="IH148" s="435"/>
      <c r="II148" s="435"/>
      <c r="IJ148" s="435"/>
      <c r="IK148" s="435"/>
      <c r="IL148" s="435"/>
      <c r="IM148" s="435"/>
      <c r="IN148" s="435"/>
      <c r="IO148" s="435"/>
      <c r="IP148" s="435"/>
      <c r="IQ148" s="435"/>
      <c r="IR148" s="435"/>
      <c r="IS148" s="435"/>
      <c r="IT148" s="435"/>
      <c r="IU148" s="435"/>
      <c r="IV148" s="435"/>
    </row>
    <row r="149" spans="2:256" ht="51" hidden="1" customHeight="1" x14ac:dyDescent="0.2">
      <c r="B149" s="436"/>
      <c r="C149" s="436"/>
      <c r="D149" s="436"/>
      <c r="E149" s="436"/>
      <c r="F149" s="436"/>
      <c r="G149" s="436"/>
      <c r="H149" s="436"/>
      <c r="I149" s="436"/>
      <c r="J149" s="436"/>
      <c r="K149" s="435"/>
      <c r="L149" s="435"/>
      <c r="M149" s="435"/>
      <c r="N149" s="435"/>
      <c r="O149" s="435"/>
      <c r="P149" s="435"/>
      <c r="Q149" s="435"/>
      <c r="R149" s="435"/>
      <c r="S149" s="435"/>
      <c r="T149" s="435"/>
      <c r="U149" s="435"/>
      <c r="V149" s="435"/>
      <c r="W149" s="435"/>
      <c r="X149" s="435"/>
      <c r="Y149" s="435"/>
      <c r="Z149" s="435"/>
      <c r="AA149" s="435"/>
      <c r="AB149" s="435"/>
      <c r="AC149" s="435"/>
      <c r="AD149" s="435"/>
      <c r="AE149" s="435"/>
      <c r="AF149" s="435"/>
      <c r="AG149" s="435"/>
      <c r="AH149" s="435"/>
      <c r="AI149" s="435"/>
      <c r="AJ149" s="435"/>
      <c r="AK149" s="435"/>
      <c r="AL149" s="435"/>
      <c r="AM149" s="435"/>
      <c r="AN149" s="435"/>
      <c r="AO149" s="435"/>
      <c r="AP149" s="435"/>
      <c r="AQ149" s="435"/>
      <c r="AR149" s="435"/>
      <c r="AS149" s="435"/>
      <c r="AT149" s="435"/>
      <c r="AU149" s="435"/>
      <c r="AV149" s="435"/>
      <c r="AW149" s="435"/>
      <c r="AX149" s="435"/>
      <c r="AY149" s="435"/>
      <c r="AZ149" s="435"/>
      <c r="BA149" s="435"/>
      <c r="BB149" s="435"/>
      <c r="BC149" s="435"/>
      <c r="BD149" s="435"/>
      <c r="BE149" s="435"/>
      <c r="BF149" s="435"/>
      <c r="BG149" s="435"/>
      <c r="BH149" s="435"/>
      <c r="BI149" s="435"/>
      <c r="BJ149" s="435"/>
      <c r="BK149" s="435"/>
      <c r="BL149" s="435"/>
      <c r="BM149" s="435"/>
      <c r="BN149" s="435"/>
      <c r="BO149" s="435"/>
      <c r="BP149" s="435"/>
      <c r="BQ149" s="435"/>
      <c r="BR149" s="435"/>
      <c r="BS149" s="435"/>
      <c r="BT149" s="435"/>
      <c r="BU149" s="435"/>
      <c r="BV149" s="435"/>
      <c r="BW149" s="435"/>
      <c r="BX149" s="435"/>
      <c r="BY149" s="435"/>
      <c r="BZ149" s="435"/>
      <c r="CA149" s="435"/>
      <c r="CB149" s="435"/>
      <c r="CC149" s="435"/>
      <c r="CD149" s="435"/>
      <c r="CE149" s="435"/>
      <c r="CF149" s="435"/>
      <c r="CG149" s="435"/>
      <c r="CH149" s="435"/>
      <c r="CI149" s="435"/>
      <c r="CJ149" s="435"/>
      <c r="CK149" s="435"/>
      <c r="CL149" s="435"/>
      <c r="CM149" s="435"/>
      <c r="CN149" s="435"/>
      <c r="CO149" s="435"/>
      <c r="CP149" s="435"/>
      <c r="CQ149" s="435"/>
      <c r="CR149" s="435"/>
      <c r="CS149" s="435"/>
      <c r="CT149" s="435"/>
      <c r="CU149" s="435"/>
      <c r="CV149" s="435"/>
      <c r="CW149" s="435"/>
      <c r="CX149" s="435"/>
      <c r="CY149" s="435"/>
      <c r="CZ149" s="435"/>
      <c r="DA149" s="435"/>
      <c r="DB149" s="435"/>
      <c r="DC149" s="435"/>
      <c r="DD149" s="435"/>
      <c r="DE149" s="435"/>
      <c r="DF149" s="435"/>
      <c r="DG149" s="435"/>
      <c r="DH149" s="435"/>
      <c r="DI149" s="435"/>
      <c r="DJ149" s="435"/>
      <c r="DK149" s="435"/>
      <c r="DL149" s="435"/>
      <c r="DM149" s="435"/>
      <c r="DN149" s="435"/>
      <c r="DO149" s="435"/>
      <c r="DP149" s="435"/>
      <c r="DQ149" s="435"/>
      <c r="DR149" s="435"/>
      <c r="DS149" s="435"/>
      <c r="DT149" s="435"/>
      <c r="DU149" s="435"/>
      <c r="DV149" s="435"/>
      <c r="DW149" s="435"/>
      <c r="DX149" s="435"/>
      <c r="DY149" s="435"/>
      <c r="DZ149" s="435"/>
      <c r="EA149" s="435"/>
      <c r="EB149" s="435"/>
      <c r="EC149" s="435"/>
      <c r="ED149" s="435"/>
      <c r="EE149" s="435"/>
      <c r="EF149" s="435"/>
      <c r="EG149" s="435"/>
      <c r="EH149" s="435"/>
      <c r="EI149" s="435"/>
      <c r="EJ149" s="435"/>
      <c r="EK149" s="435"/>
      <c r="EL149" s="435"/>
      <c r="EM149" s="435"/>
      <c r="EN149" s="435"/>
      <c r="EO149" s="435"/>
      <c r="EP149" s="435"/>
      <c r="EQ149" s="435"/>
      <c r="ER149" s="435"/>
      <c r="ES149" s="435"/>
      <c r="ET149" s="435"/>
      <c r="EU149" s="435"/>
      <c r="EV149" s="435"/>
      <c r="EW149" s="435"/>
      <c r="EX149" s="435"/>
      <c r="EY149" s="435"/>
      <c r="EZ149" s="435"/>
      <c r="FA149" s="435"/>
      <c r="FB149" s="435"/>
      <c r="FC149" s="435"/>
      <c r="FD149" s="435"/>
      <c r="FE149" s="435"/>
      <c r="FF149" s="435"/>
      <c r="FG149" s="435"/>
      <c r="FH149" s="435"/>
      <c r="FI149" s="435"/>
      <c r="FJ149" s="435"/>
      <c r="FK149" s="435"/>
      <c r="FL149" s="435"/>
      <c r="FM149" s="435"/>
      <c r="FN149" s="435"/>
      <c r="FO149" s="435"/>
      <c r="FP149" s="435"/>
      <c r="FQ149" s="435"/>
      <c r="FR149" s="435"/>
      <c r="FS149" s="435"/>
      <c r="FT149" s="435"/>
      <c r="FU149" s="435"/>
      <c r="FV149" s="435"/>
      <c r="FW149" s="435"/>
      <c r="FX149" s="435"/>
      <c r="FY149" s="435"/>
      <c r="FZ149" s="435"/>
      <c r="GA149" s="435"/>
      <c r="GB149" s="435"/>
      <c r="GC149" s="435"/>
      <c r="GD149" s="435"/>
      <c r="GE149" s="435"/>
      <c r="GF149" s="435"/>
      <c r="GG149" s="435"/>
      <c r="GH149" s="435"/>
      <c r="GI149" s="435"/>
      <c r="GJ149" s="435"/>
      <c r="GK149" s="435"/>
      <c r="GL149" s="435"/>
      <c r="GM149" s="435"/>
      <c r="GN149" s="435"/>
      <c r="GO149" s="435"/>
      <c r="GP149" s="435"/>
      <c r="GQ149" s="435"/>
      <c r="GR149" s="435"/>
      <c r="GS149" s="435"/>
      <c r="GT149" s="435"/>
      <c r="GU149" s="435"/>
      <c r="GV149" s="435"/>
      <c r="GW149" s="435"/>
      <c r="GX149" s="435"/>
      <c r="GY149" s="435"/>
      <c r="GZ149" s="435"/>
      <c r="HA149" s="435"/>
      <c r="HB149" s="435"/>
      <c r="HC149" s="435"/>
      <c r="HD149" s="435"/>
      <c r="HE149" s="435"/>
      <c r="HF149" s="435"/>
      <c r="HG149" s="435"/>
      <c r="HH149" s="435"/>
      <c r="HI149" s="435"/>
      <c r="HJ149" s="435"/>
      <c r="HK149" s="435"/>
      <c r="HL149" s="435"/>
      <c r="HM149" s="435"/>
      <c r="HN149" s="435"/>
      <c r="HO149" s="435"/>
      <c r="HP149" s="435"/>
      <c r="HQ149" s="435"/>
      <c r="HR149" s="435"/>
      <c r="HS149" s="435"/>
      <c r="HT149" s="435"/>
      <c r="HU149" s="435"/>
      <c r="HV149" s="435"/>
      <c r="HW149" s="435"/>
      <c r="HX149" s="435"/>
      <c r="HY149" s="435"/>
      <c r="HZ149" s="435"/>
      <c r="IA149" s="435"/>
      <c r="IB149" s="435"/>
      <c r="IC149" s="435"/>
      <c r="ID149" s="435"/>
      <c r="IE149" s="435"/>
      <c r="IF149" s="435"/>
      <c r="IG149" s="435"/>
      <c r="IH149" s="435"/>
      <c r="II149" s="435"/>
      <c r="IJ149" s="435"/>
      <c r="IK149" s="435"/>
      <c r="IL149" s="435"/>
      <c r="IM149" s="435"/>
      <c r="IN149" s="435"/>
      <c r="IO149" s="435"/>
      <c r="IP149" s="435"/>
      <c r="IQ149" s="435"/>
      <c r="IR149" s="435"/>
      <c r="IS149" s="435"/>
      <c r="IT149" s="435"/>
      <c r="IU149" s="435"/>
      <c r="IV149" s="435"/>
    </row>
    <row r="150" spans="2:256" ht="51" hidden="1" customHeight="1" x14ac:dyDescent="0.2">
      <c r="B150" s="436"/>
      <c r="C150" s="436"/>
      <c r="D150" s="436"/>
      <c r="E150" s="436"/>
      <c r="F150" s="436"/>
      <c r="G150" s="436"/>
      <c r="H150" s="436"/>
      <c r="I150" s="436"/>
      <c r="J150" s="436"/>
      <c r="K150" s="435"/>
      <c r="L150" s="435"/>
      <c r="M150" s="435"/>
      <c r="N150" s="435"/>
      <c r="O150" s="435"/>
      <c r="P150" s="435"/>
      <c r="Q150" s="435"/>
      <c r="R150" s="435"/>
      <c r="S150" s="435"/>
      <c r="T150" s="435"/>
      <c r="U150" s="435"/>
      <c r="V150" s="435"/>
      <c r="W150" s="435"/>
      <c r="X150" s="435"/>
      <c r="Y150" s="435"/>
      <c r="Z150" s="435"/>
      <c r="AA150" s="435"/>
      <c r="AB150" s="435"/>
      <c r="AC150" s="435"/>
      <c r="AD150" s="435"/>
      <c r="AE150" s="435"/>
      <c r="AF150" s="435"/>
      <c r="AG150" s="435"/>
      <c r="AH150" s="435"/>
      <c r="AI150" s="435"/>
      <c r="AJ150" s="435"/>
      <c r="AK150" s="435"/>
      <c r="AL150" s="435"/>
      <c r="AM150" s="435"/>
      <c r="AN150" s="435"/>
      <c r="AO150" s="435"/>
      <c r="AP150" s="435"/>
      <c r="AQ150" s="435"/>
      <c r="AR150" s="435"/>
      <c r="AS150" s="435"/>
      <c r="AT150" s="435"/>
      <c r="AU150" s="435"/>
      <c r="AV150" s="435"/>
      <c r="AW150" s="435"/>
      <c r="AX150" s="435"/>
      <c r="AY150" s="435"/>
      <c r="AZ150" s="435"/>
      <c r="BA150" s="435"/>
      <c r="BB150" s="435"/>
      <c r="BC150" s="435"/>
      <c r="BD150" s="435"/>
      <c r="BE150" s="435"/>
      <c r="BF150" s="435"/>
      <c r="BG150" s="435"/>
      <c r="BH150" s="435"/>
      <c r="BI150" s="435"/>
      <c r="BJ150" s="435"/>
      <c r="BK150" s="435"/>
      <c r="BL150" s="435"/>
      <c r="BM150" s="435"/>
      <c r="BN150" s="435"/>
      <c r="BO150" s="435"/>
      <c r="BP150" s="435"/>
      <c r="BQ150" s="435"/>
      <c r="BR150" s="435"/>
      <c r="BS150" s="435"/>
      <c r="BT150" s="435"/>
      <c r="BU150" s="435"/>
      <c r="BV150" s="435"/>
      <c r="BW150" s="435"/>
      <c r="BX150" s="435"/>
      <c r="BY150" s="435"/>
      <c r="BZ150" s="435"/>
      <c r="CA150" s="435"/>
      <c r="CB150" s="435"/>
      <c r="CC150" s="435"/>
      <c r="CD150" s="435"/>
      <c r="CE150" s="435"/>
      <c r="CF150" s="435"/>
      <c r="CG150" s="435"/>
      <c r="CH150" s="435"/>
      <c r="CI150" s="435"/>
      <c r="CJ150" s="435"/>
      <c r="CK150" s="435"/>
      <c r="CL150" s="435"/>
      <c r="CM150" s="435"/>
      <c r="CN150" s="435"/>
      <c r="CO150" s="435"/>
      <c r="CP150" s="435"/>
      <c r="CQ150" s="435"/>
      <c r="CR150" s="435"/>
      <c r="CS150" s="435"/>
      <c r="CT150" s="435"/>
      <c r="CU150" s="435"/>
      <c r="CV150" s="435"/>
      <c r="CW150" s="435"/>
      <c r="CX150" s="435"/>
      <c r="CY150" s="435"/>
      <c r="CZ150" s="435"/>
      <c r="DA150" s="435"/>
      <c r="DB150" s="435"/>
      <c r="DC150" s="435"/>
      <c r="DD150" s="435"/>
      <c r="DE150" s="435"/>
      <c r="DF150" s="435"/>
      <c r="DG150" s="435"/>
      <c r="DH150" s="435"/>
      <c r="DI150" s="435"/>
      <c r="DJ150" s="435"/>
      <c r="DK150" s="435"/>
      <c r="DL150" s="435"/>
      <c r="DM150" s="435"/>
      <c r="DN150" s="435"/>
      <c r="DO150" s="435"/>
      <c r="DP150" s="435"/>
      <c r="DQ150" s="435"/>
      <c r="DR150" s="435"/>
      <c r="DS150" s="435"/>
      <c r="DT150" s="435"/>
      <c r="DU150" s="435"/>
      <c r="DV150" s="435"/>
      <c r="DW150" s="435"/>
      <c r="DX150" s="435"/>
      <c r="DY150" s="435"/>
      <c r="DZ150" s="435"/>
      <c r="EA150" s="435"/>
      <c r="EB150" s="435"/>
      <c r="EC150" s="435"/>
      <c r="ED150" s="435"/>
      <c r="EE150" s="435"/>
      <c r="EF150" s="435"/>
      <c r="EG150" s="435"/>
      <c r="EH150" s="435"/>
      <c r="EI150" s="435"/>
      <c r="EJ150" s="435"/>
      <c r="EK150" s="435"/>
      <c r="EL150" s="435"/>
      <c r="EM150" s="435"/>
      <c r="EN150" s="435"/>
      <c r="EO150" s="435"/>
      <c r="EP150" s="435"/>
      <c r="EQ150" s="435"/>
      <c r="ER150" s="435"/>
      <c r="ES150" s="435"/>
      <c r="ET150" s="435"/>
      <c r="EU150" s="435"/>
      <c r="EV150" s="435"/>
      <c r="EW150" s="435"/>
      <c r="EX150" s="435"/>
      <c r="EY150" s="435"/>
      <c r="EZ150" s="435"/>
      <c r="FA150" s="435"/>
      <c r="FB150" s="435"/>
      <c r="FC150" s="435"/>
      <c r="FD150" s="435"/>
      <c r="FE150" s="435"/>
      <c r="FF150" s="435"/>
      <c r="FG150" s="435"/>
      <c r="FH150" s="435"/>
      <c r="FI150" s="435"/>
      <c r="FJ150" s="435"/>
      <c r="FK150" s="435"/>
      <c r="FL150" s="435"/>
      <c r="FM150" s="435"/>
      <c r="FN150" s="435"/>
      <c r="FO150" s="435"/>
      <c r="FP150" s="435"/>
      <c r="FQ150" s="435"/>
      <c r="FR150" s="435"/>
      <c r="FS150" s="435"/>
      <c r="FT150" s="435"/>
      <c r="FU150" s="435"/>
      <c r="FV150" s="435"/>
      <c r="FW150" s="435"/>
      <c r="FX150" s="435"/>
      <c r="FY150" s="435"/>
      <c r="FZ150" s="435"/>
      <c r="GA150" s="435"/>
      <c r="GB150" s="435"/>
      <c r="GC150" s="435"/>
      <c r="GD150" s="435"/>
      <c r="GE150" s="435"/>
      <c r="GF150" s="435"/>
      <c r="GG150" s="435"/>
      <c r="GH150" s="435"/>
      <c r="GI150" s="435"/>
      <c r="GJ150" s="435"/>
      <c r="GK150" s="435"/>
      <c r="GL150" s="435"/>
      <c r="GM150" s="435"/>
      <c r="GN150" s="435"/>
      <c r="GO150" s="435"/>
      <c r="GP150" s="435"/>
      <c r="GQ150" s="435"/>
      <c r="GR150" s="435"/>
      <c r="GS150" s="435"/>
      <c r="GT150" s="435"/>
      <c r="GU150" s="435"/>
      <c r="GV150" s="435"/>
      <c r="GW150" s="435"/>
      <c r="GX150" s="435"/>
      <c r="GY150" s="435"/>
      <c r="GZ150" s="435"/>
      <c r="HA150" s="435"/>
      <c r="HB150" s="435"/>
      <c r="HC150" s="435"/>
      <c r="HD150" s="435"/>
      <c r="HE150" s="435"/>
      <c r="HF150" s="435"/>
      <c r="HG150" s="435"/>
      <c r="HH150" s="435"/>
      <c r="HI150" s="435"/>
      <c r="HJ150" s="435"/>
      <c r="HK150" s="435"/>
      <c r="HL150" s="435"/>
      <c r="HM150" s="435"/>
      <c r="HN150" s="435"/>
      <c r="HO150" s="435"/>
      <c r="HP150" s="435"/>
      <c r="HQ150" s="435"/>
      <c r="HR150" s="435"/>
      <c r="HS150" s="435"/>
      <c r="HT150" s="435"/>
      <c r="HU150" s="435"/>
      <c r="HV150" s="435"/>
      <c r="HW150" s="435"/>
      <c r="HX150" s="435"/>
      <c r="HY150" s="435"/>
      <c r="HZ150" s="435"/>
      <c r="IA150" s="435"/>
      <c r="IB150" s="435"/>
      <c r="IC150" s="435"/>
      <c r="ID150" s="435"/>
      <c r="IE150" s="435"/>
      <c r="IF150" s="435"/>
      <c r="IG150" s="435"/>
      <c r="IH150" s="435"/>
      <c r="II150" s="435"/>
      <c r="IJ150" s="435"/>
      <c r="IK150" s="435"/>
      <c r="IL150" s="435"/>
      <c r="IM150" s="435"/>
      <c r="IN150" s="435"/>
      <c r="IO150" s="435"/>
      <c r="IP150" s="435"/>
      <c r="IQ150" s="435"/>
      <c r="IR150" s="435"/>
      <c r="IS150" s="435"/>
      <c r="IT150" s="435"/>
      <c r="IU150" s="435"/>
      <c r="IV150" s="435"/>
    </row>
    <row r="151" spans="2:256" ht="51" hidden="1" customHeight="1" x14ac:dyDescent="0.2">
      <c r="B151" s="436"/>
      <c r="C151" s="436"/>
      <c r="D151" s="436"/>
      <c r="E151" s="436"/>
      <c r="F151" s="436"/>
      <c r="G151" s="436"/>
      <c r="H151" s="436"/>
      <c r="I151" s="436"/>
      <c r="J151" s="436"/>
      <c r="K151" s="435"/>
      <c r="L151" s="435"/>
      <c r="M151" s="435"/>
      <c r="N151" s="435"/>
      <c r="O151" s="435"/>
      <c r="P151" s="435"/>
      <c r="Q151" s="435"/>
      <c r="R151" s="435"/>
      <c r="S151" s="435"/>
      <c r="T151" s="435"/>
      <c r="U151" s="435"/>
      <c r="V151" s="435"/>
      <c r="W151" s="435"/>
      <c r="X151" s="435"/>
      <c r="Y151" s="435"/>
      <c r="Z151" s="435"/>
      <c r="AA151" s="435"/>
      <c r="AB151" s="435"/>
      <c r="AC151" s="435"/>
      <c r="AD151" s="435"/>
      <c r="AE151" s="435"/>
      <c r="AF151" s="435"/>
      <c r="AG151" s="435"/>
      <c r="AH151" s="435"/>
      <c r="AI151" s="435"/>
      <c r="AJ151" s="435"/>
      <c r="AK151" s="435"/>
      <c r="AL151" s="435"/>
      <c r="AM151" s="435"/>
      <c r="AN151" s="435"/>
      <c r="AO151" s="435"/>
      <c r="AP151" s="435"/>
      <c r="AQ151" s="435"/>
      <c r="AR151" s="435"/>
      <c r="AS151" s="435"/>
      <c r="AT151" s="435"/>
      <c r="AU151" s="435"/>
      <c r="AV151" s="435"/>
      <c r="AW151" s="435"/>
      <c r="AX151" s="435"/>
      <c r="AY151" s="435"/>
      <c r="AZ151" s="435"/>
      <c r="BA151" s="435"/>
      <c r="BB151" s="435"/>
      <c r="BC151" s="435"/>
      <c r="BD151" s="435"/>
      <c r="BE151" s="435"/>
      <c r="BF151" s="435"/>
      <c r="BG151" s="435"/>
      <c r="BH151" s="435"/>
      <c r="BI151" s="435"/>
      <c r="BJ151" s="435"/>
      <c r="BK151" s="435"/>
      <c r="BL151" s="435"/>
      <c r="BM151" s="435"/>
      <c r="BN151" s="435"/>
      <c r="BO151" s="435"/>
      <c r="BP151" s="435"/>
      <c r="BQ151" s="435"/>
      <c r="BR151" s="435"/>
      <c r="BS151" s="435"/>
      <c r="BT151" s="435"/>
      <c r="BU151" s="435"/>
      <c r="BV151" s="435"/>
      <c r="BW151" s="435"/>
      <c r="BX151" s="435"/>
      <c r="BY151" s="435"/>
      <c r="BZ151" s="435"/>
      <c r="CA151" s="435"/>
      <c r="CB151" s="435"/>
      <c r="CC151" s="435"/>
      <c r="CD151" s="435"/>
      <c r="CE151" s="435"/>
      <c r="CF151" s="435"/>
      <c r="CG151" s="435"/>
      <c r="CH151" s="435"/>
      <c r="CI151" s="435"/>
      <c r="CJ151" s="435"/>
      <c r="CK151" s="435"/>
      <c r="CL151" s="435"/>
      <c r="CM151" s="435"/>
      <c r="CN151" s="435"/>
      <c r="CO151" s="435"/>
      <c r="CP151" s="435"/>
      <c r="CQ151" s="435"/>
      <c r="CR151" s="435"/>
      <c r="CS151" s="435"/>
      <c r="CT151" s="435"/>
      <c r="CU151" s="435"/>
      <c r="CV151" s="435"/>
      <c r="CW151" s="435"/>
      <c r="CX151" s="435"/>
      <c r="CY151" s="435"/>
      <c r="CZ151" s="435"/>
      <c r="DA151" s="435"/>
      <c r="DB151" s="435"/>
      <c r="DC151" s="435"/>
      <c r="DD151" s="435"/>
      <c r="DE151" s="435"/>
      <c r="DF151" s="435"/>
      <c r="DG151" s="435"/>
      <c r="DH151" s="435"/>
      <c r="DI151" s="435"/>
      <c r="DJ151" s="435"/>
      <c r="DK151" s="435"/>
      <c r="DL151" s="435"/>
      <c r="DM151" s="435"/>
      <c r="DN151" s="435"/>
      <c r="DO151" s="435"/>
      <c r="DP151" s="435"/>
      <c r="DQ151" s="435"/>
      <c r="DR151" s="435"/>
      <c r="DS151" s="435"/>
      <c r="DT151" s="435"/>
      <c r="DU151" s="435"/>
      <c r="DV151" s="435"/>
      <c r="DW151" s="435"/>
      <c r="DX151" s="435"/>
      <c r="DY151" s="435"/>
      <c r="DZ151" s="435"/>
      <c r="EA151" s="435"/>
      <c r="EB151" s="435"/>
      <c r="EC151" s="435"/>
      <c r="ED151" s="435"/>
      <c r="EE151" s="435"/>
      <c r="EF151" s="435"/>
      <c r="EG151" s="435"/>
      <c r="EH151" s="435"/>
      <c r="EI151" s="435"/>
      <c r="EJ151" s="435"/>
      <c r="EK151" s="435"/>
      <c r="EL151" s="435"/>
      <c r="EM151" s="435"/>
      <c r="EN151" s="435"/>
      <c r="EO151" s="435"/>
      <c r="EP151" s="435"/>
      <c r="EQ151" s="435"/>
      <c r="ER151" s="435"/>
      <c r="ES151" s="435"/>
      <c r="ET151" s="435"/>
      <c r="EU151" s="435"/>
      <c r="EV151" s="435"/>
      <c r="EW151" s="435"/>
      <c r="EX151" s="435"/>
      <c r="EY151" s="435"/>
      <c r="EZ151" s="435"/>
      <c r="FA151" s="435"/>
      <c r="FB151" s="435"/>
      <c r="FC151" s="435"/>
      <c r="FD151" s="435"/>
      <c r="FE151" s="435"/>
      <c r="FF151" s="435"/>
      <c r="FG151" s="435"/>
      <c r="FH151" s="435"/>
      <c r="FI151" s="435"/>
      <c r="FJ151" s="435"/>
      <c r="FK151" s="435"/>
      <c r="FL151" s="435"/>
      <c r="FM151" s="435"/>
      <c r="FN151" s="435"/>
      <c r="FO151" s="435"/>
      <c r="FP151" s="435"/>
      <c r="FQ151" s="435"/>
      <c r="FR151" s="435"/>
      <c r="FS151" s="435"/>
      <c r="FT151" s="435"/>
      <c r="FU151" s="435"/>
      <c r="FV151" s="435"/>
      <c r="FW151" s="435"/>
      <c r="FX151" s="435"/>
      <c r="FY151" s="435"/>
      <c r="FZ151" s="435"/>
      <c r="GA151" s="435"/>
      <c r="GB151" s="435"/>
      <c r="GC151" s="435"/>
      <c r="GD151" s="435"/>
      <c r="GE151" s="435"/>
      <c r="GF151" s="435"/>
      <c r="GG151" s="435"/>
      <c r="GH151" s="435"/>
      <c r="GI151" s="435"/>
      <c r="GJ151" s="435"/>
      <c r="GK151" s="435"/>
      <c r="GL151" s="435"/>
      <c r="GM151" s="435"/>
      <c r="GN151" s="435"/>
      <c r="GO151" s="435"/>
      <c r="GP151" s="435"/>
      <c r="GQ151" s="435"/>
      <c r="GR151" s="435"/>
      <c r="GS151" s="435"/>
      <c r="GT151" s="435"/>
      <c r="GU151" s="435"/>
      <c r="GV151" s="435"/>
      <c r="GW151" s="435"/>
      <c r="GX151" s="435"/>
      <c r="GY151" s="435"/>
      <c r="GZ151" s="435"/>
      <c r="HA151" s="435"/>
      <c r="HB151" s="435"/>
      <c r="HC151" s="435"/>
      <c r="HD151" s="435"/>
      <c r="HE151" s="435"/>
      <c r="HF151" s="435"/>
      <c r="HG151" s="435"/>
      <c r="HH151" s="435"/>
      <c r="HI151" s="435"/>
      <c r="HJ151" s="435"/>
      <c r="HK151" s="435"/>
      <c r="HL151" s="435"/>
      <c r="HM151" s="435"/>
      <c r="HN151" s="435"/>
      <c r="HO151" s="435"/>
      <c r="HP151" s="435"/>
      <c r="HQ151" s="435"/>
      <c r="HR151" s="435"/>
      <c r="HS151" s="435"/>
      <c r="HT151" s="435"/>
      <c r="HU151" s="435"/>
      <c r="HV151" s="435"/>
      <c r="HW151" s="435"/>
      <c r="HX151" s="435"/>
      <c r="HY151" s="435"/>
      <c r="HZ151" s="435"/>
      <c r="IA151" s="435"/>
      <c r="IB151" s="435"/>
      <c r="IC151" s="435"/>
      <c r="ID151" s="435"/>
      <c r="IE151" s="435"/>
      <c r="IF151" s="435"/>
      <c r="IG151" s="435"/>
      <c r="IH151" s="435"/>
      <c r="II151" s="435"/>
      <c r="IJ151" s="435"/>
      <c r="IK151" s="435"/>
      <c r="IL151" s="435"/>
      <c r="IM151" s="435"/>
      <c r="IN151" s="435"/>
      <c r="IO151" s="435"/>
      <c r="IP151" s="435"/>
      <c r="IQ151" s="435"/>
      <c r="IR151" s="435"/>
      <c r="IS151" s="435"/>
      <c r="IT151" s="435"/>
      <c r="IU151" s="435"/>
      <c r="IV151" s="435"/>
    </row>
    <row r="152" spans="2:256" ht="51" hidden="1" customHeight="1" x14ac:dyDescent="0.2">
      <c r="B152" s="436"/>
      <c r="C152" s="436"/>
      <c r="D152" s="436"/>
      <c r="E152" s="436"/>
      <c r="F152" s="436"/>
      <c r="G152" s="436"/>
      <c r="H152" s="436"/>
      <c r="I152" s="436"/>
      <c r="J152" s="436"/>
      <c r="K152" s="435"/>
      <c r="L152" s="435"/>
      <c r="M152" s="435"/>
      <c r="N152" s="435"/>
      <c r="O152" s="435"/>
      <c r="P152" s="435"/>
      <c r="Q152" s="435"/>
      <c r="R152" s="435"/>
      <c r="S152" s="435"/>
      <c r="T152" s="435"/>
      <c r="U152" s="435"/>
      <c r="V152" s="435"/>
      <c r="W152" s="435"/>
      <c r="X152" s="435"/>
      <c r="Y152" s="435"/>
      <c r="Z152" s="435"/>
      <c r="AA152" s="435"/>
      <c r="AB152" s="435"/>
      <c r="AC152" s="435"/>
      <c r="AD152" s="435"/>
      <c r="AE152" s="435"/>
      <c r="AF152" s="435"/>
      <c r="AG152" s="435"/>
      <c r="AH152" s="435"/>
      <c r="AI152" s="435"/>
      <c r="AJ152" s="435"/>
      <c r="AK152" s="435"/>
      <c r="AL152" s="435"/>
      <c r="AM152" s="435"/>
      <c r="AN152" s="435"/>
      <c r="AO152" s="435"/>
      <c r="AP152" s="435"/>
      <c r="AQ152" s="435"/>
      <c r="AR152" s="435"/>
      <c r="AS152" s="435"/>
      <c r="AT152" s="435"/>
      <c r="AU152" s="435"/>
      <c r="AV152" s="435"/>
      <c r="AW152" s="435"/>
      <c r="AX152" s="435"/>
      <c r="AY152" s="435"/>
      <c r="AZ152" s="435"/>
      <c r="BA152" s="435"/>
      <c r="BB152" s="435"/>
      <c r="BC152" s="435"/>
      <c r="BD152" s="435"/>
      <c r="BE152" s="435"/>
      <c r="BF152" s="435"/>
      <c r="BG152" s="435"/>
      <c r="BH152" s="435"/>
      <c r="BI152" s="435"/>
      <c r="BJ152" s="435"/>
      <c r="BK152" s="435"/>
      <c r="BL152" s="435"/>
      <c r="BM152" s="435"/>
      <c r="BN152" s="435"/>
      <c r="BO152" s="435"/>
      <c r="BP152" s="435"/>
      <c r="BQ152" s="435"/>
      <c r="BR152" s="435"/>
      <c r="BS152" s="435"/>
      <c r="BT152" s="435"/>
      <c r="BU152" s="435"/>
      <c r="BV152" s="435"/>
      <c r="BW152" s="435"/>
      <c r="BX152" s="435"/>
      <c r="BY152" s="435"/>
      <c r="BZ152" s="435"/>
      <c r="CA152" s="435"/>
      <c r="CB152" s="435"/>
      <c r="CC152" s="435"/>
      <c r="CD152" s="435"/>
      <c r="CE152" s="435"/>
      <c r="CF152" s="435"/>
      <c r="CG152" s="435"/>
      <c r="CH152" s="435"/>
      <c r="CI152" s="435"/>
      <c r="CJ152" s="435"/>
      <c r="CK152" s="435"/>
      <c r="CL152" s="435"/>
      <c r="CM152" s="435"/>
      <c r="CN152" s="435"/>
      <c r="CO152" s="435"/>
      <c r="CP152" s="435"/>
      <c r="CQ152" s="435"/>
      <c r="CR152" s="435"/>
      <c r="CS152" s="435"/>
      <c r="CT152" s="435"/>
      <c r="CU152" s="435"/>
      <c r="CV152" s="435"/>
      <c r="CW152" s="435"/>
      <c r="CX152" s="435"/>
      <c r="CY152" s="435"/>
      <c r="CZ152" s="435"/>
      <c r="DA152" s="435"/>
      <c r="DB152" s="435"/>
      <c r="DC152" s="435"/>
      <c r="DD152" s="435"/>
      <c r="DE152" s="435"/>
      <c r="DF152" s="435"/>
      <c r="DG152" s="435"/>
      <c r="DH152" s="435"/>
      <c r="DI152" s="435"/>
      <c r="DJ152" s="435"/>
      <c r="DK152" s="435"/>
      <c r="DL152" s="435"/>
      <c r="DM152" s="435"/>
      <c r="DN152" s="435"/>
      <c r="DO152" s="435"/>
      <c r="DP152" s="435"/>
      <c r="DQ152" s="435"/>
      <c r="DR152" s="435"/>
      <c r="DS152" s="435"/>
      <c r="DT152" s="435"/>
      <c r="DU152" s="435"/>
      <c r="DV152" s="435"/>
      <c r="DW152" s="435"/>
      <c r="DX152" s="435"/>
      <c r="DY152" s="435"/>
      <c r="DZ152" s="435"/>
      <c r="EA152" s="435"/>
      <c r="EB152" s="435"/>
      <c r="EC152" s="435"/>
      <c r="ED152" s="435"/>
      <c r="EE152" s="435"/>
      <c r="EF152" s="435"/>
      <c r="EG152" s="435"/>
      <c r="EH152" s="435"/>
      <c r="EI152" s="435"/>
      <c r="EJ152" s="435"/>
      <c r="EK152" s="435"/>
      <c r="EL152" s="435"/>
      <c r="EM152" s="435"/>
      <c r="EN152" s="435"/>
      <c r="EO152" s="435"/>
      <c r="EP152" s="435"/>
      <c r="EQ152" s="435"/>
      <c r="ER152" s="435"/>
      <c r="ES152" s="435"/>
      <c r="ET152" s="435"/>
      <c r="EU152" s="435"/>
      <c r="EV152" s="435"/>
      <c r="EW152" s="435"/>
      <c r="EX152" s="435"/>
      <c r="EY152" s="435"/>
      <c r="EZ152" s="435"/>
      <c r="FA152" s="435"/>
      <c r="FB152" s="435"/>
      <c r="FC152" s="435"/>
      <c r="FD152" s="435"/>
      <c r="FE152" s="435"/>
      <c r="FF152" s="435"/>
      <c r="FG152" s="435"/>
      <c r="FH152" s="435"/>
      <c r="FI152" s="435"/>
      <c r="FJ152" s="435"/>
      <c r="FK152" s="435"/>
      <c r="FL152" s="435"/>
      <c r="FM152" s="435"/>
      <c r="FN152" s="435"/>
      <c r="FO152" s="435"/>
      <c r="FP152" s="435"/>
      <c r="FQ152" s="435"/>
      <c r="FR152" s="435"/>
      <c r="FS152" s="435"/>
      <c r="FT152" s="435"/>
      <c r="FU152" s="435"/>
      <c r="FV152" s="435"/>
      <c r="FW152" s="435"/>
      <c r="FX152" s="435"/>
      <c r="FY152" s="435"/>
      <c r="FZ152" s="435"/>
      <c r="GA152" s="435"/>
      <c r="GB152" s="435"/>
      <c r="GC152" s="435"/>
      <c r="GD152" s="435"/>
      <c r="GE152" s="435"/>
      <c r="GF152" s="435"/>
      <c r="GG152" s="435"/>
      <c r="GH152" s="435"/>
      <c r="GI152" s="435"/>
      <c r="GJ152" s="435"/>
      <c r="GK152" s="435"/>
      <c r="GL152" s="435"/>
      <c r="GM152" s="435"/>
      <c r="GN152" s="435"/>
      <c r="GO152" s="435"/>
      <c r="GP152" s="435"/>
      <c r="GQ152" s="435"/>
      <c r="GR152" s="435"/>
      <c r="GS152" s="435"/>
      <c r="GT152" s="435"/>
      <c r="GU152" s="435"/>
      <c r="GV152" s="435"/>
      <c r="GW152" s="435"/>
      <c r="GX152" s="435"/>
      <c r="GY152" s="435"/>
      <c r="GZ152" s="435"/>
      <c r="HA152" s="435"/>
      <c r="HB152" s="435"/>
      <c r="HC152" s="435"/>
      <c r="HD152" s="435"/>
      <c r="HE152" s="435"/>
      <c r="HF152" s="435"/>
      <c r="HG152" s="435"/>
      <c r="HH152" s="435"/>
      <c r="HI152" s="435"/>
      <c r="HJ152" s="435"/>
      <c r="HK152" s="435"/>
      <c r="HL152" s="435"/>
      <c r="HM152" s="435"/>
      <c r="HN152" s="435"/>
      <c r="HO152" s="435"/>
      <c r="HP152" s="435"/>
      <c r="HQ152" s="435"/>
      <c r="HR152" s="435"/>
      <c r="HS152" s="435"/>
      <c r="HT152" s="435"/>
      <c r="HU152" s="435"/>
      <c r="HV152" s="435"/>
      <c r="HW152" s="435"/>
      <c r="HX152" s="435"/>
      <c r="HY152" s="435"/>
      <c r="HZ152" s="435"/>
      <c r="IA152" s="435"/>
      <c r="IB152" s="435"/>
      <c r="IC152" s="435"/>
      <c r="ID152" s="435"/>
      <c r="IE152" s="435"/>
      <c r="IF152" s="435"/>
      <c r="IG152" s="435"/>
      <c r="IH152" s="435"/>
      <c r="II152" s="435"/>
      <c r="IJ152" s="435"/>
      <c r="IK152" s="435"/>
      <c r="IL152" s="435"/>
      <c r="IM152" s="435"/>
      <c r="IN152" s="435"/>
      <c r="IO152" s="435"/>
      <c r="IP152" s="435"/>
      <c r="IQ152" s="435"/>
      <c r="IR152" s="435"/>
      <c r="IS152" s="435"/>
      <c r="IT152" s="435"/>
      <c r="IU152" s="435"/>
      <c r="IV152" s="435"/>
    </row>
    <row r="153" spans="2:256" ht="51" hidden="1" customHeight="1" x14ac:dyDescent="0.2">
      <c r="B153" s="435"/>
      <c r="C153" s="435"/>
      <c r="D153" s="435"/>
      <c r="E153" s="435"/>
      <c r="F153" s="435"/>
      <c r="G153" s="435"/>
      <c r="H153" s="435"/>
      <c r="I153" s="435"/>
      <c r="J153" s="435"/>
      <c r="K153" s="435"/>
      <c r="L153" s="435"/>
      <c r="M153" s="435"/>
      <c r="N153" s="435"/>
      <c r="O153" s="435"/>
      <c r="P153" s="435"/>
      <c r="Q153" s="435"/>
      <c r="R153" s="435"/>
      <c r="S153" s="435"/>
      <c r="T153" s="435"/>
      <c r="U153" s="435"/>
      <c r="V153" s="435"/>
      <c r="W153" s="435"/>
      <c r="X153" s="435"/>
      <c r="Y153" s="435"/>
      <c r="Z153" s="435"/>
      <c r="AA153" s="435"/>
      <c r="AB153" s="435"/>
      <c r="AC153" s="435"/>
      <c r="AD153" s="435"/>
      <c r="AE153" s="435"/>
      <c r="AF153" s="435"/>
      <c r="AG153" s="435"/>
      <c r="AH153" s="435"/>
      <c r="AI153" s="435"/>
      <c r="AJ153" s="435"/>
      <c r="AK153" s="435"/>
      <c r="AL153" s="435"/>
      <c r="AM153" s="435"/>
      <c r="AN153" s="435"/>
      <c r="AO153" s="435"/>
      <c r="AP153" s="435"/>
      <c r="AQ153" s="435"/>
      <c r="AR153" s="435"/>
      <c r="AS153" s="435"/>
      <c r="AT153" s="435"/>
      <c r="AU153" s="435"/>
      <c r="AV153" s="435"/>
      <c r="AW153" s="435"/>
      <c r="AX153" s="435"/>
      <c r="AY153" s="435"/>
      <c r="AZ153" s="435"/>
      <c r="BA153" s="435"/>
      <c r="BB153" s="435"/>
      <c r="BC153" s="435"/>
      <c r="BD153" s="435"/>
      <c r="BE153" s="435"/>
      <c r="BF153" s="435"/>
      <c r="BG153" s="435"/>
      <c r="BH153" s="435"/>
      <c r="BI153" s="435"/>
      <c r="BJ153" s="435"/>
      <c r="BK153" s="435"/>
      <c r="BL153" s="435"/>
      <c r="BM153" s="435"/>
      <c r="BN153" s="435"/>
      <c r="BO153" s="435"/>
      <c r="BP153" s="435"/>
      <c r="BQ153" s="435"/>
      <c r="BR153" s="435"/>
      <c r="BS153" s="435"/>
      <c r="BT153" s="435"/>
      <c r="BU153" s="435"/>
      <c r="BV153" s="435"/>
      <c r="BW153" s="435"/>
      <c r="BX153" s="435"/>
      <c r="BY153" s="435"/>
      <c r="BZ153" s="435"/>
      <c r="CA153" s="435"/>
      <c r="CB153" s="435"/>
      <c r="CC153" s="435"/>
      <c r="CD153" s="435"/>
      <c r="CE153" s="435"/>
      <c r="CF153" s="435"/>
      <c r="CG153" s="435"/>
      <c r="CH153" s="435"/>
      <c r="CI153" s="435"/>
      <c r="CJ153" s="435"/>
      <c r="CK153" s="435"/>
      <c r="CL153" s="435"/>
      <c r="CM153" s="435"/>
      <c r="CN153" s="435"/>
      <c r="CO153" s="435"/>
      <c r="CP153" s="435"/>
      <c r="CQ153" s="435"/>
      <c r="CR153" s="435"/>
      <c r="CS153" s="435"/>
      <c r="CT153" s="435"/>
      <c r="CU153" s="435"/>
      <c r="CV153" s="435"/>
      <c r="CW153" s="435"/>
      <c r="CX153" s="435"/>
      <c r="CY153" s="435"/>
      <c r="CZ153" s="435"/>
      <c r="DA153" s="435"/>
      <c r="DB153" s="435"/>
      <c r="DC153" s="435"/>
      <c r="DD153" s="435"/>
      <c r="DE153" s="435"/>
      <c r="DF153" s="435"/>
      <c r="DG153" s="435"/>
      <c r="DH153" s="435"/>
      <c r="DI153" s="435"/>
      <c r="DJ153" s="435"/>
      <c r="DK153" s="435"/>
      <c r="DL153" s="435"/>
      <c r="DM153" s="435"/>
      <c r="DN153" s="435"/>
      <c r="DO153" s="435"/>
      <c r="DP153" s="435"/>
      <c r="DQ153" s="435"/>
      <c r="DR153" s="435"/>
      <c r="DS153" s="435"/>
      <c r="DT153" s="435"/>
      <c r="DU153" s="435"/>
      <c r="DV153" s="435"/>
      <c r="DW153" s="435"/>
      <c r="DX153" s="435"/>
      <c r="DY153" s="435"/>
      <c r="DZ153" s="435"/>
      <c r="EA153" s="435"/>
      <c r="EB153" s="435"/>
      <c r="EC153" s="435"/>
      <c r="ED153" s="435"/>
      <c r="EE153" s="435"/>
      <c r="EF153" s="435"/>
      <c r="EG153" s="435"/>
      <c r="EH153" s="435"/>
      <c r="EI153" s="435"/>
      <c r="EJ153" s="435"/>
      <c r="EK153" s="435"/>
      <c r="EL153" s="435"/>
      <c r="EM153" s="435"/>
      <c r="EN153" s="435"/>
      <c r="EO153" s="435"/>
      <c r="EP153" s="435"/>
      <c r="EQ153" s="435"/>
      <c r="ER153" s="435"/>
      <c r="ES153" s="435"/>
      <c r="ET153" s="435"/>
      <c r="EU153" s="435"/>
      <c r="EV153" s="435"/>
      <c r="EW153" s="435"/>
      <c r="EX153" s="435"/>
      <c r="EY153" s="435"/>
      <c r="EZ153" s="435"/>
      <c r="FA153" s="435"/>
      <c r="FB153" s="435"/>
      <c r="FC153" s="435"/>
      <c r="FD153" s="435"/>
      <c r="FE153" s="435"/>
      <c r="FF153" s="435"/>
      <c r="FG153" s="435"/>
      <c r="FH153" s="435"/>
      <c r="FI153" s="435"/>
      <c r="FJ153" s="435"/>
      <c r="FK153" s="435"/>
      <c r="FL153" s="435"/>
      <c r="FM153" s="435"/>
      <c r="FN153" s="435"/>
      <c r="FO153" s="435"/>
      <c r="FP153" s="435"/>
      <c r="FQ153" s="435"/>
      <c r="FR153" s="435"/>
      <c r="FS153" s="435"/>
      <c r="FT153" s="435"/>
      <c r="FU153" s="435"/>
      <c r="FV153" s="435"/>
      <c r="FW153" s="435"/>
      <c r="FX153" s="435"/>
      <c r="FY153" s="435"/>
      <c r="FZ153" s="435"/>
      <c r="GA153" s="435"/>
      <c r="GB153" s="435"/>
      <c r="GC153" s="435"/>
      <c r="GD153" s="435"/>
      <c r="GE153" s="435"/>
      <c r="GF153" s="435"/>
      <c r="GG153" s="435"/>
      <c r="GH153" s="435"/>
      <c r="GI153" s="435"/>
      <c r="GJ153" s="435"/>
      <c r="GK153" s="435"/>
      <c r="GL153" s="435"/>
      <c r="GM153" s="435"/>
      <c r="GN153" s="435"/>
      <c r="GO153" s="435"/>
      <c r="GP153" s="435"/>
      <c r="GQ153" s="435"/>
      <c r="GR153" s="435"/>
      <c r="GS153" s="435"/>
      <c r="GT153" s="435"/>
      <c r="GU153" s="435"/>
      <c r="GV153" s="435"/>
      <c r="GW153" s="435"/>
      <c r="GX153" s="435"/>
      <c r="GY153" s="435"/>
      <c r="GZ153" s="435"/>
      <c r="HA153" s="435"/>
      <c r="HB153" s="435"/>
      <c r="HC153" s="435"/>
      <c r="HD153" s="435"/>
      <c r="HE153" s="435"/>
      <c r="HF153" s="435"/>
      <c r="HG153" s="435"/>
      <c r="HH153" s="435"/>
      <c r="HI153" s="435"/>
      <c r="HJ153" s="435"/>
      <c r="HK153" s="435"/>
      <c r="HL153" s="435"/>
      <c r="HM153" s="435"/>
      <c r="HN153" s="435"/>
      <c r="HO153" s="435"/>
      <c r="HP153" s="435"/>
      <c r="HQ153" s="435"/>
      <c r="HR153" s="435"/>
      <c r="HS153" s="435"/>
      <c r="HT153" s="435"/>
      <c r="HU153" s="435"/>
      <c r="HV153" s="435"/>
      <c r="HW153" s="435"/>
      <c r="HX153" s="435"/>
      <c r="HY153" s="435"/>
      <c r="HZ153" s="435"/>
      <c r="IA153" s="435"/>
      <c r="IB153" s="435"/>
      <c r="IC153" s="435"/>
      <c r="ID153" s="435"/>
      <c r="IE153" s="435"/>
      <c r="IF153" s="435"/>
      <c r="IG153" s="435"/>
      <c r="IH153" s="435"/>
      <c r="II153" s="435"/>
      <c r="IJ153" s="435"/>
      <c r="IK153" s="435"/>
      <c r="IL153" s="435"/>
      <c r="IM153" s="435"/>
      <c r="IN153" s="435"/>
      <c r="IO153" s="435"/>
      <c r="IP153" s="435"/>
      <c r="IQ153" s="435"/>
      <c r="IR153" s="435"/>
      <c r="IS153" s="435"/>
      <c r="IT153" s="435"/>
      <c r="IU153" s="435"/>
      <c r="IV153" s="435"/>
    </row>
    <row r="154" spans="2:256" ht="51" hidden="1" customHeight="1" x14ac:dyDescent="0.2">
      <c r="B154" s="435"/>
      <c r="C154" s="435"/>
      <c r="D154" s="435"/>
      <c r="E154" s="435"/>
      <c r="F154" s="435"/>
      <c r="G154" s="435"/>
      <c r="H154" s="435"/>
      <c r="I154" s="435"/>
      <c r="J154" s="435"/>
      <c r="K154" s="435"/>
      <c r="L154" s="435"/>
      <c r="M154" s="435"/>
      <c r="N154" s="435"/>
      <c r="O154" s="435"/>
      <c r="P154" s="435"/>
      <c r="Q154" s="435"/>
      <c r="R154" s="435"/>
      <c r="S154" s="435"/>
      <c r="T154" s="435"/>
      <c r="U154" s="435"/>
      <c r="V154" s="435"/>
      <c r="W154" s="435"/>
      <c r="X154" s="435"/>
      <c r="Y154" s="435"/>
      <c r="Z154" s="435"/>
      <c r="AA154" s="435"/>
      <c r="AB154" s="435"/>
      <c r="AC154" s="435"/>
      <c r="AD154" s="435"/>
      <c r="AE154" s="435"/>
      <c r="AF154" s="435"/>
      <c r="AG154" s="435"/>
      <c r="AH154" s="435"/>
      <c r="AI154" s="435"/>
      <c r="AJ154" s="435"/>
      <c r="AK154" s="435"/>
      <c r="AL154" s="435"/>
      <c r="AM154" s="435"/>
      <c r="AN154" s="435"/>
      <c r="AO154" s="435"/>
      <c r="AP154" s="435"/>
      <c r="AQ154" s="435"/>
      <c r="AR154" s="435"/>
      <c r="AS154" s="435"/>
      <c r="AT154" s="435"/>
      <c r="AU154" s="435"/>
      <c r="AV154" s="435"/>
      <c r="AW154" s="435"/>
      <c r="AX154" s="435"/>
      <c r="AY154" s="435"/>
      <c r="AZ154" s="435"/>
      <c r="BA154" s="435"/>
      <c r="BB154" s="435"/>
      <c r="BC154" s="435"/>
      <c r="BD154" s="435"/>
      <c r="BE154" s="435"/>
      <c r="BF154" s="435"/>
      <c r="BG154" s="435"/>
      <c r="BH154" s="435"/>
      <c r="BI154" s="435"/>
      <c r="BJ154" s="435"/>
      <c r="BK154" s="435"/>
      <c r="BL154" s="435"/>
      <c r="BM154" s="435"/>
      <c r="BN154" s="435"/>
      <c r="BO154" s="435"/>
      <c r="BP154" s="435"/>
      <c r="BQ154" s="435"/>
      <c r="BR154" s="435"/>
      <c r="BS154" s="435"/>
      <c r="BT154" s="435"/>
      <c r="BU154" s="435"/>
      <c r="BV154" s="435"/>
      <c r="BW154" s="435"/>
      <c r="BX154" s="435"/>
      <c r="BY154" s="435"/>
      <c r="BZ154" s="435"/>
      <c r="CA154" s="435"/>
      <c r="CB154" s="435"/>
      <c r="CC154" s="435"/>
      <c r="CD154" s="435"/>
      <c r="CE154" s="435"/>
      <c r="CF154" s="435"/>
      <c r="CG154" s="435"/>
      <c r="CH154" s="435"/>
      <c r="CI154" s="435"/>
      <c r="CJ154" s="435"/>
      <c r="CK154" s="435"/>
      <c r="CL154" s="435"/>
      <c r="CM154" s="435"/>
      <c r="CN154" s="435"/>
      <c r="CO154" s="435"/>
      <c r="CP154" s="435"/>
      <c r="CQ154" s="435"/>
      <c r="CR154" s="435"/>
      <c r="CS154" s="435"/>
      <c r="CT154" s="435"/>
      <c r="CU154" s="435"/>
      <c r="CV154" s="435"/>
      <c r="CW154" s="435"/>
      <c r="CX154" s="435"/>
      <c r="CY154" s="435"/>
      <c r="CZ154" s="435"/>
      <c r="DA154" s="435"/>
      <c r="DB154" s="435"/>
      <c r="DC154" s="435"/>
      <c r="DD154" s="435"/>
      <c r="DE154" s="435"/>
      <c r="DF154" s="435"/>
      <c r="DG154" s="435"/>
      <c r="DH154" s="435"/>
      <c r="DI154" s="435"/>
      <c r="DJ154" s="435"/>
      <c r="DK154" s="435"/>
      <c r="DL154" s="435"/>
      <c r="DM154" s="435"/>
      <c r="DN154" s="435"/>
      <c r="DO154" s="435"/>
      <c r="DP154" s="435"/>
      <c r="DQ154" s="435"/>
      <c r="DR154" s="435"/>
      <c r="DS154" s="435"/>
      <c r="DT154" s="435"/>
      <c r="DU154" s="435"/>
      <c r="DV154" s="435"/>
      <c r="DW154" s="435"/>
      <c r="DX154" s="435"/>
      <c r="DY154" s="435"/>
      <c r="DZ154" s="435"/>
      <c r="EA154" s="435"/>
      <c r="EB154" s="435"/>
      <c r="EC154" s="435"/>
      <c r="ED154" s="435"/>
      <c r="EE154" s="435"/>
      <c r="EF154" s="435"/>
      <c r="EG154" s="435"/>
      <c r="EH154" s="435"/>
      <c r="EI154" s="435"/>
      <c r="EJ154" s="435"/>
      <c r="EK154" s="435"/>
      <c r="EL154" s="435"/>
      <c r="EM154" s="435"/>
      <c r="EN154" s="435"/>
      <c r="EO154" s="435"/>
      <c r="EP154" s="435"/>
      <c r="EQ154" s="435"/>
      <c r="ER154" s="435"/>
      <c r="ES154" s="435"/>
      <c r="ET154" s="435"/>
      <c r="EU154" s="435"/>
      <c r="EV154" s="435"/>
      <c r="EW154" s="435"/>
      <c r="EX154" s="435"/>
      <c r="EY154" s="435"/>
      <c r="EZ154" s="435"/>
      <c r="FA154" s="435"/>
      <c r="FB154" s="435"/>
      <c r="FC154" s="435"/>
      <c r="FD154" s="435"/>
      <c r="FE154" s="435"/>
      <c r="FF154" s="435"/>
      <c r="FG154" s="435"/>
      <c r="FH154" s="435"/>
      <c r="FI154" s="435"/>
      <c r="FJ154" s="435"/>
      <c r="FK154" s="435"/>
      <c r="FL154" s="435"/>
      <c r="FM154" s="435"/>
      <c r="FN154" s="435"/>
      <c r="FO154" s="435"/>
      <c r="FP154" s="435"/>
      <c r="FQ154" s="435"/>
      <c r="FR154" s="435"/>
      <c r="FS154" s="435"/>
      <c r="FT154" s="435"/>
      <c r="FU154" s="435"/>
      <c r="FV154" s="435"/>
      <c r="FW154" s="435"/>
      <c r="FX154" s="435"/>
      <c r="FY154" s="435"/>
      <c r="FZ154" s="435"/>
      <c r="GA154" s="435"/>
      <c r="GB154" s="435"/>
      <c r="GC154" s="435"/>
      <c r="GD154" s="435"/>
      <c r="GE154" s="435"/>
      <c r="GF154" s="435"/>
      <c r="GG154" s="435"/>
      <c r="GH154" s="435"/>
      <c r="GI154" s="435"/>
      <c r="GJ154" s="435"/>
      <c r="GK154" s="435"/>
      <c r="GL154" s="435"/>
      <c r="GM154" s="435"/>
      <c r="GN154" s="435"/>
      <c r="GO154" s="435"/>
      <c r="GP154" s="435"/>
      <c r="GQ154" s="435"/>
      <c r="GR154" s="435"/>
      <c r="GS154" s="435"/>
      <c r="GT154" s="435"/>
      <c r="GU154" s="435"/>
      <c r="GV154" s="435"/>
      <c r="GW154" s="435"/>
      <c r="GX154" s="435"/>
      <c r="GY154" s="435"/>
      <c r="GZ154" s="435"/>
      <c r="HA154" s="435"/>
      <c r="HB154" s="435"/>
      <c r="HC154" s="435"/>
      <c r="HD154" s="435"/>
      <c r="HE154" s="435"/>
      <c r="HF154" s="435"/>
      <c r="HG154" s="435"/>
      <c r="HH154" s="435"/>
      <c r="HI154" s="435"/>
      <c r="HJ154" s="435"/>
      <c r="HK154" s="435"/>
      <c r="HL154" s="435"/>
      <c r="HM154" s="435"/>
      <c r="HN154" s="435"/>
      <c r="HO154" s="435"/>
      <c r="HP154" s="435"/>
      <c r="HQ154" s="435"/>
      <c r="HR154" s="435"/>
      <c r="HS154" s="435"/>
      <c r="HT154" s="435"/>
      <c r="HU154" s="435"/>
      <c r="HV154" s="435"/>
      <c r="HW154" s="435"/>
      <c r="HX154" s="435"/>
      <c r="HY154" s="435"/>
      <c r="HZ154" s="435"/>
      <c r="IA154" s="435"/>
      <c r="IB154" s="435"/>
      <c r="IC154" s="435"/>
      <c r="ID154" s="435"/>
      <c r="IE154" s="435"/>
      <c r="IF154" s="435"/>
      <c r="IG154" s="435"/>
      <c r="IH154" s="435"/>
      <c r="II154" s="435"/>
      <c r="IJ154" s="435"/>
      <c r="IK154" s="435"/>
      <c r="IL154" s="435"/>
      <c r="IM154" s="435"/>
      <c r="IN154" s="435"/>
      <c r="IO154" s="435"/>
      <c r="IP154" s="435"/>
      <c r="IQ154" s="435"/>
      <c r="IR154" s="435"/>
      <c r="IS154" s="435"/>
      <c r="IT154" s="435"/>
      <c r="IU154" s="435"/>
      <c r="IV154" s="435"/>
    </row>
    <row r="155" spans="2:256" ht="51" hidden="1" customHeight="1" x14ac:dyDescent="0.2">
      <c r="B155" s="435"/>
      <c r="C155" s="435"/>
      <c r="D155" s="435"/>
      <c r="E155" s="435"/>
      <c r="F155" s="435"/>
      <c r="G155" s="435"/>
      <c r="H155" s="435"/>
      <c r="I155" s="435"/>
      <c r="J155" s="435"/>
      <c r="K155" s="435"/>
      <c r="L155" s="435"/>
      <c r="M155" s="435"/>
      <c r="N155" s="435"/>
      <c r="O155" s="435"/>
      <c r="P155" s="435"/>
      <c r="Q155" s="435"/>
      <c r="R155" s="435"/>
      <c r="S155" s="435"/>
      <c r="T155" s="435"/>
      <c r="U155" s="435"/>
      <c r="V155" s="435"/>
      <c r="W155" s="435"/>
      <c r="X155" s="435"/>
      <c r="Y155" s="435"/>
      <c r="Z155" s="435"/>
      <c r="AA155" s="435"/>
      <c r="AB155" s="435"/>
      <c r="AC155" s="435"/>
      <c r="AD155" s="435"/>
      <c r="AE155" s="435"/>
      <c r="AF155" s="435"/>
      <c r="AG155" s="435"/>
      <c r="AH155" s="435"/>
      <c r="AI155" s="435"/>
      <c r="AJ155" s="435"/>
      <c r="AK155" s="435"/>
      <c r="AL155" s="435"/>
      <c r="AM155" s="435"/>
      <c r="AN155" s="435"/>
      <c r="AO155" s="435"/>
      <c r="AP155" s="435"/>
      <c r="AQ155" s="435"/>
      <c r="AR155" s="435"/>
      <c r="AS155" s="435"/>
      <c r="AT155" s="435"/>
      <c r="AU155" s="435"/>
      <c r="AV155" s="435"/>
      <c r="AW155" s="435"/>
      <c r="AX155" s="435"/>
      <c r="AY155" s="435"/>
      <c r="AZ155" s="435"/>
      <c r="BA155" s="435"/>
      <c r="BB155" s="435"/>
      <c r="BC155" s="435"/>
      <c r="BD155" s="435"/>
      <c r="BE155" s="435"/>
      <c r="BF155" s="435"/>
      <c r="BG155" s="435"/>
      <c r="BH155" s="435"/>
      <c r="BI155" s="435"/>
      <c r="BJ155" s="435"/>
      <c r="BK155" s="435"/>
      <c r="BL155" s="435"/>
      <c r="BM155" s="435"/>
      <c r="BN155" s="435"/>
      <c r="BO155" s="435"/>
      <c r="BP155" s="435"/>
      <c r="BQ155" s="435"/>
      <c r="BR155" s="435"/>
      <c r="BS155" s="435"/>
      <c r="BT155" s="435"/>
      <c r="BU155" s="435"/>
      <c r="BV155" s="435"/>
      <c r="BW155" s="435"/>
      <c r="BX155" s="435"/>
      <c r="BY155" s="435"/>
      <c r="BZ155" s="435"/>
      <c r="CA155" s="435"/>
      <c r="CB155" s="435"/>
      <c r="CC155" s="435"/>
      <c r="CD155" s="435"/>
      <c r="CE155" s="435"/>
      <c r="CF155" s="435"/>
      <c r="CG155" s="435"/>
      <c r="CH155" s="435"/>
      <c r="CI155" s="435"/>
      <c r="CJ155" s="435"/>
      <c r="CK155" s="435"/>
      <c r="CL155" s="435"/>
      <c r="CM155" s="435"/>
      <c r="CN155" s="435"/>
      <c r="CO155" s="435"/>
      <c r="CP155" s="435"/>
      <c r="CQ155" s="435"/>
      <c r="CR155" s="435"/>
      <c r="CS155" s="435"/>
      <c r="CT155" s="435"/>
      <c r="CU155" s="435"/>
      <c r="CV155" s="435"/>
      <c r="CW155" s="435"/>
      <c r="CX155" s="435"/>
      <c r="CY155" s="435"/>
      <c r="CZ155" s="435"/>
      <c r="DA155" s="435"/>
      <c r="DB155" s="435"/>
      <c r="DC155" s="435"/>
      <c r="DD155" s="435"/>
      <c r="DE155" s="435"/>
      <c r="DF155" s="435"/>
      <c r="DG155" s="435"/>
      <c r="DH155" s="435"/>
      <c r="DI155" s="435"/>
      <c r="DJ155" s="435"/>
      <c r="DK155" s="435"/>
      <c r="DL155" s="435"/>
      <c r="DM155" s="435"/>
      <c r="DN155" s="435"/>
      <c r="DO155" s="435"/>
      <c r="DP155" s="435"/>
      <c r="DQ155" s="435"/>
      <c r="DR155" s="435"/>
      <c r="DS155" s="435"/>
      <c r="DT155" s="435"/>
      <c r="DU155" s="435"/>
      <c r="DV155" s="435"/>
      <c r="DW155" s="435"/>
      <c r="DX155" s="435"/>
      <c r="DY155" s="435"/>
      <c r="DZ155" s="435"/>
      <c r="EA155" s="435"/>
      <c r="EB155" s="435"/>
      <c r="EC155" s="435"/>
      <c r="ED155" s="435"/>
      <c r="EE155" s="435"/>
      <c r="EF155" s="435"/>
      <c r="EG155" s="435"/>
      <c r="EH155" s="435"/>
      <c r="EI155" s="435"/>
      <c r="EJ155" s="435"/>
      <c r="EK155" s="435"/>
      <c r="EL155" s="435"/>
      <c r="EM155" s="435"/>
      <c r="EN155" s="435"/>
      <c r="EO155" s="435"/>
      <c r="EP155" s="435"/>
      <c r="EQ155" s="435"/>
      <c r="ER155" s="435"/>
      <c r="ES155" s="435"/>
      <c r="ET155" s="435"/>
      <c r="EU155" s="435"/>
      <c r="EV155" s="435"/>
      <c r="EW155" s="435"/>
      <c r="EX155" s="435"/>
      <c r="EY155" s="435"/>
      <c r="EZ155" s="435"/>
      <c r="FA155" s="435"/>
      <c r="FB155" s="435"/>
      <c r="FC155" s="435"/>
      <c r="FD155" s="435"/>
      <c r="FE155" s="435"/>
      <c r="FF155" s="435"/>
      <c r="FG155" s="435"/>
      <c r="FH155" s="435"/>
      <c r="FI155" s="435"/>
      <c r="FJ155" s="435"/>
      <c r="FK155" s="435"/>
      <c r="FL155" s="435"/>
      <c r="FM155" s="435"/>
      <c r="FN155" s="435"/>
      <c r="FO155" s="435"/>
      <c r="FP155" s="435"/>
      <c r="FQ155" s="435"/>
      <c r="FR155" s="435"/>
      <c r="FS155" s="435"/>
      <c r="FT155" s="435"/>
      <c r="FU155" s="435"/>
      <c r="FV155" s="435"/>
      <c r="FW155" s="435"/>
      <c r="FX155" s="435"/>
      <c r="FY155" s="435"/>
      <c r="FZ155" s="435"/>
      <c r="GA155" s="435"/>
      <c r="GB155" s="435"/>
      <c r="GC155" s="435"/>
      <c r="GD155" s="435"/>
      <c r="GE155" s="435"/>
      <c r="GF155" s="435"/>
      <c r="GG155" s="435"/>
      <c r="GH155" s="435"/>
      <c r="GI155" s="435"/>
      <c r="GJ155" s="435"/>
      <c r="GK155" s="435"/>
      <c r="GL155" s="435"/>
      <c r="GM155" s="435"/>
      <c r="GN155" s="435"/>
      <c r="GO155" s="435"/>
      <c r="GP155" s="435"/>
      <c r="GQ155" s="435"/>
      <c r="GR155" s="435"/>
      <c r="GS155" s="435"/>
      <c r="GT155" s="435"/>
      <c r="GU155" s="435"/>
      <c r="GV155" s="435"/>
      <c r="GW155" s="435"/>
      <c r="GX155" s="435"/>
      <c r="GY155" s="435"/>
      <c r="GZ155" s="435"/>
      <c r="HA155" s="435"/>
      <c r="HB155" s="435"/>
      <c r="HC155" s="435"/>
      <c r="HD155" s="435"/>
      <c r="HE155" s="435"/>
      <c r="HF155" s="435"/>
      <c r="HG155" s="435"/>
      <c r="HH155" s="435"/>
      <c r="HI155" s="435"/>
      <c r="HJ155" s="435"/>
      <c r="HK155" s="435"/>
      <c r="HL155" s="435"/>
      <c r="HM155" s="435"/>
      <c r="HN155" s="435"/>
      <c r="HO155" s="435"/>
      <c r="HP155" s="435"/>
      <c r="HQ155" s="435"/>
      <c r="HR155" s="435"/>
      <c r="HS155" s="435"/>
      <c r="HT155" s="435"/>
      <c r="HU155" s="435"/>
      <c r="HV155" s="435"/>
      <c r="HW155" s="435"/>
      <c r="HX155" s="435"/>
      <c r="HY155" s="435"/>
      <c r="HZ155" s="435"/>
      <c r="IA155" s="435"/>
      <c r="IB155" s="435"/>
      <c r="IC155" s="435"/>
      <c r="ID155" s="435"/>
      <c r="IE155" s="435"/>
      <c r="IF155" s="435"/>
      <c r="IG155" s="435"/>
      <c r="IH155" s="435"/>
      <c r="II155" s="435"/>
      <c r="IJ155" s="435"/>
      <c r="IK155" s="435"/>
      <c r="IL155" s="435"/>
      <c r="IM155" s="435"/>
      <c r="IN155" s="435"/>
      <c r="IO155" s="435"/>
      <c r="IP155" s="435"/>
      <c r="IQ155" s="435"/>
      <c r="IR155" s="435"/>
      <c r="IS155" s="435"/>
      <c r="IT155" s="435"/>
      <c r="IU155" s="435"/>
      <c r="IV155" s="435"/>
    </row>
    <row r="156" spans="2:256" ht="51" hidden="1" customHeight="1" x14ac:dyDescent="0.2">
      <c r="B156" s="435"/>
      <c r="C156" s="435"/>
      <c r="D156" s="435"/>
      <c r="E156" s="435"/>
      <c r="F156" s="435"/>
      <c r="G156" s="435"/>
      <c r="H156" s="435"/>
      <c r="I156" s="435"/>
      <c r="J156" s="435"/>
      <c r="K156" s="435"/>
      <c r="L156" s="435"/>
      <c r="M156" s="435"/>
      <c r="N156" s="435"/>
      <c r="O156" s="435"/>
      <c r="P156" s="435"/>
      <c r="Q156" s="435"/>
      <c r="R156" s="435"/>
      <c r="S156" s="435"/>
      <c r="T156" s="435"/>
      <c r="U156" s="435"/>
      <c r="V156" s="435"/>
      <c r="W156" s="435"/>
      <c r="X156" s="435"/>
      <c r="Y156" s="435"/>
      <c r="Z156" s="435"/>
      <c r="AA156" s="435"/>
      <c r="AB156" s="435"/>
      <c r="AC156" s="435"/>
      <c r="AD156" s="435"/>
      <c r="AE156" s="435"/>
      <c r="AF156" s="435"/>
      <c r="AG156" s="435"/>
      <c r="AH156" s="435"/>
      <c r="AI156" s="435"/>
      <c r="AJ156" s="435"/>
      <c r="AK156" s="435"/>
      <c r="AL156" s="435"/>
      <c r="AM156" s="435"/>
      <c r="AN156" s="435"/>
      <c r="AO156" s="435"/>
      <c r="AP156" s="435"/>
      <c r="AQ156" s="435"/>
      <c r="AR156" s="435"/>
      <c r="AS156" s="435"/>
      <c r="AT156" s="435"/>
      <c r="AU156" s="435"/>
      <c r="AV156" s="435"/>
      <c r="AW156" s="435"/>
      <c r="AX156" s="435"/>
      <c r="AY156" s="435"/>
      <c r="AZ156" s="435"/>
      <c r="BA156" s="435"/>
      <c r="BB156" s="435"/>
      <c r="BC156" s="435"/>
      <c r="BD156" s="435"/>
      <c r="BE156" s="435"/>
      <c r="BF156" s="435"/>
      <c r="BG156" s="435"/>
      <c r="BH156" s="435"/>
      <c r="BI156" s="435"/>
      <c r="BJ156" s="435"/>
      <c r="BK156" s="435"/>
      <c r="BL156" s="435"/>
      <c r="BM156" s="435"/>
      <c r="BN156" s="435"/>
      <c r="BO156" s="435"/>
      <c r="BP156" s="435"/>
      <c r="BQ156" s="435"/>
      <c r="BR156" s="435"/>
      <c r="BS156" s="435"/>
      <c r="BT156" s="435"/>
      <c r="BU156" s="435"/>
      <c r="BV156" s="435"/>
      <c r="BW156" s="435"/>
      <c r="BX156" s="435"/>
      <c r="BY156" s="435"/>
      <c r="BZ156" s="435"/>
      <c r="CA156" s="435"/>
      <c r="CB156" s="435"/>
      <c r="CC156" s="435"/>
      <c r="CD156" s="435"/>
      <c r="CE156" s="435"/>
      <c r="CF156" s="435"/>
      <c r="CG156" s="435"/>
      <c r="CH156" s="435"/>
      <c r="CI156" s="435"/>
      <c r="CJ156" s="435"/>
      <c r="CK156" s="435"/>
      <c r="CL156" s="435"/>
      <c r="CM156" s="435"/>
      <c r="CN156" s="435"/>
      <c r="CO156" s="435"/>
      <c r="CP156" s="435"/>
      <c r="CQ156" s="435"/>
      <c r="CR156" s="435"/>
      <c r="CS156" s="435"/>
      <c r="CT156" s="435"/>
      <c r="CU156" s="435"/>
      <c r="CV156" s="435"/>
      <c r="CW156" s="435"/>
      <c r="CX156" s="435"/>
      <c r="CY156" s="435"/>
      <c r="CZ156" s="435"/>
      <c r="DA156" s="435"/>
      <c r="DB156" s="435"/>
      <c r="DC156" s="435"/>
      <c r="DD156" s="435"/>
      <c r="DE156" s="435"/>
      <c r="DF156" s="435"/>
      <c r="DG156" s="435"/>
      <c r="DH156" s="435"/>
      <c r="DI156" s="435"/>
      <c r="DJ156" s="435"/>
      <c r="DK156" s="435"/>
      <c r="DL156" s="435"/>
      <c r="DM156" s="435"/>
      <c r="DN156" s="435"/>
      <c r="DO156" s="435"/>
      <c r="DP156" s="435"/>
      <c r="DQ156" s="435"/>
      <c r="DR156" s="435"/>
      <c r="DS156" s="435"/>
      <c r="DT156" s="435"/>
      <c r="DU156" s="435"/>
      <c r="DV156" s="435"/>
      <c r="DW156" s="435"/>
      <c r="DX156" s="435"/>
      <c r="DY156" s="435"/>
      <c r="DZ156" s="435"/>
      <c r="EA156" s="435"/>
      <c r="EB156" s="435"/>
      <c r="EC156" s="435"/>
      <c r="ED156" s="435"/>
      <c r="EE156" s="435"/>
      <c r="EF156" s="435"/>
      <c r="EG156" s="435"/>
      <c r="EH156" s="435"/>
      <c r="EI156" s="435"/>
      <c r="EJ156" s="435"/>
      <c r="EK156" s="435"/>
      <c r="EL156" s="435"/>
      <c r="EM156" s="435"/>
      <c r="EN156" s="435"/>
      <c r="EO156" s="435"/>
      <c r="EP156" s="435"/>
      <c r="EQ156" s="435"/>
      <c r="ER156" s="435"/>
      <c r="ES156" s="435"/>
      <c r="ET156" s="435"/>
      <c r="EU156" s="435"/>
      <c r="EV156" s="435"/>
      <c r="EW156" s="435"/>
      <c r="EX156" s="435"/>
      <c r="EY156" s="435"/>
      <c r="EZ156" s="435"/>
      <c r="FA156" s="435"/>
      <c r="FB156" s="435"/>
      <c r="FC156" s="435"/>
      <c r="FD156" s="435"/>
      <c r="FE156" s="435"/>
      <c r="FF156" s="435"/>
      <c r="FG156" s="435"/>
      <c r="FH156" s="435"/>
      <c r="FI156" s="435"/>
      <c r="FJ156" s="435"/>
      <c r="FK156" s="435"/>
      <c r="FL156" s="435"/>
      <c r="FM156" s="435"/>
      <c r="FN156" s="435"/>
      <c r="FO156" s="435"/>
      <c r="FP156" s="435"/>
      <c r="FQ156" s="435"/>
      <c r="FR156" s="435"/>
      <c r="FS156" s="435"/>
      <c r="FT156" s="435"/>
      <c r="FU156" s="435"/>
      <c r="FV156" s="435"/>
      <c r="FW156" s="435"/>
      <c r="FX156" s="435"/>
      <c r="FY156" s="435"/>
      <c r="FZ156" s="435"/>
      <c r="GA156" s="435"/>
      <c r="GB156" s="435"/>
      <c r="GC156" s="435"/>
      <c r="GD156" s="435"/>
      <c r="GE156" s="435"/>
      <c r="GF156" s="435"/>
      <c r="GG156" s="435"/>
      <c r="GH156" s="435"/>
      <c r="GI156" s="435"/>
      <c r="GJ156" s="435"/>
      <c r="GK156" s="435"/>
      <c r="GL156" s="435"/>
      <c r="GM156" s="435"/>
      <c r="GN156" s="435"/>
      <c r="GO156" s="435"/>
      <c r="GP156" s="435"/>
      <c r="GQ156" s="435"/>
      <c r="GR156" s="435"/>
      <c r="GS156" s="435"/>
      <c r="GT156" s="435"/>
      <c r="GU156" s="435"/>
      <c r="GV156" s="435"/>
      <c r="GW156" s="435"/>
      <c r="GX156" s="435"/>
      <c r="GY156" s="435"/>
      <c r="GZ156" s="435"/>
      <c r="HA156" s="435"/>
      <c r="HB156" s="435"/>
      <c r="HC156" s="435"/>
      <c r="HD156" s="435"/>
      <c r="HE156" s="435"/>
      <c r="HF156" s="435"/>
      <c r="HG156" s="435"/>
      <c r="HH156" s="435"/>
      <c r="HI156" s="435"/>
      <c r="HJ156" s="435"/>
      <c r="HK156" s="435"/>
      <c r="HL156" s="435"/>
      <c r="HM156" s="435"/>
      <c r="HN156" s="435"/>
      <c r="HO156" s="435"/>
      <c r="HP156" s="435"/>
      <c r="HQ156" s="435"/>
      <c r="HR156" s="435"/>
      <c r="HS156" s="435"/>
      <c r="HT156" s="435"/>
      <c r="HU156" s="435"/>
      <c r="HV156" s="435"/>
      <c r="HW156" s="435"/>
      <c r="HX156" s="435"/>
      <c r="HY156" s="435"/>
      <c r="HZ156" s="435"/>
      <c r="IA156" s="435"/>
      <c r="IB156" s="435"/>
      <c r="IC156" s="435"/>
      <c r="ID156" s="435"/>
      <c r="IE156" s="435"/>
      <c r="IF156" s="435"/>
      <c r="IG156" s="435"/>
      <c r="IH156" s="435"/>
      <c r="II156" s="435"/>
      <c r="IJ156" s="435"/>
      <c r="IK156" s="435"/>
      <c r="IL156" s="435"/>
      <c r="IM156" s="435"/>
      <c r="IN156" s="435"/>
      <c r="IO156" s="435"/>
      <c r="IP156" s="435"/>
      <c r="IQ156" s="435"/>
      <c r="IR156" s="435"/>
      <c r="IS156" s="435"/>
      <c r="IT156" s="435"/>
      <c r="IU156" s="435"/>
      <c r="IV156" s="435"/>
    </row>
    <row r="157" spans="2:256" ht="51" hidden="1" customHeight="1" x14ac:dyDescent="0.2">
      <c r="B157" s="435"/>
      <c r="C157" s="435"/>
      <c r="D157" s="435"/>
      <c r="E157" s="435"/>
      <c r="F157" s="435"/>
      <c r="G157" s="435"/>
      <c r="H157" s="435"/>
      <c r="I157" s="435"/>
      <c r="J157" s="435"/>
      <c r="K157" s="435"/>
      <c r="L157" s="435"/>
      <c r="M157" s="435"/>
      <c r="N157" s="435"/>
      <c r="O157" s="435"/>
      <c r="P157" s="435"/>
      <c r="Q157" s="435"/>
      <c r="R157" s="435"/>
      <c r="S157" s="435"/>
      <c r="T157" s="435"/>
      <c r="U157" s="435"/>
      <c r="V157" s="435"/>
      <c r="W157" s="435"/>
      <c r="X157" s="435"/>
      <c r="Y157" s="435"/>
      <c r="Z157" s="435"/>
      <c r="AA157" s="435"/>
      <c r="AB157" s="435"/>
      <c r="AC157" s="435"/>
      <c r="AD157" s="435"/>
      <c r="AE157" s="435"/>
      <c r="AF157" s="435"/>
      <c r="AG157" s="435"/>
      <c r="AH157" s="435"/>
      <c r="AI157" s="435"/>
      <c r="AJ157" s="435"/>
      <c r="AK157" s="435"/>
      <c r="AL157" s="435"/>
      <c r="AM157" s="435"/>
      <c r="AN157" s="435"/>
      <c r="AO157" s="435"/>
      <c r="AP157" s="435"/>
      <c r="AQ157" s="435"/>
      <c r="AR157" s="435"/>
      <c r="AS157" s="435"/>
      <c r="AT157" s="435"/>
      <c r="AU157" s="435"/>
      <c r="AV157" s="435"/>
      <c r="AW157" s="435"/>
      <c r="AX157" s="435"/>
      <c r="AY157" s="435"/>
      <c r="AZ157" s="435"/>
      <c r="BA157" s="435"/>
      <c r="BB157" s="435"/>
      <c r="BC157" s="435"/>
      <c r="BD157" s="435"/>
      <c r="BE157" s="435"/>
      <c r="BF157" s="435"/>
      <c r="BG157" s="435"/>
      <c r="BH157" s="435"/>
      <c r="BI157" s="435"/>
      <c r="BJ157" s="435"/>
      <c r="BK157" s="435"/>
      <c r="BL157" s="435"/>
      <c r="BM157" s="435"/>
      <c r="BN157" s="435"/>
      <c r="BO157" s="435"/>
      <c r="BP157" s="435"/>
      <c r="BQ157" s="435"/>
      <c r="BR157" s="435"/>
      <c r="BS157" s="435"/>
      <c r="BT157" s="435"/>
      <c r="BU157" s="435"/>
      <c r="BV157" s="435"/>
      <c r="BW157" s="435"/>
      <c r="BX157" s="435"/>
      <c r="BY157" s="435"/>
      <c r="BZ157" s="435"/>
      <c r="CA157" s="435"/>
      <c r="CB157" s="435"/>
      <c r="CC157" s="435"/>
      <c r="CD157" s="435"/>
      <c r="CE157" s="435"/>
      <c r="CF157" s="435"/>
      <c r="CG157" s="435"/>
      <c r="CH157" s="435"/>
      <c r="CI157" s="435"/>
      <c r="CJ157" s="435"/>
      <c r="CK157" s="435"/>
      <c r="CL157" s="435"/>
      <c r="CM157" s="435"/>
      <c r="CN157" s="435"/>
      <c r="CO157" s="435"/>
      <c r="CP157" s="435"/>
      <c r="CQ157" s="435"/>
      <c r="CR157" s="435"/>
      <c r="CS157" s="435"/>
      <c r="CT157" s="435"/>
      <c r="CU157" s="435"/>
      <c r="CV157" s="435"/>
      <c r="CW157" s="435"/>
      <c r="CX157" s="435"/>
      <c r="CY157" s="435"/>
      <c r="CZ157" s="435"/>
      <c r="DA157" s="435"/>
      <c r="DB157" s="435"/>
      <c r="DC157" s="435"/>
      <c r="DD157" s="435"/>
      <c r="DE157" s="435"/>
      <c r="DF157" s="435"/>
      <c r="DG157" s="435"/>
      <c r="DH157" s="435"/>
      <c r="DI157" s="435"/>
      <c r="DJ157" s="435"/>
      <c r="DK157" s="435"/>
      <c r="DL157" s="435"/>
      <c r="DM157" s="435"/>
      <c r="DN157" s="435"/>
      <c r="DO157" s="435"/>
      <c r="DP157" s="435"/>
      <c r="DQ157" s="435"/>
      <c r="DR157" s="435"/>
      <c r="DS157" s="435"/>
      <c r="DT157" s="435"/>
      <c r="DU157" s="435"/>
      <c r="DV157" s="435"/>
      <c r="DW157" s="435"/>
      <c r="DX157" s="435"/>
      <c r="DY157" s="435"/>
      <c r="DZ157" s="435"/>
      <c r="EA157" s="435"/>
      <c r="EB157" s="435"/>
      <c r="EC157" s="435"/>
      <c r="ED157" s="435"/>
      <c r="EE157" s="435"/>
      <c r="EF157" s="435"/>
      <c r="EG157" s="435"/>
      <c r="EH157" s="435"/>
      <c r="EI157" s="435"/>
      <c r="EJ157" s="435"/>
      <c r="EK157" s="435"/>
      <c r="EL157" s="435"/>
      <c r="EM157" s="435"/>
      <c r="EN157" s="435"/>
      <c r="EO157" s="435"/>
      <c r="EP157" s="435"/>
      <c r="EQ157" s="435"/>
      <c r="ER157" s="435"/>
      <c r="ES157" s="435"/>
      <c r="ET157" s="435"/>
      <c r="EU157" s="435"/>
      <c r="EV157" s="435"/>
      <c r="EW157" s="435"/>
      <c r="EX157" s="435"/>
      <c r="EY157" s="435"/>
      <c r="EZ157" s="435"/>
      <c r="FA157" s="435"/>
      <c r="FB157" s="435"/>
      <c r="FC157" s="435"/>
      <c r="FD157" s="435"/>
      <c r="FE157" s="435"/>
      <c r="FF157" s="435"/>
      <c r="FG157" s="435"/>
      <c r="FH157" s="435"/>
      <c r="FI157" s="435"/>
      <c r="FJ157" s="435"/>
      <c r="FK157" s="435"/>
      <c r="FL157" s="435"/>
      <c r="FM157" s="435"/>
      <c r="FN157" s="435"/>
      <c r="FO157" s="435"/>
      <c r="FP157" s="435"/>
      <c r="FQ157" s="435"/>
      <c r="FR157" s="435"/>
      <c r="FS157" s="435"/>
      <c r="FT157" s="435"/>
      <c r="FU157" s="435"/>
      <c r="FV157" s="435"/>
      <c r="FW157" s="435"/>
      <c r="FX157" s="435"/>
      <c r="FY157" s="435"/>
      <c r="FZ157" s="435"/>
      <c r="GA157" s="435"/>
      <c r="GB157" s="435"/>
      <c r="GC157" s="435"/>
      <c r="GD157" s="435"/>
      <c r="GE157" s="435"/>
      <c r="GF157" s="435"/>
      <c r="GG157" s="435"/>
      <c r="GH157" s="435"/>
      <c r="GI157" s="435"/>
      <c r="GJ157" s="435"/>
      <c r="GK157" s="435"/>
      <c r="GL157" s="435"/>
      <c r="GM157" s="435"/>
      <c r="GN157" s="435"/>
      <c r="GO157" s="435"/>
      <c r="GP157" s="435"/>
      <c r="GQ157" s="435"/>
      <c r="GR157" s="435"/>
      <c r="GS157" s="435"/>
      <c r="GT157" s="435"/>
      <c r="GU157" s="435"/>
      <c r="GV157" s="435"/>
      <c r="GW157" s="435"/>
      <c r="GX157" s="435"/>
      <c r="GY157" s="435"/>
      <c r="GZ157" s="435"/>
      <c r="HA157" s="435"/>
      <c r="HB157" s="435"/>
      <c r="HC157" s="435"/>
      <c r="HD157" s="435"/>
      <c r="HE157" s="435"/>
      <c r="HF157" s="435"/>
      <c r="HG157" s="435"/>
      <c r="HH157" s="435"/>
      <c r="HI157" s="435"/>
      <c r="HJ157" s="435"/>
      <c r="HK157" s="435"/>
      <c r="HL157" s="435"/>
      <c r="HM157" s="435"/>
      <c r="HN157" s="435"/>
      <c r="HO157" s="435"/>
      <c r="HP157" s="435"/>
      <c r="HQ157" s="435"/>
      <c r="HR157" s="435"/>
      <c r="HS157" s="435"/>
      <c r="HT157" s="435"/>
      <c r="HU157" s="435"/>
      <c r="HV157" s="435"/>
      <c r="HW157" s="435"/>
      <c r="HX157" s="435"/>
      <c r="HY157" s="435"/>
      <c r="HZ157" s="435"/>
      <c r="IA157" s="435"/>
      <c r="IB157" s="435"/>
      <c r="IC157" s="435"/>
      <c r="ID157" s="435"/>
      <c r="IE157" s="435"/>
      <c r="IF157" s="435"/>
      <c r="IG157" s="435"/>
      <c r="IH157" s="435"/>
      <c r="II157" s="435"/>
      <c r="IJ157" s="435"/>
      <c r="IK157" s="435"/>
      <c r="IL157" s="435"/>
      <c r="IM157" s="435"/>
      <c r="IN157" s="435"/>
      <c r="IO157" s="435"/>
      <c r="IP157" s="435"/>
      <c r="IQ157" s="435"/>
      <c r="IR157" s="435"/>
      <c r="IS157" s="435"/>
      <c r="IT157" s="435"/>
      <c r="IU157" s="435"/>
      <c r="IV157" s="435"/>
    </row>
    <row r="158" spans="2:256" ht="51" hidden="1" customHeight="1" x14ac:dyDescent="0.2">
      <c r="B158" s="435"/>
      <c r="C158" s="435"/>
      <c r="D158" s="435"/>
      <c r="E158" s="435"/>
      <c r="F158" s="435"/>
      <c r="G158" s="435"/>
      <c r="H158" s="435"/>
      <c r="I158" s="435"/>
      <c r="J158" s="435"/>
      <c r="K158" s="435"/>
      <c r="L158" s="435"/>
      <c r="M158" s="435"/>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435"/>
      <c r="AJ158" s="435"/>
      <c r="AK158" s="435"/>
      <c r="AL158" s="435"/>
      <c r="AM158" s="435"/>
      <c r="AN158" s="435"/>
      <c r="AO158" s="435"/>
      <c r="AP158" s="435"/>
      <c r="AQ158" s="435"/>
      <c r="AR158" s="435"/>
      <c r="AS158" s="435"/>
      <c r="AT158" s="435"/>
      <c r="AU158" s="435"/>
      <c r="AV158" s="435"/>
      <c r="AW158" s="435"/>
      <c r="AX158" s="435"/>
      <c r="AY158" s="435"/>
      <c r="AZ158" s="435"/>
      <c r="BA158" s="435"/>
      <c r="BB158" s="435"/>
      <c r="BC158" s="435"/>
      <c r="BD158" s="435"/>
      <c r="BE158" s="435"/>
      <c r="BF158" s="435"/>
      <c r="BG158" s="435"/>
      <c r="BH158" s="435"/>
      <c r="BI158" s="435"/>
      <c r="BJ158" s="435"/>
      <c r="BK158" s="435"/>
      <c r="BL158" s="435"/>
      <c r="BM158" s="435"/>
      <c r="BN158" s="435"/>
      <c r="BO158" s="435"/>
      <c r="BP158" s="435"/>
      <c r="BQ158" s="435"/>
      <c r="BR158" s="435"/>
      <c r="BS158" s="435"/>
      <c r="BT158" s="435"/>
      <c r="BU158" s="435"/>
      <c r="BV158" s="435"/>
      <c r="BW158" s="435"/>
      <c r="BX158" s="435"/>
      <c r="BY158" s="435"/>
      <c r="BZ158" s="435"/>
      <c r="CA158" s="435"/>
      <c r="CB158" s="435"/>
      <c r="CC158" s="435"/>
      <c r="CD158" s="435"/>
      <c r="CE158" s="435"/>
      <c r="CF158" s="435"/>
      <c r="CG158" s="435"/>
      <c r="CH158" s="435"/>
      <c r="CI158" s="435"/>
      <c r="CJ158" s="435"/>
      <c r="CK158" s="435"/>
      <c r="CL158" s="435"/>
      <c r="CM158" s="435"/>
      <c r="CN158" s="435"/>
      <c r="CO158" s="435"/>
      <c r="CP158" s="435"/>
      <c r="CQ158" s="435"/>
      <c r="CR158" s="435"/>
      <c r="CS158" s="435"/>
      <c r="CT158" s="435"/>
      <c r="CU158" s="435"/>
      <c r="CV158" s="435"/>
      <c r="CW158" s="435"/>
      <c r="CX158" s="435"/>
      <c r="CY158" s="435"/>
      <c r="CZ158" s="435"/>
      <c r="DA158" s="435"/>
      <c r="DB158" s="435"/>
      <c r="DC158" s="435"/>
      <c r="DD158" s="435"/>
      <c r="DE158" s="435"/>
      <c r="DF158" s="435"/>
      <c r="DG158" s="435"/>
      <c r="DH158" s="435"/>
      <c r="DI158" s="435"/>
      <c r="DJ158" s="435"/>
      <c r="DK158" s="435"/>
      <c r="DL158" s="435"/>
      <c r="DM158" s="435"/>
      <c r="DN158" s="435"/>
      <c r="DO158" s="435"/>
      <c r="DP158" s="435"/>
      <c r="DQ158" s="435"/>
      <c r="DR158" s="435"/>
      <c r="DS158" s="435"/>
      <c r="DT158" s="435"/>
      <c r="DU158" s="435"/>
      <c r="DV158" s="435"/>
      <c r="DW158" s="435"/>
      <c r="DX158" s="435"/>
      <c r="DY158" s="435"/>
      <c r="DZ158" s="435"/>
      <c r="EA158" s="435"/>
      <c r="EB158" s="435"/>
      <c r="EC158" s="435"/>
      <c r="ED158" s="435"/>
      <c r="EE158" s="435"/>
      <c r="EF158" s="435"/>
      <c r="EG158" s="435"/>
      <c r="EH158" s="435"/>
      <c r="EI158" s="435"/>
      <c r="EJ158" s="435"/>
      <c r="EK158" s="435"/>
      <c r="EL158" s="435"/>
      <c r="EM158" s="435"/>
      <c r="EN158" s="435"/>
      <c r="EO158" s="435"/>
      <c r="EP158" s="435"/>
      <c r="EQ158" s="435"/>
      <c r="ER158" s="435"/>
      <c r="ES158" s="435"/>
      <c r="ET158" s="435"/>
      <c r="EU158" s="435"/>
      <c r="EV158" s="435"/>
      <c r="EW158" s="435"/>
      <c r="EX158" s="435"/>
      <c r="EY158" s="435"/>
      <c r="EZ158" s="435"/>
      <c r="FA158" s="435"/>
      <c r="FB158" s="435"/>
      <c r="FC158" s="435"/>
      <c r="FD158" s="435"/>
      <c r="FE158" s="435"/>
      <c r="FF158" s="435"/>
      <c r="FG158" s="435"/>
      <c r="FH158" s="435"/>
      <c r="FI158" s="435"/>
      <c r="FJ158" s="435"/>
      <c r="FK158" s="435"/>
      <c r="FL158" s="435"/>
      <c r="FM158" s="435"/>
      <c r="FN158" s="435"/>
      <c r="FO158" s="435"/>
      <c r="FP158" s="435"/>
      <c r="FQ158" s="435"/>
      <c r="FR158" s="435"/>
      <c r="FS158" s="435"/>
      <c r="FT158" s="435"/>
      <c r="FU158" s="435"/>
      <c r="FV158" s="435"/>
      <c r="FW158" s="435"/>
      <c r="FX158" s="435"/>
      <c r="FY158" s="435"/>
      <c r="FZ158" s="435"/>
      <c r="GA158" s="435"/>
      <c r="GB158" s="435"/>
      <c r="GC158" s="435"/>
      <c r="GD158" s="435"/>
      <c r="GE158" s="435"/>
      <c r="GF158" s="435"/>
      <c r="GG158" s="435"/>
      <c r="GH158" s="435"/>
      <c r="GI158" s="435"/>
      <c r="GJ158" s="435"/>
      <c r="GK158" s="435"/>
      <c r="GL158" s="435"/>
      <c r="GM158" s="435"/>
      <c r="GN158" s="435"/>
      <c r="GO158" s="435"/>
      <c r="GP158" s="435"/>
      <c r="GQ158" s="435"/>
      <c r="GR158" s="435"/>
      <c r="GS158" s="435"/>
      <c r="GT158" s="435"/>
      <c r="GU158" s="435"/>
      <c r="GV158" s="435"/>
      <c r="GW158" s="435"/>
      <c r="GX158" s="435"/>
      <c r="GY158" s="435"/>
      <c r="GZ158" s="435"/>
      <c r="HA158" s="435"/>
      <c r="HB158" s="435"/>
      <c r="HC158" s="435"/>
      <c r="HD158" s="435"/>
      <c r="HE158" s="435"/>
      <c r="HF158" s="435"/>
      <c r="HG158" s="435"/>
      <c r="HH158" s="435"/>
      <c r="HI158" s="435"/>
      <c r="HJ158" s="435"/>
      <c r="HK158" s="435"/>
      <c r="HL158" s="435"/>
      <c r="HM158" s="435"/>
      <c r="HN158" s="435"/>
      <c r="HO158" s="435"/>
      <c r="HP158" s="435"/>
      <c r="HQ158" s="435"/>
      <c r="HR158" s="435"/>
      <c r="HS158" s="435"/>
      <c r="HT158" s="435"/>
      <c r="HU158" s="435"/>
      <c r="HV158" s="435"/>
      <c r="HW158" s="435"/>
      <c r="HX158" s="435"/>
      <c r="HY158" s="435"/>
      <c r="HZ158" s="435"/>
      <c r="IA158" s="435"/>
      <c r="IB158" s="435"/>
      <c r="IC158" s="435"/>
      <c r="ID158" s="435"/>
      <c r="IE158" s="435"/>
      <c r="IF158" s="435"/>
      <c r="IG158" s="435"/>
      <c r="IH158" s="435"/>
      <c r="II158" s="435"/>
      <c r="IJ158" s="435"/>
      <c r="IK158" s="435"/>
      <c r="IL158" s="435"/>
      <c r="IM158" s="435"/>
      <c r="IN158" s="435"/>
      <c r="IO158" s="435"/>
      <c r="IP158" s="435"/>
      <c r="IQ158" s="435"/>
      <c r="IR158" s="435"/>
      <c r="IS158" s="435"/>
      <c r="IT158" s="435"/>
      <c r="IU158" s="435"/>
      <c r="IV158" s="435"/>
    </row>
    <row r="159" spans="2:256" ht="51" hidden="1" customHeight="1" x14ac:dyDescent="0.2">
      <c r="B159" s="435"/>
      <c r="C159" s="435"/>
      <c r="D159" s="435"/>
      <c r="E159" s="435"/>
      <c r="F159" s="435"/>
      <c r="G159" s="435"/>
      <c r="H159" s="435"/>
      <c r="I159" s="435"/>
      <c r="J159" s="435"/>
      <c r="K159" s="435"/>
      <c r="L159" s="435"/>
      <c r="M159" s="435"/>
      <c r="N159" s="435"/>
      <c r="O159" s="435"/>
      <c r="P159" s="435"/>
      <c r="Q159" s="435"/>
      <c r="R159" s="435"/>
      <c r="S159" s="435"/>
      <c r="T159" s="435"/>
      <c r="U159" s="435"/>
      <c r="V159" s="435"/>
      <c r="W159" s="435"/>
      <c r="X159" s="435"/>
      <c r="Y159" s="435"/>
      <c r="Z159" s="435"/>
      <c r="AA159" s="435"/>
      <c r="AB159" s="435"/>
      <c r="AC159" s="435"/>
      <c r="AD159" s="435"/>
      <c r="AE159" s="435"/>
      <c r="AF159" s="435"/>
      <c r="AG159" s="435"/>
      <c r="AH159" s="435"/>
      <c r="AI159" s="435"/>
      <c r="AJ159" s="435"/>
      <c r="AK159" s="435"/>
      <c r="AL159" s="435"/>
      <c r="AM159" s="435"/>
      <c r="AN159" s="435"/>
      <c r="AO159" s="435"/>
      <c r="AP159" s="435"/>
      <c r="AQ159" s="435"/>
      <c r="AR159" s="435"/>
      <c r="AS159" s="435"/>
      <c r="AT159" s="435"/>
      <c r="AU159" s="435"/>
      <c r="AV159" s="435"/>
      <c r="AW159" s="435"/>
      <c r="AX159" s="435"/>
      <c r="AY159" s="435"/>
      <c r="AZ159" s="435"/>
      <c r="BA159" s="435"/>
      <c r="BB159" s="435"/>
      <c r="BC159" s="435"/>
      <c r="BD159" s="435"/>
      <c r="BE159" s="435"/>
      <c r="BF159" s="435"/>
      <c r="BG159" s="435"/>
      <c r="BH159" s="435"/>
      <c r="BI159" s="435"/>
      <c r="BJ159" s="435"/>
      <c r="BK159" s="435"/>
      <c r="BL159" s="435"/>
      <c r="BM159" s="435"/>
      <c r="BN159" s="435"/>
      <c r="BO159" s="435"/>
      <c r="BP159" s="435"/>
      <c r="BQ159" s="435"/>
      <c r="BR159" s="435"/>
      <c r="BS159" s="435"/>
      <c r="BT159" s="435"/>
      <c r="BU159" s="435"/>
      <c r="BV159" s="435"/>
      <c r="BW159" s="435"/>
      <c r="BX159" s="435"/>
      <c r="BY159" s="435"/>
      <c r="BZ159" s="435"/>
      <c r="CA159" s="435"/>
      <c r="CB159" s="435"/>
      <c r="CC159" s="435"/>
      <c r="CD159" s="435"/>
      <c r="CE159" s="435"/>
      <c r="CF159" s="435"/>
      <c r="CG159" s="435"/>
      <c r="CH159" s="435"/>
      <c r="CI159" s="435"/>
      <c r="CJ159" s="435"/>
      <c r="CK159" s="435"/>
      <c r="CL159" s="435"/>
      <c r="CM159" s="435"/>
      <c r="CN159" s="435"/>
      <c r="CO159" s="435"/>
      <c r="CP159" s="435"/>
      <c r="CQ159" s="435"/>
      <c r="CR159" s="435"/>
      <c r="CS159" s="435"/>
      <c r="CT159" s="435"/>
      <c r="CU159" s="435"/>
      <c r="CV159" s="435"/>
      <c r="CW159" s="435"/>
      <c r="CX159" s="435"/>
      <c r="CY159" s="435"/>
      <c r="CZ159" s="435"/>
      <c r="DA159" s="435"/>
      <c r="DB159" s="435"/>
      <c r="DC159" s="435"/>
      <c r="DD159" s="435"/>
      <c r="DE159" s="435"/>
      <c r="DF159" s="435"/>
      <c r="DG159" s="435"/>
      <c r="DH159" s="435"/>
      <c r="DI159" s="435"/>
      <c r="DJ159" s="435"/>
      <c r="DK159" s="435"/>
      <c r="DL159" s="435"/>
      <c r="DM159" s="435"/>
      <c r="DN159" s="435"/>
      <c r="DO159" s="435"/>
      <c r="DP159" s="435"/>
      <c r="DQ159" s="435"/>
      <c r="DR159" s="435"/>
      <c r="DS159" s="435"/>
      <c r="DT159" s="435"/>
      <c r="DU159" s="435"/>
      <c r="DV159" s="435"/>
      <c r="DW159" s="435"/>
      <c r="DX159" s="435"/>
      <c r="DY159" s="435"/>
      <c r="DZ159" s="435"/>
      <c r="EA159" s="435"/>
      <c r="EB159" s="435"/>
      <c r="EC159" s="435"/>
      <c r="ED159" s="435"/>
      <c r="EE159" s="435"/>
      <c r="EF159" s="435"/>
      <c r="EG159" s="435"/>
      <c r="EH159" s="435"/>
      <c r="EI159" s="435"/>
      <c r="EJ159" s="435"/>
      <c r="EK159" s="435"/>
      <c r="EL159" s="435"/>
      <c r="EM159" s="435"/>
      <c r="EN159" s="435"/>
      <c r="EO159" s="435"/>
      <c r="EP159" s="435"/>
      <c r="EQ159" s="435"/>
      <c r="ER159" s="435"/>
      <c r="ES159" s="435"/>
      <c r="ET159" s="435"/>
      <c r="EU159" s="435"/>
      <c r="EV159" s="435"/>
      <c r="EW159" s="435"/>
      <c r="EX159" s="435"/>
      <c r="EY159" s="435"/>
      <c r="EZ159" s="435"/>
      <c r="FA159" s="435"/>
      <c r="FB159" s="435"/>
      <c r="FC159" s="435"/>
      <c r="FD159" s="435"/>
      <c r="FE159" s="435"/>
      <c r="FF159" s="435"/>
      <c r="FG159" s="435"/>
      <c r="FH159" s="435"/>
      <c r="FI159" s="435"/>
      <c r="FJ159" s="435"/>
      <c r="FK159" s="435"/>
      <c r="FL159" s="435"/>
      <c r="FM159" s="435"/>
      <c r="FN159" s="435"/>
      <c r="FO159" s="435"/>
      <c r="FP159" s="435"/>
      <c r="FQ159" s="435"/>
      <c r="FR159" s="435"/>
      <c r="FS159" s="435"/>
      <c r="FT159" s="435"/>
      <c r="FU159" s="435"/>
      <c r="FV159" s="435"/>
      <c r="FW159" s="435"/>
      <c r="FX159" s="435"/>
      <c r="FY159" s="435"/>
      <c r="FZ159" s="435"/>
      <c r="GA159" s="435"/>
      <c r="GB159" s="435"/>
      <c r="GC159" s="435"/>
      <c r="GD159" s="435"/>
      <c r="GE159" s="435"/>
      <c r="GF159" s="435"/>
      <c r="GG159" s="435"/>
      <c r="GH159" s="435"/>
      <c r="GI159" s="435"/>
      <c r="GJ159" s="435"/>
      <c r="GK159" s="435"/>
      <c r="GL159" s="435"/>
      <c r="GM159" s="435"/>
      <c r="GN159" s="435"/>
      <c r="GO159" s="435"/>
      <c r="GP159" s="435"/>
      <c r="GQ159" s="435"/>
      <c r="GR159" s="435"/>
      <c r="GS159" s="435"/>
      <c r="GT159" s="435"/>
      <c r="GU159" s="435"/>
      <c r="GV159" s="435"/>
      <c r="GW159" s="435"/>
      <c r="GX159" s="435"/>
      <c r="GY159" s="435"/>
      <c r="GZ159" s="435"/>
      <c r="HA159" s="435"/>
      <c r="HB159" s="435"/>
      <c r="HC159" s="435"/>
      <c r="HD159" s="435"/>
      <c r="HE159" s="435"/>
      <c r="HF159" s="435"/>
      <c r="HG159" s="435"/>
      <c r="HH159" s="435"/>
      <c r="HI159" s="435"/>
      <c r="HJ159" s="435"/>
      <c r="HK159" s="435"/>
      <c r="HL159" s="435"/>
      <c r="HM159" s="435"/>
      <c r="HN159" s="435"/>
      <c r="HO159" s="435"/>
      <c r="HP159" s="435"/>
      <c r="HQ159" s="435"/>
      <c r="HR159" s="435"/>
      <c r="HS159" s="435"/>
      <c r="HT159" s="435"/>
      <c r="HU159" s="435"/>
      <c r="HV159" s="435"/>
      <c r="HW159" s="435"/>
      <c r="HX159" s="435"/>
      <c r="HY159" s="435"/>
      <c r="HZ159" s="435"/>
      <c r="IA159" s="435"/>
      <c r="IB159" s="435"/>
      <c r="IC159" s="435"/>
      <c r="ID159" s="435"/>
      <c r="IE159" s="435"/>
      <c r="IF159" s="435"/>
      <c r="IG159" s="435"/>
      <c r="IH159" s="435"/>
      <c r="II159" s="435"/>
      <c r="IJ159" s="435"/>
      <c r="IK159" s="435"/>
      <c r="IL159" s="435"/>
      <c r="IM159" s="435"/>
      <c r="IN159" s="435"/>
      <c r="IO159" s="435"/>
      <c r="IP159" s="435"/>
      <c r="IQ159" s="435"/>
      <c r="IR159" s="435"/>
      <c r="IS159" s="435"/>
      <c r="IT159" s="435"/>
      <c r="IU159" s="435"/>
      <c r="IV159" s="435"/>
    </row>
    <row r="160" spans="2:256" ht="51" hidden="1" customHeight="1" x14ac:dyDescent="0.2">
      <c r="B160" s="435"/>
      <c r="C160" s="435"/>
      <c r="D160" s="435"/>
      <c r="E160" s="435"/>
      <c r="F160" s="435"/>
      <c r="G160" s="435"/>
      <c r="H160" s="435"/>
      <c r="I160" s="435"/>
      <c r="J160" s="435"/>
      <c r="K160" s="435"/>
      <c r="L160" s="435"/>
      <c r="M160" s="435"/>
      <c r="N160" s="435"/>
      <c r="O160" s="435"/>
      <c r="P160" s="435"/>
      <c r="Q160" s="435"/>
      <c r="R160" s="435"/>
      <c r="S160" s="435"/>
      <c r="T160" s="435"/>
      <c r="U160" s="435"/>
      <c r="V160" s="435"/>
      <c r="W160" s="435"/>
      <c r="X160" s="435"/>
      <c r="Y160" s="435"/>
      <c r="Z160" s="435"/>
      <c r="AA160" s="435"/>
      <c r="AB160" s="435"/>
      <c r="AC160" s="435"/>
      <c r="AD160" s="435"/>
      <c r="AE160" s="435"/>
      <c r="AF160" s="435"/>
      <c r="AG160" s="435"/>
      <c r="AH160" s="435"/>
      <c r="AI160" s="435"/>
      <c r="AJ160" s="435"/>
      <c r="AK160" s="435"/>
      <c r="AL160" s="435"/>
      <c r="AM160" s="435"/>
      <c r="AN160" s="435"/>
      <c r="AO160" s="435"/>
      <c r="AP160" s="435"/>
      <c r="AQ160" s="435"/>
      <c r="AR160" s="435"/>
      <c r="AS160" s="435"/>
      <c r="AT160" s="435"/>
      <c r="AU160" s="435"/>
      <c r="AV160" s="435"/>
      <c r="AW160" s="435"/>
      <c r="AX160" s="435"/>
      <c r="AY160" s="435"/>
      <c r="AZ160" s="435"/>
      <c r="BA160" s="435"/>
      <c r="BB160" s="435"/>
      <c r="BC160" s="435"/>
      <c r="BD160" s="435"/>
      <c r="BE160" s="435"/>
      <c r="BF160" s="435"/>
      <c r="BG160" s="435"/>
      <c r="BH160" s="435"/>
      <c r="BI160" s="435"/>
      <c r="BJ160" s="435"/>
      <c r="BK160" s="435"/>
      <c r="BL160" s="435"/>
      <c r="BM160" s="435"/>
      <c r="BN160" s="435"/>
      <c r="BO160" s="435"/>
      <c r="BP160" s="435"/>
      <c r="BQ160" s="435"/>
      <c r="BR160" s="435"/>
      <c r="BS160" s="435"/>
      <c r="BT160" s="435"/>
      <c r="BU160" s="435"/>
      <c r="BV160" s="435"/>
      <c r="BW160" s="435"/>
      <c r="BX160" s="435"/>
      <c r="BY160" s="435"/>
      <c r="BZ160" s="435"/>
      <c r="CA160" s="435"/>
      <c r="CB160" s="435"/>
      <c r="CC160" s="435"/>
      <c r="CD160" s="435"/>
      <c r="CE160" s="435"/>
      <c r="CF160" s="435"/>
      <c r="CG160" s="435"/>
      <c r="CH160" s="435"/>
      <c r="CI160" s="435"/>
      <c r="CJ160" s="435"/>
      <c r="CK160" s="435"/>
      <c r="CL160" s="435"/>
      <c r="CM160" s="435"/>
      <c r="CN160" s="435"/>
      <c r="CO160" s="435"/>
      <c r="CP160" s="435"/>
      <c r="CQ160" s="435"/>
      <c r="CR160" s="435"/>
      <c r="CS160" s="435"/>
      <c r="CT160" s="435"/>
      <c r="CU160" s="435"/>
      <c r="CV160" s="435"/>
      <c r="CW160" s="435"/>
      <c r="CX160" s="435"/>
      <c r="CY160" s="435"/>
      <c r="CZ160" s="435"/>
      <c r="DA160" s="435"/>
      <c r="DB160" s="435"/>
      <c r="DC160" s="435"/>
      <c r="DD160" s="435"/>
      <c r="DE160" s="435"/>
      <c r="DF160" s="435"/>
      <c r="DG160" s="435"/>
      <c r="DH160" s="435"/>
      <c r="DI160" s="435"/>
      <c r="DJ160" s="435"/>
      <c r="DK160" s="435"/>
      <c r="DL160" s="435"/>
      <c r="DM160" s="435"/>
      <c r="DN160" s="435"/>
      <c r="DO160" s="435"/>
      <c r="DP160" s="435"/>
      <c r="DQ160" s="435"/>
      <c r="DR160" s="435"/>
      <c r="DS160" s="435"/>
      <c r="DT160" s="435"/>
      <c r="DU160" s="435"/>
      <c r="DV160" s="435"/>
      <c r="DW160" s="435"/>
      <c r="DX160" s="435"/>
      <c r="DY160" s="435"/>
      <c r="DZ160" s="435"/>
      <c r="EA160" s="435"/>
      <c r="EB160" s="435"/>
      <c r="EC160" s="435"/>
      <c r="ED160" s="435"/>
      <c r="EE160" s="435"/>
      <c r="EF160" s="435"/>
      <c r="EG160" s="435"/>
      <c r="EH160" s="435"/>
      <c r="EI160" s="435"/>
      <c r="EJ160" s="435"/>
      <c r="EK160" s="435"/>
      <c r="EL160" s="435"/>
      <c r="EM160" s="435"/>
      <c r="EN160" s="435"/>
      <c r="EO160" s="435"/>
      <c r="EP160" s="435"/>
      <c r="EQ160" s="435"/>
      <c r="ER160" s="435"/>
      <c r="ES160" s="435"/>
      <c r="ET160" s="435"/>
      <c r="EU160" s="435"/>
      <c r="EV160" s="435"/>
      <c r="EW160" s="435"/>
      <c r="EX160" s="435"/>
      <c r="EY160" s="435"/>
      <c r="EZ160" s="435"/>
      <c r="FA160" s="435"/>
      <c r="FB160" s="435"/>
      <c r="FC160" s="435"/>
      <c r="FD160" s="435"/>
      <c r="FE160" s="435"/>
      <c r="FF160" s="435"/>
      <c r="FG160" s="435"/>
      <c r="FH160" s="435"/>
      <c r="FI160" s="435"/>
      <c r="FJ160" s="435"/>
      <c r="FK160" s="435"/>
      <c r="FL160" s="435"/>
      <c r="FM160" s="435"/>
      <c r="FN160" s="435"/>
      <c r="FO160" s="435"/>
      <c r="FP160" s="435"/>
      <c r="FQ160" s="435"/>
      <c r="FR160" s="435"/>
      <c r="FS160" s="435"/>
      <c r="FT160" s="435"/>
      <c r="FU160" s="435"/>
      <c r="FV160" s="435"/>
      <c r="FW160" s="435"/>
      <c r="FX160" s="435"/>
      <c r="FY160" s="435"/>
      <c r="FZ160" s="435"/>
      <c r="GA160" s="435"/>
      <c r="GB160" s="435"/>
      <c r="GC160" s="435"/>
      <c r="GD160" s="435"/>
      <c r="GE160" s="435"/>
      <c r="GF160" s="435"/>
      <c r="GG160" s="435"/>
      <c r="GH160" s="435"/>
      <c r="GI160" s="435"/>
      <c r="GJ160" s="435"/>
      <c r="GK160" s="435"/>
      <c r="GL160" s="435"/>
      <c r="GM160" s="435"/>
      <c r="GN160" s="435"/>
      <c r="GO160" s="435"/>
      <c r="GP160" s="435"/>
      <c r="GQ160" s="435"/>
      <c r="GR160" s="435"/>
      <c r="GS160" s="435"/>
      <c r="GT160" s="435"/>
      <c r="GU160" s="435"/>
      <c r="GV160" s="435"/>
      <c r="GW160" s="435"/>
      <c r="GX160" s="435"/>
      <c r="GY160" s="435"/>
      <c r="GZ160" s="435"/>
      <c r="HA160" s="435"/>
      <c r="HB160" s="435"/>
      <c r="HC160" s="435"/>
      <c r="HD160" s="435"/>
      <c r="HE160" s="435"/>
      <c r="HF160" s="435"/>
      <c r="HG160" s="435"/>
      <c r="HH160" s="435"/>
      <c r="HI160" s="435"/>
      <c r="HJ160" s="435"/>
      <c r="HK160" s="435"/>
      <c r="HL160" s="435"/>
      <c r="HM160" s="435"/>
      <c r="HN160" s="435"/>
      <c r="HO160" s="435"/>
      <c r="HP160" s="435"/>
      <c r="HQ160" s="435"/>
      <c r="HR160" s="435"/>
      <c r="HS160" s="435"/>
      <c r="HT160" s="435"/>
      <c r="HU160" s="435"/>
      <c r="HV160" s="435"/>
      <c r="HW160" s="435"/>
      <c r="HX160" s="435"/>
      <c r="HY160" s="435"/>
      <c r="HZ160" s="435"/>
      <c r="IA160" s="435"/>
      <c r="IB160" s="435"/>
      <c r="IC160" s="435"/>
      <c r="ID160" s="435"/>
      <c r="IE160" s="435"/>
      <c r="IF160" s="435"/>
      <c r="IG160" s="435"/>
      <c r="IH160" s="435"/>
      <c r="II160" s="435"/>
      <c r="IJ160" s="435"/>
      <c r="IK160" s="435"/>
      <c r="IL160" s="435"/>
      <c r="IM160" s="435"/>
      <c r="IN160" s="435"/>
      <c r="IO160" s="435"/>
      <c r="IP160" s="435"/>
      <c r="IQ160" s="435"/>
      <c r="IR160" s="435"/>
      <c r="IS160" s="435"/>
      <c r="IT160" s="435"/>
      <c r="IU160" s="435"/>
      <c r="IV160" s="435"/>
    </row>
    <row r="161" spans="2:256" ht="51" hidden="1" customHeight="1" x14ac:dyDescent="0.2">
      <c r="B161" s="435"/>
      <c r="C161" s="435"/>
      <c r="D161" s="435"/>
      <c r="E161" s="435"/>
      <c r="F161" s="435"/>
      <c r="G161" s="435"/>
      <c r="H161" s="435"/>
      <c r="I161" s="435"/>
      <c r="J161" s="435"/>
      <c r="K161" s="435"/>
      <c r="L161" s="435"/>
      <c r="M161" s="435"/>
      <c r="N161" s="435"/>
      <c r="O161" s="435"/>
      <c r="P161" s="435"/>
      <c r="Q161" s="435"/>
      <c r="R161" s="435"/>
      <c r="S161" s="435"/>
      <c r="T161" s="435"/>
      <c r="U161" s="435"/>
      <c r="V161" s="435"/>
      <c r="W161" s="435"/>
      <c r="X161" s="435"/>
      <c r="Y161" s="435"/>
      <c r="Z161" s="435"/>
      <c r="AA161" s="435"/>
      <c r="AB161" s="435"/>
      <c r="AC161" s="435"/>
      <c r="AD161" s="435"/>
      <c r="AE161" s="435"/>
      <c r="AF161" s="435"/>
      <c r="AG161" s="435"/>
      <c r="AH161" s="435"/>
      <c r="AI161" s="435"/>
      <c r="AJ161" s="435"/>
      <c r="AK161" s="435"/>
      <c r="AL161" s="435"/>
      <c r="AM161" s="435"/>
      <c r="AN161" s="435"/>
      <c r="AO161" s="435"/>
      <c r="AP161" s="435"/>
      <c r="AQ161" s="435"/>
      <c r="AR161" s="435"/>
      <c r="AS161" s="435"/>
      <c r="AT161" s="435"/>
      <c r="AU161" s="435"/>
      <c r="AV161" s="435"/>
      <c r="AW161" s="435"/>
      <c r="AX161" s="435"/>
      <c r="AY161" s="435"/>
      <c r="AZ161" s="435"/>
      <c r="BA161" s="435"/>
      <c r="BB161" s="435"/>
      <c r="BC161" s="435"/>
      <c r="BD161" s="435"/>
      <c r="BE161" s="435"/>
      <c r="BF161" s="435"/>
      <c r="BG161" s="435"/>
      <c r="BH161" s="435"/>
      <c r="BI161" s="435"/>
      <c r="BJ161" s="435"/>
      <c r="BK161" s="435"/>
      <c r="BL161" s="435"/>
      <c r="BM161" s="435"/>
      <c r="BN161" s="435"/>
      <c r="BO161" s="435"/>
      <c r="BP161" s="435"/>
      <c r="BQ161" s="435"/>
      <c r="BR161" s="435"/>
      <c r="BS161" s="435"/>
      <c r="BT161" s="435"/>
      <c r="BU161" s="435"/>
      <c r="BV161" s="435"/>
      <c r="BW161" s="435"/>
      <c r="BX161" s="435"/>
      <c r="BY161" s="435"/>
      <c r="BZ161" s="435"/>
      <c r="CA161" s="435"/>
      <c r="CB161" s="435"/>
      <c r="CC161" s="435"/>
      <c r="CD161" s="435"/>
      <c r="CE161" s="435"/>
      <c r="CF161" s="435"/>
      <c r="CG161" s="435"/>
      <c r="CH161" s="435"/>
      <c r="CI161" s="435"/>
      <c r="CJ161" s="435"/>
      <c r="CK161" s="435"/>
      <c r="CL161" s="435"/>
      <c r="CM161" s="435"/>
      <c r="CN161" s="435"/>
      <c r="CO161" s="435"/>
      <c r="CP161" s="435"/>
      <c r="CQ161" s="435"/>
      <c r="CR161" s="435"/>
      <c r="CS161" s="435"/>
      <c r="CT161" s="435"/>
      <c r="CU161" s="435"/>
      <c r="CV161" s="435"/>
      <c r="CW161" s="435"/>
      <c r="CX161" s="435"/>
      <c r="CY161" s="435"/>
      <c r="CZ161" s="435"/>
      <c r="DA161" s="435"/>
      <c r="DB161" s="435"/>
      <c r="DC161" s="435"/>
      <c r="DD161" s="435"/>
      <c r="DE161" s="435"/>
      <c r="DF161" s="435"/>
      <c r="DG161" s="435"/>
      <c r="DH161" s="435"/>
      <c r="DI161" s="435"/>
      <c r="DJ161" s="435"/>
      <c r="DK161" s="435"/>
      <c r="DL161" s="435"/>
      <c r="DM161" s="435"/>
      <c r="DN161" s="435"/>
      <c r="DO161" s="435"/>
      <c r="DP161" s="435"/>
      <c r="DQ161" s="435"/>
      <c r="DR161" s="435"/>
      <c r="DS161" s="435"/>
      <c r="DT161" s="435"/>
      <c r="DU161" s="435"/>
      <c r="DV161" s="435"/>
      <c r="DW161" s="435"/>
      <c r="DX161" s="435"/>
      <c r="DY161" s="435"/>
      <c r="DZ161" s="435"/>
      <c r="EA161" s="435"/>
      <c r="EB161" s="435"/>
      <c r="EC161" s="435"/>
      <c r="ED161" s="435"/>
      <c r="EE161" s="435"/>
      <c r="EF161" s="435"/>
      <c r="EG161" s="435"/>
      <c r="EH161" s="435"/>
      <c r="EI161" s="435"/>
      <c r="EJ161" s="435"/>
      <c r="EK161" s="435"/>
      <c r="EL161" s="435"/>
      <c r="EM161" s="435"/>
      <c r="EN161" s="435"/>
      <c r="EO161" s="435"/>
      <c r="EP161" s="435"/>
      <c r="EQ161" s="435"/>
      <c r="ER161" s="435"/>
      <c r="ES161" s="435"/>
      <c r="ET161" s="435"/>
      <c r="EU161" s="435"/>
      <c r="EV161" s="435"/>
      <c r="EW161" s="435"/>
      <c r="EX161" s="435"/>
      <c r="EY161" s="435"/>
      <c r="EZ161" s="435"/>
      <c r="FA161" s="435"/>
      <c r="FB161" s="435"/>
      <c r="FC161" s="435"/>
      <c r="FD161" s="435"/>
      <c r="FE161" s="435"/>
      <c r="FF161" s="435"/>
      <c r="FG161" s="435"/>
      <c r="FH161" s="435"/>
      <c r="FI161" s="435"/>
      <c r="FJ161" s="435"/>
      <c r="FK161" s="435"/>
      <c r="FL161" s="435"/>
      <c r="FM161" s="435"/>
      <c r="FN161" s="435"/>
      <c r="FO161" s="435"/>
      <c r="FP161" s="435"/>
      <c r="FQ161" s="435"/>
      <c r="FR161" s="435"/>
      <c r="FS161" s="435"/>
      <c r="FT161" s="435"/>
      <c r="FU161" s="435"/>
      <c r="FV161" s="435"/>
      <c r="FW161" s="435"/>
      <c r="FX161" s="435"/>
      <c r="FY161" s="435"/>
      <c r="FZ161" s="435"/>
      <c r="GA161" s="435"/>
      <c r="GB161" s="435"/>
      <c r="GC161" s="435"/>
      <c r="GD161" s="435"/>
      <c r="GE161" s="435"/>
      <c r="GF161" s="435"/>
      <c r="GG161" s="435"/>
      <c r="GH161" s="435"/>
      <c r="GI161" s="435"/>
      <c r="GJ161" s="435"/>
      <c r="GK161" s="435"/>
      <c r="GL161" s="435"/>
      <c r="GM161" s="435"/>
      <c r="GN161" s="435"/>
      <c r="GO161" s="435"/>
      <c r="GP161" s="435"/>
      <c r="GQ161" s="435"/>
      <c r="GR161" s="435"/>
      <c r="GS161" s="435"/>
      <c r="GT161" s="435"/>
      <c r="GU161" s="435"/>
      <c r="GV161" s="435"/>
      <c r="GW161" s="435"/>
      <c r="GX161" s="435"/>
      <c r="GY161" s="435"/>
      <c r="GZ161" s="435"/>
      <c r="HA161" s="435"/>
      <c r="HB161" s="435"/>
      <c r="HC161" s="435"/>
      <c r="HD161" s="435"/>
      <c r="HE161" s="435"/>
      <c r="HF161" s="435"/>
      <c r="HG161" s="435"/>
      <c r="HH161" s="435"/>
      <c r="HI161" s="435"/>
      <c r="HJ161" s="435"/>
      <c r="HK161" s="435"/>
      <c r="HL161" s="435"/>
      <c r="HM161" s="435"/>
      <c r="HN161" s="435"/>
      <c r="HO161" s="435"/>
      <c r="HP161" s="435"/>
      <c r="HQ161" s="435"/>
      <c r="HR161" s="435"/>
      <c r="HS161" s="435"/>
      <c r="HT161" s="435"/>
      <c r="HU161" s="435"/>
      <c r="HV161" s="435"/>
      <c r="HW161" s="435"/>
      <c r="HX161" s="435"/>
      <c r="HY161" s="435"/>
      <c r="HZ161" s="435"/>
      <c r="IA161" s="435"/>
      <c r="IB161" s="435"/>
      <c r="IC161" s="435"/>
      <c r="ID161" s="435"/>
      <c r="IE161" s="435"/>
      <c r="IF161" s="435"/>
      <c r="IG161" s="435"/>
      <c r="IH161" s="435"/>
      <c r="II161" s="435"/>
      <c r="IJ161" s="435"/>
      <c r="IK161" s="435"/>
      <c r="IL161" s="435"/>
      <c r="IM161" s="435"/>
      <c r="IN161" s="435"/>
      <c r="IO161" s="435"/>
      <c r="IP161" s="435"/>
      <c r="IQ161" s="435"/>
      <c r="IR161" s="435"/>
      <c r="IS161" s="435"/>
      <c r="IT161" s="435"/>
      <c r="IU161" s="435"/>
      <c r="IV161" s="435"/>
    </row>
    <row r="162" spans="2:256" ht="51" hidden="1" customHeight="1" x14ac:dyDescent="0.2">
      <c r="B162" s="435"/>
      <c r="C162" s="435"/>
      <c r="D162" s="435"/>
      <c r="E162" s="435"/>
      <c r="F162" s="435"/>
      <c r="G162" s="435"/>
      <c r="H162" s="435"/>
      <c r="I162" s="435"/>
      <c r="J162" s="435"/>
      <c r="K162" s="435"/>
      <c r="L162" s="435"/>
      <c r="M162" s="435"/>
      <c r="N162" s="435"/>
      <c r="O162" s="435"/>
      <c r="P162" s="435"/>
      <c r="Q162" s="435"/>
      <c r="R162" s="435"/>
      <c r="S162" s="435"/>
      <c r="T162" s="435"/>
      <c r="U162" s="435"/>
      <c r="V162" s="435"/>
      <c r="W162" s="435"/>
      <c r="X162" s="435"/>
      <c r="Y162" s="435"/>
      <c r="Z162" s="435"/>
      <c r="AA162" s="435"/>
      <c r="AB162" s="435"/>
      <c r="AC162" s="435"/>
      <c r="AD162" s="435"/>
      <c r="AE162" s="435"/>
      <c r="AF162" s="435"/>
      <c r="AG162" s="435"/>
      <c r="AH162" s="435"/>
      <c r="AI162" s="435"/>
      <c r="AJ162" s="435"/>
      <c r="AK162" s="435"/>
      <c r="AL162" s="435"/>
      <c r="AM162" s="435"/>
      <c r="AN162" s="435"/>
      <c r="AO162" s="435"/>
      <c r="AP162" s="435"/>
      <c r="AQ162" s="435"/>
      <c r="AR162" s="435"/>
      <c r="AS162" s="435"/>
      <c r="AT162" s="435"/>
      <c r="AU162" s="435"/>
      <c r="AV162" s="435"/>
      <c r="AW162" s="435"/>
      <c r="AX162" s="435"/>
      <c r="AY162" s="435"/>
      <c r="AZ162" s="435"/>
      <c r="BA162" s="435"/>
      <c r="BB162" s="435"/>
      <c r="BC162" s="435"/>
      <c r="BD162" s="435"/>
      <c r="BE162" s="435"/>
      <c r="BF162" s="435"/>
      <c r="BG162" s="435"/>
      <c r="BH162" s="435"/>
      <c r="BI162" s="435"/>
      <c r="BJ162" s="435"/>
      <c r="BK162" s="435"/>
      <c r="BL162" s="435"/>
      <c r="BM162" s="435"/>
      <c r="BN162" s="435"/>
      <c r="BO162" s="435"/>
      <c r="BP162" s="435"/>
      <c r="BQ162" s="435"/>
      <c r="BR162" s="435"/>
      <c r="BS162" s="435"/>
      <c r="BT162" s="435"/>
      <c r="BU162" s="435"/>
      <c r="BV162" s="435"/>
      <c r="BW162" s="435"/>
      <c r="BX162" s="435"/>
      <c r="BY162" s="435"/>
      <c r="BZ162" s="435"/>
      <c r="CA162" s="435"/>
      <c r="CB162" s="435"/>
      <c r="CC162" s="435"/>
      <c r="CD162" s="435"/>
      <c r="CE162" s="435"/>
      <c r="CF162" s="435"/>
      <c r="CG162" s="435"/>
      <c r="CH162" s="435"/>
      <c r="CI162" s="435"/>
      <c r="CJ162" s="435"/>
      <c r="CK162" s="435"/>
      <c r="CL162" s="435"/>
      <c r="CM162" s="435"/>
      <c r="CN162" s="435"/>
      <c r="CO162" s="435"/>
      <c r="CP162" s="435"/>
      <c r="CQ162" s="435"/>
      <c r="CR162" s="435"/>
      <c r="CS162" s="435"/>
      <c r="CT162" s="435"/>
      <c r="CU162" s="435"/>
      <c r="CV162" s="435"/>
      <c r="CW162" s="435"/>
      <c r="CX162" s="435"/>
      <c r="CY162" s="435"/>
      <c r="CZ162" s="435"/>
      <c r="DA162" s="435"/>
      <c r="DB162" s="435"/>
      <c r="DC162" s="435"/>
      <c r="DD162" s="435"/>
      <c r="DE162" s="435"/>
      <c r="DF162" s="435"/>
      <c r="DG162" s="435"/>
      <c r="DH162" s="435"/>
      <c r="DI162" s="435"/>
      <c r="DJ162" s="435"/>
      <c r="DK162" s="435"/>
      <c r="DL162" s="435"/>
      <c r="DM162" s="435"/>
      <c r="DN162" s="435"/>
      <c r="DO162" s="435"/>
      <c r="DP162" s="435"/>
      <c r="DQ162" s="435"/>
      <c r="DR162" s="435"/>
      <c r="DS162" s="435"/>
      <c r="DT162" s="435"/>
      <c r="DU162" s="435"/>
      <c r="DV162" s="435"/>
      <c r="DW162" s="435"/>
      <c r="DX162" s="435"/>
      <c r="DY162" s="435"/>
      <c r="DZ162" s="435"/>
      <c r="EA162" s="435"/>
      <c r="EB162" s="435"/>
      <c r="EC162" s="435"/>
      <c r="ED162" s="435"/>
      <c r="EE162" s="435"/>
      <c r="EF162" s="435"/>
      <c r="EG162" s="435"/>
      <c r="EH162" s="435"/>
      <c r="EI162" s="435"/>
      <c r="EJ162" s="435"/>
      <c r="EK162" s="435"/>
      <c r="EL162" s="435"/>
      <c r="EM162" s="435"/>
      <c r="EN162" s="435"/>
      <c r="EO162" s="435"/>
      <c r="EP162" s="435"/>
      <c r="EQ162" s="435"/>
      <c r="ER162" s="435"/>
      <c r="ES162" s="435"/>
      <c r="ET162" s="435"/>
      <c r="EU162" s="435"/>
      <c r="EV162" s="435"/>
      <c r="EW162" s="435"/>
      <c r="EX162" s="435"/>
      <c r="EY162" s="435"/>
      <c r="EZ162" s="435"/>
      <c r="FA162" s="435"/>
      <c r="FB162" s="435"/>
      <c r="FC162" s="435"/>
      <c r="FD162" s="435"/>
      <c r="FE162" s="435"/>
      <c r="FF162" s="435"/>
      <c r="FG162" s="435"/>
      <c r="FH162" s="435"/>
      <c r="FI162" s="435"/>
      <c r="FJ162" s="435"/>
      <c r="FK162" s="435"/>
      <c r="FL162" s="435"/>
      <c r="FM162" s="435"/>
      <c r="FN162" s="435"/>
      <c r="FO162" s="435"/>
      <c r="FP162" s="435"/>
      <c r="FQ162" s="435"/>
      <c r="FR162" s="435"/>
      <c r="FS162" s="435"/>
      <c r="FT162" s="435"/>
      <c r="FU162" s="435"/>
      <c r="FV162" s="435"/>
      <c r="FW162" s="435"/>
      <c r="FX162" s="435"/>
      <c r="FY162" s="435"/>
      <c r="FZ162" s="435"/>
      <c r="GA162" s="435"/>
      <c r="GB162" s="435"/>
      <c r="GC162" s="435"/>
      <c r="GD162" s="435"/>
      <c r="GE162" s="435"/>
      <c r="GF162" s="435"/>
      <c r="GG162" s="435"/>
      <c r="GH162" s="435"/>
      <c r="GI162" s="435"/>
      <c r="GJ162" s="435"/>
      <c r="GK162" s="435"/>
      <c r="GL162" s="435"/>
      <c r="GM162" s="435"/>
      <c r="GN162" s="435"/>
      <c r="GO162" s="435"/>
      <c r="GP162" s="435"/>
      <c r="GQ162" s="435"/>
      <c r="GR162" s="435"/>
      <c r="GS162" s="435"/>
      <c r="GT162" s="435"/>
      <c r="GU162" s="435"/>
      <c r="GV162" s="435"/>
      <c r="GW162" s="435"/>
      <c r="GX162" s="435"/>
      <c r="GY162" s="435"/>
      <c r="GZ162" s="435"/>
      <c r="HA162" s="435"/>
      <c r="HB162" s="435"/>
      <c r="HC162" s="435"/>
      <c r="HD162" s="435"/>
      <c r="HE162" s="435"/>
      <c r="HF162" s="435"/>
      <c r="HG162" s="435"/>
      <c r="HH162" s="435"/>
      <c r="HI162" s="435"/>
      <c r="HJ162" s="435"/>
      <c r="HK162" s="435"/>
      <c r="HL162" s="435"/>
      <c r="HM162" s="435"/>
      <c r="HN162" s="435"/>
      <c r="HO162" s="435"/>
      <c r="HP162" s="435"/>
      <c r="HQ162" s="435"/>
      <c r="HR162" s="435"/>
      <c r="HS162" s="435"/>
      <c r="HT162" s="435"/>
      <c r="HU162" s="435"/>
      <c r="HV162" s="435"/>
      <c r="HW162" s="435"/>
      <c r="HX162" s="435"/>
      <c r="HY162" s="435"/>
      <c r="HZ162" s="435"/>
      <c r="IA162" s="435"/>
      <c r="IB162" s="435"/>
      <c r="IC162" s="435"/>
      <c r="ID162" s="435"/>
      <c r="IE162" s="435"/>
      <c r="IF162" s="435"/>
      <c r="IG162" s="435"/>
      <c r="IH162" s="435"/>
      <c r="II162" s="435"/>
      <c r="IJ162" s="435"/>
      <c r="IK162" s="435"/>
      <c r="IL162" s="435"/>
      <c r="IM162" s="435"/>
      <c r="IN162" s="435"/>
      <c r="IO162" s="435"/>
      <c r="IP162" s="435"/>
      <c r="IQ162" s="435"/>
      <c r="IR162" s="435"/>
      <c r="IS162" s="435"/>
      <c r="IT162" s="435"/>
      <c r="IU162" s="435"/>
      <c r="IV162" s="435"/>
    </row>
    <row r="163" spans="2:256" ht="51" hidden="1" customHeight="1" x14ac:dyDescent="0.2">
      <c r="B163" s="435"/>
      <c r="C163" s="435"/>
      <c r="D163" s="435"/>
      <c r="E163" s="435"/>
      <c r="F163" s="435"/>
      <c r="G163" s="435"/>
      <c r="H163" s="435"/>
      <c r="I163" s="435"/>
      <c r="J163" s="435"/>
      <c r="K163" s="435"/>
      <c r="L163" s="435"/>
      <c r="M163" s="435"/>
      <c r="N163" s="435"/>
      <c r="O163" s="435"/>
      <c r="P163" s="435"/>
      <c r="Q163" s="435"/>
      <c r="R163" s="435"/>
      <c r="S163" s="435"/>
      <c r="T163" s="435"/>
      <c r="U163" s="435"/>
      <c r="V163" s="435"/>
      <c r="W163" s="435"/>
      <c r="X163" s="435"/>
      <c r="Y163" s="435"/>
      <c r="Z163" s="435"/>
      <c r="AA163" s="435"/>
      <c r="AB163" s="435"/>
      <c r="AC163" s="435"/>
      <c r="AD163" s="435"/>
      <c r="AE163" s="435"/>
      <c r="AF163" s="435"/>
      <c r="AG163" s="435"/>
      <c r="AH163" s="435"/>
      <c r="AI163" s="435"/>
      <c r="AJ163" s="435"/>
      <c r="AK163" s="435"/>
      <c r="AL163" s="435"/>
      <c r="AM163" s="435"/>
      <c r="AN163" s="435"/>
      <c r="AO163" s="435"/>
      <c r="AP163" s="435"/>
      <c r="AQ163" s="435"/>
      <c r="AR163" s="435"/>
      <c r="AS163" s="435"/>
      <c r="AT163" s="435"/>
      <c r="AU163" s="435"/>
      <c r="AV163" s="435"/>
      <c r="AW163" s="435"/>
      <c r="AX163" s="435"/>
      <c r="AY163" s="435"/>
      <c r="AZ163" s="435"/>
      <c r="BA163" s="435"/>
      <c r="BB163" s="435"/>
      <c r="BC163" s="435"/>
      <c r="BD163" s="435"/>
      <c r="BE163" s="435"/>
      <c r="BF163" s="435"/>
      <c r="BG163" s="435"/>
      <c r="BH163" s="435"/>
      <c r="BI163" s="435"/>
      <c r="BJ163" s="435"/>
      <c r="BK163" s="435"/>
      <c r="BL163" s="435"/>
      <c r="BM163" s="435"/>
      <c r="BN163" s="435"/>
      <c r="BO163" s="435"/>
      <c r="BP163" s="435"/>
      <c r="BQ163" s="435"/>
      <c r="BR163" s="435"/>
      <c r="BS163" s="435"/>
      <c r="BT163" s="435"/>
      <c r="BU163" s="435"/>
      <c r="BV163" s="435"/>
      <c r="BW163" s="435"/>
      <c r="BX163" s="435"/>
      <c r="BY163" s="435"/>
      <c r="BZ163" s="435"/>
      <c r="CA163" s="435"/>
      <c r="CB163" s="435"/>
      <c r="CC163" s="435"/>
      <c r="CD163" s="435"/>
      <c r="CE163" s="435"/>
      <c r="CF163" s="435"/>
      <c r="CG163" s="435"/>
      <c r="CH163" s="435"/>
      <c r="CI163" s="435"/>
      <c r="CJ163" s="435"/>
      <c r="CK163" s="435"/>
      <c r="CL163" s="435"/>
      <c r="CM163" s="435"/>
      <c r="CN163" s="435"/>
      <c r="CO163" s="435"/>
      <c r="CP163" s="435"/>
      <c r="CQ163" s="435"/>
      <c r="CR163" s="435"/>
      <c r="CS163" s="435"/>
      <c r="CT163" s="435"/>
      <c r="CU163" s="435"/>
      <c r="CV163" s="435"/>
      <c r="CW163" s="435"/>
      <c r="CX163" s="435"/>
      <c r="CY163" s="435"/>
      <c r="CZ163" s="435"/>
      <c r="DA163" s="435"/>
      <c r="DB163" s="435"/>
      <c r="DC163" s="435"/>
      <c r="DD163" s="435"/>
      <c r="DE163" s="435"/>
      <c r="DF163" s="435"/>
      <c r="DG163" s="435"/>
      <c r="DH163" s="435"/>
      <c r="DI163" s="435"/>
      <c r="DJ163" s="435"/>
      <c r="DK163" s="435"/>
      <c r="DL163" s="435"/>
      <c r="DM163" s="435"/>
      <c r="DN163" s="435"/>
      <c r="DO163" s="435"/>
      <c r="DP163" s="435"/>
      <c r="DQ163" s="435"/>
      <c r="DR163" s="435"/>
      <c r="DS163" s="435"/>
      <c r="DT163" s="435"/>
      <c r="DU163" s="435"/>
      <c r="DV163" s="435"/>
      <c r="DW163" s="435"/>
      <c r="DX163" s="435"/>
      <c r="DY163" s="435"/>
      <c r="DZ163" s="435"/>
      <c r="EA163" s="435"/>
      <c r="EB163" s="435"/>
      <c r="EC163" s="435"/>
      <c r="ED163" s="435"/>
      <c r="EE163" s="435"/>
      <c r="EF163" s="435"/>
      <c r="EG163" s="435"/>
      <c r="EH163" s="435"/>
      <c r="EI163" s="435"/>
      <c r="EJ163" s="435"/>
      <c r="EK163" s="435"/>
      <c r="EL163" s="435"/>
      <c r="EM163" s="435"/>
      <c r="EN163" s="435"/>
      <c r="EO163" s="435"/>
      <c r="EP163" s="435"/>
      <c r="EQ163" s="435"/>
      <c r="ER163" s="435"/>
      <c r="ES163" s="435"/>
      <c r="ET163" s="435"/>
      <c r="EU163" s="435"/>
      <c r="EV163" s="435"/>
      <c r="EW163" s="435"/>
      <c r="EX163" s="435"/>
      <c r="EY163" s="435"/>
      <c r="EZ163" s="435"/>
      <c r="FA163" s="435"/>
      <c r="FB163" s="435"/>
      <c r="FC163" s="435"/>
      <c r="FD163" s="435"/>
      <c r="FE163" s="435"/>
      <c r="FF163" s="435"/>
      <c r="FG163" s="435"/>
      <c r="FH163" s="435"/>
      <c r="FI163" s="435"/>
      <c r="FJ163" s="435"/>
      <c r="FK163" s="435"/>
      <c r="FL163" s="435"/>
      <c r="FM163" s="435"/>
      <c r="FN163" s="435"/>
      <c r="FO163" s="435"/>
      <c r="FP163" s="435"/>
      <c r="FQ163" s="435"/>
      <c r="FR163" s="435"/>
      <c r="FS163" s="435"/>
      <c r="FT163" s="435"/>
      <c r="FU163" s="435"/>
      <c r="FV163" s="435"/>
      <c r="FW163" s="435"/>
      <c r="FX163" s="435"/>
      <c r="FY163" s="435"/>
      <c r="FZ163" s="435"/>
      <c r="GA163" s="435"/>
      <c r="GB163" s="435"/>
      <c r="GC163" s="435"/>
      <c r="GD163" s="435"/>
      <c r="GE163" s="435"/>
      <c r="GF163" s="435"/>
      <c r="GG163" s="435"/>
      <c r="GH163" s="435"/>
      <c r="GI163" s="435"/>
      <c r="GJ163" s="435"/>
      <c r="GK163" s="435"/>
      <c r="GL163" s="435"/>
      <c r="GM163" s="435"/>
      <c r="GN163" s="435"/>
      <c r="GO163" s="435"/>
      <c r="GP163" s="435"/>
      <c r="GQ163" s="435"/>
      <c r="GR163" s="435"/>
      <c r="GS163" s="435"/>
      <c r="GT163" s="435"/>
      <c r="GU163" s="435"/>
      <c r="GV163" s="435"/>
      <c r="GW163" s="435"/>
      <c r="GX163" s="435"/>
      <c r="GY163" s="435"/>
      <c r="GZ163" s="435"/>
      <c r="HA163" s="435"/>
      <c r="HB163" s="435"/>
      <c r="HC163" s="435"/>
      <c r="HD163" s="435"/>
      <c r="HE163" s="435"/>
      <c r="HF163" s="435"/>
      <c r="HG163" s="435"/>
      <c r="HH163" s="435"/>
      <c r="HI163" s="435"/>
      <c r="HJ163" s="435"/>
      <c r="HK163" s="435"/>
      <c r="HL163" s="435"/>
      <c r="HM163" s="435"/>
      <c r="HN163" s="435"/>
      <c r="HO163" s="435"/>
      <c r="HP163" s="435"/>
      <c r="HQ163" s="435"/>
      <c r="HR163" s="435"/>
      <c r="HS163" s="435"/>
      <c r="HT163" s="435"/>
      <c r="HU163" s="435"/>
      <c r="HV163" s="435"/>
      <c r="HW163" s="435"/>
      <c r="HX163" s="435"/>
      <c r="HY163" s="435"/>
      <c r="HZ163" s="435"/>
      <c r="IA163" s="435"/>
      <c r="IB163" s="435"/>
      <c r="IC163" s="435"/>
      <c r="ID163" s="435"/>
      <c r="IE163" s="435"/>
      <c r="IF163" s="435"/>
      <c r="IG163" s="435"/>
      <c r="IH163" s="435"/>
      <c r="II163" s="435"/>
      <c r="IJ163" s="435"/>
      <c r="IK163" s="435"/>
      <c r="IL163" s="435"/>
      <c r="IM163" s="435"/>
      <c r="IN163" s="435"/>
      <c r="IO163" s="435"/>
      <c r="IP163" s="435"/>
      <c r="IQ163" s="435"/>
      <c r="IR163" s="435"/>
      <c r="IS163" s="435"/>
      <c r="IT163" s="435"/>
      <c r="IU163" s="435"/>
      <c r="IV163" s="435"/>
    </row>
    <row r="164" spans="2:256" ht="51" hidden="1" customHeight="1" x14ac:dyDescent="0.2">
      <c r="B164" s="435"/>
      <c r="C164" s="435"/>
      <c r="D164" s="435"/>
      <c r="E164" s="435"/>
      <c r="F164" s="435"/>
      <c r="G164" s="435"/>
      <c r="H164" s="435"/>
      <c r="I164" s="435"/>
      <c r="J164" s="435"/>
      <c r="K164" s="435"/>
      <c r="L164" s="435"/>
      <c r="M164" s="435"/>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435"/>
      <c r="AJ164" s="435"/>
      <c r="AK164" s="435"/>
      <c r="AL164" s="435"/>
      <c r="AM164" s="435"/>
      <c r="AN164" s="435"/>
      <c r="AO164" s="435"/>
      <c r="AP164" s="435"/>
      <c r="AQ164" s="435"/>
      <c r="AR164" s="435"/>
      <c r="AS164" s="435"/>
      <c r="AT164" s="435"/>
      <c r="AU164" s="435"/>
      <c r="AV164" s="435"/>
      <c r="AW164" s="435"/>
      <c r="AX164" s="435"/>
      <c r="AY164" s="435"/>
      <c r="AZ164" s="435"/>
      <c r="BA164" s="435"/>
      <c r="BB164" s="435"/>
      <c r="BC164" s="435"/>
      <c r="BD164" s="435"/>
      <c r="BE164" s="435"/>
      <c r="BF164" s="435"/>
      <c r="BG164" s="435"/>
      <c r="BH164" s="435"/>
      <c r="BI164" s="435"/>
      <c r="BJ164" s="435"/>
      <c r="BK164" s="435"/>
      <c r="BL164" s="435"/>
      <c r="BM164" s="435"/>
      <c r="BN164" s="435"/>
      <c r="BO164" s="435"/>
      <c r="BP164" s="435"/>
      <c r="BQ164" s="435"/>
      <c r="BR164" s="435"/>
      <c r="BS164" s="435"/>
      <c r="BT164" s="435"/>
      <c r="BU164" s="435"/>
      <c r="BV164" s="435"/>
      <c r="BW164" s="435"/>
      <c r="BX164" s="435"/>
      <c r="BY164" s="435"/>
      <c r="BZ164" s="435"/>
      <c r="CA164" s="435"/>
      <c r="CB164" s="435"/>
      <c r="CC164" s="435"/>
      <c r="CD164" s="435"/>
      <c r="CE164" s="435"/>
      <c r="CF164" s="435"/>
      <c r="CG164" s="435"/>
      <c r="CH164" s="435"/>
      <c r="CI164" s="435"/>
      <c r="CJ164" s="435"/>
      <c r="CK164" s="435"/>
      <c r="CL164" s="435"/>
      <c r="CM164" s="435"/>
      <c r="CN164" s="435"/>
      <c r="CO164" s="435"/>
      <c r="CP164" s="435"/>
      <c r="CQ164" s="435"/>
      <c r="CR164" s="435"/>
      <c r="CS164" s="435"/>
      <c r="CT164" s="435"/>
      <c r="CU164" s="435"/>
      <c r="CV164" s="435"/>
      <c r="CW164" s="435"/>
      <c r="CX164" s="435"/>
      <c r="CY164" s="435"/>
      <c r="CZ164" s="435"/>
      <c r="DA164" s="435"/>
      <c r="DB164" s="435"/>
      <c r="DC164" s="435"/>
      <c r="DD164" s="435"/>
      <c r="DE164" s="435"/>
      <c r="DF164" s="435"/>
      <c r="DG164" s="435"/>
      <c r="DH164" s="435"/>
      <c r="DI164" s="435"/>
      <c r="DJ164" s="435"/>
      <c r="DK164" s="435"/>
      <c r="DL164" s="435"/>
      <c r="DM164" s="435"/>
      <c r="DN164" s="435"/>
      <c r="DO164" s="435"/>
      <c r="DP164" s="435"/>
      <c r="DQ164" s="435"/>
      <c r="DR164" s="435"/>
      <c r="DS164" s="435"/>
      <c r="DT164" s="435"/>
      <c r="DU164" s="435"/>
      <c r="DV164" s="435"/>
      <c r="DW164" s="435"/>
      <c r="DX164" s="435"/>
      <c r="DY164" s="435"/>
      <c r="DZ164" s="435"/>
      <c r="EA164" s="435"/>
      <c r="EB164" s="435"/>
      <c r="EC164" s="435"/>
      <c r="ED164" s="435"/>
      <c r="EE164" s="435"/>
      <c r="EF164" s="435"/>
      <c r="EG164" s="435"/>
      <c r="EH164" s="435"/>
      <c r="EI164" s="435"/>
      <c r="EJ164" s="435"/>
      <c r="EK164" s="435"/>
      <c r="EL164" s="435"/>
      <c r="EM164" s="435"/>
      <c r="EN164" s="435"/>
      <c r="EO164" s="435"/>
      <c r="EP164" s="435"/>
      <c r="EQ164" s="435"/>
      <c r="ER164" s="435"/>
      <c r="ES164" s="435"/>
      <c r="ET164" s="435"/>
      <c r="EU164" s="435"/>
      <c r="EV164" s="435"/>
      <c r="EW164" s="435"/>
      <c r="EX164" s="435"/>
      <c r="EY164" s="435"/>
      <c r="EZ164" s="435"/>
      <c r="FA164" s="435"/>
      <c r="FB164" s="435"/>
      <c r="FC164" s="435"/>
      <c r="FD164" s="435"/>
      <c r="FE164" s="435"/>
      <c r="FF164" s="435"/>
      <c r="FG164" s="435"/>
      <c r="FH164" s="435"/>
      <c r="FI164" s="435"/>
      <c r="FJ164" s="435"/>
      <c r="FK164" s="435"/>
      <c r="FL164" s="435"/>
      <c r="FM164" s="435"/>
      <c r="FN164" s="435"/>
      <c r="FO164" s="435"/>
      <c r="FP164" s="435"/>
      <c r="FQ164" s="435"/>
      <c r="FR164" s="435"/>
      <c r="FS164" s="435"/>
      <c r="FT164" s="435"/>
      <c r="FU164" s="435"/>
      <c r="FV164" s="435"/>
      <c r="FW164" s="435"/>
      <c r="FX164" s="435"/>
      <c r="FY164" s="435"/>
      <c r="FZ164" s="435"/>
      <c r="GA164" s="435"/>
      <c r="GB164" s="435"/>
      <c r="GC164" s="435"/>
      <c r="GD164" s="435"/>
      <c r="GE164" s="435"/>
      <c r="GF164" s="435"/>
      <c r="GG164" s="435"/>
      <c r="GH164" s="435"/>
      <c r="GI164" s="435"/>
      <c r="GJ164" s="435"/>
      <c r="GK164" s="435"/>
      <c r="GL164" s="435"/>
      <c r="GM164" s="435"/>
      <c r="GN164" s="435"/>
      <c r="GO164" s="435"/>
      <c r="GP164" s="435"/>
      <c r="GQ164" s="435"/>
      <c r="GR164" s="435"/>
      <c r="GS164" s="435"/>
      <c r="GT164" s="435"/>
      <c r="GU164" s="435"/>
      <c r="GV164" s="435"/>
      <c r="GW164" s="435"/>
      <c r="GX164" s="435"/>
      <c r="GY164" s="435"/>
      <c r="GZ164" s="435"/>
      <c r="HA164" s="435"/>
      <c r="HB164" s="435"/>
      <c r="HC164" s="435"/>
      <c r="HD164" s="435"/>
      <c r="HE164" s="435"/>
      <c r="HF164" s="435"/>
      <c r="HG164" s="435"/>
      <c r="HH164" s="435"/>
      <c r="HI164" s="435"/>
      <c r="HJ164" s="435"/>
      <c r="HK164" s="435"/>
      <c r="HL164" s="435"/>
      <c r="HM164" s="435"/>
      <c r="HN164" s="435"/>
      <c r="HO164" s="435"/>
      <c r="HP164" s="435"/>
      <c r="HQ164" s="435"/>
      <c r="HR164" s="435"/>
      <c r="HS164" s="435"/>
      <c r="HT164" s="435"/>
      <c r="HU164" s="435"/>
      <c r="HV164" s="435"/>
      <c r="HW164" s="435"/>
      <c r="HX164" s="435"/>
      <c r="HY164" s="435"/>
      <c r="HZ164" s="435"/>
      <c r="IA164" s="435"/>
      <c r="IB164" s="435"/>
      <c r="IC164" s="435"/>
      <c r="ID164" s="435"/>
      <c r="IE164" s="435"/>
      <c r="IF164" s="435"/>
      <c r="IG164" s="435"/>
      <c r="IH164" s="435"/>
      <c r="II164" s="435"/>
      <c r="IJ164" s="435"/>
      <c r="IK164" s="435"/>
      <c r="IL164" s="435"/>
      <c r="IM164" s="435"/>
      <c r="IN164" s="435"/>
      <c r="IO164" s="435"/>
      <c r="IP164" s="435"/>
      <c r="IQ164" s="435"/>
      <c r="IR164" s="435"/>
      <c r="IS164" s="435"/>
      <c r="IT164" s="435"/>
      <c r="IU164" s="435"/>
      <c r="IV164" s="435"/>
    </row>
    <row r="165" spans="2:256" ht="51" hidden="1" customHeight="1" x14ac:dyDescent="0.2">
      <c r="B165" s="435"/>
      <c r="C165" s="435"/>
      <c r="D165" s="435"/>
      <c r="E165" s="435"/>
      <c r="F165" s="435"/>
      <c r="G165" s="435"/>
      <c r="H165" s="435"/>
      <c r="I165" s="435"/>
      <c r="J165" s="435"/>
      <c r="K165" s="435"/>
      <c r="L165" s="435"/>
      <c r="M165" s="435"/>
      <c r="N165" s="435"/>
      <c r="O165" s="435"/>
      <c r="P165" s="435"/>
      <c r="Q165" s="435"/>
      <c r="R165" s="435"/>
      <c r="S165" s="435"/>
      <c r="T165" s="435"/>
      <c r="U165" s="435"/>
      <c r="V165" s="435"/>
      <c r="W165" s="435"/>
      <c r="X165" s="435"/>
      <c r="Y165" s="435"/>
      <c r="Z165" s="435"/>
      <c r="AA165" s="435"/>
      <c r="AB165" s="435"/>
      <c r="AC165" s="435"/>
      <c r="AD165" s="435"/>
      <c r="AE165" s="435"/>
      <c r="AF165" s="435"/>
      <c r="AG165" s="435"/>
      <c r="AH165" s="435"/>
      <c r="AI165" s="435"/>
      <c r="AJ165" s="435"/>
      <c r="AK165" s="435"/>
      <c r="AL165" s="435"/>
      <c r="AM165" s="435"/>
      <c r="AN165" s="435"/>
      <c r="AO165" s="435"/>
      <c r="AP165" s="435"/>
      <c r="AQ165" s="435"/>
      <c r="AR165" s="435"/>
      <c r="AS165" s="435"/>
      <c r="AT165" s="435"/>
      <c r="AU165" s="435"/>
      <c r="AV165" s="435"/>
      <c r="AW165" s="435"/>
      <c r="AX165" s="435"/>
      <c r="AY165" s="435"/>
      <c r="AZ165" s="435"/>
      <c r="BA165" s="435"/>
      <c r="BB165" s="435"/>
      <c r="BC165" s="435"/>
      <c r="BD165" s="435"/>
      <c r="BE165" s="435"/>
      <c r="BF165" s="435"/>
      <c r="BG165" s="435"/>
      <c r="BH165" s="435"/>
      <c r="BI165" s="435"/>
      <c r="BJ165" s="435"/>
      <c r="BK165" s="435"/>
      <c r="BL165" s="435"/>
      <c r="BM165" s="435"/>
      <c r="BN165" s="435"/>
      <c r="BO165" s="435"/>
      <c r="BP165" s="435"/>
      <c r="BQ165" s="435"/>
      <c r="BR165" s="435"/>
      <c r="BS165" s="435"/>
      <c r="BT165" s="435"/>
      <c r="BU165" s="435"/>
      <c r="BV165" s="435"/>
      <c r="BW165" s="435"/>
      <c r="BX165" s="435"/>
      <c r="BY165" s="435"/>
      <c r="BZ165" s="435"/>
      <c r="CA165" s="435"/>
      <c r="CB165" s="435"/>
      <c r="CC165" s="435"/>
      <c r="CD165" s="435"/>
      <c r="CE165" s="435"/>
      <c r="CF165" s="435"/>
      <c r="CG165" s="435"/>
      <c r="CH165" s="435"/>
      <c r="CI165" s="435"/>
      <c r="CJ165" s="435"/>
      <c r="CK165" s="435"/>
      <c r="CL165" s="435"/>
      <c r="CM165" s="435"/>
      <c r="CN165" s="435"/>
      <c r="CO165" s="435"/>
      <c r="CP165" s="435"/>
      <c r="CQ165" s="435"/>
      <c r="CR165" s="435"/>
      <c r="CS165" s="435"/>
      <c r="CT165" s="435"/>
      <c r="CU165" s="435"/>
      <c r="CV165" s="435"/>
      <c r="CW165" s="435"/>
      <c r="CX165" s="435"/>
      <c r="CY165" s="435"/>
      <c r="CZ165" s="435"/>
      <c r="DA165" s="435"/>
      <c r="DB165" s="435"/>
      <c r="DC165" s="435"/>
      <c r="DD165" s="435"/>
      <c r="DE165" s="435"/>
      <c r="DF165" s="435"/>
      <c r="DG165" s="435"/>
      <c r="DH165" s="435"/>
      <c r="DI165" s="435"/>
      <c r="DJ165" s="435"/>
      <c r="DK165" s="435"/>
      <c r="DL165" s="435"/>
      <c r="DM165" s="435"/>
      <c r="DN165" s="435"/>
      <c r="DO165" s="435"/>
      <c r="DP165" s="435"/>
      <c r="DQ165" s="435"/>
      <c r="DR165" s="435"/>
      <c r="DS165" s="435"/>
      <c r="DT165" s="435"/>
      <c r="DU165" s="435"/>
      <c r="DV165" s="435"/>
      <c r="DW165" s="435"/>
      <c r="DX165" s="435"/>
      <c r="DY165" s="435"/>
      <c r="DZ165" s="435"/>
      <c r="EA165" s="435"/>
      <c r="EB165" s="435"/>
      <c r="EC165" s="435"/>
      <c r="ED165" s="435"/>
      <c r="EE165" s="435"/>
      <c r="EF165" s="435"/>
      <c r="EG165" s="435"/>
      <c r="EH165" s="435"/>
      <c r="EI165" s="435"/>
      <c r="EJ165" s="435"/>
      <c r="EK165" s="435"/>
      <c r="EL165" s="435"/>
      <c r="EM165" s="435"/>
      <c r="EN165" s="435"/>
      <c r="EO165" s="435"/>
      <c r="EP165" s="435"/>
      <c r="EQ165" s="435"/>
      <c r="ER165" s="435"/>
      <c r="ES165" s="435"/>
      <c r="ET165" s="435"/>
      <c r="EU165" s="435"/>
      <c r="EV165" s="435"/>
      <c r="EW165" s="435"/>
      <c r="EX165" s="435"/>
      <c r="EY165" s="435"/>
      <c r="EZ165" s="435"/>
      <c r="FA165" s="435"/>
      <c r="FB165" s="435"/>
      <c r="FC165" s="435"/>
      <c r="FD165" s="435"/>
      <c r="FE165" s="435"/>
      <c r="FF165" s="435"/>
      <c r="FG165" s="435"/>
      <c r="FH165" s="435"/>
      <c r="FI165" s="435"/>
      <c r="FJ165" s="435"/>
      <c r="FK165" s="435"/>
      <c r="FL165" s="435"/>
      <c r="FM165" s="435"/>
      <c r="FN165" s="435"/>
      <c r="FO165" s="435"/>
      <c r="FP165" s="435"/>
      <c r="FQ165" s="435"/>
      <c r="FR165" s="435"/>
      <c r="FS165" s="435"/>
      <c r="FT165" s="435"/>
      <c r="FU165" s="435"/>
      <c r="FV165" s="435"/>
      <c r="FW165" s="435"/>
      <c r="FX165" s="435"/>
      <c r="FY165" s="435"/>
      <c r="FZ165" s="435"/>
      <c r="GA165" s="435"/>
      <c r="GB165" s="435"/>
      <c r="GC165" s="435"/>
      <c r="GD165" s="435"/>
      <c r="GE165" s="435"/>
      <c r="GF165" s="435"/>
      <c r="GG165" s="435"/>
      <c r="GH165" s="435"/>
      <c r="GI165" s="435"/>
      <c r="GJ165" s="435"/>
      <c r="GK165" s="435"/>
      <c r="GL165" s="435"/>
      <c r="GM165" s="435"/>
      <c r="GN165" s="435"/>
      <c r="GO165" s="435"/>
      <c r="GP165" s="435"/>
      <c r="GQ165" s="435"/>
      <c r="GR165" s="435"/>
      <c r="GS165" s="435"/>
      <c r="GT165" s="435"/>
      <c r="GU165" s="435"/>
      <c r="GV165" s="435"/>
      <c r="GW165" s="435"/>
      <c r="GX165" s="435"/>
      <c r="GY165" s="435"/>
      <c r="GZ165" s="435"/>
      <c r="HA165" s="435"/>
      <c r="HB165" s="435"/>
      <c r="HC165" s="435"/>
      <c r="HD165" s="435"/>
      <c r="HE165" s="435"/>
      <c r="HF165" s="435"/>
      <c r="HG165" s="435"/>
      <c r="HH165" s="435"/>
      <c r="HI165" s="435"/>
      <c r="HJ165" s="435"/>
      <c r="HK165" s="435"/>
      <c r="HL165" s="435"/>
      <c r="HM165" s="435"/>
      <c r="HN165" s="435"/>
      <c r="HO165" s="435"/>
      <c r="HP165" s="435"/>
      <c r="HQ165" s="435"/>
      <c r="HR165" s="435"/>
      <c r="HS165" s="435"/>
      <c r="HT165" s="435"/>
      <c r="HU165" s="435"/>
      <c r="HV165" s="435"/>
      <c r="HW165" s="435"/>
      <c r="HX165" s="435"/>
      <c r="HY165" s="435"/>
      <c r="HZ165" s="435"/>
      <c r="IA165" s="435"/>
      <c r="IB165" s="435"/>
      <c r="IC165" s="435"/>
      <c r="ID165" s="435"/>
      <c r="IE165" s="435"/>
      <c r="IF165" s="435"/>
      <c r="IG165" s="435"/>
      <c r="IH165" s="435"/>
      <c r="II165" s="435"/>
      <c r="IJ165" s="435"/>
      <c r="IK165" s="435"/>
      <c r="IL165" s="435"/>
      <c r="IM165" s="435"/>
      <c r="IN165" s="435"/>
      <c r="IO165" s="435"/>
      <c r="IP165" s="435"/>
      <c r="IQ165" s="435"/>
      <c r="IR165" s="435"/>
      <c r="IS165" s="435"/>
      <c r="IT165" s="435"/>
      <c r="IU165" s="435"/>
      <c r="IV165" s="435"/>
    </row>
    <row r="166" spans="2:256" ht="51" hidden="1" customHeight="1" x14ac:dyDescent="0.2">
      <c r="B166" s="435"/>
      <c r="C166" s="435"/>
      <c r="D166" s="435"/>
      <c r="E166" s="435"/>
      <c r="F166" s="435"/>
      <c r="G166" s="435"/>
      <c r="H166" s="435"/>
      <c r="I166" s="435"/>
      <c r="J166" s="435"/>
      <c r="K166" s="435"/>
      <c r="L166" s="435"/>
      <c r="M166" s="435"/>
      <c r="N166" s="435"/>
      <c r="O166" s="435"/>
      <c r="P166" s="435"/>
      <c r="Q166" s="435"/>
      <c r="R166" s="435"/>
      <c r="S166" s="435"/>
      <c r="T166" s="435"/>
      <c r="U166" s="435"/>
      <c r="V166" s="435"/>
      <c r="W166" s="435"/>
      <c r="X166" s="435"/>
      <c r="Y166" s="435"/>
      <c r="Z166" s="435"/>
      <c r="AA166" s="435"/>
      <c r="AB166" s="435"/>
      <c r="AC166" s="435"/>
      <c r="AD166" s="435"/>
      <c r="AE166" s="435"/>
      <c r="AF166" s="435"/>
      <c r="AG166" s="435"/>
      <c r="AH166" s="435"/>
      <c r="AI166" s="435"/>
      <c r="AJ166" s="435"/>
      <c r="AK166" s="435"/>
      <c r="AL166" s="435"/>
      <c r="AM166" s="435"/>
      <c r="AN166" s="435"/>
      <c r="AO166" s="435"/>
      <c r="AP166" s="435"/>
      <c r="AQ166" s="435"/>
      <c r="AR166" s="435"/>
      <c r="AS166" s="435"/>
      <c r="AT166" s="435"/>
      <c r="AU166" s="435"/>
      <c r="AV166" s="435"/>
      <c r="AW166" s="435"/>
      <c r="AX166" s="435"/>
      <c r="AY166" s="435"/>
      <c r="AZ166" s="435"/>
      <c r="BA166" s="435"/>
      <c r="BB166" s="435"/>
      <c r="BC166" s="435"/>
      <c r="BD166" s="435"/>
      <c r="BE166" s="435"/>
      <c r="BF166" s="435"/>
      <c r="BG166" s="435"/>
      <c r="BH166" s="435"/>
      <c r="BI166" s="435"/>
      <c r="BJ166" s="435"/>
      <c r="BK166" s="435"/>
      <c r="BL166" s="435"/>
      <c r="BM166" s="435"/>
      <c r="BN166" s="435"/>
      <c r="BO166" s="435"/>
      <c r="BP166" s="435"/>
      <c r="BQ166" s="435"/>
      <c r="BR166" s="435"/>
      <c r="BS166" s="435"/>
      <c r="BT166" s="435"/>
      <c r="BU166" s="435"/>
      <c r="BV166" s="435"/>
      <c r="BW166" s="435"/>
      <c r="BX166" s="435"/>
      <c r="BY166" s="435"/>
      <c r="BZ166" s="435"/>
      <c r="CA166" s="435"/>
      <c r="CB166" s="435"/>
      <c r="CC166" s="435"/>
      <c r="CD166" s="435"/>
      <c r="CE166" s="435"/>
      <c r="CF166" s="435"/>
      <c r="CG166" s="435"/>
      <c r="CH166" s="435"/>
      <c r="CI166" s="435"/>
      <c r="CJ166" s="435"/>
      <c r="CK166" s="435"/>
      <c r="CL166" s="435"/>
      <c r="CM166" s="435"/>
      <c r="CN166" s="435"/>
      <c r="CO166" s="435"/>
      <c r="CP166" s="435"/>
      <c r="CQ166" s="435"/>
      <c r="CR166" s="435"/>
      <c r="CS166" s="435"/>
      <c r="CT166" s="435"/>
      <c r="CU166" s="435"/>
      <c r="CV166" s="435"/>
      <c r="CW166" s="435"/>
      <c r="CX166" s="435"/>
      <c r="CY166" s="435"/>
      <c r="CZ166" s="435"/>
      <c r="DA166" s="435"/>
      <c r="DB166" s="435"/>
      <c r="DC166" s="435"/>
      <c r="DD166" s="435"/>
      <c r="DE166" s="435"/>
      <c r="DF166" s="435"/>
      <c r="DG166" s="435"/>
      <c r="DH166" s="435"/>
      <c r="DI166" s="435"/>
      <c r="DJ166" s="435"/>
      <c r="DK166" s="435"/>
      <c r="DL166" s="435"/>
      <c r="DM166" s="435"/>
      <c r="DN166" s="435"/>
      <c r="DO166" s="435"/>
      <c r="DP166" s="435"/>
      <c r="DQ166" s="435"/>
      <c r="DR166" s="435"/>
      <c r="DS166" s="435"/>
      <c r="DT166" s="435"/>
      <c r="DU166" s="435"/>
      <c r="DV166" s="435"/>
      <c r="DW166" s="435"/>
      <c r="DX166" s="435"/>
      <c r="DY166" s="435"/>
      <c r="DZ166" s="435"/>
      <c r="EA166" s="435"/>
      <c r="EB166" s="435"/>
      <c r="EC166" s="435"/>
      <c r="ED166" s="435"/>
      <c r="EE166" s="435"/>
      <c r="EF166" s="435"/>
      <c r="EG166" s="435"/>
      <c r="EH166" s="435"/>
      <c r="EI166" s="435"/>
      <c r="EJ166" s="435"/>
      <c r="EK166" s="435"/>
      <c r="EL166" s="435"/>
      <c r="EM166" s="435"/>
      <c r="EN166" s="435"/>
      <c r="EO166" s="435"/>
      <c r="EP166" s="435"/>
      <c r="EQ166" s="435"/>
      <c r="ER166" s="435"/>
      <c r="ES166" s="435"/>
      <c r="ET166" s="435"/>
      <c r="EU166" s="435"/>
      <c r="EV166" s="435"/>
      <c r="EW166" s="435"/>
      <c r="EX166" s="435"/>
      <c r="EY166" s="435"/>
      <c r="EZ166" s="435"/>
      <c r="FA166" s="435"/>
      <c r="FB166" s="435"/>
      <c r="FC166" s="435"/>
      <c r="FD166" s="435"/>
      <c r="FE166" s="435"/>
      <c r="FF166" s="435"/>
      <c r="FG166" s="435"/>
      <c r="FH166" s="435"/>
      <c r="FI166" s="435"/>
      <c r="FJ166" s="435"/>
      <c r="FK166" s="435"/>
      <c r="FL166" s="435"/>
      <c r="FM166" s="435"/>
      <c r="FN166" s="435"/>
      <c r="FO166" s="435"/>
      <c r="FP166" s="435"/>
      <c r="FQ166" s="435"/>
      <c r="FR166" s="435"/>
      <c r="FS166" s="435"/>
      <c r="FT166" s="435"/>
      <c r="FU166" s="435"/>
      <c r="FV166" s="435"/>
      <c r="FW166" s="435"/>
      <c r="FX166" s="435"/>
      <c r="FY166" s="435"/>
      <c r="FZ166" s="435"/>
      <c r="GA166" s="435"/>
      <c r="GB166" s="435"/>
      <c r="GC166" s="435"/>
      <c r="GD166" s="435"/>
      <c r="GE166" s="435"/>
      <c r="GF166" s="435"/>
      <c r="GG166" s="435"/>
      <c r="GH166" s="435"/>
      <c r="GI166" s="435"/>
      <c r="GJ166" s="435"/>
      <c r="GK166" s="435"/>
      <c r="GL166" s="435"/>
      <c r="GM166" s="435"/>
      <c r="GN166" s="435"/>
      <c r="GO166" s="435"/>
      <c r="GP166" s="435"/>
      <c r="GQ166" s="435"/>
      <c r="GR166" s="435"/>
      <c r="GS166" s="435"/>
      <c r="GT166" s="435"/>
      <c r="GU166" s="435"/>
      <c r="GV166" s="435"/>
      <c r="GW166" s="435"/>
      <c r="GX166" s="435"/>
      <c r="GY166" s="435"/>
      <c r="GZ166" s="435"/>
      <c r="HA166" s="435"/>
      <c r="HB166" s="435"/>
      <c r="HC166" s="435"/>
      <c r="HD166" s="435"/>
      <c r="HE166" s="435"/>
      <c r="HF166" s="435"/>
      <c r="HG166" s="435"/>
      <c r="HH166" s="435"/>
      <c r="HI166" s="435"/>
      <c r="HJ166" s="435"/>
      <c r="HK166" s="435"/>
      <c r="HL166" s="435"/>
      <c r="HM166" s="435"/>
      <c r="HN166" s="435"/>
      <c r="HO166" s="435"/>
      <c r="HP166" s="435"/>
      <c r="HQ166" s="435"/>
      <c r="HR166" s="435"/>
      <c r="HS166" s="435"/>
      <c r="HT166" s="435"/>
      <c r="HU166" s="435"/>
      <c r="HV166" s="435"/>
      <c r="HW166" s="435"/>
      <c r="HX166" s="435"/>
      <c r="HY166" s="435"/>
      <c r="HZ166" s="435"/>
      <c r="IA166" s="435"/>
      <c r="IB166" s="435"/>
      <c r="IC166" s="435"/>
      <c r="ID166" s="435"/>
      <c r="IE166" s="435"/>
      <c r="IF166" s="435"/>
      <c r="IG166" s="435"/>
      <c r="IH166" s="435"/>
      <c r="II166" s="435"/>
      <c r="IJ166" s="435"/>
      <c r="IK166" s="435"/>
      <c r="IL166" s="435"/>
      <c r="IM166" s="435"/>
      <c r="IN166" s="435"/>
      <c r="IO166" s="435"/>
      <c r="IP166" s="435"/>
      <c r="IQ166" s="435"/>
      <c r="IR166" s="435"/>
      <c r="IS166" s="435"/>
      <c r="IT166" s="435"/>
      <c r="IU166" s="435"/>
      <c r="IV166" s="435"/>
    </row>
    <row r="167" spans="2:256" ht="51" hidden="1" customHeight="1" x14ac:dyDescent="0.2">
      <c r="B167" s="435"/>
      <c r="C167" s="435"/>
      <c r="D167" s="435"/>
      <c r="E167" s="435"/>
      <c r="F167" s="435"/>
      <c r="G167" s="435"/>
      <c r="H167" s="435"/>
      <c r="I167" s="435"/>
      <c r="J167" s="435"/>
      <c r="K167" s="435"/>
      <c r="L167" s="435"/>
      <c r="M167" s="435"/>
      <c r="N167" s="435"/>
      <c r="O167" s="435"/>
      <c r="P167" s="435"/>
      <c r="Q167" s="435"/>
      <c r="R167" s="435"/>
      <c r="S167" s="435"/>
      <c r="T167" s="435"/>
      <c r="U167" s="435"/>
      <c r="V167" s="435"/>
      <c r="W167" s="435"/>
      <c r="X167" s="435"/>
      <c r="Y167" s="435"/>
      <c r="Z167" s="435"/>
      <c r="AA167" s="435"/>
      <c r="AB167" s="435"/>
      <c r="AC167" s="435"/>
      <c r="AD167" s="435"/>
      <c r="AE167" s="435"/>
      <c r="AF167" s="435"/>
      <c r="AG167" s="435"/>
      <c r="AH167" s="435"/>
      <c r="AI167" s="435"/>
      <c r="AJ167" s="435"/>
      <c r="AK167" s="435"/>
      <c r="AL167" s="435"/>
      <c r="AM167" s="435"/>
      <c r="AN167" s="435"/>
      <c r="AO167" s="435"/>
      <c r="AP167" s="435"/>
      <c r="AQ167" s="435"/>
      <c r="AR167" s="435"/>
      <c r="AS167" s="435"/>
      <c r="AT167" s="435"/>
      <c r="AU167" s="435"/>
      <c r="AV167" s="435"/>
      <c r="AW167" s="435"/>
      <c r="AX167" s="435"/>
      <c r="AY167" s="435"/>
      <c r="AZ167" s="435"/>
      <c r="BA167" s="435"/>
      <c r="BB167" s="435"/>
      <c r="BC167" s="435"/>
      <c r="BD167" s="435"/>
      <c r="BE167" s="435"/>
      <c r="BF167" s="435"/>
      <c r="BG167" s="435"/>
      <c r="BH167" s="435"/>
      <c r="BI167" s="435"/>
      <c r="BJ167" s="435"/>
      <c r="BK167" s="435"/>
      <c r="BL167" s="435"/>
      <c r="BM167" s="435"/>
      <c r="BN167" s="435"/>
      <c r="BO167" s="435"/>
      <c r="BP167" s="435"/>
      <c r="BQ167" s="435"/>
      <c r="BR167" s="435"/>
      <c r="BS167" s="435"/>
      <c r="BT167" s="435"/>
      <c r="BU167" s="435"/>
      <c r="BV167" s="435"/>
      <c r="BW167" s="435"/>
      <c r="BX167" s="435"/>
      <c r="BY167" s="435"/>
      <c r="BZ167" s="435"/>
      <c r="CA167" s="435"/>
      <c r="CB167" s="435"/>
      <c r="CC167" s="435"/>
      <c r="CD167" s="435"/>
      <c r="CE167" s="435"/>
      <c r="CF167" s="435"/>
      <c r="CG167" s="435"/>
      <c r="CH167" s="435"/>
      <c r="CI167" s="435"/>
      <c r="CJ167" s="435"/>
      <c r="CK167" s="435"/>
      <c r="CL167" s="435"/>
      <c r="CM167" s="435"/>
      <c r="CN167" s="435"/>
      <c r="CO167" s="435"/>
      <c r="CP167" s="435"/>
      <c r="CQ167" s="435"/>
      <c r="CR167" s="435"/>
      <c r="CS167" s="435"/>
      <c r="CT167" s="435"/>
      <c r="CU167" s="435"/>
      <c r="CV167" s="435"/>
      <c r="CW167" s="435"/>
      <c r="CX167" s="435"/>
      <c r="CY167" s="435"/>
      <c r="CZ167" s="435"/>
      <c r="DA167" s="435"/>
      <c r="DB167" s="435"/>
      <c r="DC167" s="435"/>
      <c r="DD167" s="435"/>
      <c r="DE167" s="435"/>
      <c r="DF167" s="435"/>
      <c r="DG167" s="435"/>
      <c r="DH167" s="435"/>
      <c r="DI167" s="435"/>
      <c r="DJ167" s="435"/>
      <c r="DK167" s="435"/>
      <c r="DL167" s="435"/>
      <c r="DM167" s="435"/>
      <c r="DN167" s="435"/>
      <c r="DO167" s="435"/>
      <c r="DP167" s="435"/>
      <c r="DQ167" s="435"/>
      <c r="DR167" s="435"/>
      <c r="DS167" s="435"/>
      <c r="DT167" s="435"/>
      <c r="DU167" s="435"/>
      <c r="DV167" s="435"/>
      <c r="DW167" s="435"/>
      <c r="DX167" s="435"/>
      <c r="DY167" s="435"/>
      <c r="DZ167" s="435"/>
      <c r="EA167" s="435"/>
      <c r="EB167" s="435"/>
      <c r="EC167" s="435"/>
      <c r="ED167" s="435"/>
      <c r="EE167" s="435"/>
      <c r="EF167" s="435"/>
      <c r="EG167" s="435"/>
      <c r="EH167" s="435"/>
      <c r="EI167" s="435"/>
      <c r="EJ167" s="435"/>
      <c r="EK167" s="435"/>
      <c r="EL167" s="435"/>
      <c r="EM167" s="435"/>
      <c r="EN167" s="435"/>
      <c r="EO167" s="435"/>
      <c r="EP167" s="435"/>
      <c r="EQ167" s="435"/>
      <c r="ER167" s="435"/>
      <c r="ES167" s="435"/>
      <c r="ET167" s="435"/>
      <c r="EU167" s="435"/>
      <c r="EV167" s="435"/>
      <c r="EW167" s="435"/>
      <c r="EX167" s="435"/>
      <c r="EY167" s="435"/>
      <c r="EZ167" s="435"/>
      <c r="FA167" s="435"/>
      <c r="FB167" s="435"/>
      <c r="FC167" s="435"/>
      <c r="FD167" s="435"/>
      <c r="FE167" s="435"/>
      <c r="FF167" s="435"/>
      <c r="FG167" s="435"/>
      <c r="FH167" s="435"/>
      <c r="FI167" s="435"/>
      <c r="FJ167" s="435"/>
      <c r="FK167" s="435"/>
      <c r="FL167" s="435"/>
      <c r="FM167" s="435"/>
      <c r="FN167" s="435"/>
      <c r="FO167" s="435"/>
      <c r="FP167" s="435"/>
      <c r="FQ167" s="435"/>
      <c r="FR167" s="435"/>
      <c r="FS167" s="435"/>
      <c r="FT167" s="435"/>
      <c r="FU167" s="435"/>
      <c r="FV167" s="435"/>
      <c r="FW167" s="435"/>
      <c r="FX167" s="435"/>
      <c r="FY167" s="435"/>
      <c r="FZ167" s="435"/>
      <c r="GA167" s="435"/>
      <c r="GB167" s="435"/>
      <c r="GC167" s="435"/>
      <c r="GD167" s="435"/>
      <c r="GE167" s="435"/>
      <c r="GF167" s="435"/>
      <c r="GG167" s="435"/>
      <c r="GH167" s="435"/>
      <c r="GI167" s="435"/>
      <c r="GJ167" s="435"/>
      <c r="GK167" s="435"/>
      <c r="GL167" s="435"/>
      <c r="GM167" s="435"/>
      <c r="GN167" s="435"/>
      <c r="GO167" s="435"/>
      <c r="GP167" s="435"/>
      <c r="GQ167" s="435"/>
      <c r="GR167" s="435"/>
      <c r="GS167" s="435"/>
      <c r="GT167" s="435"/>
      <c r="GU167" s="435"/>
      <c r="GV167" s="435"/>
      <c r="GW167" s="435"/>
      <c r="GX167" s="435"/>
      <c r="GY167" s="435"/>
      <c r="GZ167" s="435"/>
      <c r="HA167" s="435"/>
      <c r="HB167" s="435"/>
      <c r="HC167" s="435"/>
      <c r="HD167" s="435"/>
      <c r="HE167" s="435"/>
      <c r="HF167" s="435"/>
      <c r="HG167" s="435"/>
      <c r="HH167" s="435"/>
      <c r="HI167" s="435"/>
      <c r="HJ167" s="435"/>
      <c r="HK167" s="435"/>
      <c r="HL167" s="435"/>
      <c r="HM167" s="435"/>
      <c r="HN167" s="435"/>
      <c r="HO167" s="435"/>
      <c r="HP167" s="435"/>
      <c r="HQ167" s="435"/>
      <c r="HR167" s="435"/>
      <c r="HS167" s="435"/>
      <c r="HT167" s="435"/>
      <c r="HU167" s="435"/>
      <c r="HV167" s="435"/>
      <c r="HW167" s="435"/>
      <c r="HX167" s="435"/>
      <c r="HY167" s="435"/>
      <c r="HZ167" s="435"/>
      <c r="IA167" s="435"/>
      <c r="IB167" s="435"/>
      <c r="IC167" s="435"/>
      <c r="ID167" s="435"/>
      <c r="IE167" s="435"/>
      <c r="IF167" s="435"/>
      <c r="IG167" s="435"/>
      <c r="IH167" s="435"/>
      <c r="II167" s="435"/>
      <c r="IJ167" s="435"/>
      <c r="IK167" s="435"/>
      <c r="IL167" s="435"/>
      <c r="IM167" s="435"/>
      <c r="IN167" s="435"/>
      <c r="IO167" s="435"/>
      <c r="IP167" s="435"/>
      <c r="IQ167" s="435"/>
      <c r="IR167" s="435"/>
      <c r="IS167" s="435"/>
      <c r="IT167" s="435"/>
      <c r="IU167" s="435"/>
      <c r="IV167" s="435"/>
    </row>
    <row r="168" spans="2:256" ht="51" hidden="1" customHeight="1" x14ac:dyDescent="0.2">
      <c r="B168" s="435"/>
      <c r="C168" s="435"/>
      <c r="D168" s="435"/>
      <c r="E168" s="435"/>
      <c r="F168" s="435"/>
      <c r="G168" s="435"/>
      <c r="H168" s="435"/>
      <c r="I168" s="435"/>
      <c r="J168" s="435"/>
      <c r="K168" s="435"/>
      <c r="L168" s="435"/>
      <c r="M168" s="435"/>
      <c r="N168" s="435"/>
      <c r="O168" s="435"/>
      <c r="P168" s="435"/>
      <c r="Q168" s="435"/>
      <c r="R168" s="435"/>
      <c r="S168" s="435"/>
      <c r="T168" s="435"/>
      <c r="U168" s="435"/>
      <c r="V168" s="435"/>
      <c r="W168" s="435"/>
      <c r="X168" s="435"/>
      <c r="Y168" s="435"/>
      <c r="Z168" s="435"/>
      <c r="AA168" s="435"/>
      <c r="AB168" s="435"/>
      <c r="AC168" s="435"/>
      <c r="AD168" s="435"/>
      <c r="AE168" s="435"/>
      <c r="AF168" s="435"/>
      <c r="AG168" s="435"/>
      <c r="AH168" s="435"/>
      <c r="AI168" s="435"/>
      <c r="AJ168" s="435"/>
      <c r="AK168" s="435"/>
      <c r="AL168" s="435"/>
      <c r="AM168" s="435"/>
      <c r="AN168" s="435"/>
      <c r="AO168" s="435"/>
      <c r="AP168" s="435"/>
      <c r="AQ168" s="435"/>
      <c r="AR168" s="435"/>
      <c r="AS168" s="435"/>
      <c r="AT168" s="435"/>
      <c r="AU168" s="435"/>
      <c r="AV168" s="435"/>
      <c r="AW168" s="435"/>
      <c r="AX168" s="435"/>
      <c r="AY168" s="435"/>
      <c r="AZ168" s="435"/>
      <c r="BA168" s="435"/>
      <c r="BB168" s="435"/>
      <c r="BC168" s="435"/>
      <c r="BD168" s="435"/>
      <c r="BE168" s="435"/>
      <c r="BF168" s="435"/>
      <c r="BG168" s="435"/>
      <c r="BH168" s="435"/>
      <c r="BI168" s="435"/>
      <c r="BJ168" s="435"/>
      <c r="BK168" s="435"/>
      <c r="BL168" s="435"/>
      <c r="BM168" s="435"/>
      <c r="BN168" s="435"/>
      <c r="BO168" s="435"/>
      <c r="BP168" s="435"/>
      <c r="BQ168" s="435"/>
      <c r="BR168" s="435"/>
      <c r="BS168" s="435"/>
      <c r="BT168" s="435"/>
      <c r="BU168" s="435"/>
      <c r="BV168" s="435"/>
      <c r="BW168" s="435"/>
      <c r="BX168" s="435"/>
      <c r="BY168" s="435"/>
      <c r="BZ168" s="435"/>
      <c r="CA168" s="435"/>
      <c r="CB168" s="435"/>
      <c r="CC168" s="435"/>
      <c r="CD168" s="435"/>
      <c r="CE168" s="435"/>
      <c r="CF168" s="435"/>
      <c r="CG168" s="435"/>
      <c r="CH168" s="435"/>
      <c r="CI168" s="435"/>
      <c r="CJ168" s="435"/>
      <c r="CK168" s="435"/>
      <c r="CL168" s="435"/>
      <c r="CM168" s="435"/>
      <c r="CN168" s="435"/>
      <c r="CO168" s="435"/>
      <c r="CP168" s="435"/>
      <c r="CQ168" s="435"/>
      <c r="CR168" s="435"/>
      <c r="CS168" s="435"/>
      <c r="CT168" s="435"/>
      <c r="CU168" s="435"/>
      <c r="CV168" s="435"/>
      <c r="CW168" s="435"/>
      <c r="CX168" s="435"/>
      <c r="CY168" s="435"/>
      <c r="CZ168" s="435"/>
      <c r="DA168" s="435"/>
      <c r="DB168" s="435"/>
      <c r="DC168" s="435"/>
      <c r="DD168" s="435"/>
      <c r="DE168" s="435"/>
      <c r="DF168" s="435"/>
      <c r="DG168" s="435"/>
      <c r="DH168" s="435"/>
      <c r="DI168" s="435"/>
      <c r="DJ168" s="435"/>
      <c r="DK168" s="435"/>
      <c r="DL168" s="435"/>
      <c r="DM168" s="435"/>
      <c r="DN168" s="435"/>
      <c r="DO168" s="435"/>
      <c r="DP168" s="435"/>
      <c r="DQ168" s="435"/>
      <c r="DR168" s="435"/>
      <c r="DS168" s="435"/>
      <c r="DT168" s="435"/>
      <c r="DU168" s="435"/>
      <c r="DV168" s="435"/>
      <c r="DW168" s="435"/>
      <c r="DX168" s="435"/>
      <c r="DY168" s="435"/>
      <c r="DZ168" s="435"/>
      <c r="EA168" s="435"/>
      <c r="EB168" s="435"/>
      <c r="EC168" s="435"/>
      <c r="ED168" s="435"/>
      <c r="EE168" s="435"/>
      <c r="EF168" s="435"/>
      <c r="EG168" s="435"/>
      <c r="EH168" s="435"/>
      <c r="EI168" s="435"/>
      <c r="EJ168" s="435"/>
      <c r="EK168" s="435"/>
      <c r="EL168" s="435"/>
      <c r="EM168" s="435"/>
      <c r="EN168" s="435"/>
      <c r="EO168" s="435"/>
      <c r="EP168" s="435"/>
      <c r="EQ168" s="435"/>
      <c r="ER168" s="435"/>
      <c r="ES168" s="435"/>
      <c r="ET168" s="435"/>
      <c r="EU168" s="435"/>
      <c r="EV168" s="435"/>
      <c r="EW168" s="435"/>
      <c r="EX168" s="435"/>
      <c r="EY168" s="435"/>
      <c r="EZ168" s="435"/>
      <c r="FA168" s="435"/>
      <c r="FB168" s="435"/>
      <c r="FC168" s="435"/>
      <c r="FD168" s="435"/>
      <c r="FE168" s="435"/>
      <c r="FF168" s="435"/>
      <c r="FG168" s="435"/>
      <c r="FH168" s="435"/>
      <c r="FI168" s="435"/>
      <c r="FJ168" s="435"/>
      <c r="FK168" s="435"/>
      <c r="FL168" s="435"/>
      <c r="FM168" s="435"/>
      <c r="FN168" s="435"/>
      <c r="FO168" s="435"/>
      <c r="FP168" s="435"/>
      <c r="FQ168" s="435"/>
      <c r="FR168" s="435"/>
      <c r="FS168" s="435"/>
      <c r="FT168" s="435"/>
      <c r="FU168" s="435"/>
      <c r="FV168" s="435"/>
      <c r="FW168" s="435"/>
      <c r="FX168" s="435"/>
      <c r="FY168" s="435"/>
      <c r="FZ168" s="435"/>
      <c r="GA168" s="435"/>
      <c r="GB168" s="435"/>
      <c r="GC168" s="435"/>
      <c r="GD168" s="435"/>
      <c r="GE168" s="435"/>
      <c r="GF168" s="435"/>
      <c r="GG168" s="435"/>
      <c r="GH168" s="435"/>
      <c r="GI168" s="435"/>
      <c r="GJ168" s="435"/>
      <c r="GK168" s="435"/>
      <c r="GL168" s="435"/>
      <c r="GM168" s="435"/>
      <c r="GN168" s="435"/>
      <c r="GO168" s="435"/>
      <c r="GP168" s="435"/>
      <c r="GQ168" s="435"/>
      <c r="GR168" s="435"/>
      <c r="GS168" s="435"/>
      <c r="GT168" s="435"/>
      <c r="GU168" s="435"/>
      <c r="GV168" s="435"/>
      <c r="GW168" s="435"/>
      <c r="GX168" s="435"/>
      <c r="GY168" s="435"/>
      <c r="GZ168" s="435"/>
      <c r="HA168" s="435"/>
      <c r="HB168" s="435"/>
      <c r="HC168" s="435"/>
      <c r="HD168" s="435"/>
      <c r="HE168" s="435"/>
      <c r="HF168" s="435"/>
      <c r="HG168" s="435"/>
      <c r="HH168" s="435"/>
      <c r="HI168" s="435"/>
      <c r="HJ168" s="435"/>
      <c r="HK168" s="435"/>
      <c r="HL168" s="435"/>
      <c r="HM168" s="435"/>
      <c r="HN168" s="435"/>
      <c r="HO168" s="435"/>
      <c r="HP168" s="435"/>
      <c r="HQ168" s="435"/>
      <c r="HR168" s="435"/>
      <c r="HS168" s="435"/>
      <c r="HT168" s="435"/>
      <c r="HU168" s="435"/>
      <c r="HV168" s="435"/>
      <c r="HW168" s="435"/>
      <c r="HX168" s="435"/>
      <c r="HY168" s="435"/>
      <c r="HZ168" s="435"/>
      <c r="IA168" s="435"/>
      <c r="IB168" s="435"/>
      <c r="IC168" s="435"/>
      <c r="ID168" s="435"/>
      <c r="IE168" s="435"/>
      <c r="IF168" s="435"/>
      <c r="IG168" s="435"/>
      <c r="IH168" s="435"/>
      <c r="II168" s="435"/>
      <c r="IJ168" s="435"/>
      <c r="IK168" s="435"/>
      <c r="IL168" s="435"/>
      <c r="IM168" s="435"/>
      <c r="IN168" s="435"/>
      <c r="IO168" s="435"/>
      <c r="IP168" s="435"/>
      <c r="IQ168" s="435"/>
      <c r="IR168" s="435"/>
      <c r="IS168" s="435"/>
      <c r="IT168" s="435"/>
      <c r="IU168" s="435"/>
      <c r="IV168" s="435"/>
    </row>
    <row r="169" spans="2:256" ht="51" hidden="1" customHeight="1" x14ac:dyDescent="0.2">
      <c r="B169" s="435"/>
      <c r="C169" s="435"/>
      <c r="D169" s="435"/>
      <c r="E169" s="435"/>
      <c r="F169" s="435"/>
      <c r="G169" s="435"/>
      <c r="H169" s="435"/>
      <c r="I169" s="435"/>
      <c r="J169" s="435"/>
      <c r="K169" s="435"/>
      <c r="L169" s="435"/>
      <c r="M169" s="435"/>
      <c r="N169" s="435"/>
      <c r="O169" s="435"/>
      <c r="P169" s="435"/>
      <c r="Q169" s="435"/>
      <c r="R169" s="435"/>
      <c r="S169" s="435"/>
      <c r="T169" s="435"/>
      <c r="U169" s="435"/>
      <c r="V169" s="435"/>
      <c r="W169" s="435"/>
      <c r="X169" s="435"/>
      <c r="Y169" s="435"/>
      <c r="Z169" s="435"/>
      <c r="AA169" s="435"/>
      <c r="AB169" s="435"/>
      <c r="AC169" s="435"/>
      <c r="AD169" s="435"/>
      <c r="AE169" s="435"/>
      <c r="AF169" s="435"/>
      <c r="AG169" s="435"/>
      <c r="AH169" s="435"/>
      <c r="AI169" s="435"/>
      <c r="AJ169" s="435"/>
      <c r="AK169" s="435"/>
      <c r="AL169" s="435"/>
      <c r="AM169" s="435"/>
      <c r="AN169" s="435"/>
      <c r="AO169" s="435"/>
      <c r="AP169" s="435"/>
      <c r="AQ169" s="435"/>
      <c r="AR169" s="435"/>
      <c r="AS169" s="435"/>
      <c r="AT169" s="435"/>
      <c r="AU169" s="435"/>
      <c r="AV169" s="435"/>
      <c r="AW169" s="435"/>
      <c r="AX169" s="435"/>
      <c r="AY169" s="435"/>
      <c r="AZ169" s="435"/>
      <c r="BA169" s="435"/>
      <c r="BB169" s="435"/>
      <c r="BC169" s="435"/>
      <c r="BD169" s="435"/>
      <c r="BE169" s="435"/>
      <c r="BF169" s="435"/>
      <c r="BG169" s="435"/>
      <c r="BH169" s="435"/>
      <c r="BI169" s="435"/>
      <c r="BJ169" s="435"/>
      <c r="BK169" s="435"/>
      <c r="BL169" s="435"/>
      <c r="BM169" s="435"/>
      <c r="BN169" s="435"/>
      <c r="BO169" s="435"/>
      <c r="BP169" s="435"/>
      <c r="BQ169" s="435"/>
      <c r="BR169" s="435"/>
      <c r="BS169" s="435"/>
      <c r="BT169" s="435"/>
      <c r="BU169" s="435"/>
      <c r="BV169" s="435"/>
      <c r="BW169" s="435"/>
      <c r="BX169" s="435"/>
      <c r="BY169" s="435"/>
      <c r="BZ169" s="435"/>
      <c r="CA169" s="435"/>
      <c r="CB169" s="435"/>
      <c r="CC169" s="435"/>
      <c r="CD169" s="435"/>
      <c r="CE169" s="435"/>
      <c r="CF169" s="435"/>
      <c r="CG169" s="435"/>
      <c r="CH169" s="435"/>
      <c r="CI169" s="435"/>
      <c r="CJ169" s="435"/>
      <c r="CK169" s="435"/>
      <c r="CL169" s="435"/>
      <c r="CM169" s="435"/>
      <c r="CN169" s="435"/>
      <c r="CO169" s="435"/>
      <c r="CP169" s="435"/>
      <c r="CQ169" s="435"/>
      <c r="CR169" s="435"/>
      <c r="CS169" s="435"/>
      <c r="CT169" s="435"/>
      <c r="CU169" s="435"/>
      <c r="CV169" s="435"/>
      <c r="CW169" s="435"/>
      <c r="CX169" s="435"/>
      <c r="CY169" s="435"/>
      <c r="CZ169" s="435"/>
      <c r="DA169" s="435"/>
      <c r="DB169" s="435"/>
      <c r="DC169" s="435"/>
      <c r="DD169" s="435"/>
      <c r="DE169" s="435"/>
      <c r="DF169" s="435"/>
      <c r="DG169" s="435"/>
      <c r="DH169" s="435"/>
      <c r="DI169" s="435"/>
      <c r="DJ169" s="435"/>
      <c r="DK169" s="435"/>
      <c r="DL169" s="435"/>
      <c r="DM169" s="435"/>
      <c r="DN169" s="435"/>
      <c r="DO169" s="435"/>
      <c r="DP169" s="435"/>
      <c r="DQ169" s="435"/>
      <c r="DR169" s="435"/>
      <c r="DS169" s="435"/>
      <c r="DT169" s="435"/>
      <c r="DU169" s="435"/>
      <c r="DV169" s="435"/>
      <c r="DW169" s="435"/>
      <c r="DX169" s="435"/>
      <c r="DY169" s="435"/>
      <c r="DZ169" s="435"/>
      <c r="EA169" s="435"/>
      <c r="EB169" s="435"/>
      <c r="EC169" s="435"/>
      <c r="ED169" s="435"/>
      <c r="EE169" s="435"/>
      <c r="EF169" s="435"/>
      <c r="EG169" s="435"/>
      <c r="EH169" s="435"/>
      <c r="EI169" s="435"/>
      <c r="EJ169" s="435"/>
      <c r="EK169" s="435"/>
      <c r="EL169" s="435"/>
      <c r="EM169" s="435"/>
      <c r="EN169" s="435"/>
      <c r="EO169" s="435"/>
      <c r="EP169" s="435"/>
      <c r="EQ169" s="435"/>
      <c r="ER169" s="435"/>
      <c r="ES169" s="435"/>
      <c r="ET169" s="435"/>
      <c r="EU169" s="435"/>
      <c r="EV169" s="435"/>
      <c r="EW169" s="435"/>
      <c r="EX169" s="435"/>
      <c r="EY169" s="435"/>
      <c r="EZ169" s="435"/>
      <c r="FA169" s="435"/>
      <c r="FB169" s="435"/>
      <c r="FC169" s="435"/>
      <c r="FD169" s="435"/>
      <c r="FE169" s="435"/>
      <c r="FF169" s="435"/>
      <c r="FG169" s="435"/>
      <c r="FH169" s="435"/>
      <c r="FI169" s="435"/>
      <c r="FJ169" s="435"/>
      <c r="FK169" s="435"/>
      <c r="FL169" s="435"/>
      <c r="FM169" s="435"/>
      <c r="FN169" s="435"/>
      <c r="FO169" s="435"/>
      <c r="FP169" s="435"/>
      <c r="FQ169" s="435"/>
      <c r="FR169" s="435"/>
      <c r="FS169" s="435"/>
      <c r="FT169" s="435"/>
      <c r="FU169" s="435"/>
      <c r="FV169" s="435"/>
      <c r="FW169" s="435"/>
      <c r="FX169" s="435"/>
      <c r="FY169" s="435"/>
      <c r="FZ169" s="435"/>
      <c r="GA169" s="435"/>
      <c r="GB169" s="435"/>
      <c r="GC169" s="435"/>
      <c r="GD169" s="435"/>
      <c r="GE169" s="435"/>
      <c r="GF169" s="435"/>
      <c r="GG169" s="435"/>
      <c r="GH169" s="435"/>
      <c r="GI169" s="435"/>
      <c r="GJ169" s="435"/>
      <c r="GK169" s="435"/>
      <c r="GL169" s="435"/>
      <c r="GM169" s="435"/>
      <c r="GN169" s="435"/>
      <c r="GO169" s="435"/>
      <c r="GP169" s="435"/>
      <c r="GQ169" s="435"/>
      <c r="GR169" s="435"/>
      <c r="GS169" s="435"/>
      <c r="GT169" s="435"/>
      <c r="GU169" s="435"/>
      <c r="GV169" s="435"/>
      <c r="GW169" s="435"/>
      <c r="GX169" s="435"/>
      <c r="GY169" s="435"/>
      <c r="GZ169" s="435"/>
      <c r="HA169" s="435"/>
      <c r="HB169" s="435"/>
      <c r="HC169" s="435"/>
      <c r="HD169" s="435"/>
      <c r="HE169" s="435"/>
      <c r="HF169" s="435"/>
      <c r="HG169" s="435"/>
      <c r="HH169" s="435"/>
      <c r="HI169" s="435"/>
      <c r="HJ169" s="435"/>
      <c r="HK169" s="435"/>
      <c r="HL169" s="435"/>
      <c r="HM169" s="435"/>
      <c r="HN169" s="435"/>
      <c r="HO169" s="435"/>
      <c r="HP169" s="435"/>
      <c r="HQ169" s="435"/>
      <c r="HR169" s="435"/>
      <c r="HS169" s="435"/>
      <c r="HT169" s="435"/>
      <c r="HU169" s="435"/>
      <c r="HV169" s="435"/>
      <c r="HW169" s="435"/>
      <c r="HX169" s="435"/>
      <c r="HY169" s="435"/>
      <c r="HZ169" s="435"/>
      <c r="IA169" s="435"/>
      <c r="IB169" s="435"/>
      <c r="IC169" s="435"/>
      <c r="ID169" s="435"/>
      <c r="IE169" s="435"/>
      <c r="IF169" s="435"/>
      <c r="IG169" s="435"/>
      <c r="IH169" s="435"/>
      <c r="II169" s="435"/>
      <c r="IJ169" s="435"/>
      <c r="IK169" s="435"/>
      <c r="IL169" s="435"/>
      <c r="IM169" s="435"/>
      <c r="IN169" s="435"/>
      <c r="IO169" s="435"/>
      <c r="IP169" s="435"/>
      <c r="IQ169" s="435"/>
      <c r="IR169" s="435"/>
      <c r="IS169" s="435"/>
      <c r="IT169" s="435"/>
      <c r="IU169" s="435"/>
      <c r="IV169" s="435"/>
    </row>
    <row r="170" spans="2:256" ht="51" hidden="1" customHeight="1" x14ac:dyDescent="0.2">
      <c r="B170" s="435"/>
      <c r="C170" s="435"/>
      <c r="D170" s="435"/>
      <c r="E170" s="435"/>
      <c r="F170" s="435"/>
      <c r="G170" s="435"/>
      <c r="H170" s="435"/>
      <c r="I170" s="435"/>
      <c r="J170" s="435"/>
      <c r="K170" s="435"/>
      <c r="L170" s="435"/>
      <c r="M170" s="435"/>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435"/>
      <c r="AJ170" s="435"/>
      <c r="AK170" s="435"/>
      <c r="AL170" s="435"/>
      <c r="AM170" s="435"/>
      <c r="AN170" s="435"/>
      <c r="AO170" s="435"/>
      <c r="AP170" s="435"/>
      <c r="AQ170" s="435"/>
      <c r="AR170" s="435"/>
      <c r="AS170" s="435"/>
      <c r="AT170" s="435"/>
      <c r="AU170" s="435"/>
      <c r="AV170" s="435"/>
      <c r="AW170" s="435"/>
      <c r="AX170" s="435"/>
      <c r="AY170" s="435"/>
      <c r="AZ170" s="435"/>
      <c r="BA170" s="435"/>
      <c r="BB170" s="435"/>
      <c r="BC170" s="435"/>
      <c r="BD170" s="435"/>
      <c r="BE170" s="435"/>
      <c r="BF170" s="435"/>
      <c r="BG170" s="435"/>
      <c r="BH170" s="435"/>
      <c r="BI170" s="435"/>
      <c r="BJ170" s="435"/>
      <c r="BK170" s="435"/>
      <c r="BL170" s="435"/>
      <c r="BM170" s="435"/>
      <c r="BN170" s="435"/>
      <c r="BO170" s="435"/>
      <c r="BP170" s="435"/>
      <c r="BQ170" s="435"/>
      <c r="BR170" s="435"/>
      <c r="BS170" s="435"/>
      <c r="BT170" s="435"/>
      <c r="BU170" s="435"/>
      <c r="BV170" s="435"/>
      <c r="BW170" s="435"/>
      <c r="BX170" s="435"/>
      <c r="BY170" s="435"/>
      <c r="BZ170" s="435"/>
      <c r="CA170" s="435"/>
      <c r="CB170" s="435"/>
      <c r="CC170" s="435"/>
      <c r="CD170" s="435"/>
      <c r="CE170" s="435"/>
      <c r="CF170" s="435"/>
      <c r="CG170" s="435"/>
      <c r="CH170" s="435"/>
      <c r="CI170" s="435"/>
      <c r="CJ170" s="435"/>
      <c r="CK170" s="435"/>
      <c r="CL170" s="435"/>
      <c r="CM170" s="435"/>
      <c r="CN170" s="435"/>
      <c r="CO170" s="435"/>
      <c r="CP170" s="435"/>
      <c r="CQ170" s="435"/>
      <c r="CR170" s="435"/>
      <c r="CS170" s="435"/>
      <c r="CT170" s="435"/>
      <c r="CU170" s="435"/>
      <c r="CV170" s="435"/>
      <c r="CW170" s="435"/>
      <c r="CX170" s="435"/>
      <c r="CY170" s="435"/>
      <c r="CZ170" s="435"/>
      <c r="DA170" s="435"/>
      <c r="DB170" s="435"/>
      <c r="DC170" s="435"/>
      <c r="DD170" s="435"/>
      <c r="DE170" s="435"/>
      <c r="DF170" s="435"/>
      <c r="DG170" s="435"/>
      <c r="DH170" s="435"/>
      <c r="DI170" s="435"/>
      <c r="DJ170" s="435"/>
      <c r="DK170" s="435"/>
      <c r="DL170" s="435"/>
      <c r="DM170" s="435"/>
      <c r="DN170" s="435"/>
      <c r="DO170" s="435"/>
      <c r="DP170" s="435"/>
      <c r="DQ170" s="435"/>
      <c r="DR170" s="435"/>
      <c r="DS170" s="435"/>
      <c r="DT170" s="435"/>
      <c r="DU170" s="435"/>
      <c r="DV170" s="435"/>
      <c r="DW170" s="435"/>
      <c r="DX170" s="435"/>
      <c r="DY170" s="435"/>
      <c r="DZ170" s="435"/>
      <c r="EA170" s="435"/>
      <c r="EB170" s="435"/>
      <c r="EC170" s="435"/>
      <c r="ED170" s="435"/>
      <c r="EE170" s="435"/>
      <c r="EF170" s="435"/>
      <c r="EG170" s="435"/>
      <c r="EH170" s="435"/>
      <c r="EI170" s="435"/>
      <c r="EJ170" s="435"/>
      <c r="EK170" s="435"/>
      <c r="EL170" s="435"/>
      <c r="EM170" s="435"/>
      <c r="EN170" s="435"/>
      <c r="EO170" s="435"/>
      <c r="EP170" s="435"/>
      <c r="EQ170" s="435"/>
      <c r="ER170" s="435"/>
      <c r="ES170" s="435"/>
      <c r="ET170" s="435"/>
      <c r="EU170" s="435"/>
      <c r="EV170" s="435"/>
      <c r="EW170" s="435"/>
      <c r="EX170" s="435"/>
      <c r="EY170" s="435"/>
      <c r="EZ170" s="435"/>
      <c r="FA170" s="435"/>
      <c r="FB170" s="435"/>
      <c r="FC170" s="435"/>
      <c r="FD170" s="435"/>
      <c r="FE170" s="435"/>
      <c r="FF170" s="435"/>
      <c r="FG170" s="435"/>
      <c r="FH170" s="435"/>
      <c r="FI170" s="435"/>
      <c r="FJ170" s="435"/>
      <c r="FK170" s="435"/>
      <c r="FL170" s="435"/>
      <c r="FM170" s="435"/>
      <c r="FN170" s="435"/>
      <c r="FO170" s="435"/>
      <c r="FP170" s="435"/>
      <c r="FQ170" s="435"/>
      <c r="FR170" s="435"/>
      <c r="FS170" s="435"/>
      <c r="FT170" s="435"/>
      <c r="FU170" s="435"/>
      <c r="FV170" s="435"/>
      <c r="FW170" s="435"/>
      <c r="FX170" s="435"/>
      <c r="FY170" s="435"/>
      <c r="FZ170" s="435"/>
      <c r="GA170" s="435"/>
      <c r="GB170" s="435"/>
      <c r="GC170" s="435"/>
      <c r="GD170" s="435"/>
      <c r="GE170" s="435"/>
      <c r="GF170" s="435"/>
      <c r="GG170" s="435"/>
      <c r="GH170" s="435"/>
      <c r="GI170" s="435"/>
      <c r="GJ170" s="435"/>
      <c r="GK170" s="435"/>
      <c r="GL170" s="435"/>
      <c r="GM170" s="435"/>
      <c r="GN170" s="435"/>
      <c r="GO170" s="435"/>
      <c r="GP170" s="435"/>
      <c r="GQ170" s="435"/>
      <c r="GR170" s="435"/>
      <c r="GS170" s="435"/>
      <c r="GT170" s="435"/>
      <c r="GU170" s="435"/>
      <c r="GV170" s="435"/>
      <c r="GW170" s="435"/>
      <c r="GX170" s="435"/>
      <c r="GY170" s="435"/>
      <c r="GZ170" s="435"/>
      <c r="HA170" s="435"/>
      <c r="HB170" s="435"/>
      <c r="HC170" s="435"/>
      <c r="HD170" s="435"/>
      <c r="HE170" s="435"/>
      <c r="HF170" s="435"/>
      <c r="HG170" s="435"/>
      <c r="HH170" s="435"/>
      <c r="HI170" s="435"/>
      <c r="HJ170" s="435"/>
      <c r="HK170" s="435"/>
      <c r="HL170" s="435"/>
      <c r="HM170" s="435"/>
      <c r="HN170" s="435"/>
      <c r="HO170" s="435"/>
      <c r="HP170" s="435"/>
      <c r="HQ170" s="435"/>
      <c r="HR170" s="435"/>
      <c r="HS170" s="435"/>
      <c r="HT170" s="435"/>
      <c r="HU170" s="435"/>
      <c r="HV170" s="435"/>
      <c r="HW170" s="435"/>
      <c r="HX170" s="435"/>
      <c r="HY170" s="435"/>
      <c r="HZ170" s="435"/>
      <c r="IA170" s="435"/>
      <c r="IB170" s="435"/>
      <c r="IC170" s="435"/>
      <c r="ID170" s="435"/>
      <c r="IE170" s="435"/>
      <c r="IF170" s="435"/>
      <c r="IG170" s="435"/>
      <c r="IH170" s="435"/>
      <c r="II170" s="435"/>
      <c r="IJ170" s="435"/>
      <c r="IK170" s="435"/>
      <c r="IL170" s="435"/>
      <c r="IM170" s="435"/>
      <c r="IN170" s="435"/>
      <c r="IO170" s="435"/>
      <c r="IP170" s="435"/>
      <c r="IQ170" s="435"/>
      <c r="IR170" s="435"/>
      <c r="IS170" s="435"/>
      <c r="IT170" s="435"/>
      <c r="IU170" s="435"/>
      <c r="IV170" s="435"/>
    </row>
    <row r="171" spans="2:256" ht="51" hidden="1" customHeight="1" x14ac:dyDescent="0.2">
      <c r="B171" s="435"/>
      <c r="C171" s="435"/>
      <c r="D171" s="435"/>
      <c r="E171" s="435"/>
      <c r="F171" s="435"/>
      <c r="G171" s="435"/>
      <c r="H171" s="435"/>
      <c r="I171" s="435"/>
      <c r="J171" s="435"/>
      <c r="K171" s="435"/>
      <c r="L171" s="435"/>
      <c r="M171" s="435"/>
      <c r="N171" s="435"/>
      <c r="O171" s="435"/>
      <c r="P171" s="435"/>
      <c r="Q171" s="435"/>
      <c r="R171" s="435"/>
      <c r="S171" s="435"/>
      <c r="T171" s="435"/>
      <c r="U171" s="435"/>
      <c r="V171" s="435"/>
      <c r="W171" s="435"/>
      <c r="X171" s="435"/>
      <c r="Y171" s="435"/>
      <c r="Z171" s="435"/>
      <c r="AA171" s="435"/>
      <c r="AB171" s="435"/>
      <c r="AC171" s="435"/>
      <c r="AD171" s="435"/>
      <c r="AE171" s="435"/>
      <c r="AF171" s="435"/>
      <c r="AG171" s="435"/>
      <c r="AH171" s="435"/>
      <c r="AI171" s="435"/>
      <c r="AJ171" s="435"/>
      <c r="AK171" s="435"/>
      <c r="AL171" s="435"/>
      <c r="AM171" s="435"/>
      <c r="AN171" s="435"/>
      <c r="AO171" s="435"/>
      <c r="AP171" s="435"/>
      <c r="AQ171" s="435"/>
      <c r="AR171" s="435"/>
      <c r="AS171" s="435"/>
      <c r="AT171" s="435"/>
      <c r="AU171" s="435"/>
      <c r="AV171" s="435"/>
      <c r="AW171" s="435"/>
      <c r="AX171" s="435"/>
      <c r="AY171" s="435"/>
      <c r="AZ171" s="435"/>
      <c r="BA171" s="435"/>
      <c r="BB171" s="435"/>
      <c r="BC171" s="435"/>
      <c r="BD171" s="435"/>
      <c r="BE171" s="435"/>
      <c r="BF171" s="435"/>
      <c r="BG171" s="435"/>
      <c r="BH171" s="435"/>
      <c r="BI171" s="435"/>
      <c r="BJ171" s="435"/>
      <c r="BK171" s="435"/>
      <c r="BL171" s="435"/>
      <c r="BM171" s="435"/>
      <c r="BN171" s="435"/>
      <c r="BO171" s="435"/>
      <c r="BP171" s="435"/>
      <c r="BQ171" s="435"/>
      <c r="BR171" s="435"/>
      <c r="BS171" s="435"/>
      <c r="BT171" s="435"/>
      <c r="BU171" s="435"/>
      <c r="BV171" s="435"/>
      <c r="BW171" s="435"/>
      <c r="BX171" s="435"/>
      <c r="BY171" s="435"/>
      <c r="BZ171" s="435"/>
      <c r="CA171" s="435"/>
      <c r="CB171" s="435"/>
      <c r="CC171" s="435"/>
      <c r="CD171" s="435"/>
      <c r="CE171" s="435"/>
      <c r="CF171" s="435"/>
      <c r="CG171" s="435"/>
      <c r="CH171" s="435"/>
      <c r="CI171" s="435"/>
      <c r="CJ171" s="435"/>
      <c r="CK171" s="435"/>
      <c r="CL171" s="435"/>
      <c r="CM171" s="435"/>
      <c r="CN171" s="435"/>
      <c r="CO171" s="435"/>
      <c r="CP171" s="435"/>
      <c r="CQ171" s="435"/>
      <c r="CR171" s="435"/>
      <c r="CS171" s="435"/>
      <c r="CT171" s="435"/>
      <c r="CU171" s="435"/>
      <c r="CV171" s="435"/>
      <c r="CW171" s="435"/>
      <c r="CX171" s="435"/>
      <c r="CY171" s="435"/>
      <c r="CZ171" s="435"/>
      <c r="DA171" s="435"/>
      <c r="DB171" s="435"/>
      <c r="DC171" s="435"/>
      <c r="DD171" s="435"/>
      <c r="DE171" s="435"/>
      <c r="DF171" s="435"/>
      <c r="DG171" s="435"/>
      <c r="DH171" s="435"/>
      <c r="DI171" s="435"/>
      <c r="DJ171" s="435"/>
      <c r="DK171" s="435"/>
      <c r="DL171" s="435"/>
      <c r="DM171" s="435"/>
      <c r="DN171" s="435"/>
      <c r="DO171" s="435"/>
      <c r="DP171" s="435"/>
      <c r="DQ171" s="435"/>
      <c r="DR171" s="435"/>
      <c r="DS171" s="435"/>
      <c r="DT171" s="435"/>
      <c r="DU171" s="435"/>
      <c r="DV171" s="435"/>
      <c r="DW171" s="435"/>
      <c r="DX171" s="435"/>
      <c r="DY171" s="435"/>
      <c r="DZ171" s="435"/>
      <c r="EA171" s="435"/>
      <c r="EB171" s="435"/>
      <c r="EC171" s="435"/>
      <c r="ED171" s="435"/>
      <c r="EE171" s="435"/>
      <c r="EF171" s="435"/>
      <c r="EG171" s="435"/>
      <c r="EH171" s="435"/>
      <c r="EI171" s="435"/>
      <c r="EJ171" s="435"/>
      <c r="EK171" s="435"/>
      <c r="EL171" s="435"/>
      <c r="EM171" s="435"/>
      <c r="EN171" s="435"/>
      <c r="EO171" s="435"/>
      <c r="EP171" s="435"/>
      <c r="EQ171" s="435"/>
      <c r="ER171" s="435"/>
      <c r="ES171" s="435"/>
      <c r="ET171" s="435"/>
      <c r="EU171" s="435"/>
      <c r="EV171" s="435"/>
      <c r="EW171" s="435"/>
      <c r="EX171" s="435"/>
      <c r="EY171" s="435"/>
      <c r="EZ171" s="435"/>
      <c r="FA171" s="435"/>
      <c r="FB171" s="435"/>
      <c r="FC171" s="435"/>
      <c r="FD171" s="435"/>
      <c r="FE171" s="435"/>
      <c r="FF171" s="435"/>
      <c r="FG171" s="435"/>
      <c r="FH171" s="435"/>
      <c r="FI171" s="435"/>
      <c r="FJ171" s="435"/>
      <c r="FK171" s="435"/>
      <c r="FL171" s="435"/>
      <c r="FM171" s="435"/>
      <c r="FN171" s="435"/>
      <c r="FO171" s="435"/>
      <c r="FP171" s="435"/>
      <c r="FQ171" s="435"/>
      <c r="FR171" s="435"/>
      <c r="FS171" s="435"/>
      <c r="FT171" s="435"/>
      <c r="FU171" s="435"/>
      <c r="FV171" s="435"/>
      <c r="FW171" s="435"/>
      <c r="FX171" s="435"/>
      <c r="FY171" s="435"/>
      <c r="FZ171" s="435"/>
      <c r="GA171" s="435"/>
      <c r="GB171" s="435"/>
      <c r="GC171" s="435"/>
      <c r="GD171" s="435"/>
      <c r="GE171" s="435"/>
      <c r="GF171" s="435"/>
      <c r="GG171" s="435"/>
      <c r="GH171" s="435"/>
      <c r="GI171" s="435"/>
      <c r="GJ171" s="435"/>
      <c r="GK171" s="435"/>
      <c r="GL171" s="435"/>
      <c r="GM171" s="435"/>
      <c r="GN171" s="435"/>
      <c r="GO171" s="435"/>
      <c r="GP171" s="435"/>
      <c r="GQ171" s="435"/>
      <c r="GR171" s="435"/>
      <c r="GS171" s="435"/>
      <c r="GT171" s="435"/>
      <c r="GU171" s="435"/>
      <c r="GV171" s="435"/>
      <c r="GW171" s="435"/>
      <c r="GX171" s="435"/>
      <c r="GY171" s="435"/>
      <c r="GZ171" s="435"/>
      <c r="HA171" s="435"/>
      <c r="HB171" s="435"/>
      <c r="HC171" s="435"/>
      <c r="HD171" s="435"/>
      <c r="HE171" s="435"/>
      <c r="HF171" s="435"/>
      <c r="HG171" s="435"/>
      <c r="HH171" s="435"/>
      <c r="HI171" s="435"/>
      <c r="HJ171" s="435"/>
      <c r="HK171" s="435"/>
      <c r="HL171" s="435"/>
      <c r="HM171" s="435"/>
      <c r="HN171" s="435"/>
      <c r="HO171" s="435"/>
      <c r="HP171" s="435"/>
      <c r="HQ171" s="435"/>
      <c r="HR171" s="435"/>
      <c r="HS171" s="435"/>
      <c r="HT171" s="435"/>
      <c r="HU171" s="435"/>
      <c r="HV171" s="435"/>
      <c r="HW171" s="435"/>
      <c r="HX171" s="435"/>
      <c r="HY171" s="435"/>
      <c r="HZ171" s="435"/>
      <c r="IA171" s="435"/>
      <c r="IB171" s="435"/>
      <c r="IC171" s="435"/>
      <c r="ID171" s="435"/>
      <c r="IE171" s="435"/>
      <c r="IF171" s="435"/>
      <c r="IG171" s="435"/>
      <c r="IH171" s="435"/>
      <c r="II171" s="435"/>
      <c r="IJ171" s="435"/>
      <c r="IK171" s="435"/>
      <c r="IL171" s="435"/>
      <c r="IM171" s="435"/>
      <c r="IN171" s="435"/>
      <c r="IO171" s="435"/>
      <c r="IP171" s="435"/>
      <c r="IQ171" s="435"/>
      <c r="IR171" s="435"/>
      <c r="IS171" s="435"/>
      <c r="IT171" s="435"/>
      <c r="IU171" s="435"/>
      <c r="IV171" s="435"/>
    </row>
    <row r="172" spans="2:256" ht="51" hidden="1" customHeight="1" x14ac:dyDescent="0.2">
      <c r="B172" s="435"/>
      <c r="C172" s="435"/>
      <c r="D172" s="435"/>
      <c r="E172" s="435"/>
      <c r="F172" s="435"/>
      <c r="G172" s="435"/>
      <c r="H172" s="435"/>
      <c r="I172" s="435"/>
      <c r="J172" s="435"/>
      <c r="K172" s="435"/>
      <c r="L172" s="435"/>
      <c r="M172" s="435"/>
      <c r="N172" s="435"/>
      <c r="O172" s="435"/>
      <c r="P172" s="435"/>
      <c r="Q172" s="435"/>
      <c r="R172" s="435"/>
      <c r="S172" s="435"/>
      <c r="T172" s="435"/>
      <c r="U172" s="435"/>
      <c r="V172" s="435"/>
      <c r="W172" s="435"/>
      <c r="X172" s="435"/>
      <c r="Y172" s="435"/>
      <c r="Z172" s="435"/>
      <c r="AA172" s="435"/>
      <c r="AB172" s="435"/>
      <c r="AC172" s="435"/>
      <c r="AD172" s="435"/>
      <c r="AE172" s="435"/>
      <c r="AF172" s="435"/>
      <c r="AG172" s="435"/>
      <c r="AH172" s="435"/>
      <c r="AI172" s="435"/>
      <c r="AJ172" s="435"/>
      <c r="AK172" s="435"/>
      <c r="AL172" s="435"/>
      <c r="AM172" s="435"/>
      <c r="AN172" s="435"/>
      <c r="AO172" s="435"/>
      <c r="AP172" s="435"/>
      <c r="AQ172" s="435"/>
      <c r="AR172" s="435"/>
      <c r="AS172" s="435"/>
      <c r="AT172" s="435"/>
      <c r="AU172" s="435"/>
      <c r="AV172" s="435"/>
      <c r="AW172" s="435"/>
      <c r="AX172" s="435"/>
      <c r="AY172" s="435"/>
      <c r="AZ172" s="435"/>
      <c r="BA172" s="435"/>
      <c r="BB172" s="435"/>
      <c r="BC172" s="435"/>
      <c r="BD172" s="435"/>
      <c r="BE172" s="435"/>
      <c r="BF172" s="435"/>
      <c r="BG172" s="435"/>
      <c r="BH172" s="435"/>
      <c r="BI172" s="435"/>
      <c r="BJ172" s="435"/>
      <c r="BK172" s="435"/>
      <c r="BL172" s="435"/>
      <c r="BM172" s="435"/>
      <c r="BN172" s="435"/>
      <c r="BO172" s="435"/>
      <c r="BP172" s="435"/>
      <c r="BQ172" s="435"/>
      <c r="BR172" s="435"/>
      <c r="BS172" s="435"/>
      <c r="BT172" s="435"/>
      <c r="BU172" s="435"/>
      <c r="BV172" s="435"/>
      <c r="BW172" s="435"/>
      <c r="BX172" s="435"/>
      <c r="BY172" s="435"/>
      <c r="BZ172" s="435"/>
      <c r="CA172" s="435"/>
      <c r="CB172" s="435"/>
      <c r="CC172" s="435"/>
      <c r="CD172" s="435"/>
      <c r="CE172" s="435"/>
      <c r="CF172" s="435"/>
      <c r="CG172" s="435"/>
      <c r="CH172" s="435"/>
      <c r="CI172" s="435"/>
      <c r="CJ172" s="435"/>
      <c r="CK172" s="435"/>
      <c r="CL172" s="435"/>
      <c r="CM172" s="435"/>
      <c r="CN172" s="435"/>
      <c r="CO172" s="435"/>
      <c r="CP172" s="435"/>
      <c r="CQ172" s="435"/>
      <c r="CR172" s="435"/>
      <c r="CS172" s="435"/>
      <c r="CT172" s="435"/>
      <c r="CU172" s="435"/>
      <c r="CV172" s="435"/>
      <c r="CW172" s="435"/>
      <c r="CX172" s="435"/>
      <c r="CY172" s="435"/>
      <c r="CZ172" s="435"/>
      <c r="DA172" s="435"/>
      <c r="DB172" s="435"/>
      <c r="DC172" s="435"/>
      <c r="DD172" s="435"/>
      <c r="DE172" s="435"/>
      <c r="DF172" s="435"/>
      <c r="DG172" s="435"/>
      <c r="DH172" s="435"/>
      <c r="DI172" s="435"/>
      <c r="DJ172" s="435"/>
      <c r="DK172" s="435"/>
      <c r="DL172" s="435"/>
      <c r="DM172" s="435"/>
      <c r="DN172" s="435"/>
      <c r="DO172" s="435"/>
      <c r="DP172" s="435"/>
      <c r="DQ172" s="435"/>
      <c r="DR172" s="435"/>
      <c r="DS172" s="435"/>
      <c r="DT172" s="435"/>
      <c r="DU172" s="435"/>
      <c r="DV172" s="435"/>
      <c r="DW172" s="435"/>
      <c r="DX172" s="435"/>
      <c r="DY172" s="435"/>
      <c r="DZ172" s="435"/>
      <c r="EA172" s="435"/>
      <c r="EB172" s="435"/>
      <c r="EC172" s="435"/>
      <c r="ED172" s="435"/>
      <c r="EE172" s="435"/>
      <c r="EF172" s="435"/>
      <c r="EG172" s="435"/>
      <c r="EH172" s="435"/>
      <c r="EI172" s="435"/>
      <c r="EJ172" s="435"/>
      <c r="EK172" s="435"/>
      <c r="EL172" s="435"/>
      <c r="EM172" s="435"/>
      <c r="EN172" s="435"/>
      <c r="EO172" s="435"/>
      <c r="EP172" s="435"/>
      <c r="EQ172" s="435"/>
      <c r="ER172" s="435"/>
      <c r="ES172" s="435"/>
      <c r="ET172" s="435"/>
      <c r="EU172" s="435"/>
      <c r="EV172" s="435"/>
      <c r="EW172" s="435"/>
      <c r="EX172" s="435"/>
      <c r="EY172" s="435"/>
      <c r="EZ172" s="435"/>
      <c r="FA172" s="435"/>
      <c r="FB172" s="435"/>
      <c r="FC172" s="435"/>
      <c r="FD172" s="435"/>
      <c r="FE172" s="435"/>
      <c r="FF172" s="435"/>
      <c r="FG172" s="435"/>
      <c r="FH172" s="435"/>
      <c r="FI172" s="435"/>
      <c r="FJ172" s="435"/>
      <c r="FK172" s="435"/>
      <c r="FL172" s="435"/>
      <c r="FM172" s="435"/>
      <c r="FN172" s="435"/>
      <c r="FO172" s="435"/>
      <c r="FP172" s="435"/>
      <c r="FQ172" s="435"/>
      <c r="FR172" s="435"/>
      <c r="FS172" s="435"/>
      <c r="FT172" s="435"/>
      <c r="FU172" s="435"/>
      <c r="FV172" s="435"/>
      <c r="FW172" s="435"/>
      <c r="FX172" s="435"/>
      <c r="FY172" s="435"/>
      <c r="FZ172" s="435"/>
      <c r="GA172" s="435"/>
      <c r="GB172" s="435"/>
      <c r="GC172" s="435"/>
      <c r="GD172" s="435"/>
      <c r="GE172" s="435"/>
      <c r="GF172" s="435"/>
      <c r="GG172" s="435"/>
      <c r="GH172" s="435"/>
      <c r="GI172" s="435"/>
      <c r="GJ172" s="435"/>
      <c r="GK172" s="435"/>
      <c r="GL172" s="435"/>
      <c r="GM172" s="435"/>
      <c r="GN172" s="435"/>
      <c r="GO172" s="435"/>
      <c r="GP172" s="435"/>
      <c r="GQ172" s="435"/>
      <c r="GR172" s="435"/>
      <c r="GS172" s="435"/>
      <c r="GT172" s="435"/>
      <c r="GU172" s="435"/>
      <c r="GV172" s="435"/>
      <c r="GW172" s="435"/>
      <c r="GX172" s="435"/>
      <c r="GY172" s="435"/>
      <c r="GZ172" s="435"/>
      <c r="HA172" s="435"/>
      <c r="HB172" s="435"/>
      <c r="HC172" s="435"/>
      <c r="HD172" s="435"/>
      <c r="HE172" s="435"/>
      <c r="HF172" s="435"/>
      <c r="HG172" s="435"/>
      <c r="HH172" s="435"/>
      <c r="HI172" s="435"/>
      <c r="HJ172" s="435"/>
      <c r="HK172" s="435"/>
      <c r="HL172" s="435"/>
      <c r="HM172" s="435"/>
      <c r="HN172" s="435"/>
      <c r="HO172" s="435"/>
      <c r="HP172" s="435"/>
      <c r="HQ172" s="435"/>
      <c r="HR172" s="435"/>
      <c r="HS172" s="435"/>
      <c r="HT172" s="435"/>
      <c r="HU172" s="435"/>
      <c r="HV172" s="435"/>
      <c r="HW172" s="435"/>
      <c r="HX172" s="435"/>
      <c r="HY172" s="435"/>
      <c r="HZ172" s="435"/>
      <c r="IA172" s="435"/>
      <c r="IB172" s="435"/>
      <c r="IC172" s="435"/>
      <c r="ID172" s="435"/>
      <c r="IE172" s="435"/>
      <c r="IF172" s="435"/>
      <c r="IG172" s="435"/>
      <c r="IH172" s="435"/>
      <c r="II172" s="435"/>
      <c r="IJ172" s="435"/>
      <c r="IK172" s="435"/>
      <c r="IL172" s="435"/>
      <c r="IM172" s="435"/>
      <c r="IN172" s="435"/>
      <c r="IO172" s="435"/>
      <c r="IP172" s="435"/>
      <c r="IQ172" s="435"/>
      <c r="IR172" s="435"/>
      <c r="IS172" s="435"/>
      <c r="IT172" s="435"/>
      <c r="IU172" s="435"/>
      <c r="IV172" s="435"/>
    </row>
    <row r="173" spans="2:256" ht="51" hidden="1" customHeight="1" x14ac:dyDescent="0.2">
      <c r="B173" s="435"/>
      <c r="C173" s="435"/>
      <c r="D173" s="435"/>
      <c r="E173" s="435"/>
      <c r="F173" s="435"/>
      <c r="G173" s="435"/>
      <c r="H173" s="435"/>
      <c r="I173" s="435"/>
      <c r="J173" s="435"/>
      <c r="K173" s="435"/>
      <c r="L173" s="435"/>
      <c r="M173" s="435"/>
      <c r="N173" s="435"/>
      <c r="O173" s="435"/>
      <c r="P173" s="435"/>
      <c r="Q173" s="435"/>
      <c r="R173" s="435"/>
      <c r="S173" s="435"/>
      <c r="T173" s="435"/>
      <c r="U173" s="435"/>
      <c r="V173" s="435"/>
      <c r="W173" s="435"/>
      <c r="X173" s="435"/>
      <c r="Y173" s="435"/>
      <c r="Z173" s="435"/>
      <c r="AA173" s="435"/>
      <c r="AB173" s="435"/>
      <c r="AC173" s="435"/>
      <c r="AD173" s="435"/>
      <c r="AE173" s="435"/>
      <c r="AF173" s="435"/>
      <c r="AG173" s="435"/>
      <c r="AH173" s="435"/>
      <c r="AI173" s="435"/>
      <c r="AJ173" s="435"/>
      <c r="AK173" s="435"/>
      <c r="AL173" s="435"/>
      <c r="AM173" s="435"/>
      <c r="AN173" s="435"/>
      <c r="AO173" s="435"/>
      <c r="AP173" s="435"/>
      <c r="AQ173" s="435"/>
      <c r="AR173" s="435"/>
      <c r="AS173" s="435"/>
      <c r="AT173" s="435"/>
      <c r="AU173" s="435"/>
      <c r="AV173" s="435"/>
      <c r="AW173" s="435"/>
      <c r="AX173" s="435"/>
      <c r="AY173" s="435"/>
      <c r="AZ173" s="435"/>
      <c r="BA173" s="435"/>
      <c r="BB173" s="435"/>
      <c r="BC173" s="435"/>
      <c r="BD173" s="435"/>
      <c r="BE173" s="435"/>
      <c r="BF173" s="435"/>
      <c r="BG173" s="435"/>
      <c r="BH173" s="435"/>
      <c r="BI173" s="435"/>
      <c r="BJ173" s="435"/>
      <c r="BK173" s="435"/>
      <c r="BL173" s="435"/>
      <c r="BM173" s="435"/>
      <c r="BN173" s="435"/>
      <c r="BO173" s="435"/>
      <c r="BP173" s="435"/>
      <c r="BQ173" s="435"/>
      <c r="BR173" s="435"/>
      <c r="BS173" s="435"/>
      <c r="BT173" s="435"/>
      <c r="BU173" s="435"/>
      <c r="BV173" s="435"/>
      <c r="BW173" s="435"/>
      <c r="BX173" s="435"/>
      <c r="BY173" s="435"/>
      <c r="BZ173" s="435"/>
      <c r="CA173" s="435"/>
      <c r="CB173" s="435"/>
      <c r="CC173" s="435"/>
      <c r="CD173" s="435"/>
      <c r="CE173" s="435"/>
      <c r="CF173" s="435"/>
      <c r="CG173" s="435"/>
      <c r="CH173" s="435"/>
      <c r="CI173" s="435"/>
      <c r="CJ173" s="435"/>
      <c r="CK173" s="435"/>
      <c r="CL173" s="435"/>
      <c r="CM173" s="435"/>
      <c r="CN173" s="435"/>
      <c r="CO173" s="435"/>
      <c r="CP173" s="435"/>
      <c r="CQ173" s="435"/>
      <c r="CR173" s="435"/>
      <c r="CS173" s="435"/>
      <c r="CT173" s="435"/>
      <c r="CU173" s="435"/>
      <c r="CV173" s="435"/>
      <c r="CW173" s="435"/>
      <c r="CX173" s="435"/>
      <c r="CY173" s="435"/>
      <c r="CZ173" s="435"/>
      <c r="DA173" s="435"/>
      <c r="DB173" s="435"/>
      <c r="DC173" s="435"/>
      <c r="DD173" s="435"/>
      <c r="DE173" s="435"/>
      <c r="DF173" s="435"/>
      <c r="DG173" s="435"/>
      <c r="DH173" s="435"/>
      <c r="DI173" s="435"/>
      <c r="DJ173" s="435"/>
      <c r="DK173" s="435"/>
      <c r="DL173" s="435"/>
      <c r="DM173" s="435"/>
      <c r="DN173" s="435"/>
      <c r="DO173" s="435"/>
      <c r="DP173" s="435"/>
      <c r="DQ173" s="435"/>
      <c r="DR173" s="435"/>
      <c r="DS173" s="435"/>
      <c r="DT173" s="435"/>
      <c r="DU173" s="435"/>
      <c r="DV173" s="435"/>
      <c r="DW173" s="435"/>
      <c r="DX173" s="435"/>
      <c r="DY173" s="435"/>
      <c r="DZ173" s="435"/>
      <c r="EA173" s="435"/>
      <c r="EB173" s="435"/>
      <c r="EC173" s="435"/>
      <c r="ED173" s="435"/>
      <c r="EE173" s="435"/>
      <c r="EF173" s="435"/>
      <c r="EG173" s="435"/>
      <c r="EH173" s="435"/>
      <c r="EI173" s="435"/>
      <c r="EJ173" s="435"/>
      <c r="EK173" s="435"/>
      <c r="EL173" s="435"/>
      <c r="EM173" s="435"/>
      <c r="EN173" s="435"/>
      <c r="EO173" s="435"/>
      <c r="EP173" s="435"/>
      <c r="EQ173" s="435"/>
      <c r="ER173" s="435"/>
      <c r="ES173" s="435"/>
      <c r="ET173" s="435"/>
      <c r="EU173" s="435"/>
      <c r="EV173" s="435"/>
      <c r="EW173" s="435"/>
      <c r="EX173" s="435"/>
      <c r="EY173" s="435"/>
      <c r="EZ173" s="435"/>
      <c r="FA173" s="435"/>
      <c r="FB173" s="435"/>
      <c r="FC173" s="435"/>
      <c r="FD173" s="435"/>
      <c r="FE173" s="435"/>
      <c r="FF173" s="435"/>
      <c r="FG173" s="435"/>
      <c r="FH173" s="435"/>
      <c r="FI173" s="435"/>
      <c r="FJ173" s="435"/>
      <c r="FK173" s="435"/>
      <c r="FL173" s="435"/>
      <c r="FM173" s="435"/>
      <c r="FN173" s="435"/>
      <c r="FO173" s="435"/>
      <c r="FP173" s="435"/>
      <c r="FQ173" s="435"/>
      <c r="FR173" s="435"/>
      <c r="FS173" s="435"/>
      <c r="FT173" s="435"/>
      <c r="FU173" s="435"/>
      <c r="FV173" s="435"/>
      <c r="FW173" s="435"/>
      <c r="FX173" s="435"/>
      <c r="FY173" s="435"/>
      <c r="FZ173" s="435"/>
      <c r="GA173" s="435"/>
      <c r="GB173" s="435"/>
      <c r="GC173" s="435"/>
      <c r="GD173" s="435"/>
      <c r="GE173" s="435"/>
      <c r="GF173" s="435"/>
      <c r="GG173" s="435"/>
      <c r="GH173" s="435"/>
      <c r="GI173" s="435"/>
      <c r="GJ173" s="435"/>
      <c r="GK173" s="435"/>
      <c r="GL173" s="435"/>
      <c r="GM173" s="435"/>
      <c r="GN173" s="435"/>
      <c r="GO173" s="435"/>
      <c r="GP173" s="435"/>
      <c r="GQ173" s="435"/>
      <c r="GR173" s="435"/>
      <c r="GS173" s="435"/>
      <c r="GT173" s="435"/>
      <c r="GU173" s="435"/>
      <c r="GV173" s="435"/>
      <c r="GW173" s="435"/>
      <c r="GX173" s="435"/>
      <c r="GY173" s="435"/>
      <c r="GZ173" s="435"/>
      <c r="HA173" s="435"/>
      <c r="HB173" s="435"/>
      <c r="HC173" s="435"/>
      <c r="HD173" s="435"/>
      <c r="HE173" s="435"/>
      <c r="HF173" s="435"/>
      <c r="HG173" s="435"/>
      <c r="HH173" s="435"/>
      <c r="HI173" s="435"/>
      <c r="HJ173" s="435"/>
      <c r="HK173" s="435"/>
      <c r="HL173" s="435"/>
      <c r="HM173" s="435"/>
      <c r="HN173" s="435"/>
      <c r="HO173" s="435"/>
      <c r="HP173" s="435"/>
      <c r="HQ173" s="435"/>
      <c r="HR173" s="435"/>
      <c r="HS173" s="435"/>
      <c r="HT173" s="435"/>
      <c r="HU173" s="435"/>
      <c r="HV173" s="435"/>
      <c r="HW173" s="435"/>
      <c r="HX173" s="435"/>
      <c r="HY173" s="435"/>
      <c r="HZ173" s="435"/>
      <c r="IA173" s="435"/>
      <c r="IB173" s="435"/>
      <c r="IC173" s="435"/>
      <c r="ID173" s="435"/>
      <c r="IE173" s="435"/>
      <c r="IF173" s="435"/>
      <c r="IG173" s="435"/>
      <c r="IH173" s="435"/>
      <c r="II173" s="435"/>
      <c r="IJ173" s="435"/>
      <c r="IK173" s="435"/>
      <c r="IL173" s="435"/>
      <c r="IM173" s="435"/>
      <c r="IN173" s="435"/>
      <c r="IO173" s="435"/>
      <c r="IP173" s="435"/>
      <c r="IQ173" s="435"/>
      <c r="IR173" s="435"/>
      <c r="IS173" s="435"/>
      <c r="IT173" s="435"/>
      <c r="IU173" s="435"/>
      <c r="IV173" s="435"/>
    </row>
    <row r="174" spans="2:256" ht="51" hidden="1" customHeight="1" x14ac:dyDescent="0.2">
      <c r="B174" s="435"/>
      <c r="C174" s="435"/>
      <c r="D174" s="435"/>
      <c r="E174" s="435"/>
      <c r="F174" s="435"/>
      <c r="G174" s="435"/>
      <c r="H174" s="435"/>
      <c r="I174" s="435"/>
      <c r="J174" s="435"/>
      <c r="K174" s="435"/>
      <c r="L174" s="435"/>
      <c r="M174" s="435"/>
      <c r="N174" s="435"/>
      <c r="O174" s="435"/>
      <c r="P174" s="435"/>
      <c r="Q174" s="435"/>
      <c r="R174" s="435"/>
      <c r="S174" s="435"/>
      <c r="T174" s="435"/>
      <c r="U174" s="435"/>
      <c r="V174" s="435"/>
      <c r="W174" s="435"/>
      <c r="X174" s="435"/>
      <c r="Y174" s="435"/>
      <c r="Z174" s="435"/>
      <c r="AA174" s="435"/>
      <c r="AB174" s="435"/>
      <c r="AC174" s="435"/>
      <c r="AD174" s="435"/>
      <c r="AE174" s="435"/>
      <c r="AF174" s="435"/>
      <c r="AG174" s="435"/>
      <c r="AH174" s="435"/>
      <c r="AI174" s="435"/>
      <c r="AJ174" s="435"/>
      <c r="AK174" s="435"/>
      <c r="AL174" s="435"/>
      <c r="AM174" s="435"/>
      <c r="AN174" s="435"/>
      <c r="AO174" s="435"/>
      <c r="AP174" s="435"/>
      <c r="AQ174" s="435"/>
      <c r="AR174" s="435"/>
      <c r="AS174" s="435"/>
      <c r="AT174" s="435"/>
      <c r="AU174" s="435"/>
      <c r="AV174" s="435"/>
      <c r="AW174" s="435"/>
      <c r="AX174" s="435"/>
      <c r="AY174" s="435"/>
      <c r="AZ174" s="435"/>
      <c r="BA174" s="435"/>
      <c r="BB174" s="435"/>
      <c r="BC174" s="435"/>
      <c r="BD174" s="435"/>
      <c r="BE174" s="435"/>
      <c r="BF174" s="435"/>
      <c r="BG174" s="435"/>
      <c r="BH174" s="435"/>
      <c r="BI174" s="435"/>
      <c r="BJ174" s="435"/>
      <c r="BK174" s="435"/>
      <c r="BL174" s="435"/>
      <c r="BM174" s="435"/>
      <c r="BN174" s="435"/>
      <c r="BO174" s="435"/>
      <c r="BP174" s="435"/>
      <c r="BQ174" s="435"/>
      <c r="BR174" s="435"/>
      <c r="BS174" s="435"/>
      <c r="BT174" s="435"/>
      <c r="BU174" s="435"/>
      <c r="BV174" s="435"/>
      <c r="BW174" s="435"/>
      <c r="BX174" s="435"/>
      <c r="BY174" s="435"/>
      <c r="BZ174" s="435"/>
      <c r="CA174" s="435"/>
      <c r="CB174" s="435"/>
      <c r="CC174" s="435"/>
      <c r="CD174" s="435"/>
      <c r="CE174" s="435"/>
      <c r="CF174" s="435"/>
      <c r="CG174" s="435"/>
      <c r="CH174" s="435"/>
      <c r="CI174" s="435"/>
      <c r="CJ174" s="435"/>
      <c r="CK174" s="435"/>
      <c r="CL174" s="435"/>
      <c r="CM174" s="435"/>
      <c r="CN174" s="435"/>
      <c r="CO174" s="435"/>
      <c r="CP174" s="435"/>
      <c r="CQ174" s="435"/>
      <c r="CR174" s="435"/>
      <c r="CS174" s="435"/>
      <c r="CT174" s="435"/>
      <c r="CU174" s="435"/>
      <c r="CV174" s="435"/>
      <c r="CW174" s="435"/>
      <c r="CX174" s="435"/>
      <c r="CY174" s="435"/>
      <c r="CZ174" s="435"/>
      <c r="DA174" s="435"/>
      <c r="DB174" s="435"/>
      <c r="DC174" s="435"/>
      <c r="DD174" s="435"/>
      <c r="DE174" s="435"/>
      <c r="DF174" s="435"/>
      <c r="DG174" s="435"/>
      <c r="DH174" s="435"/>
      <c r="DI174" s="435"/>
      <c r="DJ174" s="435"/>
      <c r="DK174" s="435"/>
      <c r="DL174" s="435"/>
      <c r="DM174" s="435"/>
      <c r="DN174" s="435"/>
      <c r="DO174" s="435"/>
      <c r="DP174" s="435"/>
      <c r="DQ174" s="435"/>
      <c r="DR174" s="435"/>
      <c r="DS174" s="435"/>
      <c r="DT174" s="435"/>
      <c r="DU174" s="435"/>
      <c r="DV174" s="435"/>
      <c r="DW174" s="435"/>
      <c r="DX174" s="435"/>
      <c r="DY174" s="435"/>
      <c r="DZ174" s="435"/>
      <c r="EA174" s="435"/>
      <c r="EB174" s="435"/>
      <c r="EC174" s="435"/>
      <c r="ED174" s="435"/>
      <c r="EE174" s="435"/>
      <c r="EF174" s="435"/>
      <c r="EG174" s="435"/>
      <c r="EH174" s="435"/>
      <c r="EI174" s="435"/>
      <c r="EJ174" s="435"/>
      <c r="EK174" s="435"/>
      <c r="EL174" s="435"/>
      <c r="EM174" s="435"/>
      <c r="EN174" s="435"/>
      <c r="EO174" s="435"/>
      <c r="EP174" s="435"/>
      <c r="EQ174" s="435"/>
      <c r="ER174" s="435"/>
      <c r="ES174" s="435"/>
      <c r="ET174" s="435"/>
      <c r="EU174" s="435"/>
      <c r="EV174" s="435"/>
      <c r="EW174" s="435"/>
      <c r="EX174" s="435"/>
      <c r="EY174" s="435"/>
      <c r="EZ174" s="435"/>
      <c r="FA174" s="435"/>
      <c r="FB174" s="435"/>
      <c r="FC174" s="435"/>
      <c r="FD174" s="435"/>
      <c r="FE174" s="435"/>
      <c r="FF174" s="435"/>
      <c r="FG174" s="435"/>
      <c r="FH174" s="435"/>
      <c r="FI174" s="435"/>
      <c r="FJ174" s="435"/>
      <c r="FK174" s="435"/>
      <c r="FL174" s="435"/>
      <c r="FM174" s="435"/>
      <c r="FN174" s="435"/>
      <c r="FO174" s="435"/>
      <c r="FP174" s="435"/>
      <c r="FQ174" s="435"/>
      <c r="FR174" s="435"/>
      <c r="FS174" s="435"/>
      <c r="FT174" s="435"/>
      <c r="FU174" s="435"/>
      <c r="FV174" s="435"/>
      <c r="FW174" s="435"/>
      <c r="FX174" s="435"/>
      <c r="FY174" s="435"/>
      <c r="FZ174" s="435"/>
      <c r="GA174" s="435"/>
      <c r="GB174" s="435"/>
      <c r="GC174" s="435"/>
      <c r="GD174" s="435"/>
      <c r="GE174" s="435"/>
      <c r="GF174" s="435"/>
      <c r="GG174" s="435"/>
      <c r="GH174" s="435"/>
      <c r="GI174" s="435"/>
      <c r="GJ174" s="435"/>
      <c r="GK174" s="435"/>
      <c r="GL174" s="435"/>
      <c r="GM174" s="435"/>
      <c r="GN174" s="435"/>
      <c r="GO174" s="435"/>
      <c r="GP174" s="435"/>
      <c r="GQ174" s="435"/>
      <c r="GR174" s="435"/>
      <c r="GS174" s="435"/>
      <c r="GT174" s="435"/>
      <c r="GU174" s="435"/>
      <c r="GV174" s="435"/>
      <c r="GW174" s="435"/>
      <c r="GX174" s="435"/>
      <c r="GY174" s="435"/>
      <c r="GZ174" s="435"/>
      <c r="HA174" s="435"/>
      <c r="HB174" s="435"/>
      <c r="HC174" s="435"/>
      <c r="HD174" s="435"/>
      <c r="HE174" s="435"/>
      <c r="HF174" s="435"/>
      <c r="HG174" s="435"/>
      <c r="HH174" s="435"/>
      <c r="HI174" s="435"/>
      <c r="HJ174" s="435"/>
      <c r="HK174" s="435"/>
      <c r="HL174" s="435"/>
      <c r="HM174" s="435"/>
      <c r="HN174" s="435"/>
      <c r="HO174" s="435"/>
      <c r="HP174" s="435"/>
      <c r="HQ174" s="435"/>
      <c r="HR174" s="435"/>
      <c r="HS174" s="435"/>
      <c r="HT174" s="435"/>
      <c r="HU174" s="435"/>
      <c r="HV174" s="435"/>
      <c r="HW174" s="435"/>
      <c r="HX174" s="435"/>
      <c r="HY174" s="435"/>
      <c r="HZ174" s="435"/>
      <c r="IA174" s="435"/>
      <c r="IB174" s="435"/>
      <c r="IC174" s="435"/>
      <c r="ID174" s="435"/>
      <c r="IE174" s="435"/>
      <c r="IF174" s="435"/>
      <c r="IG174" s="435"/>
      <c r="IH174" s="435"/>
      <c r="II174" s="435"/>
      <c r="IJ174" s="435"/>
      <c r="IK174" s="435"/>
      <c r="IL174" s="435"/>
      <c r="IM174" s="435"/>
      <c r="IN174" s="435"/>
      <c r="IO174" s="435"/>
      <c r="IP174" s="435"/>
      <c r="IQ174" s="435"/>
      <c r="IR174" s="435"/>
      <c r="IS174" s="435"/>
      <c r="IT174" s="435"/>
      <c r="IU174" s="435"/>
      <c r="IV174" s="435"/>
    </row>
    <row r="175" spans="2:256" ht="51" hidden="1" customHeight="1" x14ac:dyDescent="0.2">
      <c r="B175" s="435"/>
      <c r="C175" s="435"/>
      <c r="D175" s="435"/>
      <c r="E175" s="435"/>
      <c r="F175" s="435"/>
      <c r="G175" s="435"/>
      <c r="H175" s="435"/>
      <c r="I175" s="435"/>
      <c r="J175" s="435"/>
      <c r="K175" s="435"/>
      <c r="L175" s="435"/>
      <c r="M175" s="435"/>
      <c r="N175" s="435"/>
      <c r="O175" s="435"/>
      <c r="P175" s="435"/>
      <c r="Q175" s="435"/>
      <c r="R175" s="435"/>
      <c r="S175" s="435"/>
      <c r="T175" s="435"/>
      <c r="U175" s="435"/>
      <c r="V175" s="435"/>
      <c r="W175" s="435"/>
      <c r="X175" s="435"/>
      <c r="Y175" s="435"/>
      <c r="Z175" s="435"/>
      <c r="AA175" s="435"/>
      <c r="AB175" s="435"/>
      <c r="AC175" s="435"/>
      <c r="AD175" s="435"/>
      <c r="AE175" s="435"/>
      <c r="AF175" s="435"/>
      <c r="AG175" s="435"/>
      <c r="AH175" s="435"/>
      <c r="AI175" s="435"/>
      <c r="AJ175" s="435"/>
      <c r="AK175" s="435"/>
      <c r="AL175" s="435"/>
      <c r="AM175" s="435"/>
      <c r="AN175" s="435"/>
      <c r="AO175" s="435"/>
      <c r="AP175" s="435"/>
      <c r="AQ175" s="435"/>
      <c r="AR175" s="435"/>
      <c r="AS175" s="435"/>
      <c r="AT175" s="435"/>
      <c r="AU175" s="435"/>
      <c r="AV175" s="435"/>
      <c r="AW175" s="435"/>
      <c r="AX175" s="435"/>
      <c r="AY175" s="435"/>
      <c r="AZ175" s="435"/>
      <c r="BA175" s="435"/>
      <c r="BB175" s="435"/>
      <c r="BC175" s="435"/>
      <c r="BD175" s="435"/>
      <c r="BE175" s="435"/>
      <c r="BF175" s="435"/>
      <c r="BG175" s="435"/>
      <c r="BH175" s="435"/>
      <c r="BI175" s="435"/>
      <c r="BJ175" s="435"/>
      <c r="BK175" s="435"/>
      <c r="BL175" s="435"/>
      <c r="BM175" s="435"/>
      <c r="BN175" s="435"/>
      <c r="BO175" s="435"/>
      <c r="BP175" s="435"/>
      <c r="BQ175" s="435"/>
      <c r="BR175" s="435"/>
      <c r="BS175" s="435"/>
      <c r="BT175" s="435"/>
      <c r="BU175" s="435"/>
      <c r="BV175" s="435"/>
      <c r="BW175" s="435"/>
      <c r="BX175" s="435"/>
      <c r="BY175" s="435"/>
      <c r="BZ175" s="435"/>
      <c r="CA175" s="435"/>
      <c r="CB175" s="435"/>
      <c r="CC175" s="435"/>
      <c r="CD175" s="435"/>
      <c r="CE175" s="435"/>
      <c r="CF175" s="435"/>
      <c r="CG175" s="435"/>
      <c r="CH175" s="435"/>
      <c r="CI175" s="435"/>
      <c r="CJ175" s="435"/>
      <c r="CK175" s="435"/>
      <c r="CL175" s="435"/>
      <c r="CM175" s="435"/>
      <c r="CN175" s="435"/>
      <c r="CO175" s="435"/>
      <c r="CP175" s="435"/>
      <c r="CQ175" s="435"/>
      <c r="CR175" s="435"/>
      <c r="CS175" s="435"/>
      <c r="CT175" s="435"/>
      <c r="CU175" s="435"/>
      <c r="CV175" s="435"/>
      <c r="CW175" s="435"/>
      <c r="CX175" s="435"/>
      <c r="CY175" s="435"/>
      <c r="CZ175" s="435"/>
      <c r="DA175" s="435"/>
      <c r="DB175" s="435"/>
      <c r="DC175" s="435"/>
      <c r="DD175" s="435"/>
      <c r="DE175" s="435"/>
      <c r="DF175" s="435"/>
      <c r="DG175" s="435"/>
      <c r="DH175" s="435"/>
      <c r="DI175" s="435"/>
      <c r="DJ175" s="435"/>
      <c r="DK175" s="435"/>
      <c r="DL175" s="435"/>
      <c r="DM175" s="435"/>
      <c r="DN175" s="435"/>
      <c r="DO175" s="435"/>
      <c r="DP175" s="435"/>
      <c r="DQ175" s="435"/>
      <c r="DR175" s="435"/>
      <c r="DS175" s="435"/>
      <c r="DT175" s="435"/>
      <c r="DU175" s="435"/>
      <c r="DV175" s="435"/>
      <c r="DW175" s="435"/>
      <c r="DX175" s="435"/>
      <c r="DY175" s="435"/>
      <c r="DZ175" s="435"/>
      <c r="EA175" s="435"/>
      <c r="EB175" s="435"/>
      <c r="EC175" s="435"/>
      <c r="ED175" s="435"/>
      <c r="EE175" s="435"/>
      <c r="EF175" s="435"/>
      <c r="EG175" s="435"/>
      <c r="EH175" s="435"/>
      <c r="EI175" s="435"/>
      <c r="EJ175" s="435"/>
      <c r="EK175" s="435"/>
      <c r="EL175" s="435"/>
      <c r="EM175" s="435"/>
      <c r="EN175" s="435"/>
      <c r="EO175" s="435"/>
      <c r="EP175" s="435"/>
      <c r="EQ175" s="435"/>
      <c r="ER175" s="435"/>
      <c r="ES175" s="435"/>
      <c r="ET175" s="435"/>
      <c r="EU175" s="435"/>
      <c r="EV175" s="435"/>
      <c r="EW175" s="435"/>
      <c r="EX175" s="435"/>
      <c r="EY175" s="435"/>
      <c r="EZ175" s="435"/>
      <c r="FA175" s="435"/>
      <c r="FB175" s="435"/>
      <c r="FC175" s="435"/>
      <c r="FD175" s="435"/>
      <c r="FE175" s="435"/>
      <c r="FF175" s="435"/>
      <c r="FG175" s="435"/>
      <c r="FH175" s="435"/>
      <c r="FI175" s="435"/>
      <c r="FJ175" s="435"/>
      <c r="FK175" s="435"/>
      <c r="FL175" s="435"/>
      <c r="FM175" s="435"/>
      <c r="FN175" s="435"/>
      <c r="FO175" s="435"/>
      <c r="FP175" s="435"/>
      <c r="FQ175" s="435"/>
      <c r="FR175" s="435"/>
      <c r="FS175" s="435"/>
      <c r="FT175" s="435"/>
      <c r="FU175" s="435"/>
      <c r="FV175" s="435"/>
      <c r="FW175" s="435"/>
      <c r="FX175" s="435"/>
      <c r="FY175" s="435"/>
      <c r="FZ175" s="435"/>
      <c r="GA175" s="435"/>
      <c r="GB175" s="435"/>
      <c r="GC175" s="435"/>
      <c r="GD175" s="435"/>
      <c r="GE175" s="435"/>
      <c r="GF175" s="435"/>
      <c r="GG175" s="435"/>
      <c r="GH175" s="435"/>
      <c r="GI175" s="435"/>
      <c r="GJ175" s="435"/>
      <c r="GK175" s="435"/>
      <c r="GL175" s="435"/>
      <c r="GM175" s="435"/>
      <c r="GN175" s="435"/>
      <c r="GO175" s="435"/>
      <c r="GP175" s="435"/>
      <c r="GQ175" s="435"/>
      <c r="GR175" s="435"/>
      <c r="GS175" s="435"/>
      <c r="GT175" s="435"/>
      <c r="GU175" s="435"/>
      <c r="GV175" s="435"/>
      <c r="GW175" s="435"/>
      <c r="GX175" s="435"/>
      <c r="GY175" s="435"/>
      <c r="GZ175" s="435"/>
      <c r="HA175" s="435"/>
      <c r="HB175" s="435"/>
      <c r="HC175" s="435"/>
      <c r="HD175" s="435"/>
      <c r="HE175" s="435"/>
      <c r="HF175" s="435"/>
      <c r="HG175" s="435"/>
      <c r="HH175" s="435"/>
      <c r="HI175" s="435"/>
      <c r="HJ175" s="435"/>
      <c r="HK175" s="435"/>
      <c r="HL175" s="435"/>
      <c r="HM175" s="435"/>
      <c r="HN175" s="435"/>
      <c r="HO175" s="435"/>
      <c r="HP175" s="435"/>
      <c r="HQ175" s="435"/>
      <c r="HR175" s="435"/>
      <c r="HS175" s="435"/>
      <c r="HT175" s="435"/>
      <c r="HU175" s="435"/>
      <c r="HV175" s="435"/>
      <c r="HW175" s="435"/>
      <c r="HX175" s="435"/>
      <c r="HY175" s="435"/>
      <c r="HZ175" s="435"/>
      <c r="IA175" s="435"/>
      <c r="IB175" s="435"/>
      <c r="IC175" s="435"/>
      <c r="ID175" s="435"/>
      <c r="IE175" s="435"/>
      <c r="IF175" s="435"/>
      <c r="IG175" s="435"/>
      <c r="IH175" s="435"/>
      <c r="II175" s="435"/>
      <c r="IJ175" s="435"/>
      <c r="IK175" s="435"/>
      <c r="IL175" s="435"/>
      <c r="IM175" s="435"/>
      <c r="IN175" s="435"/>
      <c r="IO175" s="435"/>
      <c r="IP175" s="435"/>
      <c r="IQ175" s="435"/>
      <c r="IR175" s="435"/>
      <c r="IS175" s="435"/>
      <c r="IT175" s="435"/>
      <c r="IU175" s="435"/>
      <c r="IV175" s="435"/>
    </row>
    <row r="176" spans="2:256" ht="51" hidden="1" customHeight="1" x14ac:dyDescent="0.2">
      <c r="B176" s="435"/>
      <c r="C176" s="435"/>
      <c r="D176" s="435"/>
      <c r="E176" s="435"/>
      <c r="F176" s="435"/>
      <c r="G176" s="435"/>
      <c r="H176" s="435"/>
      <c r="I176" s="435"/>
      <c r="J176" s="435"/>
      <c r="K176" s="435"/>
      <c r="L176" s="435"/>
      <c r="M176" s="435"/>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435"/>
      <c r="AJ176" s="435"/>
      <c r="AK176" s="435"/>
      <c r="AL176" s="435"/>
      <c r="AM176" s="435"/>
      <c r="AN176" s="435"/>
      <c r="AO176" s="435"/>
      <c r="AP176" s="435"/>
      <c r="AQ176" s="435"/>
      <c r="AR176" s="435"/>
      <c r="AS176" s="435"/>
      <c r="AT176" s="435"/>
      <c r="AU176" s="435"/>
      <c r="AV176" s="435"/>
      <c r="AW176" s="435"/>
      <c r="AX176" s="435"/>
      <c r="AY176" s="435"/>
      <c r="AZ176" s="435"/>
      <c r="BA176" s="435"/>
      <c r="BB176" s="435"/>
      <c r="BC176" s="435"/>
      <c r="BD176" s="435"/>
      <c r="BE176" s="435"/>
      <c r="BF176" s="435"/>
      <c r="BG176" s="435"/>
      <c r="BH176" s="435"/>
      <c r="BI176" s="435"/>
      <c r="BJ176" s="435"/>
      <c r="BK176" s="435"/>
      <c r="BL176" s="435"/>
      <c r="BM176" s="435"/>
      <c r="BN176" s="435"/>
      <c r="BO176" s="435"/>
      <c r="BP176" s="435"/>
      <c r="BQ176" s="435"/>
      <c r="BR176" s="435"/>
      <c r="BS176" s="435"/>
      <c r="BT176" s="435"/>
      <c r="BU176" s="435"/>
      <c r="BV176" s="435"/>
      <c r="BW176" s="435"/>
      <c r="BX176" s="435"/>
      <c r="BY176" s="435"/>
      <c r="BZ176" s="435"/>
      <c r="CA176" s="435"/>
      <c r="CB176" s="435"/>
      <c r="CC176" s="435"/>
      <c r="CD176" s="435"/>
      <c r="CE176" s="435"/>
      <c r="CF176" s="435"/>
      <c r="CG176" s="435"/>
      <c r="CH176" s="435"/>
      <c r="CI176" s="435"/>
      <c r="CJ176" s="435"/>
      <c r="CK176" s="435"/>
      <c r="CL176" s="435"/>
      <c r="CM176" s="435"/>
      <c r="CN176" s="435"/>
      <c r="CO176" s="435"/>
      <c r="CP176" s="435"/>
      <c r="CQ176" s="435"/>
      <c r="CR176" s="435"/>
      <c r="CS176" s="435"/>
      <c r="CT176" s="435"/>
      <c r="CU176" s="435"/>
      <c r="CV176" s="435"/>
      <c r="CW176" s="435"/>
      <c r="CX176" s="435"/>
      <c r="CY176" s="435"/>
      <c r="CZ176" s="435"/>
      <c r="DA176" s="435"/>
      <c r="DB176" s="435"/>
      <c r="DC176" s="435"/>
      <c r="DD176" s="435"/>
      <c r="DE176" s="435"/>
      <c r="DF176" s="435"/>
      <c r="DG176" s="435"/>
      <c r="DH176" s="435"/>
      <c r="DI176" s="435"/>
      <c r="DJ176" s="435"/>
      <c r="DK176" s="435"/>
      <c r="DL176" s="435"/>
      <c r="DM176" s="435"/>
      <c r="DN176" s="435"/>
      <c r="DO176" s="435"/>
      <c r="DP176" s="435"/>
      <c r="DQ176" s="435"/>
      <c r="DR176" s="435"/>
      <c r="DS176" s="435"/>
      <c r="DT176" s="435"/>
      <c r="DU176" s="435"/>
      <c r="DV176" s="435"/>
      <c r="DW176" s="435"/>
      <c r="DX176" s="435"/>
      <c r="DY176" s="435"/>
      <c r="DZ176" s="435"/>
      <c r="EA176" s="435"/>
      <c r="EB176" s="435"/>
      <c r="EC176" s="435"/>
      <c r="ED176" s="435"/>
      <c r="EE176" s="435"/>
      <c r="EF176" s="435"/>
      <c r="EG176" s="435"/>
      <c r="EH176" s="435"/>
      <c r="EI176" s="435"/>
      <c r="EJ176" s="435"/>
      <c r="EK176" s="435"/>
      <c r="EL176" s="435"/>
      <c r="EM176" s="435"/>
      <c r="EN176" s="435"/>
      <c r="EO176" s="435"/>
      <c r="EP176" s="435"/>
      <c r="EQ176" s="435"/>
      <c r="ER176" s="435"/>
      <c r="ES176" s="435"/>
      <c r="ET176" s="435"/>
      <c r="EU176" s="435"/>
      <c r="EV176" s="435"/>
      <c r="EW176" s="435"/>
      <c r="EX176" s="435"/>
      <c r="EY176" s="435"/>
      <c r="EZ176" s="435"/>
      <c r="FA176" s="435"/>
      <c r="FB176" s="435"/>
      <c r="FC176" s="435"/>
      <c r="FD176" s="435"/>
      <c r="FE176" s="435"/>
      <c r="FF176" s="435"/>
      <c r="FG176" s="435"/>
      <c r="FH176" s="435"/>
      <c r="FI176" s="435"/>
      <c r="FJ176" s="435"/>
      <c r="FK176" s="435"/>
      <c r="FL176" s="435"/>
      <c r="FM176" s="435"/>
      <c r="FN176" s="435"/>
      <c r="FO176" s="435"/>
      <c r="FP176" s="435"/>
      <c r="FQ176" s="435"/>
      <c r="FR176" s="435"/>
      <c r="FS176" s="435"/>
      <c r="FT176" s="435"/>
      <c r="FU176" s="435"/>
      <c r="FV176" s="435"/>
      <c r="FW176" s="435"/>
      <c r="FX176" s="435"/>
      <c r="FY176" s="435"/>
      <c r="FZ176" s="435"/>
      <c r="GA176" s="435"/>
      <c r="GB176" s="435"/>
      <c r="GC176" s="435"/>
      <c r="GD176" s="435"/>
      <c r="GE176" s="435"/>
      <c r="GF176" s="435"/>
      <c r="GG176" s="435"/>
      <c r="GH176" s="435"/>
      <c r="GI176" s="435"/>
      <c r="GJ176" s="435"/>
      <c r="GK176" s="435"/>
      <c r="GL176" s="435"/>
      <c r="GM176" s="435"/>
      <c r="GN176" s="435"/>
      <c r="GO176" s="435"/>
      <c r="GP176" s="435"/>
      <c r="GQ176" s="435"/>
      <c r="GR176" s="435"/>
      <c r="GS176" s="435"/>
      <c r="GT176" s="435"/>
      <c r="GU176" s="435"/>
      <c r="GV176" s="435"/>
      <c r="GW176" s="435"/>
      <c r="GX176" s="435"/>
      <c r="GY176" s="435"/>
      <c r="GZ176" s="435"/>
      <c r="HA176" s="435"/>
      <c r="HB176" s="435"/>
      <c r="HC176" s="435"/>
      <c r="HD176" s="435"/>
      <c r="HE176" s="435"/>
      <c r="HF176" s="435"/>
      <c r="HG176" s="435"/>
      <c r="HH176" s="435"/>
      <c r="HI176" s="435"/>
      <c r="HJ176" s="435"/>
      <c r="HK176" s="435"/>
      <c r="HL176" s="435"/>
      <c r="HM176" s="435"/>
      <c r="HN176" s="435"/>
      <c r="HO176" s="435"/>
      <c r="HP176" s="435"/>
      <c r="HQ176" s="435"/>
      <c r="HR176" s="435"/>
      <c r="HS176" s="435"/>
      <c r="HT176" s="435"/>
      <c r="HU176" s="435"/>
      <c r="HV176" s="435"/>
      <c r="HW176" s="435"/>
      <c r="HX176" s="435"/>
      <c r="HY176" s="435"/>
      <c r="HZ176" s="435"/>
      <c r="IA176" s="435"/>
      <c r="IB176" s="435"/>
      <c r="IC176" s="435"/>
      <c r="ID176" s="435"/>
      <c r="IE176" s="435"/>
      <c r="IF176" s="435"/>
      <c r="IG176" s="435"/>
      <c r="IH176" s="435"/>
      <c r="II176" s="435"/>
      <c r="IJ176" s="435"/>
      <c r="IK176" s="435"/>
      <c r="IL176" s="435"/>
      <c r="IM176" s="435"/>
      <c r="IN176" s="435"/>
      <c r="IO176" s="435"/>
      <c r="IP176" s="435"/>
      <c r="IQ176" s="435"/>
      <c r="IR176" s="435"/>
      <c r="IS176" s="435"/>
      <c r="IT176" s="435"/>
      <c r="IU176" s="435"/>
      <c r="IV176" s="435"/>
    </row>
    <row r="177" spans="2:256" ht="51" hidden="1" customHeight="1" x14ac:dyDescent="0.2">
      <c r="B177" s="435"/>
      <c r="C177" s="435"/>
      <c r="D177" s="435"/>
      <c r="E177" s="435"/>
      <c r="F177" s="435"/>
      <c r="G177" s="435"/>
      <c r="H177" s="435"/>
      <c r="I177" s="435"/>
      <c r="J177" s="435"/>
      <c r="K177" s="435"/>
      <c r="L177" s="435"/>
      <c r="M177" s="435"/>
      <c r="N177" s="435"/>
      <c r="O177" s="435"/>
      <c r="P177" s="435"/>
      <c r="Q177" s="435"/>
      <c r="R177" s="435"/>
      <c r="S177" s="435"/>
      <c r="T177" s="435"/>
      <c r="U177" s="435"/>
      <c r="V177" s="435"/>
      <c r="W177" s="435"/>
      <c r="X177" s="435"/>
      <c r="Y177" s="435"/>
      <c r="Z177" s="435"/>
      <c r="AA177" s="435"/>
      <c r="AB177" s="435"/>
      <c r="AC177" s="435"/>
      <c r="AD177" s="435"/>
      <c r="AE177" s="435"/>
      <c r="AF177" s="435"/>
      <c r="AG177" s="435"/>
      <c r="AH177" s="435"/>
      <c r="AI177" s="435"/>
      <c r="AJ177" s="435"/>
      <c r="AK177" s="435"/>
      <c r="AL177" s="435"/>
      <c r="AM177" s="435"/>
      <c r="AN177" s="435"/>
      <c r="AO177" s="435"/>
      <c r="AP177" s="435"/>
      <c r="AQ177" s="435"/>
      <c r="AR177" s="435"/>
      <c r="AS177" s="435"/>
      <c r="AT177" s="435"/>
      <c r="AU177" s="435"/>
      <c r="AV177" s="435"/>
      <c r="AW177" s="435"/>
      <c r="AX177" s="435"/>
      <c r="AY177" s="435"/>
      <c r="AZ177" s="435"/>
      <c r="BA177" s="435"/>
      <c r="BB177" s="435"/>
      <c r="BC177" s="435"/>
      <c r="BD177" s="435"/>
      <c r="BE177" s="435"/>
      <c r="BF177" s="435"/>
      <c r="BG177" s="435"/>
      <c r="BH177" s="435"/>
      <c r="BI177" s="435"/>
      <c r="BJ177" s="435"/>
      <c r="BK177" s="435"/>
      <c r="BL177" s="435"/>
      <c r="BM177" s="435"/>
      <c r="BN177" s="435"/>
      <c r="BO177" s="435"/>
      <c r="BP177" s="435"/>
      <c r="BQ177" s="435"/>
      <c r="BR177" s="435"/>
      <c r="BS177" s="435"/>
      <c r="BT177" s="435"/>
      <c r="BU177" s="435"/>
      <c r="BV177" s="435"/>
      <c r="BW177" s="435"/>
      <c r="BX177" s="435"/>
      <c r="BY177" s="435"/>
      <c r="BZ177" s="435"/>
      <c r="CA177" s="435"/>
      <c r="CB177" s="435"/>
      <c r="CC177" s="435"/>
      <c r="CD177" s="435"/>
      <c r="CE177" s="435"/>
      <c r="CF177" s="435"/>
      <c r="CG177" s="435"/>
      <c r="CH177" s="435"/>
      <c r="CI177" s="435"/>
      <c r="CJ177" s="435"/>
      <c r="CK177" s="435"/>
      <c r="CL177" s="435"/>
      <c r="CM177" s="435"/>
      <c r="CN177" s="435"/>
      <c r="CO177" s="435"/>
      <c r="CP177" s="435"/>
      <c r="CQ177" s="435"/>
      <c r="CR177" s="435"/>
      <c r="CS177" s="435"/>
      <c r="CT177" s="435"/>
      <c r="CU177" s="435"/>
      <c r="CV177" s="435"/>
      <c r="CW177" s="435"/>
      <c r="CX177" s="435"/>
      <c r="CY177" s="435"/>
      <c r="CZ177" s="435"/>
      <c r="DA177" s="435"/>
      <c r="DB177" s="435"/>
      <c r="DC177" s="435"/>
      <c r="DD177" s="435"/>
      <c r="DE177" s="435"/>
      <c r="DF177" s="435"/>
      <c r="DG177" s="435"/>
      <c r="DH177" s="435"/>
      <c r="DI177" s="435"/>
      <c r="DJ177" s="435"/>
      <c r="DK177" s="435"/>
      <c r="DL177" s="435"/>
      <c r="DM177" s="435"/>
      <c r="DN177" s="435"/>
      <c r="DO177" s="435"/>
      <c r="DP177" s="435"/>
      <c r="DQ177" s="435"/>
      <c r="DR177" s="435"/>
      <c r="DS177" s="435"/>
      <c r="DT177" s="435"/>
      <c r="DU177" s="435"/>
      <c r="DV177" s="435"/>
      <c r="DW177" s="435"/>
      <c r="DX177" s="435"/>
      <c r="DY177" s="435"/>
      <c r="DZ177" s="435"/>
      <c r="EA177" s="435"/>
      <c r="EB177" s="435"/>
      <c r="EC177" s="435"/>
      <c r="ED177" s="435"/>
      <c r="EE177" s="435"/>
      <c r="EF177" s="435"/>
      <c r="EG177" s="435"/>
      <c r="EH177" s="435"/>
      <c r="EI177" s="435"/>
      <c r="EJ177" s="435"/>
      <c r="EK177" s="435"/>
      <c r="EL177" s="435"/>
      <c r="EM177" s="435"/>
      <c r="EN177" s="435"/>
      <c r="EO177" s="435"/>
      <c r="EP177" s="435"/>
      <c r="EQ177" s="435"/>
      <c r="ER177" s="435"/>
      <c r="ES177" s="435"/>
      <c r="ET177" s="435"/>
      <c r="EU177" s="435"/>
      <c r="EV177" s="435"/>
      <c r="EW177" s="435"/>
      <c r="EX177" s="435"/>
      <c r="EY177" s="435"/>
      <c r="EZ177" s="435"/>
      <c r="FA177" s="435"/>
      <c r="FB177" s="435"/>
      <c r="FC177" s="435"/>
      <c r="FD177" s="435"/>
      <c r="FE177" s="435"/>
      <c r="FF177" s="435"/>
      <c r="FG177" s="435"/>
      <c r="FH177" s="435"/>
      <c r="FI177" s="435"/>
      <c r="FJ177" s="435"/>
      <c r="FK177" s="435"/>
      <c r="FL177" s="435"/>
      <c r="FM177" s="435"/>
      <c r="FN177" s="435"/>
      <c r="FO177" s="435"/>
      <c r="FP177" s="435"/>
      <c r="FQ177" s="435"/>
      <c r="FR177" s="435"/>
      <c r="FS177" s="435"/>
      <c r="FT177" s="435"/>
      <c r="FU177" s="435"/>
      <c r="FV177" s="435"/>
      <c r="FW177" s="435"/>
      <c r="FX177" s="435"/>
      <c r="FY177" s="435"/>
      <c r="FZ177" s="435"/>
      <c r="GA177" s="435"/>
      <c r="GB177" s="435"/>
      <c r="GC177" s="435"/>
      <c r="GD177" s="435"/>
      <c r="GE177" s="435"/>
      <c r="GF177" s="435"/>
      <c r="GG177" s="435"/>
      <c r="GH177" s="435"/>
      <c r="GI177" s="435"/>
      <c r="GJ177" s="435"/>
      <c r="GK177" s="435"/>
      <c r="GL177" s="435"/>
      <c r="GM177" s="435"/>
      <c r="GN177" s="435"/>
      <c r="GO177" s="435"/>
      <c r="GP177" s="435"/>
      <c r="GQ177" s="435"/>
      <c r="GR177" s="435"/>
      <c r="GS177" s="435"/>
      <c r="GT177" s="435"/>
      <c r="GU177" s="435"/>
      <c r="GV177" s="435"/>
      <c r="GW177" s="435"/>
      <c r="GX177" s="435"/>
      <c r="GY177" s="435"/>
      <c r="GZ177" s="435"/>
      <c r="HA177" s="435"/>
      <c r="HB177" s="435"/>
      <c r="HC177" s="435"/>
      <c r="HD177" s="435"/>
      <c r="HE177" s="435"/>
      <c r="HF177" s="435"/>
      <c r="HG177" s="435"/>
      <c r="HH177" s="435"/>
      <c r="HI177" s="435"/>
      <c r="HJ177" s="435"/>
      <c r="HK177" s="435"/>
      <c r="HL177" s="435"/>
      <c r="HM177" s="435"/>
      <c r="HN177" s="435"/>
      <c r="HO177" s="435"/>
      <c r="HP177" s="435"/>
      <c r="HQ177" s="435"/>
      <c r="HR177" s="435"/>
      <c r="HS177" s="435"/>
      <c r="HT177" s="435"/>
      <c r="HU177" s="435"/>
      <c r="HV177" s="435"/>
      <c r="HW177" s="435"/>
      <c r="HX177" s="435"/>
      <c r="HY177" s="435"/>
      <c r="HZ177" s="435"/>
      <c r="IA177" s="435"/>
      <c r="IB177" s="435"/>
      <c r="IC177" s="435"/>
      <c r="ID177" s="435"/>
      <c r="IE177" s="435"/>
      <c r="IF177" s="435"/>
      <c r="IG177" s="435"/>
      <c r="IH177" s="435"/>
      <c r="II177" s="435"/>
      <c r="IJ177" s="435"/>
      <c r="IK177" s="435"/>
      <c r="IL177" s="435"/>
      <c r="IM177" s="435"/>
      <c r="IN177" s="435"/>
      <c r="IO177" s="435"/>
      <c r="IP177" s="435"/>
      <c r="IQ177" s="435"/>
      <c r="IR177" s="435"/>
      <c r="IS177" s="435"/>
      <c r="IT177" s="435"/>
      <c r="IU177" s="435"/>
      <c r="IV177" s="435"/>
    </row>
    <row r="178" spans="2:256" ht="51" hidden="1" customHeight="1" x14ac:dyDescent="0.2">
      <c r="B178" s="435"/>
      <c r="C178" s="435"/>
      <c r="D178" s="435"/>
      <c r="E178" s="435"/>
      <c r="F178" s="435"/>
      <c r="G178" s="435"/>
      <c r="H178" s="435"/>
      <c r="I178" s="435"/>
      <c r="J178" s="435"/>
      <c r="K178" s="435"/>
      <c r="L178" s="435"/>
      <c r="M178" s="435"/>
      <c r="N178" s="435"/>
      <c r="O178" s="435"/>
      <c r="P178" s="435"/>
      <c r="Q178" s="435"/>
      <c r="R178" s="435"/>
      <c r="S178" s="435"/>
      <c r="T178" s="435"/>
      <c r="U178" s="435"/>
      <c r="V178" s="435"/>
      <c r="W178" s="435"/>
      <c r="X178" s="435"/>
      <c r="Y178" s="435"/>
      <c r="Z178" s="435"/>
      <c r="AA178" s="435"/>
      <c r="AB178" s="435"/>
      <c r="AC178" s="435"/>
      <c r="AD178" s="435"/>
      <c r="AE178" s="435"/>
      <c r="AF178" s="435"/>
      <c r="AG178" s="435"/>
      <c r="AH178" s="435"/>
      <c r="AI178" s="435"/>
      <c r="AJ178" s="435"/>
      <c r="AK178" s="435"/>
      <c r="AL178" s="435"/>
      <c r="AM178" s="435"/>
      <c r="AN178" s="435"/>
      <c r="AO178" s="435"/>
      <c r="AP178" s="435"/>
      <c r="AQ178" s="435"/>
      <c r="AR178" s="435"/>
      <c r="AS178" s="435"/>
      <c r="AT178" s="435"/>
      <c r="AU178" s="435"/>
      <c r="AV178" s="435"/>
      <c r="AW178" s="435"/>
      <c r="AX178" s="435"/>
      <c r="AY178" s="435"/>
      <c r="AZ178" s="435"/>
      <c r="BA178" s="435"/>
      <c r="BB178" s="435"/>
      <c r="BC178" s="435"/>
      <c r="BD178" s="435"/>
      <c r="BE178" s="435"/>
      <c r="BF178" s="435"/>
      <c r="BG178" s="435"/>
      <c r="BH178" s="435"/>
      <c r="BI178" s="435"/>
      <c r="BJ178" s="435"/>
      <c r="BK178" s="435"/>
      <c r="BL178" s="435"/>
      <c r="BM178" s="435"/>
      <c r="BN178" s="435"/>
      <c r="BO178" s="435"/>
      <c r="BP178" s="435"/>
      <c r="BQ178" s="435"/>
      <c r="BR178" s="435"/>
      <c r="BS178" s="435"/>
      <c r="BT178" s="435"/>
      <c r="BU178" s="435"/>
      <c r="BV178" s="435"/>
      <c r="BW178" s="435"/>
      <c r="BX178" s="435"/>
      <c r="BY178" s="435"/>
      <c r="BZ178" s="435"/>
      <c r="CA178" s="435"/>
      <c r="CB178" s="435"/>
      <c r="CC178" s="435"/>
      <c r="CD178" s="435"/>
      <c r="CE178" s="435"/>
      <c r="CF178" s="435"/>
      <c r="CG178" s="435"/>
      <c r="CH178" s="435"/>
      <c r="CI178" s="435"/>
      <c r="CJ178" s="435"/>
      <c r="CK178" s="435"/>
      <c r="CL178" s="435"/>
      <c r="CM178" s="435"/>
      <c r="CN178" s="435"/>
      <c r="CO178" s="435"/>
      <c r="CP178" s="435"/>
      <c r="CQ178" s="435"/>
      <c r="CR178" s="435"/>
      <c r="CS178" s="435"/>
      <c r="CT178" s="435"/>
      <c r="CU178" s="435"/>
      <c r="CV178" s="435"/>
      <c r="CW178" s="435"/>
      <c r="CX178" s="435"/>
      <c r="CY178" s="435"/>
      <c r="CZ178" s="435"/>
      <c r="DA178" s="435"/>
      <c r="DB178" s="435"/>
      <c r="DC178" s="435"/>
      <c r="DD178" s="435"/>
      <c r="DE178" s="435"/>
      <c r="DF178" s="435"/>
      <c r="DG178" s="435"/>
      <c r="DH178" s="435"/>
      <c r="DI178" s="435"/>
      <c r="DJ178" s="435"/>
      <c r="DK178" s="435"/>
      <c r="DL178" s="435"/>
      <c r="DM178" s="435"/>
      <c r="DN178" s="435"/>
      <c r="DO178" s="435"/>
      <c r="DP178" s="435"/>
      <c r="DQ178" s="435"/>
      <c r="DR178" s="435"/>
      <c r="DS178" s="435"/>
      <c r="DT178" s="435"/>
      <c r="DU178" s="435"/>
      <c r="DV178" s="435"/>
      <c r="DW178" s="435"/>
      <c r="DX178" s="435"/>
      <c r="DY178" s="435"/>
      <c r="DZ178" s="435"/>
      <c r="EA178" s="435"/>
      <c r="EB178" s="435"/>
      <c r="EC178" s="435"/>
      <c r="ED178" s="435"/>
      <c r="EE178" s="435"/>
      <c r="EF178" s="435"/>
      <c r="EG178" s="435"/>
      <c r="EH178" s="435"/>
      <c r="EI178" s="435"/>
      <c r="EJ178" s="435"/>
      <c r="EK178" s="435"/>
      <c r="EL178" s="435"/>
      <c r="EM178" s="435"/>
      <c r="EN178" s="435"/>
      <c r="EO178" s="435"/>
      <c r="EP178" s="435"/>
      <c r="EQ178" s="435"/>
      <c r="ER178" s="435"/>
      <c r="ES178" s="435"/>
      <c r="ET178" s="435"/>
      <c r="EU178" s="435"/>
      <c r="EV178" s="435"/>
      <c r="EW178" s="435"/>
      <c r="EX178" s="435"/>
      <c r="EY178" s="435"/>
      <c r="EZ178" s="435"/>
      <c r="FA178" s="435"/>
      <c r="FB178" s="435"/>
      <c r="FC178" s="435"/>
      <c r="FD178" s="435"/>
      <c r="FE178" s="435"/>
      <c r="FF178" s="435"/>
      <c r="FG178" s="435"/>
      <c r="FH178" s="435"/>
      <c r="FI178" s="435"/>
      <c r="FJ178" s="435"/>
      <c r="FK178" s="435"/>
      <c r="FL178" s="435"/>
      <c r="FM178" s="435"/>
      <c r="FN178" s="435"/>
      <c r="FO178" s="435"/>
      <c r="FP178" s="435"/>
      <c r="FQ178" s="435"/>
      <c r="FR178" s="435"/>
      <c r="FS178" s="435"/>
      <c r="FT178" s="435"/>
      <c r="FU178" s="435"/>
      <c r="FV178" s="435"/>
      <c r="FW178" s="435"/>
      <c r="FX178" s="435"/>
      <c r="FY178" s="435"/>
      <c r="FZ178" s="435"/>
      <c r="GA178" s="435"/>
      <c r="GB178" s="435"/>
      <c r="GC178" s="435"/>
      <c r="GD178" s="435"/>
      <c r="GE178" s="435"/>
      <c r="GF178" s="435"/>
      <c r="GG178" s="435"/>
      <c r="GH178" s="435"/>
      <c r="GI178" s="435"/>
      <c r="GJ178" s="435"/>
      <c r="GK178" s="435"/>
      <c r="GL178" s="435"/>
      <c r="GM178" s="435"/>
      <c r="GN178" s="435"/>
      <c r="GO178" s="435"/>
      <c r="GP178" s="435"/>
      <c r="GQ178" s="435"/>
      <c r="GR178" s="435"/>
      <c r="GS178" s="435"/>
      <c r="GT178" s="435"/>
      <c r="GU178" s="435"/>
      <c r="GV178" s="435"/>
      <c r="GW178" s="435"/>
      <c r="GX178" s="435"/>
      <c r="GY178" s="435"/>
      <c r="GZ178" s="435"/>
      <c r="HA178" s="435"/>
      <c r="HB178" s="435"/>
      <c r="HC178" s="435"/>
      <c r="HD178" s="435"/>
      <c r="HE178" s="435"/>
      <c r="HF178" s="435"/>
      <c r="HG178" s="435"/>
      <c r="HH178" s="435"/>
      <c r="HI178" s="435"/>
      <c r="HJ178" s="435"/>
      <c r="HK178" s="435"/>
      <c r="HL178" s="435"/>
      <c r="HM178" s="435"/>
      <c r="HN178" s="435"/>
      <c r="HO178" s="435"/>
      <c r="HP178" s="435"/>
      <c r="HQ178" s="435"/>
      <c r="HR178" s="435"/>
      <c r="HS178" s="435"/>
      <c r="HT178" s="435"/>
      <c r="HU178" s="435"/>
      <c r="HV178" s="435"/>
      <c r="HW178" s="435"/>
      <c r="HX178" s="435"/>
      <c r="HY178" s="435"/>
      <c r="HZ178" s="435"/>
      <c r="IA178" s="435"/>
      <c r="IB178" s="435"/>
      <c r="IC178" s="435"/>
      <c r="ID178" s="435"/>
      <c r="IE178" s="435"/>
      <c r="IF178" s="435"/>
      <c r="IG178" s="435"/>
      <c r="IH178" s="435"/>
      <c r="II178" s="435"/>
      <c r="IJ178" s="435"/>
      <c r="IK178" s="435"/>
      <c r="IL178" s="435"/>
      <c r="IM178" s="435"/>
      <c r="IN178" s="435"/>
      <c r="IO178" s="435"/>
      <c r="IP178" s="435"/>
      <c r="IQ178" s="435"/>
      <c r="IR178" s="435"/>
      <c r="IS178" s="435"/>
      <c r="IT178" s="435"/>
      <c r="IU178" s="435"/>
      <c r="IV178" s="435"/>
    </row>
    <row r="179" spans="2:256" ht="51" hidden="1" customHeight="1" x14ac:dyDescent="0.2">
      <c r="B179" s="435"/>
      <c r="C179" s="435"/>
      <c r="D179" s="435"/>
      <c r="E179" s="435"/>
      <c r="F179" s="435"/>
      <c r="G179" s="435"/>
      <c r="H179" s="435"/>
      <c r="I179" s="435"/>
      <c r="J179" s="435"/>
      <c r="K179" s="435"/>
      <c r="L179" s="435"/>
      <c r="M179" s="435"/>
      <c r="N179" s="435"/>
      <c r="O179" s="435"/>
      <c r="P179" s="435"/>
      <c r="Q179" s="435"/>
      <c r="R179" s="435"/>
      <c r="S179" s="435"/>
      <c r="T179" s="435"/>
      <c r="U179" s="435"/>
      <c r="V179" s="435"/>
      <c r="W179" s="435"/>
      <c r="X179" s="435"/>
      <c r="Y179" s="435"/>
      <c r="Z179" s="435"/>
      <c r="AA179" s="435"/>
      <c r="AB179" s="435"/>
      <c r="AC179" s="435"/>
      <c r="AD179" s="435"/>
      <c r="AE179" s="435"/>
      <c r="AF179" s="435"/>
      <c r="AG179" s="435"/>
      <c r="AH179" s="435"/>
      <c r="AI179" s="435"/>
      <c r="AJ179" s="435"/>
      <c r="AK179" s="435"/>
      <c r="AL179" s="435"/>
      <c r="AM179" s="435"/>
      <c r="AN179" s="435"/>
      <c r="AO179" s="435"/>
      <c r="AP179" s="435"/>
      <c r="AQ179" s="435"/>
      <c r="AR179" s="435"/>
      <c r="AS179" s="435"/>
      <c r="AT179" s="435"/>
      <c r="AU179" s="435"/>
      <c r="AV179" s="435"/>
      <c r="AW179" s="435"/>
      <c r="AX179" s="435"/>
      <c r="AY179" s="435"/>
      <c r="AZ179" s="435"/>
      <c r="BA179" s="435"/>
      <c r="BB179" s="435"/>
      <c r="BC179" s="435"/>
      <c r="BD179" s="435"/>
      <c r="BE179" s="435"/>
      <c r="BF179" s="435"/>
      <c r="BG179" s="435"/>
      <c r="BH179" s="435"/>
      <c r="BI179" s="435"/>
      <c r="BJ179" s="435"/>
      <c r="BK179" s="435"/>
      <c r="BL179" s="435"/>
      <c r="BM179" s="435"/>
      <c r="BN179" s="435"/>
      <c r="BO179" s="435"/>
      <c r="BP179" s="435"/>
      <c r="BQ179" s="435"/>
      <c r="BR179" s="435"/>
      <c r="BS179" s="435"/>
      <c r="BT179" s="435"/>
      <c r="BU179" s="435"/>
      <c r="BV179" s="435"/>
      <c r="BW179" s="435"/>
      <c r="BX179" s="435"/>
      <c r="BY179" s="435"/>
      <c r="BZ179" s="435"/>
      <c r="CA179" s="435"/>
      <c r="CB179" s="435"/>
      <c r="CC179" s="435"/>
      <c r="CD179" s="435"/>
      <c r="CE179" s="435"/>
      <c r="CF179" s="435"/>
      <c r="CG179" s="435"/>
      <c r="CH179" s="435"/>
      <c r="CI179" s="435"/>
      <c r="CJ179" s="435"/>
      <c r="CK179" s="435"/>
      <c r="CL179" s="435"/>
      <c r="CM179" s="435"/>
      <c r="CN179" s="435"/>
      <c r="CO179" s="435"/>
      <c r="CP179" s="435"/>
      <c r="CQ179" s="435"/>
      <c r="CR179" s="435"/>
      <c r="CS179" s="435"/>
      <c r="CT179" s="435"/>
      <c r="CU179" s="435"/>
      <c r="CV179" s="435"/>
      <c r="CW179" s="435"/>
      <c r="CX179" s="435"/>
      <c r="CY179" s="435"/>
      <c r="CZ179" s="435"/>
      <c r="DA179" s="435"/>
      <c r="DB179" s="435"/>
      <c r="DC179" s="435"/>
      <c r="DD179" s="435"/>
      <c r="DE179" s="435"/>
      <c r="DF179" s="435"/>
      <c r="DG179" s="435"/>
      <c r="DH179" s="435"/>
      <c r="DI179" s="435"/>
      <c r="DJ179" s="435"/>
      <c r="DK179" s="435"/>
      <c r="DL179" s="435"/>
      <c r="DM179" s="435"/>
      <c r="DN179" s="435"/>
      <c r="DO179" s="435"/>
      <c r="DP179" s="435"/>
      <c r="DQ179" s="435"/>
      <c r="DR179" s="435"/>
      <c r="DS179" s="435"/>
      <c r="DT179" s="435"/>
      <c r="DU179" s="435"/>
      <c r="DV179" s="435"/>
      <c r="DW179" s="435"/>
      <c r="DX179" s="435"/>
      <c r="DY179" s="435"/>
      <c r="DZ179" s="435"/>
      <c r="EA179" s="435"/>
      <c r="EB179" s="435"/>
      <c r="EC179" s="435"/>
      <c r="ED179" s="435"/>
      <c r="EE179" s="435"/>
      <c r="EF179" s="435"/>
      <c r="EG179" s="435"/>
      <c r="EH179" s="435"/>
      <c r="EI179" s="435"/>
      <c r="EJ179" s="435"/>
      <c r="EK179" s="435"/>
      <c r="EL179" s="435"/>
      <c r="EM179" s="435"/>
      <c r="EN179" s="435"/>
      <c r="EO179" s="435"/>
      <c r="EP179" s="435"/>
      <c r="EQ179" s="435"/>
      <c r="ER179" s="435"/>
      <c r="ES179" s="435"/>
      <c r="ET179" s="435"/>
      <c r="EU179" s="435"/>
      <c r="EV179" s="435"/>
      <c r="EW179" s="435"/>
      <c r="EX179" s="435"/>
      <c r="EY179" s="435"/>
      <c r="EZ179" s="435"/>
      <c r="FA179" s="435"/>
      <c r="FB179" s="435"/>
      <c r="FC179" s="435"/>
      <c r="FD179" s="435"/>
      <c r="FE179" s="435"/>
      <c r="FF179" s="435"/>
      <c r="FG179" s="435"/>
      <c r="FH179" s="435"/>
      <c r="FI179" s="435"/>
      <c r="FJ179" s="435"/>
      <c r="FK179" s="435"/>
      <c r="FL179" s="435"/>
      <c r="FM179" s="435"/>
      <c r="FN179" s="435"/>
      <c r="FO179" s="435"/>
      <c r="FP179" s="435"/>
      <c r="FQ179" s="435"/>
      <c r="FR179" s="435"/>
      <c r="FS179" s="435"/>
      <c r="FT179" s="435"/>
      <c r="FU179" s="435"/>
      <c r="FV179" s="435"/>
      <c r="FW179" s="435"/>
      <c r="FX179" s="435"/>
      <c r="FY179" s="435"/>
      <c r="FZ179" s="435"/>
      <c r="GA179" s="435"/>
      <c r="GB179" s="435"/>
      <c r="GC179" s="435"/>
      <c r="GD179" s="435"/>
      <c r="GE179" s="435"/>
      <c r="GF179" s="435"/>
      <c r="GG179" s="435"/>
      <c r="GH179" s="435"/>
      <c r="GI179" s="435"/>
      <c r="GJ179" s="435"/>
      <c r="GK179" s="435"/>
      <c r="GL179" s="435"/>
      <c r="GM179" s="435"/>
      <c r="GN179" s="435"/>
      <c r="GO179" s="435"/>
      <c r="GP179" s="435"/>
      <c r="GQ179" s="435"/>
      <c r="GR179" s="435"/>
      <c r="GS179" s="435"/>
      <c r="GT179" s="435"/>
      <c r="GU179" s="435"/>
      <c r="GV179" s="435"/>
      <c r="GW179" s="435"/>
      <c r="GX179" s="435"/>
      <c r="GY179" s="435"/>
      <c r="GZ179" s="435"/>
      <c r="HA179" s="435"/>
      <c r="HB179" s="435"/>
      <c r="HC179" s="435"/>
      <c r="HD179" s="435"/>
      <c r="HE179" s="435"/>
      <c r="HF179" s="435"/>
      <c r="HG179" s="435"/>
      <c r="HH179" s="435"/>
      <c r="HI179" s="435"/>
      <c r="HJ179" s="435"/>
      <c r="HK179" s="435"/>
      <c r="HL179" s="435"/>
      <c r="HM179" s="435"/>
      <c r="HN179" s="435"/>
      <c r="HO179" s="435"/>
      <c r="HP179" s="435"/>
      <c r="HQ179" s="435"/>
      <c r="HR179" s="435"/>
      <c r="HS179" s="435"/>
      <c r="HT179" s="435"/>
      <c r="HU179" s="435"/>
      <c r="HV179" s="435"/>
      <c r="HW179" s="435"/>
      <c r="HX179" s="435"/>
      <c r="HY179" s="435"/>
      <c r="HZ179" s="435"/>
      <c r="IA179" s="435"/>
      <c r="IB179" s="435"/>
      <c r="IC179" s="435"/>
      <c r="ID179" s="435"/>
      <c r="IE179" s="435"/>
      <c r="IF179" s="435"/>
      <c r="IG179" s="435"/>
      <c r="IH179" s="435"/>
      <c r="II179" s="435"/>
      <c r="IJ179" s="435"/>
      <c r="IK179" s="435"/>
      <c r="IL179" s="435"/>
      <c r="IM179" s="435"/>
      <c r="IN179" s="435"/>
      <c r="IO179" s="435"/>
      <c r="IP179" s="435"/>
      <c r="IQ179" s="435"/>
      <c r="IR179" s="435"/>
      <c r="IS179" s="435"/>
      <c r="IT179" s="435"/>
      <c r="IU179" s="435"/>
      <c r="IV179" s="435"/>
    </row>
    <row r="180" spans="2:256" ht="51" hidden="1" customHeight="1" x14ac:dyDescent="0.2">
      <c r="B180" s="435"/>
      <c r="C180" s="435"/>
      <c r="D180" s="435"/>
      <c r="E180" s="435"/>
      <c r="F180" s="435"/>
      <c r="G180" s="435"/>
      <c r="H180" s="435"/>
      <c r="I180" s="435"/>
      <c r="J180" s="435"/>
      <c r="K180" s="435"/>
      <c r="L180" s="435"/>
      <c r="M180" s="435"/>
      <c r="N180" s="435"/>
      <c r="O180" s="435"/>
      <c r="P180" s="435"/>
      <c r="Q180" s="435"/>
      <c r="R180" s="435"/>
      <c r="S180" s="435"/>
      <c r="T180" s="435"/>
      <c r="U180" s="435"/>
      <c r="V180" s="435"/>
      <c r="W180" s="435"/>
      <c r="X180" s="435"/>
      <c r="Y180" s="435"/>
      <c r="Z180" s="435"/>
      <c r="AA180" s="435"/>
      <c r="AB180" s="435"/>
      <c r="AC180" s="435"/>
      <c r="AD180" s="435"/>
      <c r="AE180" s="435"/>
      <c r="AF180" s="435"/>
      <c r="AG180" s="435"/>
      <c r="AH180" s="435"/>
      <c r="AI180" s="435"/>
      <c r="AJ180" s="435"/>
      <c r="AK180" s="435"/>
      <c r="AL180" s="435"/>
      <c r="AM180" s="435"/>
      <c r="AN180" s="435"/>
      <c r="AO180" s="435"/>
      <c r="AP180" s="435"/>
      <c r="AQ180" s="435"/>
      <c r="AR180" s="435"/>
      <c r="AS180" s="435"/>
      <c r="AT180" s="435"/>
      <c r="AU180" s="435"/>
      <c r="AV180" s="435"/>
      <c r="AW180" s="435"/>
      <c r="AX180" s="435"/>
      <c r="AY180" s="435"/>
      <c r="AZ180" s="435"/>
      <c r="BA180" s="435"/>
      <c r="BB180" s="435"/>
      <c r="BC180" s="435"/>
      <c r="BD180" s="435"/>
      <c r="BE180" s="435"/>
      <c r="BF180" s="435"/>
      <c r="BG180" s="435"/>
      <c r="BH180" s="435"/>
      <c r="BI180" s="435"/>
      <c r="BJ180" s="435"/>
      <c r="BK180" s="435"/>
      <c r="BL180" s="435"/>
      <c r="BM180" s="435"/>
      <c r="BN180" s="435"/>
      <c r="BO180" s="435"/>
      <c r="BP180" s="435"/>
      <c r="BQ180" s="435"/>
      <c r="BR180" s="435"/>
      <c r="BS180" s="435"/>
      <c r="BT180" s="435"/>
      <c r="BU180" s="435"/>
      <c r="BV180" s="435"/>
      <c r="BW180" s="435"/>
      <c r="BX180" s="435"/>
      <c r="BY180" s="435"/>
      <c r="BZ180" s="435"/>
      <c r="CA180" s="435"/>
      <c r="CB180" s="435"/>
      <c r="CC180" s="435"/>
      <c r="CD180" s="435"/>
      <c r="CE180" s="435"/>
      <c r="CF180" s="435"/>
      <c r="CG180" s="435"/>
      <c r="CH180" s="435"/>
      <c r="CI180" s="435"/>
      <c r="CJ180" s="435"/>
      <c r="CK180" s="435"/>
      <c r="CL180" s="435"/>
      <c r="CM180" s="435"/>
      <c r="CN180" s="435"/>
      <c r="CO180" s="435"/>
      <c r="CP180" s="435"/>
      <c r="CQ180" s="435"/>
      <c r="CR180" s="435"/>
      <c r="CS180" s="435"/>
      <c r="CT180" s="435"/>
      <c r="CU180" s="435"/>
      <c r="CV180" s="435"/>
      <c r="CW180" s="435"/>
      <c r="CX180" s="435"/>
      <c r="CY180" s="435"/>
      <c r="CZ180" s="435"/>
      <c r="DA180" s="435"/>
      <c r="DB180" s="435"/>
      <c r="DC180" s="435"/>
      <c r="DD180" s="435"/>
      <c r="DE180" s="435"/>
      <c r="DF180" s="435"/>
      <c r="DG180" s="435"/>
      <c r="DH180" s="435"/>
      <c r="DI180" s="435"/>
      <c r="DJ180" s="435"/>
      <c r="DK180" s="435"/>
      <c r="DL180" s="435"/>
      <c r="DM180" s="435"/>
      <c r="DN180" s="435"/>
      <c r="DO180" s="435"/>
      <c r="DP180" s="435"/>
      <c r="DQ180" s="435"/>
      <c r="DR180" s="435"/>
      <c r="DS180" s="435"/>
      <c r="DT180" s="435"/>
      <c r="DU180" s="435"/>
      <c r="DV180" s="435"/>
      <c r="DW180" s="435"/>
      <c r="DX180" s="435"/>
      <c r="DY180" s="435"/>
      <c r="DZ180" s="435"/>
      <c r="EA180" s="435"/>
      <c r="EB180" s="435"/>
      <c r="EC180" s="435"/>
      <c r="ED180" s="435"/>
      <c r="EE180" s="435"/>
      <c r="EF180" s="435"/>
      <c r="EG180" s="435"/>
      <c r="EH180" s="435"/>
      <c r="EI180" s="435"/>
      <c r="EJ180" s="435"/>
      <c r="EK180" s="435"/>
      <c r="EL180" s="435"/>
      <c r="EM180" s="435"/>
      <c r="EN180" s="435"/>
      <c r="EO180" s="435"/>
      <c r="EP180" s="435"/>
      <c r="EQ180" s="435"/>
      <c r="ER180" s="435"/>
      <c r="ES180" s="435"/>
      <c r="ET180" s="435"/>
      <c r="EU180" s="435"/>
      <c r="EV180" s="435"/>
      <c r="EW180" s="435"/>
      <c r="EX180" s="435"/>
      <c r="EY180" s="435"/>
      <c r="EZ180" s="435"/>
      <c r="FA180" s="435"/>
      <c r="FB180" s="435"/>
      <c r="FC180" s="435"/>
      <c r="FD180" s="435"/>
      <c r="FE180" s="435"/>
      <c r="FF180" s="435"/>
      <c r="FG180" s="435"/>
      <c r="FH180" s="435"/>
      <c r="FI180" s="435"/>
      <c r="FJ180" s="435"/>
      <c r="FK180" s="435"/>
      <c r="FL180" s="435"/>
      <c r="FM180" s="435"/>
      <c r="FN180" s="435"/>
      <c r="FO180" s="435"/>
      <c r="FP180" s="435"/>
      <c r="FQ180" s="435"/>
      <c r="FR180" s="435"/>
      <c r="FS180" s="435"/>
      <c r="FT180" s="435"/>
      <c r="FU180" s="435"/>
      <c r="FV180" s="435"/>
      <c r="FW180" s="435"/>
      <c r="FX180" s="435"/>
      <c r="FY180" s="435"/>
      <c r="FZ180" s="435"/>
      <c r="GA180" s="435"/>
      <c r="GB180" s="435"/>
      <c r="GC180" s="435"/>
      <c r="GD180" s="435"/>
      <c r="GE180" s="435"/>
      <c r="GF180" s="435"/>
      <c r="GG180" s="435"/>
      <c r="GH180" s="435"/>
      <c r="GI180" s="435"/>
      <c r="GJ180" s="435"/>
      <c r="GK180" s="435"/>
      <c r="GL180" s="435"/>
      <c r="GM180" s="435"/>
      <c r="GN180" s="435"/>
      <c r="GO180" s="435"/>
      <c r="GP180" s="435"/>
      <c r="GQ180" s="435"/>
      <c r="GR180" s="435"/>
      <c r="GS180" s="435"/>
      <c r="GT180" s="435"/>
      <c r="GU180" s="435"/>
      <c r="GV180" s="435"/>
      <c r="GW180" s="435"/>
      <c r="GX180" s="435"/>
      <c r="GY180" s="435"/>
      <c r="GZ180" s="435"/>
      <c r="HA180" s="435"/>
      <c r="HB180" s="435"/>
      <c r="HC180" s="435"/>
      <c r="HD180" s="435"/>
      <c r="HE180" s="435"/>
      <c r="HF180" s="435"/>
      <c r="HG180" s="435"/>
      <c r="HH180" s="435"/>
      <c r="HI180" s="435"/>
      <c r="HJ180" s="435"/>
      <c r="HK180" s="435"/>
      <c r="HL180" s="435"/>
      <c r="HM180" s="435"/>
      <c r="HN180" s="435"/>
      <c r="HO180" s="435"/>
      <c r="HP180" s="435"/>
      <c r="HQ180" s="435"/>
      <c r="HR180" s="435"/>
      <c r="HS180" s="435"/>
      <c r="HT180" s="435"/>
      <c r="HU180" s="435"/>
      <c r="HV180" s="435"/>
      <c r="HW180" s="435"/>
      <c r="HX180" s="435"/>
      <c r="HY180" s="435"/>
      <c r="HZ180" s="435"/>
      <c r="IA180" s="435"/>
      <c r="IB180" s="435"/>
      <c r="IC180" s="435"/>
      <c r="ID180" s="435"/>
      <c r="IE180" s="435"/>
      <c r="IF180" s="435"/>
      <c r="IG180" s="435"/>
      <c r="IH180" s="435"/>
      <c r="II180" s="435"/>
      <c r="IJ180" s="435"/>
      <c r="IK180" s="435"/>
      <c r="IL180" s="435"/>
      <c r="IM180" s="435"/>
      <c r="IN180" s="435"/>
      <c r="IO180" s="435"/>
      <c r="IP180" s="435"/>
      <c r="IQ180" s="435"/>
      <c r="IR180" s="435"/>
      <c r="IS180" s="435"/>
      <c r="IT180" s="435"/>
      <c r="IU180" s="435"/>
      <c r="IV180" s="435"/>
    </row>
    <row r="181" spans="2:256" ht="51" hidden="1" customHeight="1" x14ac:dyDescent="0.2">
      <c r="B181" s="435"/>
      <c r="C181" s="435"/>
      <c r="D181" s="435"/>
      <c r="E181" s="435"/>
      <c r="F181" s="435"/>
      <c r="G181" s="435"/>
      <c r="H181" s="435"/>
      <c r="I181" s="435"/>
      <c r="J181" s="435"/>
      <c r="K181" s="435"/>
      <c r="L181" s="435"/>
      <c r="M181" s="435"/>
      <c r="N181" s="435"/>
      <c r="O181" s="435"/>
      <c r="P181" s="435"/>
      <c r="Q181" s="435"/>
      <c r="R181" s="435"/>
      <c r="S181" s="435"/>
      <c r="T181" s="435"/>
      <c r="U181" s="435"/>
      <c r="V181" s="435"/>
      <c r="W181" s="435"/>
      <c r="X181" s="435"/>
      <c r="Y181" s="435"/>
      <c r="Z181" s="435"/>
      <c r="AA181" s="435"/>
      <c r="AB181" s="435"/>
      <c r="AC181" s="435"/>
      <c r="AD181" s="435"/>
      <c r="AE181" s="435"/>
      <c r="AF181" s="435"/>
      <c r="AG181" s="435"/>
      <c r="AH181" s="435"/>
      <c r="AI181" s="435"/>
      <c r="AJ181" s="435"/>
      <c r="AK181" s="435"/>
      <c r="AL181" s="435"/>
      <c r="AM181" s="435"/>
      <c r="AN181" s="435"/>
      <c r="AO181" s="435"/>
      <c r="AP181" s="435"/>
      <c r="AQ181" s="435"/>
      <c r="AR181" s="435"/>
      <c r="AS181" s="435"/>
      <c r="AT181" s="435"/>
      <c r="AU181" s="435"/>
      <c r="AV181" s="435"/>
      <c r="AW181" s="435"/>
      <c r="AX181" s="435"/>
      <c r="AY181" s="435"/>
      <c r="AZ181" s="435"/>
      <c r="BA181" s="435"/>
      <c r="BB181" s="435"/>
      <c r="BC181" s="435"/>
      <c r="BD181" s="435"/>
      <c r="BE181" s="435"/>
      <c r="BF181" s="435"/>
      <c r="BG181" s="435"/>
      <c r="BH181" s="435"/>
      <c r="BI181" s="435"/>
      <c r="BJ181" s="435"/>
      <c r="BK181" s="435"/>
      <c r="BL181" s="435"/>
      <c r="BM181" s="435"/>
      <c r="BN181" s="435"/>
      <c r="BO181" s="435"/>
      <c r="BP181" s="435"/>
      <c r="BQ181" s="435"/>
      <c r="BR181" s="435"/>
      <c r="BS181" s="435"/>
      <c r="BT181" s="435"/>
      <c r="BU181" s="435"/>
      <c r="BV181" s="435"/>
      <c r="BW181" s="435"/>
      <c r="BX181" s="435"/>
      <c r="BY181" s="435"/>
      <c r="BZ181" s="435"/>
      <c r="CA181" s="435"/>
      <c r="CB181" s="435"/>
      <c r="CC181" s="435"/>
      <c r="CD181" s="435"/>
      <c r="CE181" s="435"/>
      <c r="CF181" s="435"/>
      <c r="CG181" s="435"/>
      <c r="CH181" s="435"/>
      <c r="CI181" s="435"/>
      <c r="CJ181" s="435"/>
      <c r="CK181" s="435"/>
      <c r="CL181" s="435"/>
      <c r="CM181" s="435"/>
      <c r="CN181" s="435"/>
      <c r="CO181" s="435"/>
      <c r="CP181" s="435"/>
      <c r="CQ181" s="435"/>
      <c r="CR181" s="435"/>
      <c r="CS181" s="435"/>
      <c r="CT181" s="435"/>
      <c r="CU181" s="435"/>
      <c r="CV181" s="435"/>
      <c r="CW181" s="435"/>
      <c r="CX181" s="435"/>
      <c r="CY181" s="435"/>
      <c r="CZ181" s="435"/>
      <c r="DA181" s="435"/>
      <c r="DB181" s="435"/>
      <c r="DC181" s="435"/>
      <c r="DD181" s="435"/>
      <c r="DE181" s="435"/>
      <c r="DF181" s="435"/>
      <c r="DG181" s="435"/>
      <c r="DH181" s="435"/>
      <c r="DI181" s="435"/>
      <c r="DJ181" s="435"/>
      <c r="DK181" s="435"/>
      <c r="DL181" s="435"/>
      <c r="DM181" s="435"/>
      <c r="DN181" s="435"/>
      <c r="DO181" s="435"/>
      <c r="DP181" s="435"/>
      <c r="DQ181" s="435"/>
      <c r="DR181" s="435"/>
      <c r="DS181" s="435"/>
      <c r="DT181" s="435"/>
      <c r="DU181" s="435"/>
      <c r="DV181" s="435"/>
      <c r="DW181" s="435"/>
      <c r="DX181" s="435"/>
      <c r="DY181" s="435"/>
      <c r="DZ181" s="435"/>
      <c r="EA181" s="435"/>
      <c r="EB181" s="435"/>
      <c r="EC181" s="435"/>
      <c r="ED181" s="435"/>
      <c r="EE181" s="435"/>
      <c r="EF181" s="435"/>
      <c r="EG181" s="435"/>
      <c r="EH181" s="435"/>
      <c r="EI181" s="435"/>
      <c r="EJ181" s="435"/>
      <c r="EK181" s="435"/>
      <c r="EL181" s="435"/>
      <c r="EM181" s="435"/>
      <c r="EN181" s="435"/>
      <c r="EO181" s="435"/>
      <c r="EP181" s="435"/>
      <c r="EQ181" s="435"/>
      <c r="ER181" s="435"/>
      <c r="ES181" s="435"/>
      <c r="ET181" s="435"/>
      <c r="EU181" s="435"/>
      <c r="EV181" s="435"/>
      <c r="EW181" s="435"/>
      <c r="EX181" s="435"/>
      <c r="EY181" s="435"/>
      <c r="EZ181" s="435"/>
      <c r="FA181" s="435"/>
      <c r="FB181" s="435"/>
      <c r="FC181" s="435"/>
      <c r="FD181" s="435"/>
      <c r="FE181" s="435"/>
      <c r="FF181" s="435"/>
      <c r="FG181" s="435"/>
      <c r="FH181" s="435"/>
      <c r="FI181" s="435"/>
      <c r="FJ181" s="435"/>
      <c r="FK181" s="435"/>
      <c r="FL181" s="435"/>
      <c r="FM181" s="435"/>
      <c r="FN181" s="435"/>
      <c r="FO181" s="435"/>
      <c r="FP181" s="435"/>
      <c r="FQ181" s="435"/>
      <c r="FR181" s="435"/>
      <c r="FS181" s="435"/>
      <c r="FT181" s="435"/>
      <c r="FU181" s="435"/>
      <c r="FV181" s="435"/>
      <c r="FW181" s="435"/>
      <c r="FX181" s="435"/>
      <c r="FY181" s="435"/>
      <c r="FZ181" s="435"/>
      <c r="GA181" s="435"/>
      <c r="GB181" s="435"/>
      <c r="GC181" s="435"/>
      <c r="GD181" s="435"/>
      <c r="GE181" s="435"/>
      <c r="GF181" s="435"/>
      <c r="GG181" s="435"/>
      <c r="GH181" s="435"/>
      <c r="GI181" s="435"/>
      <c r="GJ181" s="435"/>
      <c r="GK181" s="435"/>
      <c r="GL181" s="435"/>
      <c r="GM181" s="435"/>
      <c r="GN181" s="435"/>
      <c r="GO181" s="435"/>
      <c r="GP181" s="435"/>
      <c r="GQ181" s="435"/>
      <c r="GR181" s="435"/>
      <c r="GS181" s="435"/>
      <c r="GT181" s="435"/>
      <c r="GU181" s="435"/>
      <c r="GV181" s="435"/>
      <c r="GW181" s="435"/>
      <c r="GX181" s="435"/>
      <c r="GY181" s="435"/>
      <c r="GZ181" s="435"/>
      <c r="HA181" s="435"/>
      <c r="HB181" s="435"/>
      <c r="HC181" s="435"/>
      <c r="HD181" s="435"/>
      <c r="HE181" s="435"/>
      <c r="HF181" s="435"/>
      <c r="HG181" s="435"/>
      <c r="HH181" s="435"/>
      <c r="HI181" s="435"/>
      <c r="HJ181" s="435"/>
      <c r="HK181" s="435"/>
      <c r="HL181" s="435"/>
      <c r="HM181" s="435"/>
      <c r="HN181" s="435"/>
      <c r="HO181" s="435"/>
      <c r="HP181" s="435"/>
      <c r="HQ181" s="435"/>
      <c r="HR181" s="435"/>
      <c r="HS181" s="435"/>
      <c r="HT181" s="435"/>
      <c r="HU181" s="435"/>
      <c r="HV181" s="435"/>
      <c r="HW181" s="435"/>
      <c r="HX181" s="435"/>
      <c r="HY181" s="435"/>
      <c r="HZ181" s="435"/>
      <c r="IA181" s="435"/>
      <c r="IB181" s="435"/>
      <c r="IC181" s="435"/>
      <c r="ID181" s="435"/>
      <c r="IE181" s="435"/>
      <c r="IF181" s="435"/>
      <c r="IG181" s="435"/>
      <c r="IH181" s="435"/>
      <c r="II181" s="435"/>
      <c r="IJ181" s="435"/>
      <c r="IK181" s="435"/>
      <c r="IL181" s="435"/>
      <c r="IM181" s="435"/>
      <c r="IN181" s="435"/>
      <c r="IO181" s="435"/>
      <c r="IP181" s="435"/>
      <c r="IQ181" s="435"/>
      <c r="IR181" s="435"/>
      <c r="IS181" s="435"/>
      <c r="IT181" s="435"/>
      <c r="IU181" s="435"/>
      <c r="IV181" s="435"/>
    </row>
    <row r="182" spans="2:256" ht="51" hidden="1" customHeight="1" x14ac:dyDescent="0.2">
      <c r="B182" s="435"/>
      <c r="C182" s="435"/>
      <c r="D182" s="435"/>
      <c r="E182" s="435"/>
      <c r="F182" s="435"/>
      <c r="G182" s="435"/>
      <c r="H182" s="435"/>
      <c r="I182" s="435"/>
      <c r="J182" s="435"/>
      <c r="K182" s="435"/>
      <c r="L182" s="435"/>
      <c r="M182" s="435"/>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435"/>
      <c r="AJ182" s="435"/>
      <c r="AK182" s="435"/>
      <c r="AL182" s="435"/>
      <c r="AM182" s="435"/>
      <c r="AN182" s="435"/>
      <c r="AO182" s="435"/>
      <c r="AP182" s="435"/>
      <c r="AQ182" s="435"/>
      <c r="AR182" s="435"/>
      <c r="AS182" s="435"/>
      <c r="AT182" s="435"/>
      <c r="AU182" s="435"/>
      <c r="AV182" s="435"/>
      <c r="AW182" s="435"/>
      <c r="AX182" s="435"/>
      <c r="AY182" s="435"/>
      <c r="AZ182" s="435"/>
      <c r="BA182" s="435"/>
      <c r="BB182" s="435"/>
      <c r="BC182" s="435"/>
      <c r="BD182" s="435"/>
      <c r="BE182" s="435"/>
      <c r="BF182" s="435"/>
      <c r="BG182" s="435"/>
      <c r="BH182" s="435"/>
      <c r="BI182" s="435"/>
      <c r="BJ182" s="435"/>
      <c r="BK182" s="435"/>
      <c r="BL182" s="435"/>
      <c r="BM182" s="435"/>
      <c r="BN182" s="435"/>
      <c r="BO182" s="435"/>
      <c r="BP182" s="435"/>
      <c r="BQ182" s="435"/>
      <c r="BR182" s="435"/>
      <c r="BS182" s="435"/>
      <c r="BT182" s="435"/>
      <c r="BU182" s="435"/>
      <c r="BV182" s="435"/>
      <c r="BW182" s="435"/>
      <c r="BX182" s="435"/>
      <c r="BY182" s="435"/>
      <c r="BZ182" s="435"/>
      <c r="CA182" s="435"/>
      <c r="CB182" s="435"/>
      <c r="CC182" s="435"/>
      <c r="CD182" s="435"/>
      <c r="CE182" s="435"/>
      <c r="CF182" s="435"/>
      <c r="CG182" s="435"/>
      <c r="CH182" s="435"/>
      <c r="CI182" s="435"/>
      <c r="CJ182" s="435"/>
      <c r="CK182" s="435"/>
      <c r="CL182" s="435"/>
      <c r="CM182" s="435"/>
      <c r="CN182" s="435"/>
      <c r="CO182" s="435"/>
      <c r="CP182" s="435"/>
      <c r="CQ182" s="435"/>
      <c r="CR182" s="435"/>
      <c r="CS182" s="435"/>
      <c r="CT182" s="435"/>
      <c r="CU182" s="435"/>
      <c r="CV182" s="435"/>
      <c r="CW182" s="435"/>
      <c r="CX182" s="435"/>
      <c r="CY182" s="435"/>
      <c r="CZ182" s="435"/>
      <c r="DA182" s="435"/>
      <c r="DB182" s="435"/>
      <c r="DC182" s="435"/>
      <c r="DD182" s="435"/>
      <c r="DE182" s="435"/>
      <c r="DF182" s="435"/>
      <c r="DG182" s="435"/>
      <c r="DH182" s="435"/>
      <c r="DI182" s="435"/>
      <c r="DJ182" s="435"/>
      <c r="DK182" s="435"/>
      <c r="DL182" s="435"/>
      <c r="DM182" s="435"/>
      <c r="DN182" s="435"/>
      <c r="DO182" s="435"/>
      <c r="DP182" s="435"/>
      <c r="DQ182" s="435"/>
      <c r="DR182" s="435"/>
      <c r="DS182" s="435"/>
      <c r="DT182" s="435"/>
      <c r="DU182" s="435"/>
      <c r="DV182" s="435"/>
      <c r="DW182" s="435"/>
      <c r="DX182" s="435"/>
      <c r="DY182" s="435"/>
      <c r="DZ182" s="435"/>
      <c r="EA182" s="435"/>
      <c r="EB182" s="435"/>
      <c r="EC182" s="435"/>
      <c r="ED182" s="435"/>
      <c r="EE182" s="435"/>
      <c r="EF182" s="435"/>
      <c r="EG182" s="435"/>
      <c r="EH182" s="435"/>
      <c r="EI182" s="435"/>
      <c r="EJ182" s="435"/>
      <c r="EK182" s="435"/>
      <c r="EL182" s="435"/>
      <c r="EM182" s="435"/>
      <c r="EN182" s="435"/>
      <c r="EO182" s="435"/>
      <c r="EP182" s="435"/>
      <c r="EQ182" s="435"/>
      <c r="ER182" s="435"/>
      <c r="ES182" s="435"/>
      <c r="ET182" s="435"/>
      <c r="EU182" s="435"/>
      <c r="EV182" s="435"/>
      <c r="EW182" s="435"/>
      <c r="EX182" s="435"/>
      <c r="EY182" s="435"/>
      <c r="EZ182" s="435"/>
      <c r="FA182" s="435"/>
      <c r="FB182" s="435"/>
      <c r="FC182" s="435"/>
      <c r="FD182" s="435"/>
      <c r="FE182" s="435"/>
      <c r="FF182" s="435"/>
      <c r="FG182" s="435"/>
      <c r="FH182" s="435"/>
      <c r="FI182" s="435"/>
      <c r="FJ182" s="435"/>
      <c r="FK182" s="435"/>
      <c r="FL182" s="435"/>
      <c r="FM182" s="435"/>
      <c r="FN182" s="435"/>
      <c r="FO182" s="435"/>
      <c r="FP182" s="435"/>
      <c r="FQ182" s="435"/>
      <c r="FR182" s="435"/>
      <c r="FS182" s="435"/>
      <c r="FT182" s="435"/>
      <c r="FU182" s="435"/>
      <c r="FV182" s="435"/>
      <c r="FW182" s="435"/>
      <c r="FX182" s="435"/>
      <c r="FY182" s="435"/>
      <c r="FZ182" s="435"/>
      <c r="GA182" s="435"/>
      <c r="GB182" s="435"/>
      <c r="GC182" s="435"/>
      <c r="GD182" s="435"/>
      <c r="GE182" s="435"/>
      <c r="GF182" s="435"/>
      <c r="GG182" s="435"/>
      <c r="GH182" s="435"/>
      <c r="GI182" s="435"/>
      <c r="GJ182" s="435"/>
      <c r="GK182" s="435"/>
      <c r="GL182" s="435"/>
      <c r="GM182" s="435"/>
      <c r="GN182" s="435"/>
      <c r="GO182" s="435"/>
      <c r="GP182" s="435"/>
      <c r="GQ182" s="435"/>
      <c r="GR182" s="435"/>
      <c r="GS182" s="435"/>
      <c r="GT182" s="435"/>
      <c r="GU182" s="435"/>
      <c r="GV182" s="435"/>
      <c r="GW182" s="435"/>
      <c r="GX182" s="435"/>
      <c r="GY182" s="435"/>
      <c r="GZ182" s="435"/>
      <c r="HA182" s="435"/>
      <c r="HB182" s="435"/>
      <c r="HC182" s="435"/>
      <c r="HD182" s="435"/>
      <c r="HE182" s="435"/>
      <c r="HF182" s="435"/>
      <c r="HG182" s="435"/>
      <c r="HH182" s="435"/>
      <c r="HI182" s="435"/>
      <c r="HJ182" s="435"/>
      <c r="HK182" s="435"/>
      <c r="HL182" s="435"/>
      <c r="HM182" s="435"/>
      <c r="HN182" s="435"/>
      <c r="HO182" s="435"/>
      <c r="HP182" s="435"/>
      <c r="HQ182" s="435"/>
      <c r="HR182" s="435"/>
      <c r="HS182" s="435"/>
      <c r="HT182" s="435"/>
      <c r="HU182" s="435"/>
      <c r="HV182" s="435"/>
      <c r="HW182" s="435"/>
      <c r="HX182" s="435"/>
      <c r="HY182" s="435"/>
      <c r="HZ182" s="435"/>
      <c r="IA182" s="435"/>
      <c r="IB182" s="435"/>
      <c r="IC182" s="435"/>
      <c r="ID182" s="435"/>
      <c r="IE182" s="435"/>
      <c r="IF182" s="435"/>
      <c r="IG182" s="435"/>
      <c r="IH182" s="435"/>
      <c r="II182" s="435"/>
      <c r="IJ182" s="435"/>
      <c r="IK182" s="435"/>
      <c r="IL182" s="435"/>
      <c r="IM182" s="435"/>
      <c r="IN182" s="435"/>
      <c r="IO182" s="435"/>
      <c r="IP182" s="435"/>
      <c r="IQ182" s="435"/>
      <c r="IR182" s="435"/>
      <c r="IS182" s="435"/>
      <c r="IT182" s="435"/>
      <c r="IU182" s="435"/>
      <c r="IV182" s="435"/>
    </row>
    <row r="183" spans="2:256" ht="51" hidden="1" customHeight="1" x14ac:dyDescent="0.2">
      <c r="B183" s="435"/>
      <c r="C183" s="435"/>
      <c r="D183" s="435"/>
      <c r="E183" s="435"/>
      <c r="F183" s="435"/>
      <c r="G183" s="435"/>
      <c r="H183" s="435"/>
      <c r="I183" s="435"/>
      <c r="J183" s="435"/>
      <c r="K183" s="435"/>
      <c r="L183" s="435"/>
      <c r="M183" s="435"/>
      <c r="N183" s="435"/>
      <c r="O183" s="435"/>
      <c r="P183" s="435"/>
      <c r="Q183" s="435"/>
      <c r="R183" s="435"/>
      <c r="S183" s="435"/>
      <c r="T183" s="435"/>
      <c r="U183" s="435"/>
      <c r="V183" s="435"/>
      <c r="W183" s="435"/>
      <c r="X183" s="435"/>
      <c r="Y183" s="435"/>
      <c r="Z183" s="435"/>
      <c r="AA183" s="435"/>
      <c r="AB183" s="435"/>
      <c r="AC183" s="435"/>
      <c r="AD183" s="435"/>
      <c r="AE183" s="435"/>
      <c r="AF183" s="435"/>
      <c r="AG183" s="435"/>
      <c r="AH183" s="435"/>
      <c r="AI183" s="435"/>
      <c r="AJ183" s="435"/>
      <c r="AK183" s="435"/>
      <c r="AL183" s="435"/>
      <c r="AM183" s="435"/>
      <c r="AN183" s="435"/>
      <c r="AO183" s="435"/>
      <c r="AP183" s="435"/>
      <c r="AQ183" s="435"/>
      <c r="AR183" s="435"/>
      <c r="AS183" s="435"/>
      <c r="AT183" s="435"/>
      <c r="AU183" s="435"/>
      <c r="AV183" s="435"/>
      <c r="AW183" s="435"/>
      <c r="AX183" s="435"/>
      <c r="AY183" s="435"/>
      <c r="AZ183" s="435"/>
      <c r="BA183" s="435"/>
      <c r="BB183" s="435"/>
      <c r="BC183" s="435"/>
      <c r="BD183" s="435"/>
      <c r="BE183" s="435"/>
      <c r="BF183" s="435"/>
      <c r="BG183" s="435"/>
      <c r="BH183" s="435"/>
      <c r="BI183" s="435"/>
      <c r="BJ183" s="435"/>
      <c r="BK183" s="435"/>
      <c r="BL183" s="435"/>
      <c r="BM183" s="435"/>
      <c r="BN183" s="435"/>
      <c r="BO183" s="435"/>
      <c r="BP183" s="435"/>
      <c r="BQ183" s="435"/>
      <c r="BR183" s="435"/>
      <c r="BS183" s="435"/>
      <c r="BT183" s="435"/>
      <c r="BU183" s="435"/>
      <c r="BV183" s="435"/>
      <c r="BW183" s="435"/>
      <c r="BX183" s="435"/>
      <c r="BY183" s="435"/>
      <c r="BZ183" s="435"/>
      <c r="CA183" s="435"/>
      <c r="CB183" s="435"/>
      <c r="CC183" s="435"/>
      <c r="CD183" s="435"/>
      <c r="CE183" s="435"/>
      <c r="CF183" s="435"/>
      <c r="CG183" s="435"/>
      <c r="CH183" s="435"/>
      <c r="CI183" s="435"/>
      <c r="CJ183" s="435"/>
      <c r="CK183" s="435"/>
      <c r="CL183" s="435"/>
      <c r="CM183" s="435"/>
      <c r="CN183" s="435"/>
      <c r="CO183" s="435"/>
      <c r="CP183" s="435"/>
      <c r="CQ183" s="435"/>
      <c r="CR183" s="435"/>
      <c r="CS183" s="435"/>
      <c r="CT183" s="435"/>
      <c r="CU183" s="435"/>
      <c r="CV183" s="435"/>
      <c r="CW183" s="435"/>
      <c r="CX183" s="435"/>
      <c r="CY183" s="435"/>
      <c r="CZ183" s="435"/>
      <c r="DA183" s="435"/>
      <c r="DB183" s="435"/>
      <c r="DC183" s="435"/>
      <c r="DD183" s="435"/>
      <c r="DE183" s="435"/>
      <c r="DF183" s="435"/>
      <c r="DG183" s="435"/>
      <c r="DH183" s="435"/>
      <c r="DI183" s="435"/>
      <c r="DJ183" s="435"/>
      <c r="DK183" s="435"/>
      <c r="DL183" s="435"/>
      <c r="DM183" s="435"/>
      <c r="DN183" s="435"/>
      <c r="DO183" s="435"/>
      <c r="DP183" s="435"/>
      <c r="DQ183" s="435"/>
      <c r="DR183" s="435"/>
      <c r="DS183" s="435"/>
      <c r="DT183" s="435"/>
      <c r="DU183" s="435"/>
      <c r="DV183" s="435"/>
      <c r="DW183" s="435"/>
      <c r="DX183" s="435"/>
      <c r="DY183" s="435"/>
      <c r="DZ183" s="435"/>
      <c r="EA183" s="435"/>
      <c r="EB183" s="435"/>
      <c r="EC183" s="435"/>
      <c r="ED183" s="435"/>
      <c r="EE183" s="435"/>
      <c r="EF183" s="435"/>
      <c r="EG183" s="435"/>
      <c r="EH183" s="435"/>
      <c r="EI183" s="435"/>
      <c r="EJ183" s="435"/>
      <c r="EK183" s="435"/>
      <c r="EL183" s="435"/>
      <c r="EM183" s="435"/>
      <c r="EN183" s="435"/>
      <c r="EO183" s="435"/>
      <c r="EP183" s="435"/>
      <c r="EQ183" s="435"/>
      <c r="ER183" s="435"/>
      <c r="ES183" s="435"/>
      <c r="ET183" s="435"/>
      <c r="EU183" s="435"/>
      <c r="EV183" s="435"/>
      <c r="EW183" s="435"/>
      <c r="EX183" s="435"/>
      <c r="EY183" s="435"/>
      <c r="EZ183" s="435"/>
      <c r="FA183" s="435"/>
      <c r="FB183" s="435"/>
      <c r="FC183" s="435"/>
      <c r="FD183" s="435"/>
      <c r="FE183" s="435"/>
      <c r="FF183" s="435"/>
      <c r="FG183" s="435"/>
      <c r="FH183" s="435"/>
      <c r="FI183" s="435"/>
      <c r="FJ183" s="435"/>
      <c r="FK183" s="435"/>
      <c r="FL183" s="435"/>
      <c r="FM183" s="435"/>
      <c r="FN183" s="435"/>
      <c r="FO183" s="435"/>
      <c r="FP183" s="435"/>
      <c r="FQ183" s="435"/>
      <c r="FR183" s="435"/>
      <c r="FS183" s="435"/>
      <c r="FT183" s="435"/>
      <c r="FU183" s="435"/>
      <c r="FV183" s="435"/>
      <c r="FW183" s="435"/>
      <c r="FX183" s="435"/>
      <c r="FY183" s="435"/>
      <c r="FZ183" s="435"/>
      <c r="GA183" s="435"/>
      <c r="GB183" s="435"/>
      <c r="GC183" s="435"/>
      <c r="GD183" s="435"/>
      <c r="GE183" s="435"/>
      <c r="GF183" s="435"/>
      <c r="GG183" s="435"/>
      <c r="GH183" s="435"/>
      <c r="GI183" s="435"/>
      <c r="GJ183" s="435"/>
      <c r="GK183" s="435"/>
      <c r="GL183" s="435"/>
      <c r="GM183" s="435"/>
      <c r="GN183" s="435"/>
      <c r="GO183" s="435"/>
      <c r="GP183" s="435"/>
      <c r="GQ183" s="435"/>
      <c r="GR183" s="435"/>
      <c r="GS183" s="435"/>
      <c r="GT183" s="435"/>
      <c r="GU183" s="435"/>
      <c r="GV183" s="435"/>
      <c r="GW183" s="435"/>
      <c r="GX183" s="435"/>
      <c r="GY183" s="435"/>
      <c r="GZ183" s="435"/>
      <c r="HA183" s="435"/>
      <c r="HB183" s="435"/>
      <c r="HC183" s="435"/>
      <c r="HD183" s="435"/>
      <c r="HE183" s="435"/>
      <c r="HF183" s="435"/>
      <c r="HG183" s="435"/>
      <c r="HH183" s="435"/>
      <c r="HI183" s="435"/>
      <c r="HJ183" s="435"/>
      <c r="HK183" s="435"/>
      <c r="HL183" s="435"/>
      <c r="HM183" s="435"/>
      <c r="HN183" s="435"/>
      <c r="HO183" s="435"/>
      <c r="HP183" s="435"/>
      <c r="HQ183" s="435"/>
      <c r="HR183" s="435"/>
      <c r="HS183" s="435"/>
      <c r="HT183" s="435"/>
      <c r="HU183" s="435"/>
      <c r="HV183" s="435"/>
      <c r="HW183" s="435"/>
      <c r="HX183" s="435"/>
      <c r="HY183" s="435"/>
      <c r="HZ183" s="435"/>
      <c r="IA183" s="435"/>
      <c r="IB183" s="435"/>
      <c r="IC183" s="435"/>
      <c r="ID183" s="435"/>
      <c r="IE183" s="435"/>
      <c r="IF183" s="435"/>
      <c r="IG183" s="435"/>
      <c r="IH183" s="435"/>
      <c r="II183" s="435"/>
      <c r="IJ183" s="435"/>
      <c r="IK183" s="435"/>
      <c r="IL183" s="435"/>
      <c r="IM183" s="435"/>
      <c r="IN183" s="435"/>
      <c r="IO183" s="435"/>
      <c r="IP183" s="435"/>
      <c r="IQ183" s="435"/>
      <c r="IR183" s="435"/>
      <c r="IS183" s="435"/>
      <c r="IT183" s="435"/>
      <c r="IU183" s="435"/>
      <c r="IV183" s="435"/>
    </row>
    <row r="184" spans="2:256" ht="51" hidden="1" customHeight="1" x14ac:dyDescent="0.2">
      <c r="B184" s="435"/>
      <c r="C184" s="435"/>
      <c r="D184" s="435"/>
      <c r="E184" s="435"/>
      <c r="F184" s="435"/>
      <c r="G184" s="435"/>
      <c r="H184" s="435"/>
      <c r="I184" s="435"/>
      <c r="J184" s="435"/>
      <c r="K184" s="435"/>
      <c r="L184" s="435"/>
      <c r="M184" s="435"/>
      <c r="N184" s="435"/>
      <c r="O184" s="435"/>
      <c r="P184" s="435"/>
      <c r="Q184" s="435"/>
      <c r="R184" s="435"/>
      <c r="S184" s="435"/>
      <c r="T184" s="435"/>
      <c r="U184" s="435"/>
      <c r="V184" s="435"/>
      <c r="W184" s="435"/>
      <c r="X184" s="435"/>
      <c r="Y184" s="435"/>
      <c r="Z184" s="435"/>
      <c r="AA184" s="435"/>
      <c r="AB184" s="435"/>
      <c r="AC184" s="435"/>
      <c r="AD184" s="435"/>
      <c r="AE184" s="435"/>
      <c r="AF184" s="435"/>
      <c r="AG184" s="435"/>
      <c r="AH184" s="435"/>
      <c r="AI184" s="435"/>
      <c r="AJ184" s="435"/>
      <c r="AK184" s="435"/>
      <c r="AL184" s="435"/>
      <c r="AM184" s="435"/>
      <c r="AN184" s="435"/>
      <c r="AO184" s="435"/>
      <c r="AP184" s="435"/>
      <c r="AQ184" s="435"/>
      <c r="AR184" s="435"/>
      <c r="AS184" s="435"/>
      <c r="AT184" s="435"/>
      <c r="AU184" s="435"/>
      <c r="AV184" s="435"/>
      <c r="AW184" s="435"/>
      <c r="AX184" s="435"/>
      <c r="AY184" s="435"/>
      <c r="AZ184" s="435"/>
      <c r="BA184" s="435"/>
      <c r="BB184" s="435"/>
      <c r="BC184" s="435"/>
      <c r="BD184" s="435"/>
      <c r="BE184" s="435"/>
      <c r="BF184" s="435"/>
      <c r="BG184" s="435"/>
      <c r="BH184" s="435"/>
      <c r="BI184" s="435"/>
      <c r="BJ184" s="435"/>
      <c r="BK184" s="435"/>
      <c r="BL184" s="435"/>
      <c r="BM184" s="435"/>
      <c r="BN184" s="435"/>
      <c r="BO184" s="435"/>
      <c r="BP184" s="435"/>
      <c r="BQ184" s="435"/>
      <c r="BR184" s="435"/>
      <c r="BS184" s="435"/>
      <c r="BT184" s="435"/>
      <c r="BU184" s="435"/>
      <c r="BV184" s="435"/>
      <c r="BW184" s="435"/>
      <c r="BX184" s="435"/>
      <c r="BY184" s="435"/>
      <c r="BZ184" s="435"/>
      <c r="CA184" s="435"/>
      <c r="CB184" s="435"/>
      <c r="CC184" s="435"/>
      <c r="CD184" s="435"/>
      <c r="CE184" s="435"/>
      <c r="CF184" s="435"/>
      <c r="CG184" s="435"/>
      <c r="CH184" s="435"/>
      <c r="CI184" s="435"/>
      <c r="CJ184" s="435"/>
      <c r="CK184" s="435"/>
      <c r="CL184" s="435"/>
      <c r="CM184" s="435"/>
      <c r="CN184" s="435"/>
      <c r="CO184" s="435"/>
      <c r="CP184" s="435"/>
      <c r="CQ184" s="435"/>
      <c r="CR184" s="435"/>
      <c r="CS184" s="435"/>
      <c r="CT184" s="435"/>
      <c r="CU184" s="435"/>
      <c r="CV184" s="435"/>
      <c r="CW184" s="435"/>
      <c r="CX184" s="435"/>
      <c r="CY184" s="435"/>
      <c r="CZ184" s="435"/>
      <c r="DA184" s="435"/>
      <c r="DB184" s="435"/>
      <c r="DC184" s="435"/>
      <c r="DD184" s="435"/>
      <c r="DE184" s="435"/>
      <c r="DF184" s="435"/>
      <c r="DG184" s="435"/>
      <c r="DH184" s="435"/>
      <c r="DI184" s="435"/>
      <c r="DJ184" s="435"/>
      <c r="DK184" s="435"/>
      <c r="DL184" s="435"/>
      <c r="DM184" s="435"/>
      <c r="DN184" s="435"/>
      <c r="DO184" s="435"/>
      <c r="DP184" s="435"/>
      <c r="DQ184" s="435"/>
      <c r="DR184" s="435"/>
      <c r="DS184" s="435"/>
      <c r="DT184" s="435"/>
      <c r="DU184" s="435"/>
      <c r="DV184" s="435"/>
      <c r="DW184" s="435"/>
      <c r="DX184" s="435"/>
      <c r="DY184" s="435"/>
      <c r="DZ184" s="435"/>
      <c r="EA184" s="435"/>
      <c r="EB184" s="435"/>
      <c r="EC184" s="435"/>
      <c r="ED184" s="435"/>
      <c r="EE184" s="435"/>
      <c r="EF184" s="435"/>
      <c r="EG184" s="435"/>
      <c r="EH184" s="435"/>
      <c r="EI184" s="435"/>
      <c r="EJ184" s="435"/>
      <c r="EK184" s="435"/>
      <c r="EL184" s="435"/>
      <c r="EM184" s="435"/>
      <c r="EN184" s="435"/>
      <c r="EO184" s="435"/>
      <c r="EP184" s="435"/>
      <c r="EQ184" s="435"/>
      <c r="ER184" s="435"/>
      <c r="ES184" s="435"/>
      <c r="ET184" s="435"/>
      <c r="EU184" s="435"/>
      <c r="EV184" s="435"/>
      <c r="EW184" s="435"/>
      <c r="EX184" s="435"/>
      <c r="EY184" s="435"/>
      <c r="EZ184" s="435"/>
      <c r="FA184" s="435"/>
      <c r="FB184" s="435"/>
      <c r="FC184" s="435"/>
      <c r="FD184" s="435"/>
      <c r="FE184" s="435"/>
      <c r="FF184" s="435"/>
      <c r="FG184" s="435"/>
      <c r="FH184" s="435"/>
      <c r="FI184" s="435"/>
      <c r="FJ184" s="435"/>
      <c r="FK184" s="435"/>
      <c r="FL184" s="435"/>
      <c r="FM184" s="435"/>
      <c r="FN184" s="435"/>
      <c r="FO184" s="435"/>
      <c r="FP184" s="435"/>
      <c r="FQ184" s="435"/>
      <c r="FR184" s="435"/>
      <c r="FS184" s="435"/>
      <c r="FT184" s="435"/>
      <c r="FU184" s="435"/>
      <c r="FV184" s="435"/>
      <c r="FW184" s="435"/>
      <c r="FX184" s="435"/>
      <c r="FY184" s="435"/>
      <c r="FZ184" s="435"/>
      <c r="GA184" s="435"/>
      <c r="GB184" s="435"/>
      <c r="GC184" s="435"/>
      <c r="GD184" s="435"/>
      <c r="GE184" s="435"/>
      <c r="GF184" s="435"/>
      <c r="GG184" s="435"/>
      <c r="GH184" s="435"/>
      <c r="GI184" s="435"/>
      <c r="GJ184" s="435"/>
      <c r="GK184" s="435"/>
      <c r="GL184" s="435"/>
      <c r="GM184" s="435"/>
      <c r="GN184" s="435"/>
      <c r="GO184" s="435"/>
      <c r="GP184" s="435"/>
      <c r="GQ184" s="435"/>
      <c r="GR184" s="435"/>
      <c r="GS184" s="435"/>
      <c r="GT184" s="435"/>
      <c r="GU184" s="435"/>
      <c r="GV184" s="435"/>
      <c r="GW184" s="435"/>
      <c r="GX184" s="435"/>
      <c r="GY184" s="435"/>
      <c r="GZ184" s="435"/>
      <c r="HA184" s="435"/>
      <c r="HB184" s="435"/>
      <c r="HC184" s="435"/>
      <c r="HD184" s="435"/>
      <c r="HE184" s="435"/>
      <c r="HF184" s="435"/>
      <c r="HG184" s="435"/>
      <c r="HH184" s="435"/>
      <c r="HI184" s="435"/>
      <c r="HJ184" s="435"/>
      <c r="HK184" s="435"/>
      <c r="HL184" s="435"/>
      <c r="HM184" s="435"/>
      <c r="HN184" s="435"/>
      <c r="HO184" s="435"/>
      <c r="HP184" s="435"/>
      <c r="HQ184" s="435"/>
      <c r="HR184" s="435"/>
      <c r="HS184" s="435"/>
      <c r="HT184" s="435"/>
      <c r="HU184" s="435"/>
      <c r="HV184" s="435"/>
      <c r="HW184" s="435"/>
      <c r="HX184" s="435"/>
      <c r="HY184" s="435"/>
      <c r="HZ184" s="435"/>
      <c r="IA184" s="435"/>
      <c r="IB184" s="435"/>
      <c r="IC184" s="435"/>
      <c r="ID184" s="435"/>
      <c r="IE184" s="435"/>
      <c r="IF184" s="435"/>
      <c r="IG184" s="435"/>
      <c r="IH184" s="435"/>
      <c r="II184" s="435"/>
      <c r="IJ184" s="435"/>
      <c r="IK184" s="435"/>
      <c r="IL184" s="435"/>
      <c r="IM184" s="435"/>
      <c r="IN184" s="435"/>
      <c r="IO184" s="435"/>
      <c r="IP184" s="435"/>
      <c r="IQ184" s="435"/>
      <c r="IR184" s="435"/>
      <c r="IS184" s="435"/>
      <c r="IT184" s="435"/>
      <c r="IU184" s="435"/>
      <c r="IV184" s="435"/>
    </row>
    <row r="185" spans="2:256" ht="51" hidden="1" customHeight="1" x14ac:dyDescent="0.2">
      <c r="B185" s="435"/>
      <c r="C185" s="435"/>
      <c r="D185" s="435"/>
      <c r="E185" s="435"/>
      <c r="F185" s="435"/>
      <c r="G185" s="435"/>
      <c r="H185" s="435"/>
      <c r="I185" s="435"/>
      <c r="J185" s="435"/>
      <c r="K185" s="435"/>
      <c r="L185" s="435"/>
      <c r="M185" s="435"/>
      <c r="N185" s="435"/>
      <c r="O185" s="435"/>
      <c r="P185" s="435"/>
      <c r="Q185" s="435"/>
      <c r="R185" s="435"/>
      <c r="S185" s="435"/>
      <c r="T185" s="435"/>
      <c r="U185" s="435"/>
      <c r="V185" s="435"/>
      <c r="W185" s="435"/>
      <c r="X185" s="435"/>
      <c r="Y185" s="435"/>
      <c r="Z185" s="435"/>
      <c r="AA185" s="435"/>
      <c r="AB185" s="435"/>
      <c r="AC185" s="435"/>
      <c r="AD185" s="435"/>
      <c r="AE185" s="435"/>
      <c r="AF185" s="435"/>
      <c r="AG185" s="435"/>
      <c r="AH185" s="435"/>
      <c r="AI185" s="435"/>
      <c r="AJ185" s="435"/>
      <c r="AK185" s="435"/>
      <c r="AL185" s="435"/>
      <c r="AM185" s="435"/>
      <c r="AN185" s="435"/>
      <c r="AO185" s="435"/>
      <c r="AP185" s="435"/>
      <c r="AQ185" s="435"/>
      <c r="AR185" s="435"/>
      <c r="AS185" s="435"/>
      <c r="AT185" s="435"/>
      <c r="AU185" s="435"/>
      <c r="AV185" s="435"/>
      <c r="AW185" s="435"/>
      <c r="AX185" s="435"/>
      <c r="AY185" s="435"/>
      <c r="AZ185" s="435"/>
      <c r="BA185" s="435"/>
      <c r="BB185" s="435"/>
      <c r="BC185" s="435"/>
      <c r="BD185" s="435"/>
      <c r="BE185" s="435"/>
      <c r="BF185" s="435"/>
      <c r="BG185" s="435"/>
      <c r="BH185" s="435"/>
      <c r="BI185" s="435"/>
      <c r="BJ185" s="435"/>
      <c r="BK185" s="435"/>
      <c r="BL185" s="435"/>
      <c r="BM185" s="435"/>
      <c r="BN185" s="435"/>
      <c r="BO185" s="435"/>
      <c r="BP185" s="435"/>
      <c r="BQ185" s="435"/>
      <c r="BR185" s="435"/>
      <c r="BS185" s="435"/>
      <c r="BT185" s="435"/>
      <c r="BU185" s="435"/>
      <c r="BV185" s="435"/>
      <c r="BW185" s="435"/>
      <c r="BX185" s="435"/>
      <c r="BY185" s="435"/>
      <c r="BZ185" s="435"/>
      <c r="CA185" s="435"/>
      <c r="CB185" s="435"/>
      <c r="CC185" s="435"/>
      <c r="CD185" s="435"/>
      <c r="CE185" s="435"/>
      <c r="CF185" s="435"/>
      <c r="CG185" s="435"/>
      <c r="CH185" s="435"/>
      <c r="CI185" s="435"/>
      <c r="CJ185" s="435"/>
      <c r="CK185" s="435"/>
      <c r="CL185" s="435"/>
      <c r="CM185" s="435"/>
      <c r="CN185" s="435"/>
      <c r="CO185" s="435"/>
      <c r="CP185" s="435"/>
      <c r="CQ185" s="435"/>
      <c r="CR185" s="435"/>
      <c r="CS185" s="435"/>
      <c r="CT185" s="435"/>
      <c r="CU185" s="435"/>
      <c r="CV185" s="435"/>
      <c r="CW185" s="435"/>
      <c r="CX185" s="435"/>
      <c r="CY185" s="435"/>
      <c r="CZ185" s="435"/>
      <c r="DA185" s="435"/>
      <c r="DB185" s="435"/>
      <c r="DC185" s="435"/>
      <c r="DD185" s="435"/>
      <c r="DE185" s="435"/>
      <c r="DF185" s="435"/>
      <c r="DG185" s="435"/>
      <c r="DH185" s="435"/>
      <c r="DI185" s="435"/>
      <c r="DJ185" s="435"/>
      <c r="DK185" s="435"/>
      <c r="DL185" s="435"/>
      <c r="DM185" s="435"/>
      <c r="DN185" s="435"/>
      <c r="DO185" s="435"/>
      <c r="DP185" s="435"/>
      <c r="DQ185" s="435"/>
      <c r="DR185" s="435"/>
      <c r="DS185" s="435"/>
      <c r="DT185" s="435"/>
      <c r="DU185" s="435"/>
      <c r="DV185" s="435"/>
      <c r="DW185" s="435"/>
      <c r="DX185" s="435"/>
      <c r="DY185" s="435"/>
      <c r="DZ185" s="435"/>
      <c r="EA185" s="435"/>
      <c r="EB185" s="435"/>
      <c r="EC185" s="435"/>
      <c r="ED185" s="435"/>
      <c r="EE185" s="435"/>
      <c r="EF185" s="435"/>
      <c r="EG185" s="435"/>
      <c r="EH185" s="435"/>
      <c r="EI185" s="435"/>
      <c r="EJ185" s="435"/>
      <c r="EK185" s="435"/>
      <c r="EL185" s="435"/>
      <c r="EM185" s="435"/>
      <c r="EN185" s="435"/>
      <c r="EO185" s="435"/>
      <c r="EP185" s="435"/>
      <c r="EQ185" s="435"/>
      <c r="ER185" s="435"/>
      <c r="ES185" s="435"/>
      <c r="ET185" s="435"/>
      <c r="EU185" s="435"/>
      <c r="EV185" s="435"/>
      <c r="EW185" s="435"/>
      <c r="EX185" s="435"/>
      <c r="EY185" s="435"/>
      <c r="EZ185" s="435"/>
      <c r="FA185" s="435"/>
      <c r="FB185" s="435"/>
      <c r="FC185" s="435"/>
      <c r="FD185" s="435"/>
      <c r="FE185" s="435"/>
      <c r="FF185" s="435"/>
      <c r="FG185" s="435"/>
      <c r="FH185" s="435"/>
      <c r="FI185" s="435"/>
      <c r="FJ185" s="435"/>
      <c r="FK185" s="435"/>
      <c r="FL185" s="435"/>
      <c r="FM185" s="435"/>
      <c r="FN185" s="435"/>
      <c r="FO185" s="435"/>
      <c r="FP185" s="435"/>
      <c r="FQ185" s="435"/>
      <c r="FR185" s="435"/>
      <c r="FS185" s="435"/>
      <c r="FT185" s="435"/>
      <c r="FU185" s="435"/>
      <c r="FV185" s="435"/>
      <c r="FW185" s="435"/>
      <c r="FX185" s="435"/>
      <c r="FY185" s="435"/>
      <c r="FZ185" s="435"/>
      <c r="GA185" s="435"/>
      <c r="GB185" s="435"/>
      <c r="GC185" s="435"/>
      <c r="GD185" s="435"/>
      <c r="GE185" s="435"/>
      <c r="GF185" s="435"/>
      <c r="GG185" s="435"/>
      <c r="GH185" s="435"/>
      <c r="GI185" s="435"/>
      <c r="GJ185" s="435"/>
      <c r="GK185" s="435"/>
      <c r="GL185" s="435"/>
      <c r="GM185" s="435"/>
      <c r="GN185" s="435"/>
      <c r="GO185" s="435"/>
      <c r="GP185" s="435"/>
      <c r="GQ185" s="435"/>
      <c r="GR185" s="435"/>
      <c r="GS185" s="435"/>
      <c r="GT185" s="435"/>
      <c r="GU185" s="435"/>
      <c r="GV185" s="435"/>
      <c r="GW185" s="435"/>
      <c r="GX185" s="435"/>
      <c r="GY185" s="435"/>
      <c r="GZ185" s="435"/>
      <c r="HA185" s="435"/>
      <c r="HB185" s="435"/>
      <c r="HC185" s="435"/>
      <c r="HD185" s="435"/>
      <c r="HE185" s="435"/>
      <c r="HF185" s="435"/>
      <c r="HG185" s="435"/>
      <c r="HH185" s="435"/>
      <c r="HI185" s="435"/>
      <c r="HJ185" s="435"/>
      <c r="HK185" s="435"/>
      <c r="HL185" s="435"/>
      <c r="HM185" s="435"/>
      <c r="HN185" s="435"/>
      <c r="HO185" s="435"/>
      <c r="HP185" s="435"/>
      <c r="HQ185" s="435"/>
      <c r="HR185" s="435"/>
      <c r="HS185" s="435"/>
      <c r="HT185" s="435"/>
      <c r="HU185" s="435"/>
      <c r="HV185" s="435"/>
      <c r="HW185" s="435"/>
      <c r="HX185" s="435"/>
      <c r="HY185" s="435"/>
      <c r="HZ185" s="435"/>
      <c r="IA185" s="435"/>
      <c r="IB185" s="435"/>
      <c r="IC185" s="435"/>
      <c r="ID185" s="435"/>
      <c r="IE185" s="435"/>
      <c r="IF185" s="435"/>
      <c r="IG185" s="435"/>
      <c r="IH185" s="435"/>
      <c r="II185" s="435"/>
      <c r="IJ185" s="435"/>
      <c r="IK185" s="435"/>
      <c r="IL185" s="435"/>
      <c r="IM185" s="435"/>
      <c r="IN185" s="435"/>
      <c r="IO185" s="435"/>
      <c r="IP185" s="435"/>
      <c r="IQ185" s="435"/>
      <c r="IR185" s="435"/>
      <c r="IS185" s="435"/>
      <c r="IT185" s="435"/>
      <c r="IU185" s="435"/>
      <c r="IV185" s="435"/>
    </row>
    <row r="186" spans="2:256" ht="51" hidden="1" customHeight="1" x14ac:dyDescent="0.2">
      <c r="B186" s="435"/>
      <c r="C186" s="435"/>
      <c r="D186" s="435"/>
      <c r="E186" s="435"/>
      <c r="F186" s="435"/>
      <c r="G186" s="435"/>
      <c r="H186" s="435"/>
      <c r="I186" s="435"/>
      <c r="J186" s="435"/>
      <c r="K186" s="435"/>
      <c r="L186" s="435"/>
      <c r="M186" s="435"/>
      <c r="N186" s="435"/>
      <c r="O186" s="435"/>
      <c r="P186" s="435"/>
      <c r="Q186" s="435"/>
      <c r="R186" s="435"/>
      <c r="S186" s="435"/>
      <c r="T186" s="435"/>
      <c r="U186" s="435"/>
      <c r="V186" s="435"/>
      <c r="W186" s="435"/>
      <c r="X186" s="435"/>
      <c r="Y186" s="435"/>
      <c r="Z186" s="435"/>
      <c r="AA186" s="435"/>
      <c r="AB186" s="435"/>
      <c r="AC186" s="435"/>
      <c r="AD186" s="435"/>
      <c r="AE186" s="435"/>
      <c r="AF186" s="435"/>
      <c r="AG186" s="435"/>
      <c r="AH186" s="435"/>
      <c r="AI186" s="435"/>
      <c r="AJ186" s="435"/>
      <c r="AK186" s="435"/>
      <c r="AL186" s="435"/>
      <c r="AM186" s="435"/>
      <c r="AN186" s="435"/>
      <c r="AO186" s="435"/>
      <c r="AP186" s="435"/>
      <c r="AQ186" s="435"/>
      <c r="AR186" s="435"/>
      <c r="AS186" s="435"/>
      <c r="AT186" s="435"/>
      <c r="AU186" s="435"/>
      <c r="AV186" s="435"/>
      <c r="AW186" s="435"/>
      <c r="AX186" s="435"/>
      <c r="AY186" s="435"/>
      <c r="AZ186" s="435"/>
      <c r="BA186" s="435"/>
      <c r="BB186" s="435"/>
      <c r="BC186" s="435"/>
      <c r="BD186" s="435"/>
      <c r="BE186" s="435"/>
      <c r="BF186" s="435"/>
      <c r="BG186" s="435"/>
      <c r="BH186" s="435"/>
      <c r="BI186" s="435"/>
      <c r="BJ186" s="435"/>
      <c r="BK186" s="435"/>
      <c r="BL186" s="435"/>
      <c r="BM186" s="435"/>
      <c r="BN186" s="435"/>
      <c r="BO186" s="435"/>
      <c r="BP186" s="435"/>
      <c r="BQ186" s="435"/>
      <c r="BR186" s="435"/>
      <c r="BS186" s="435"/>
      <c r="BT186" s="435"/>
      <c r="BU186" s="435"/>
      <c r="BV186" s="435"/>
      <c r="BW186" s="435"/>
      <c r="BX186" s="435"/>
      <c r="BY186" s="435"/>
      <c r="BZ186" s="435"/>
      <c r="CA186" s="435"/>
      <c r="CB186" s="435"/>
      <c r="CC186" s="435"/>
      <c r="CD186" s="435"/>
      <c r="CE186" s="435"/>
      <c r="CF186" s="435"/>
      <c r="CG186" s="435"/>
      <c r="CH186" s="435"/>
      <c r="CI186" s="435"/>
      <c r="CJ186" s="435"/>
      <c r="CK186" s="435"/>
      <c r="CL186" s="435"/>
      <c r="CM186" s="435"/>
      <c r="CN186" s="435"/>
      <c r="CO186" s="435"/>
      <c r="CP186" s="435"/>
      <c r="CQ186" s="435"/>
      <c r="CR186" s="435"/>
      <c r="CS186" s="435"/>
      <c r="CT186" s="435"/>
      <c r="CU186" s="435"/>
      <c r="CV186" s="435"/>
      <c r="CW186" s="435"/>
      <c r="CX186" s="435"/>
      <c r="CY186" s="435"/>
      <c r="CZ186" s="435"/>
      <c r="DA186" s="435"/>
      <c r="DB186" s="435"/>
      <c r="DC186" s="435"/>
      <c r="DD186" s="435"/>
      <c r="DE186" s="435"/>
      <c r="DF186" s="435"/>
      <c r="DG186" s="435"/>
      <c r="DH186" s="435"/>
      <c r="DI186" s="435"/>
      <c r="DJ186" s="435"/>
      <c r="DK186" s="435"/>
      <c r="DL186" s="435"/>
      <c r="DM186" s="435"/>
      <c r="DN186" s="435"/>
      <c r="DO186" s="435"/>
      <c r="DP186" s="435"/>
      <c r="DQ186" s="435"/>
      <c r="DR186" s="435"/>
      <c r="DS186" s="435"/>
      <c r="DT186" s="435"/>
      <c r="DU186" s="435"/>
      <c r="DV186" s="435"/>
      <c r="DW186" s="435"/>
      <c r="DX186" s="435"/>
      <c r="DY186" s="435"/>
      <c r="DZ186" s="435"/>
      <c r="EA186" s="435"/>
      <c r="EB186" s="435"/>
      <c r="EC186" s="435"/>
      <c r="ED186" s="435"/>
      <c r="EE186" s="435"/>
      <c r="EF186" s="435"/>
      <c r="EG186" s="435"/>
      <c r="EH186" s="435"/>
      <c r="EI186" s="435"/>
      <c r="EJ186" s="435"/>
      <c r="EK186" s="435"/>
      <c r="EL186" s="435"/>
      <c r="EM186" s="435"/>
      <c r="EN186" s="435"/>
      <c r="EO186" s="435"/>
      <c r="EP186" s="435"/>
      <c r="EQ186" s="435"/>
      <c r="ER186" s="435"/>
      <c r="ES186" s="435"/>
      <c r="ET186" s="435"/>
      <c r="EU186" s="435"/>
      <c r="EV186" s="435"/>
      <c r="EW186" s="435"/>
      <c r="EX186" s="435"/>
      <c r="EY186" s="435"/>
      <c r="EZ186" s="435"/>
      <c r="FA186" s="435"/>
      <c r="FB186" s="435"/>
      <c r="FC186" s="435"/>
      <c r="FD186" s="435"/>
      <c r="FE186" s="435"/>
      <c r="FF186" s="435"/>
      <c r="FG186" s="435"/>
      <c r="FH186" s="435"/>
      <c r="FI186" s="435"/>
      <c r="FJ186" s="435"/>
      <c r="FK186" s="435"/>
      <c r="FL186" s="435"/>
      <c r="FM186" s="435"/>
      <c r="FN186" s="435"/>
      <c r="FO186" s="435"/>
      <c r="FP186" s="435"/>
      <c r="FQ186" s="435"/>
      <c r="FR186" s="435"/>
      <c r="FS186" s="435"/>
      <c r="FT186" s="435"/>
      <c r="FU186" s="435"/>
      <c r="FV186" s="435"/>
      <c r="FW186" s="435"/>
      <c r="FX186" s="435"/>
      <c r="FY186" s="435"/>
      <c r="FZ186" s="435"/>
      <c r="GA186" s="435"/>
      <c r="GB186" s="435"/>
      <c r="GC186" s="435"/>
      <c r="GD186" s="435"/>
      <c r="GE186" s="435"/>
      <c r="GF186" s="435"/>
      <c r="GG186" s="435"/>
      <c r="GH186" s="435"/>
      <c r="GI186" s="435"/>
      <c r="GJ186" s="435"/>
      <c r="GK186" s="435"/>
      <c r="GL186" s="435"/>
      <c r="GM186" s="435"/>
      <c r="GN186" s="435"/>
      <c r="GO186" s="435"/>
      <c r="GP186" s="435"/>
      <c r="GQ186" s="435"/>
      <c r="GR186" s="435"/>
      <c r="GS186" s="435"/>
      <c r="GT186" s="435"/>
      <c r="GU186" s="435"/>
      <c r="GV186" s="435"/>
      <c r="GW186" s="435"/>
      <c r="GX186" s="435"/>
      <c r="GY186" s="435"/>
      <c r="GZ186" s="435"/>
      <c r="HA186" s="435"/>
      <c r="HB186" s="435"/>
      <c r="HC186" s="435"/>
      <c r="HD186" s="435"/>
      <c r="HE186" s="435"/>
      <c r="HF186" s="435"/>
      <c r="HG186" s="435"/>
      <c r="HH186" s="435"/>
      <c r="HI186" s="435"/>
      <c r="HJ186" s="435"/>
      <c r="HK186" s="435"/>
      <c r="HL186" s="435"/>
      <c r="HM186" s="435"/>
      <c r="HN186" s="435"/>
      <c r="HO186" s="435"/>
      <c r="HP186" s="435"/>
      <c r="HQ186" s="435"/>
      <c r="HR186" s="435"/>
      <c r="HS186" s="435"/>
      <c r="HT186" s="435"/>
      <c r="HU186" s="435"/>
      <c r="HV186" s="435"/>
      <c r="HW186" s="435"/>
      <c r="HX186" s="435"/>
      <c r="HY186" s="435"/>
      <c r="HZ186" s="435"/>
      <c r="IA186" s="435"/>
      <c r="IB186" s="435"/>
      <c r="IC186" s="435"/>
      <c r="ID186" s="435"/>
      <c r="IE186" s="435"/>
      <c r="IF186" s="435"/>
      <c r="IG186" s="435"/>
      <c r="IH186" s="435"/>
      <c r="II186" s="435"/>
      <c r="IJ186" s="435"/>
      <c r="IK186" s="435"/>
      <c r="IL186" s="435"/>
      <c r="IM186" s="435"/>
      <c r="IN186" s="435"/>
      <c r="IO186" s="435"/>
      <c r="IP186" s="435"/>
      <c r="IQ186" s="435"/>
      <c r="IR186" s="435"/>
      <c r="IS186" s="435"/>
      <c r="IT186" s="435"/>
      <c r="IU186" s="435"/>
      <c r="IV186" s="435"/>
    </row>
    <row r="187" spans="2:256" ht="51" hidden="1" customHeight="1" x14ac:dyDescent="0.2">
      <c r="B187" s="435"/>
      <c r="C187" s="435"/>
      <c r="D187" s="435"/>
      <c r="E187" s="435"/>
      <c r="F187" s="435"/>
      <c r="G187" s="435"/>
      <c r="H187" s="435"/>
      <c r="I187" s="435"/>
      <c r="J187" s="435"/>
      <c r="K187" s="435"/>
      <c r="L187" s="435"/>
      <c r="M187" s="435"/>
      <c r="N187" s="435"/>
      <c r="O187" s="435"/>
      <c r="P187" s="435"/>
      <c r="Q187" s="435"/>
      <c r="R187" s="435"/>
      <c r="S187" s="435"/>
      <c r="T187" s="435"/>
      <c r="U187" s="435"/>
      <c r="V187" s="435"/>
      <c r="W187" s="435"/>
      <c r="X187" s="435"/>
      <c r="Y187" s="435"/>
      <c r="Z187" s="435"/>
      <c r="AA187" s="435"/>
      <c r="AB187" s="435"/>
      <c r="AC187" s="435"/>
      <c r="AD187" s="435"/>
      <c r="AE187" s="435"/>
      <c r="AF187" s="435"/>
      <c r="AG187" s="435"/>
      <c r="AH187" s="435"/>
      <c r="AI187" s="435"/>
      <c r="AJ187" s="435"/>
      <c r="AK187" s="435"/>
      <c r="AL187" s="435"/>
      <c r="AM187" s="435"/>
      <c r="AN187" s="435"/>
      <c r="AO187" s="435"/>
      <c r="AP187" s="435"/>
      <c r="AQ187" s="435"/>
      <c r="AR187" s="435"/>
      <c r="AS187" s="435"/>
      <c r="AT187" s="435"/>
      <c r="AU187" s="435"/>
      <c r="AV187" s="435"/>
      <c r="AW187" s="435"/>
      <c r="AX187" s="435"/>
      <c r="AY187" s="435"/>
      <c r="AZ187" s="435"/>
      <c r="BA187" s="435"/>
      <c r="BB187" s="435"/>
      <c r="BC187" s="435"/>
      <c r="BD187" s="435"/>
      <c r="BE187" s="435"/>
      <c r="BF187" s="435"/>
      <c r="BG187" s="435"/>
      <c r="BH187" s="435"/>
      <c r="BI187" s="435"/>
      <c r="BJ187" s="435"/>
      <c r="BK187" s="435"/>
      <c r="BL187" s="435"/>
      <c r="BM187" s="435"/>
      <c r="BN187" s="435"/>
      <c r="BO187" s="435"/>
      <c r="BP187" s="435"/>
      <c r="BQ187" s="435"/>
      <c r="BR187" s="435"/>
      <c r="BS187" s="435"/>
      <c r="BT187" s="435"/>
      <c r="BU187" s="435"/>
      <c r="BV187" s="435"/>
      <c r="BW187" s="435"/>
      <c r="BX187" s="435"/>
      <c r="BY187" s="435"/>
      <c r="BZ187" s="435"/>
      <c r="CA187" s="435"/>
      <c r="CB187" s="435"/>
      <c r="CC187" s="435"/>
      <c r="CD187" s="435"/>
      <c r="CE187" s="435"/>
      <c r="CF187" s="435"/>
      <c r="CG187" s="435"/>
      <c r="CH187" s="435"/>
      <c r="CI187" s="435"/>
      <c r="CJ187" s="435"/>
      <c r="CK187" s="435"/>
      <c r="CL187" s="435"/>
      <c r="CM187" s="435"/>
      <c r="CN187" s="435"/>
      <c r="CO187" s="435"/>
      <c r="CP187" s="435"/>
      <c r="CQ187" s="435"/>
      <c r="CR187" s="435"/>
      <c r="CS187" s="435"/>
      <c r="CT187" s="435"/>
      <c r="CU187" s="435"/>
      <c r="CV187" s="435"/>
      <c r="CW187" s="435"/>
      <c r="CX187" s="435"/>
      <c r="CY187" s="435"/>
      <c r="CZ187" s="435"/>
      <c r="DA187" s="435"/>
      <c r="DB187" s="435"/>
      <c r="DC187" s="435"/>
      <c r="DD187" s="435"/>
      <c r="DE187" s="435"/>
      <c r="DF187" s="435"/>
      <c r="DG187" s="435"/>
      <c r="DH187" s="435"/>
      <c r="DI187" s="435"/>
      <c r="DJ187" s="435"/>
      <c r="DK187" s="435"/>
      <c r="DL187" s="435"/>
      <c r="DM187" s="435"/>
      <c r="DN187" s="435"/>
      <c r="DO187" s="435"/>
      <c r="DP187" s="435"/>
      <c r="DQ187" s="435"/>
      <c r="DR187" s="435"/>
      <c r="DS187" s="435"/>
      <c r="DT187" s="435"/>
      <c r="DU187" s="435"/>
      <c r="DV187" s="435"/>
      <c r="DW187" s="435"/>
      <c r="DX187" s="435"/>
      <c r="DY187" s="435"/>
      <c r="DZ187" s="435"/>
      <c r="EA187" s="435"/>
      <c r="EB187" s="435"/>
      <c r="EC187" s="435"/>
      <c r="ED187" s="435"/>
      <c r="EE187" s="435"/>
      <c r="EF187" s="435"/>
      <c r="EG187" s="435"/>
      <c r="EH187" s="435"/>
      <c r="EI187" s="435"/>
      <c r="EJ187" s="435"/>
      <c r="EK187" s="435"/>
      <c r="EL187" s="435"/>
      <c r="EM187" s="435"/>
      <c r="EN187" s="435"/>
      <c r="EO187" s="435"/>
      <c r="EP187" s="435"/>
      <c r="EQ187" s="435"/>
      <c r="ER187" s="435"/>
      <c r="ES187" s="435"/>
      <c r="ET187" s="435"/>
      <c r="EU187" s="435"/>
      <c r="EV187" s="435"/>
      <c r="EW187" s="435"/>
      <c r="EX187" s="435"/>
      <c r="EY187" s="435"/>
      <c r="EZ187" s="435"/>
      <c r="FA187" s="435"/>
      <c r="FB187" s="435"/>
      <c r="FC187" s="435"/>
      <c r="FD187" s="435"/>
      <c r="FE187" s="435"/>
      <c r="FF187" s="435"/>
      <c r="FG187" s="435"/>
      <c r="FH187" s="435"/>
      <c r="FI187" s="435"/>
      <c r="FJ187" s="435"/>
      <c r="FK187" s="435"/>
      <c r="FL187" s="435"/>
      <c r="FM187" s="435"/>
      <c r="FN187" s="435"/>
      <c r="FO187" s="435"/>
      <c r="FP187" s="435"/>
      <c r="FQ187" s="435"/>
      <c r="FR187" s="435"/>
      <c r="FS187" s="435"/>
      <c r="FT187" s="435"/>
      <c r="FU187" s="435"/>
      <c r="FV187" s="435"/>
      <c r="FW187" s="435"/>
      <c r="FX187" s="435"/>
      <c r="FY187" s="435"/>
      <c r="FZ187" s="435"/>
      <c r="GA187" s="435"/>
      <c r="GB187" s="435"/>
      <c r="GC187" s="435"/>
      <c r="GD187" s="435"/>
      <c r="GE187" s="435"/>
      <c r="GF187" s="435"/>
      <c r="GG187" s="435"/>
      <c r="GH187" s="435"/>
      <c r="GI187" s="435"/>
      <c r="GJ187" s="435"/>
      <c r="GK187" s="435"/>
      <c r="GL187" s="435"/>
      <c r="GM187" s="435"/>
      <c r="GN187" s="435"/>
      <c r="GO187" s="435"/>
      <c r="GP187" s="435"/>
      <c r="GQ187" s="435"/>
      <c r="GR187" s="435"/>
      <c r="GS187" s="435"/>
      <c r="GT187" s="435"/>
      <c r="GU187" s="435"/>
      <c r="GV187" s="435"/>
      <c r="GW187" s="435"/>
      <c r="GX187" s="435"/>
      <c r="GY187" s="435"/>
      <c r="GZ187" s="435"/>
      <c r="HA187" s="435"/>
      <c r="HB187" s="435"/>
      <c r="HC187" s="435"/>
      <c r="HD187" s="435"/>
      <c r="HE187" s="435"/>
      <c r="HF187" s="435"/>
      <c r="HG187" s="435"/>
      <c r="HH187" s="435"/>
      <c r="HI187" s="435"/>
      <c r="HJ187" s="435"/>
      <c r="HK187" s="435"/>
      <c r="HL187" s="435"/>
      <c r="HM187" s="435"/>
      <c r="HN187" s="435"/>
      <c r="HO187" s="435"/>
      <c r="HP187" s="435"/>
      <c r="HQ187" s="435"/>
      <c r="HR187" s="435"/>
      <c r="HS187" s="435"/>
      <c r="HT187" s="435"/>
      <c r="HU187" s="435"/>
      <c r="HV187" s="435"/>
      <c r="HW187" s="435"/>
      <c r="HX187" s="435"/>
      <c r="HY187" s="435"/>
      <c r="HZ187" s="435"/>
      <c r="IA187" s="435"/>
      <c r="IB187" s="435"/>
      <c r="IC187" s="435"/>
      <c r="ID187" s="435"/>
      <c r="IE187" s="435"/>
      <c r="IF187" s="435"/>
      <c r="IG187" s="435"/>
      <c r="IH187" s="435"/>
      <c r="II187" s="435"/>
      <c r="IJ187" s="435"/>
      <c r="IK187" s="435"/>
      <c r="IL187" s="435"/>
      <c r="IM187" s="435"/>
      <c r="IN187" s="435"/>
      <c r="IO187" s="435"/>
      <c r="IP187" s="435"/>
      <c r="IQ187" s="435"/>
      <c r="IR187" s="435"/>
      <c r="IS187" s="435"/>
      <c r="IT187" s="435"/>
      <c r="IU187" s="435"/>
      <c r="IV187" s="435"/>
    </row>
    <row r="188" spans="2:256" ht="51" hidden="1" customHeight="1" x14ac:dyDescent="0.2">
      <c r="B188" s="435"/>
      <c r="C188" s="435"/>
      <c r="D188" s="435"/>
      <c r="E188" s="435"/>
      <c r="F188" s="435"/>
      <c r="G188" s="435"/>
      <c r="H188" s="435"/>
      <c r="I188" s="435"/>
      <c r="J188" s="435"/>
      <c r="K188" s="435"/>
      <c r="L188" s="435"/>
      <c r="M188" s="435"/>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435"/>
      <c r="AJ188" s="435"/>
      <c r="AK188" s="435"/>
      <c r="AL188" s="435"/>
      <c r="AM188" s="435"/>
      <c r="AN188" s="435"/>
      <c r="AO188" s="435"/>
      <c r="AP188" s="435"/>
      <c r="AQ188" s="435"/>
      <c r="AR188" s="435"/>
      <c r="AS188" s="435"/>
      <c r="AT188" s="435"/>
      <c r="AU188" s="435"/>
      <c r="AV188" s="435"/>
      <c r="AW188" s="435"/>
      <c r="AX188" s="435"/>
      <c r="AY188" s="435"/>
      <c r="AZ188" s="435"/>
      <c r="BA188" s="435"/>
      <c r="BB188" s="435"/>
      <c r="BC188" s="435"/>
      <c r="BD188" s="435"/>
      <c r="BE188" s="435"/>
      <c r="BF188" s="435"/>
      <c r="BG188" s="435"/>
      <c r="BH188" s="435"/>
      <c r="BI188" s="435"/>
      <c r="BJ188" s="435"/>
      <c r="BK188" s="435"/>
      <c r="BL188" s="435"/>
      <c r="BM188" s="435"/>
      <c r="BN188" s="435"/>
      <c r="BO188" s="435"/>
      <c r="BP188" s="435"/>
      <c r="BQ188" s="435"/>
      <c r="BR188" s="435"/>
      <c r="BS188" s="435"/>
      <c r="BT188" s="435"/>
      <c r="BU188" s="435"/>
      <c r="BV188" s="435"/>
      <c r="BW188" s="435"/>
      <c r="BX188" s="435"/>
      <c r="BY188" s="435"/>
      <c r="BZ188" s="435"/>
      <c r="CA188" s="435"/>
      <c r="CB188" s="435"/>
      <c r="CC188" s="435"/>
      <c r="CD188" s="435"/>
      <c r="CE188" s="435"/>
      <c r="CF188" s="435"/>
      <c r="CG188" s="435"/>
      <c r="CH188" s="435"/>
      <c r="CI188" s="435"/>
      <c r="CJ188" s="435"/>
      <c r="CK188" s="435"/>
      <c r="CL188" s="435"/>
      <c r="CM188" s="435"/>
      <c r="CN188" s="435"/>
      <c r="CO188" s="435"/>
      <c r="CP188" s="435"/>
      <c r="CQ188" s="435"/>
      <c r="CR188" s="435"/>
      <c r="CS188" s="435"/>
      <c r="CT188" s="435"/>
      <c r="CU188" s="435"/>
      <c r="CV188" s="435"/>
      <c r="CW188" s="435"/>
      <c r="CX188" s="435"/>
      <c r="CY188" s="435"/>
      <c r="CZ188" s="435"/>
      <c r="DA188" s="435"/>
      <c r="DB188" s="435"/>
      <c r="DC188" s="435"/>
      <c r="DD188" s="435"/>
      <c r="DE188" s="435"/>
      <c r="DF188" s="435"/>
      <c r="DG188" s="435"/>
      <c r="DH188" s="435"/>
      <c r="DI188" s="435"/>
      <c r="DJ188" s="435"/>
      <c r="DK188" s="435"/>
      <c r="DL188" s="435"/>
      <c r="DM188" s="435"/>
      <c r="DN188" s="435"/>
      <c r="DO188" s="435"/>
      <c r="DP188" s="435"/>
      <c r="DQ188" s="435"/>
      <c r="DR188" s="435"/>
      <c r="DS188" s="435"/>
      <c r="DT188" s="435"/>
      <c r="DU188" s="435"/>
      <c r="DV188" s="435"/>
      <c r="DW188" s="435"/>
      <c r="DX188" s="435"/>
      <c r="DY188" s="435"/>
      <c r="DZ188" s="435"/>
      <c r="EA188" s="435"/>
      <c r="EB188" s="435"/>
      <c r="EC188" s="435"/>
      <c r="ED188" s="435"/>
      <c r="EE188" s="435"/>
      <c r="EF188" s="435"/>
      <c r="EG188" s="435"/>
      <c r="EH188" s="435"/>
      <c r="EI188" s="435"/>
      <c r="EJ188" s="435"/>
      <c r="EK188" s="435"/>
      <c r="EL188" s="435"/>
      <c r="EM188" s="435"/>
      <c r="EN188" s="435"/>
      <c r="EO188" s="435"/>
      <c r="EP188" s="435"/>
      <c r="EQ188" s="435"/>
      <c r="ER188" s="435"/>
      <c r="ES188" s="435"/>
      <c r="ET188" s="435"/>
      <c r="EU188" s="435"/>
      <c r="EV188" s="435"/>
      <c r="EW188" s="435"/>
      <c r="EX188" s="435"/>
      <c r="EY188" s="435"/>
      <c r="EZ188" s="435"/>
      <c r="FA188" s="435"/>
      <c r="FB188" s="435"/>
      <c r="FC188" s="435"/>
      <c r="FD188" s="435"/>
      <c r="FE188" s="435"/>
      <c r="FF188" s="435"/>
      <c r="FG188" s="435"/>
      <c r="FH188" s="435"/>
      <c r="FI188" s="435"/>
      <c r="FJ188" s="435"/>
      <c r="FK188" s="435"/>
      <c r="FL188" s="435"/>
      <c r="FM188" s="435"/>
      <c r="FN188" s="435"/>
      <c r="FO188" s="435"/>
      <c r="FP188" s="435"/>
      <c r="FQ188" s="435"/>
      <c r="FR188" s="435"/>
      <c r="FS188" s="435"/>
      <c r="FT188" s="435"/>
      <c r="FU188" s="435"/>
      <c r="FV188" s="435"/>
      <c r="FW188" s="435"/>
      <c r="FX188" s="435"/>
      <c r="FY188" s="435"/>
      <c r="FZ188" s="435"/>
      <c r="GA188" s="435"/>
      <c r="GB188" s="435"/>
      <c r="GC188" s="435"/>
      <c r="GD188" s="435"/>
      <c r="GE188" s="435"/>
      <c r="GF188" s="435"/>
      <c r="GG188" s="435"/>
      <c r="GH188" s="435"/>
      <c r="GI188" s="435"/>
      <c r="GJ188" s="435"/>
      <c r="GK188" s="435"/>
      <c r="GL188" s="435"/>
      <c r="GM188" s="435"/>
      <c r="GN188" s="435"/>
      <c r="GO188" s="435"/>
      <c r="GP188" s="435"/>
      <c r="GQ188" s="435"/>
      <c r="GR188" s="435"/>
      <c r="GS188" s="435"/>
      <c r="GT188" s="435"/>
      <c r="GU188" s="435"/>
      <c r="GV188" s="435"/>
      <c r="GW188" s="435"/>
      <c r="GX188" s="435"/>
      <c r="GY188" s="435"/>
      <c r="GZ188" s="435"/>
      <c r="HA188" s="435"/>
      <c r="HB188" s="435"/>
      <c r="HC188" s="435"/>
      <c r="HD188" s="435"/>
      <c r="HE188" s="435"/>
      <c r="HF188" s="435"/>
      <c r="HG188" s="435"/>
      <c r="HH188" s="435"/>
      <c r="HI188" s="435"/>
      <c r="HJ188" s="435"/>
      <c r="HK188" s="435"/>
      <c r="HL188" s="435"/>
      <c r="HM188" s="435"/>
      <c r="HN188" s="435"/>
      <c r="HO188" s="435"/>
      <c r="HP188" s="435"/>
      <c r="HQ188" s="435"/>
      <c r="HR188" s="435"/>
      <c r="HS188" s="435"/>
      <c r="HT188" s="435"/>
      <c r="HU188" s="435"/>
      <c r="HV188" s="435"/>
      <c r="HW188" s="435"/>
      <c r="HX188" s="435"/>
      <c r="HY188" s="435"/>
      <c r="HZ188" s="435"/>
      <c r="IA188" s="435"/>
      <c r="IB188" s="435"/>
      <c r="IC188" s="435"/>
      <c r="ID188" s="435"/>
      <c r="IE188" s="435"/>
      <c r="IF188" s="435"/>
      <c r="IG188" s="435"/>
      <c r="IH188" s="435"/>
      <c r="II188" s="435"/>
      <c r="IJ188" s="435"/>
      <c r="IK188" s="435"/>
      <c r="IL188" s="435"/>
      <c r="IM188" s="435"/>
      <c r="IN188" s="435"/>
      <c r="IO188" s="435"/>
      <c r="IP188" s="435"/>
      <c r="IQ188" s="435"/>
      <c r="IR188" s="435"/>
      <c r="IS188" s="435"/>
      <c r="IT188" s="435"/>
      <c r="IU188" s="435"/>
      <c r="IV188" s="435"/>
    </row>
    <row r="189" spans="2:256" ht="51" hidden="1" customHeight="1" x14ac:dyDescent="0.2">
      <c r="B189" s="435"/>
      <c r="C189" s="435"/>
      <c r="D189" s="435"/>
      <c r="E189" s="435"/>
      <c r="F189" s="435"/>
      <c r="G189" s="435"/>
      <c r="H189" s="435"/>
      <c r="I189" s="435"/>
      <c r="J189" s="435"/>
      <c r="K189" s="435"/>
      <c r="L189" s="435"/>
      <c r="M189" s="435"/>
      <c r="N189" s="435"/>
      <c r="O189" s="435"/>
      <c r="P189" s="435"/>
      <c r="Q189" s="435"/>
      <c r="R189" s="435"/>
      <c r="S189" s="435"/>
      <c r="T189" s="435"/>
      <c r="U189" s="435"/>
      <c r="V189" s="435"/>
      <c r="W189" s="435"/>
      <c r="X189" s="435"/>
      <c r="Y189" s="435"/>
      <c r="Z189" s="435"/>
      <c r="AA189" s="435"/>
      <c r="AB189" s="435"/>
      <c r="AC189" s="435"/>
      <c r="AD189" s="435"/>
      <c r="AE189" s="435"/>
      <c r="AF189" s="435"/>
      <c r="AG189" s="435"/>
      <c r="AH189" s="435"/>
      <c r="AI189" s="435"/>
      <c r="AJ189" s="435"/>
      <c r="AK189" s="435"/>
      <c r="AL189" s="435"/>
      <c r="AM189" s="435"/>
      <c r="AN189" s="435"/>
      <c r="AO189" s="435"/>
      <c r="AP189" s="435"/>
      <c r="AQ189" s="435"/>
      <c r="AR189" s="435"/>
      <c r="AS189" s="435"/>
      <c r="AT189" s="435"/>
      <c r="AU189" s="435"/>
      <c r="AV189" s="435"/>
      <c r="AW189" s="435"/>
      <c r="AX189" s="435"/>
      <c r="AY189" s="435"/>
      <c r="AZ189" s="435"/>
      <c r="BA189" s="435"/>
      <c r="BB189" s="435"/>
      <c r="BC189" s="435"/>
      <c r="BD189" s="435"/>
      <c r="BE189" s="435"/>
      <c r="BF189" s="435"/>
      <c r="BG189" s="435"/>
      <c r="BH189" s="435"/>
      <c r="BI189" s="435"/>
      <c r="BJ189" s="435"/>
      <c r="BK189" s="435"/>
      <c r="BL189" s="435"/>
      <c r="BM189" s="435"/>
      <c r="BN189" s="435"/>
      <c r="BO189" s="435"/>
      <c r="BP189" s="435"/>
      <c r="BQ189" s="435"/>
      <c r="BR189" s="435"/>
      <c r="BS189" s="435"/>
      <c r="BT189" s="435"/>
      <c r="BU189" s="435"/>
      <c r="BV189" s="435"/>
      <c r="BW189" s="435"/>
      <c r="BX189" s="435"/>
      <c r="BY189" s="435"/>
      <c r="BZ189" s="435"/>
      <c r="CA189" s="435"/>
      <c r="CB189" s="435"/>
      <c r="CC189" s="435"/>
      <c r="CD189" s="435"/>
      <c r="CE189" s="435"/>
      <c r="CF189" s="435"/>
      <c r="CG189" s="435"/>
      <c r="CH189" s="435"/>
      <c r="CI189" s="435"/>
      <c r="CJ189" s="435"/>
      <c r="CK189" s="435"/>
      <c r="CL189" s="435"/>
      <c r="CM189" s="435"/>
      <c r="CN189" s="435"/>
      <c r="CO189" s="435"/>
      <c r="CP189" s="435"/>
      <c r="CQ189" s="435"/>
      <c r="CR189" s="435"/>
      <c r="CS189" s="435"/>
      <c r="CT189" s="435"/>
      <c r="CU189" s="435"/>
      <c r="CV189" s="435"/>
      <c r="CW189" s="435"/>
      <c r="CX189" s="435"/>
      <c r="CY189" s="435"/>
      <c r="CZ189" s="435"/>
      <c r="DA189" s="435"/>
      <c r="DB189" s="435"/>
      <c r="DC189" s="435"/>
      <c r="DD189" s="435"/>
      <c r="DE189" s="435"/>
      <c r="DF189" s="435"/>
      <c r="DG189" s="435"/>
      <c r="DH189" s="435"/>
      <c r="DI189" s="435"/>
      <c r="DJ189" s="435"/>
      <c r="DK189" s="435"/>
      <c r="DL189" s="435"/>
      <c r="DM189" s="435"/>
      <c r="DN189" s="435"/>
      <c r="DO189" s="435"/>
      <c r="DP189" s="435"/>
      <c r="DQ189" s="435"/>
      <c r="DR189" s="435"/>
      <c r="DS189" s="435"/>
      <c r="DT189" s="435"/>
      <c r="DU189" s="435"/>
      <c r="DV189" s="435"/>
      <c r="DW189" s="435"/>
      <c r="DX189" s="435"/>
      <c r="DY189" s="435"/>
      <c r="DZ189" s="435"/>
      <c r="EA189" s="435"/>
      <c r="EB189" s="435"/>
      <c r="EC189" s="435"/>
      <c r="ED189" s="435"/>
      <c r="EE189" s="435"/>
      <c r="EF189" s="435"/>
      <c r="EG189" s="435"/>
      <c r="EH189" s="435"/>
      <c r="EI189" s="435"/>
      <c r="EJ189" s="435"/>
      <c r="EK189" s="435"/>
      <c r="EL189" s="435"/>
      <c r="EM189" s="435"/>
      <c r="EN189" s="435"/>
      <c r="EO189" s="435"/>
      <c r="EP189" s="435"/>
      <c r="EQ189" s="435"/>
      <c r="ER189" s="435"/>
      <c r="ES189" s="435"/>
      <c r="ET189" s="435"/>
      <c r="EU189" s="435"/>
      <c r="EV189" s="435"/>
      <c r="EW189" s="435"/>
      <c r="EX189" s="435"/>
      <c r="EY189" s="435"/>
      <c r="EZ189" s="435"/>
      <c r="FA189" s="435"/>
      <c r="FB189" s="435"/>
      <c r="FC189" s="435"/>
      <c r="FD189" s="435"/>
      <c r="FE189" s="435"/>
      <c r="FF189" s="435"/>
      <c r="FG189" s="435"/>
      <c r="FH189" s="435"/>
      <c r="FI189" s="435"/>
      <c r="FJ189" s="435"/>
      <c r="FK189" s="435"/>
      <c r="FL189" s="435"/>
      <c r="FM189" s="435"/>
      <c r="FN189" s="435"/>
      <c r="FO189" s="435"/>
      <c r="FP189" s="435"/>
      <c r="FQ189" s="435"/>
      <c r="FR189" s="435"/>
      <c r="FS189" s="435"/>
      <c r="FT189" s="435"/>
      <c r="FU189" s="435"/>
      <c r="FV189" s="435"/>
      <c r="FW189" s="435"/>
      <c r="FX189" s="435"/>
      <c r="FY189" s="435"/>
      <c r="FZ189" s="435"/>
      <c r="GA189" s="435"/>
      <c r="GB189" s="435"/>
      <c r="GC189" s="435"/>
      <c r="GD189" s="435"/>
      <c r="GE189" s="435"/>
      <c r="GF189" s="435"/>
      <c r="GG189" s="435"/>
      <c r="GH189" s="435"/>
      <c r="GI189" s="435"/>
      <c r="GJ189" s="435"/>
      <c r="GK189" s="435"/>
      <c r="GL189" s="435"/>
      <c r="GM189" s="435"/>
      <c r="GN189" s="435"/>
      <c r="GO189" s="435"/>
      <c r="GP189" s="435"/>
      <c r="GQ189" s="435"/>
      <c r="GR189" s="435"/>
      <c r="GS189" s="435"/>
      <c r="GT189" s="435"/>
      <c r="GU189" s="435"/>
      <c r="GV189" s="435"/>
      <c r="GW189" s="435"/>
      <c r="GX189" s="435"/>
      <c r="GY189" s="435"/>
      <c r="GZ189" s="435"/>
      <c r="HA189" s="435"/>
      <c r="HB189" s="435"/>
      <c r="HC189" s="435"/>
      <c r="HD189" s="435"/>
      <c r="HE189" s="435"/>
      <c r="HF189" s="435"/>
      <c r="HG189" s="435"/>
      <c r="HH189" s="435"/>
      <c r="HI189" s="435"/>
      <c r="HJ189" s="435"/>
      <c r="HK189" s="435"/>
      <c r="HL189" s="435"/>
      <c r="HM189" s="435"/>
      <c r="HN189" s="435"/>
      <c r="HO189" s="435"/>
      <c r="HP189" s="435"/>
      <c r="HQ189" s="435"/>
      <c r="HR189" s="435"/>
      <c r="HS189" s="435"/>
      <c r="HT189" s="435"/>
      <c r="HU189" s="435"/>
      <c r="HV189" s="435"/>
      <c r="HW189" s="435"/>
      <c r="HX189" s="435"/>
      <c r="HY189" s="435"/>
      <c r="HZ189" s="435"/>
      <c r="IA189" s="435"/>
      <c r="IB189" s="435"/>
      <c r="IC189" s="435"/>
      <c r="ID189" s="435"/>
      <c r="IE189" s="435"/>
      <c r="IF189" s="435"/>
      <c r="IG189" s="435"/>
      <c r="IH189" s="435"/>
      <c r="II189" s="435"/>
      <c r="IJ189" s="435"/>
      <c r="IK189" s="435"/>
      <c r="IL189" s="435"/>
      <c r="IM189" s="435"/>
      <c r="IN189" s="435"/>
      <c r="IO189" s="435"/>
      <c r="IP189" s="435"/>
      <c r="IQ189" s="435"/>
      <c r="IR189" s="435"/>
      <c r="IS189" s="435"/>
      <c r="IT189" s="435"/>
      <c r="IU189" s="435"/>
      <c r="IV189" s="435"/>
    </row>
    <row r="190" spans="2:256" ht="51" hidden="1" customHeight="1" x14ac:dyDescent="0.2">
      <c r="B190" s="435"/>
      <c r="C190" s="435"/>
      <c r="D190" s="435"/>
      <c r="E190" s="435"/>
      <c r="F190" s="435"/>
      <c r="G190" s="435"/>
      <c r="H190" s="435"/>
      <c r="I190" s="435"/>
      <c r="J190" s="435"/>
      <c r="K190" s="435"/>
      <c r="L190" s="435"/>
      <c r="M190" s="435"/>
      <c r="N190" s="435"/>
      <c r="O190" s="435"/>
      <c r="P190" s="435"/>
      <c r="Q190" s="435"/>
      <c r="R190" s="435"/>
      <c r="S190" s="435"/>
      <c r="T190" s="435"/>
      <c r="U190" s="435"/>
      <c r="V190" s="435"/>
      <c r="W190" s="435"/>
      <c r="X190" s="435"/>
      <c r="Y190" s="435"/>
      <c r="Z190" s="435"/>
      <c r="AA190" s="435"/>
      <c r="AB190" s="435"/>
      <c r="AC190" s="435"/>
      <c r="AD190" s="435"/>
      <c r="AE190" s="435"/>
      <c r="AF190" s="435"/>
      <c r="AG190" s="435"/>
      <c r="AH190" s="435"/>
      <c r="AI190" s="435"/>
      <c r="AJ190" s="435"/>
      <c r="AK190" s="435"/>
      <c r="AL190" s="435"/>
      <c r="AM190" s="435"/>
      <c r="AN190" s="435"/>
      <c r="AO190" s="435"/>
      <c r="AP190" s="435"/>
      <c r="AQ190" s="435"/>
      <c r="AR190" s="435"/>
      <c r="AS190" s="435"/>
      <c r="AT190" s="435"/>
      <c r="AU190" s="435"/>
      <c r="AV190" s="435"/>
      <c r="AW190" s="435"/>
      <c r="AX190" s="435"/>
      <c r="AY190" s="435"/>
      <c r="AZ190" s="435"/>
      <c r="BA190" s="435"/>
      <c r="BB190" s="435"/>
      <c r="BC190" s="435"/>
      <c r="BD190" s="435"/>
      <c r="BE190" s="435"/>
      <c r="BF190" s="435"/>
      <c r="BG190" s="435"/>
      <c r="BH190" s="435"/>
      <c r="BI190" s="435"/>
      <c r="BJ190" s="435"/>
      <c r="BK190" s="435"/>
      <c r="BL190" s="435"/>
      <c r="BM190" s="435"/>
      <c r="BN190" s="435"/>
      <c r="BO190" s="435"/>
      <c r="BP190" s="435"/>
      <c r="BQ190" s="435"/>
      <c r="BR190" s="435"/>
      <c r="BS190" s="435"/>
      <c r="BT190" s="435"/>
      <c r="BU190" s="435"/>
      <c r="BV190" s="435"/>
      <c r="BW190" s="435"/>
      <c r="BX190" s="435"/>
      <c r="BY190" s="435"/>
      <c r="BZ190" s="435"/>
      <c r="CA190" s="435"/>
      <c r="CB190" s="435"/>
      <c r="CC190" s="435"/>
      <c r="CD190" s="435"/>
      <c r="CE190" s="435"/>
      <c r="CF190" s="435"/>
      <c r="CG190" s="435"/>
      <c r="CH190" s="435"/>
      <c r="CI190" s="435"/>
      <c r="CJ190" s="435"/>
      <c r="CK190" s="435"/>
      <c r="CL190" s="435"/>
      <c r="CM190" s="435"/>
      <c r="CN190" s="435"/>
      <c r="CO190" s="435"/>
      <c r="CP190" s="435"/>
      <c r="CQ190" s="435"/>
      <c r="CR190" s="435"/>
      <c r="CS190" s="435"/>
      <c r="CT190" s="435"/>
      <c r="CU190" s="435"/>
      <c r="CV190" s="435"/>
      <c r="CW190" s="435"/>
      <c r="CX190" s="435"/>
      <c r="CY190" s="435"/>
      <c r="CZ190" s="435"/>
      <c r="DA190" s="435"/>
      <c r="DB190" s="435"/>
      <c r="DC190" s="435"/>
      <c r="DD190" s="435"/>
      <c r="DE190" s="435"/>
      <c r="DF190" s="435"/>
      <c r="DG190" s="435"/>
      <c r="DH190" s="435"/>
      <c r="DI190" s="435"/>
      <c r="DJ190" s="435"/>
      <c r="DK190" s="435"/>
      <c r="DL190" s="435"/>
      <c r="DM190" s="435"/>
      <c r="DN190" s="435"/>
      <c r="DO190" s="435"/>
      <c r="DP190" s="435"/>
      <c r="DQ190" s="435"/>
      <c r="DR190" s="435"/>
      <c r="DS190" s="435"/>
      <c r="DT190" s="435"/>
      <c r="DU190" s="435"/>
      <c r="DV190" s="435"/>
      <c r="DW190" s="435"/>
      <c r="DX190" s="435"/>
      <c r="DY190" s="435"/>
      <c r="DZ190" s="435"/>
      <c r="EA190" s="435"/>
      <c r="EB190" s="435"/>
      <c r="EC190" s="435"/>
      <c r="ED190" s="435"/>
      <c r="EE190" s="435"/>
      <c r="EF190" s="435"/>
      <c r="EG190" s="435"/>
      <c r="EH190" s="435"/>
      <c r="EI190" s="435"/>
      <c r="EJ190" s="435"/>
      <c r="EK190" s="435"/>
      <c r="EL190" s="435"/>
      <c r="EM190" s="435"/>
      <c r="EN190" s="435"/>
      <c r="EO190" s="435"/>
      <c r="EP190" s="435"/>
      <c r="EQ190" s="435"/>
      <c r="ER190" s="435"/>
      <c r="ES190" s="435"/>
      <c r="ET190" s="435"/>
      <c r="EU190" s="435"/>
      <c r="EV190" s="435"/>
      <c r="EW190" s="435"/>
      <c r="EX190" s="435"/>
      <c r="EY190" s="435"/>
      <c r="EZ190" s="435"/>
      <c r="FA190" s="435"/>
      <c r="FB190" s="435"/>
      <c r="FC190" s="435"/>
      <c r="FD190" s="435"/>
      <c r="FE190" s="435"/>
      <c r="FF190" s="435"/>
      <c r="FG190" s="435"/>
      <c r="FH190" s="435"/>
      <c r="FI190" s="435"/>
      <c r="FJ190" s="435"/>
      <c r="FK190" s="435"/>
      <c r="FL190" s="435"/>
      <c r="FM190" s="435"/>
      <c r="FN190" s="435"/>
      <c r="FO190" s="435"/>
      <c r="FP190" s="435"/>
      <c r="FQ190" s="435"/>
      <c r="FR190" s="435"/>
      <c r="FS190" s="435"/>
      <c r="FT190" s="435"/>
      <c r="FU190" s="435"/>
      <c r="FV190" s="435"/>
      <c r="FW190" s="435"/>
      <c r="FX190" s="435"/>
      <c r="FY190" s="435"/>
      <c r="FZ190" s="435"/>
      <c r="GA190" s="435"/>
      <c r="GB190" s="435"/>
      <c r="GC190" s="435"/>
      <c r="GD190" s="435"/>
      <c r="GE190" s="435"/>
      <c r="GF190" s="435"/>
      <c r="GG190" s="435"/>
      <c r="GH190" s="435"/>
      <c r="GI190" s="435"/>
      <c r="GJ190" s="435"/>
      <c r="GK190" s="435"/>
      <c r="GL190" s="435"/>
      <c r="GM190" s="435"/>
      <c r="GN190" s="435"/>
      <c r="GO190" s="435"/>
      <c r="GP190" s="435"/>
      <c r="GQ190" s="435"/>
      <c r="GR190" s="435"/>
      <c r="GS190" s="435"/>
      <c r="GT190" s="435"/>
      <c r="GU190" s="435"/>
      <c r="GV190" s="435"/>
      <c r="GW190" s="435"/>
      <c r="GX190" s="435"/>
      <c r="GY190" s="435"/>
      <c r="GZ190" s="435"/>
      <c r="HA190" s="435"/>
      <c r="HB190" s="435"/>
      <c r="HC190" s="435"/>
      <c r="HD190" s="435"/>
      <c r="HE190" s="435"/>
      <c r="HF190" s="435"/>
      <c r="HG190" s="435"/>
      <c r="HH190" s="435"/>
      <c r="HI190" s="435"/>
      <c r="HJ190" s="435"/>
      <c r="HK190" s="435"/>
      <c r="HL190" s="435"/>
      <c r="HM190" s="435"/>
      <c r="HN190" s="435"/>
      <c r="HO190" s="435"/>
      <c r="HP190" s="435"/>
      <c r="HQ190" s="435"/>
      <c r="HR190" s="435"/>
      <c r="HS190" s="435"/>
      <c r="HT190" s="435"/>
      <c r="HU190" s="435"/>
      <c r="HV190" s="435"/>
      <c r="HW190" s="435"/>
      <c r="HX190" s="435"/>
      <c r="HY190" s="435"/>
      <c r="HZ190" s="435"/>
      <c r="IA190" s="435"/>
      <c r="IB190" s="435"/>
      <c r="IC190" s="435"/>
      <c r="ID190" s="435"/>
      <c r="IE190" s="435"/>
      <c r="IF190" s="435"/>
      <c r="IG190" s="435"/>
      <c r="IH190" s="435"/>
      <c r="II190" s="435"/>
      <c r="IJ190" s="435"/>
      <c r="IK190" s="435"/>
      <c r="IL190" s="435"/>
      <c r="IM190" s="435"/>
      <c r="IN190" s="435"/>
      <c r="IO190" s="435"/>
      <c r="IP190" s="435"/>
      <c r="IQ190" s="435"/>
      <c r="IR190" s="435"/>
      <c r="IS190" s="435"/>
      <c r="IT190" s="435"/>
      <c r="IU190" s="435"/>
      <c r="IV190" s="435"/>
    </row>
    <row r="191" spans="2:256" ht="51" hidden="1" customHeight="1" x14ac:dyDescent="0.2">
      <c r="B191" s="435"/>
      <c r="C191" s="435"/>
      <c r="D191" s="435"/>
      <c r="E191" s="435"/>
      <c r="F191" s="435"/>
      <c r="G191" s="435"/>
      <c r="H191" s="435"/>
      <c r="I191" s="435"/>
      <c r="J191" s="435"/>
      <c r="K191" s="435"/>
      <c r="L191" s="435"/>
      <c r="M191" s="435"/>
      <c r="N191" s="435"/>
      <c r="O191" s="435"/>
      <c r="P191" s="435"/>
      <c r="Q191" s="435"/>
      <c r="R191" s="435"/>
      <c r="S191" s="435"/>
      <c r="T191" s="435"/>
      <c r="U191" s="435"/>
      <c r="V191" s="435"/>
      <c r="W191" s="435"/>
      <c r="X191" s="435"/>
      <c r="Y191" s="435"/>
      <c r="Z191" s="435"/>
      <c r="AA191" s="435"/>
      <c r="AB191" s="435"/>
      <c r="AC191" s="435"/>
      <c r="AD191" s="435"/>
      <c r="AE191" s="435"/>
      <c r="AF191" s="435"/>
      <c r="AG191" s="435"/>
      <c r="AH191" s="435"/>
      <c r="AI191" s="435"/>
      <c r="AJ191" s="435"/>
      <c r="AK191" s="435"/>
      <c r="AL191" s="435"/>
      <c r="AM191" s="435"/>
      <c r="AN191" s="435"/>
      <c r="AO191" s="435"/>
      <c r="AP191" s="435"/>
      <c r="AQ191" s="435"/>
      <c r="AR191" s="435"/>
      <c r="AS191" s="435"/>
      <c r="AT191" s="435"/>
      <c r="AU191" s="435"/>
      <c r="AV191" s="435"/>
      <c r="AW191" s="435"/>
      <c r="AX191" s="435"/>
      <c r="AY191" s="435"/>
      <c r="AZ191" s="435"/>
      <c r="BA191" s="435"/>
      <c r="BB191" s="435"/>
      <c r="BC191" s="435"/>
      <c r="BD191" s="435"/>
      <c r="BE191" s="435"/>
      <c r="BF191" s="435"/>
      <c r="BG191" s="435"/>
      <c r="BH191" s="435"/>
      <c r="BI191" s="435"/>
      <c r="BJ191" s="435"/>
      <c r="BK191" s="435"/>
      <c r="BL191" s="435"/>
      <c r="BM191" s="435"/>
      <c r="BN191" s="435"/>
      <c r="BO191" s="435"/>
      <c r="BP191" s="435"/>
      <c r="BQ191" s="435"/>
      <c r="BR191" s="435"/>
      <c r="BS191" s="435"/>
      <c r="BT191" s="435"/>
      <c r="BU191" s="435"/>
      <c r="BV191" s="435"/>
      <c r="BW191" s="435"/>
      <c r="BX191" s="435"/>
      <c r="BY191" s="435"/>
      <c r="BZ191" s="435"/>
      <c r="CA191" s="435"/>
      <c r="CB191" s="435"/>
      <c r="CC191" s="435"/>
      <c r="CD191" s="435"/>
      <c r="CE191" s="435"/>
      <c r="CF191" s="435"/>
      <c r="CG191" s="435"/>
      <c r="CH191" s="435"/>
      <c r="CI191" s="435"/>
      <c r="CJ191" s="435"/>
      <c r="CK191" s="435"/>
      <c r="CL191" s="435"/>
      <c r="CM191" s="435"/>
      <c r="CN191" s="435"/>
      <c r="CO191" s="435"/>
      <c r="CP191" s="435"/>
      <c r="CQ191" s="435"/>
      <c r="CR191" s="435"/>
      <c r="CS191" s="435"/>
      <c r="CT191" s="435"/>
      <c r="CU191" s="435"/>
      <c r="CV191" s="435"/>
      <c r="CW191" s="435"/>
      <c r="CX191" s="435"/>
      <c r="CY191" s="435"/>
      <c r="CZ191" s="435"/>
      <c r="DA191" s="435"/>
      <c r="DB191" s="435"/>
      <c r="DC191" s="435"/>
      <c r="DD191" s="435"/>
      <c r="DE191" s="435"/>
      <c r="DF191" s="435"/>
      <c r="DG191" s="435"/>
      <c r="DH191" s="435"/>
      <c r="DI191" s="435"/>
      <c r="DJ191" s="435"/>
      <c r="DK191" s="435"/>
      <c r="DL191" s="435"/>
      <c r="DM191" s="435"/>
      <c r="DN191" s="435"/>
      <c r="DO191" s="435"/>
      <c r="DP191" s="435"/>
      <c r="DQ191" s="435"/>
      <c r="DR191" s="435"/>
      <c r="DS191" s="435"/>
      <c r="DT191" s="435"/>
      <c r="DU191" s="435"/>
      <c r="DV191" s="435"/>
      <c r="DW191" s="435"/>
      <c r="DX191" s="435"/>
      <c r="DY191" s="435"/>
      <c r="DZ191" s="435"/>
      <c r="EA191" s="435"/>
      <c r="EB191" s="435"/>
      <c r="EC191" s="435"/>
      <c r="ED191" s="435"/>
      <c r="EE191" s="435"/>
      <c r="EF191" s="435"/>
      <c r="EG191" s="435"/>
      <c r="EH191" s="435"/>
      <c r="EI191" s="435"/>
      <c r="EJ191" s="435"/>
      <c r="EK191" s="435"/>
      <c r="EL191" s="435"/>
      <c r="EM191" s="435"/>
      <c r="EN191" s="435"/>
      <c r="EO191" s="435"/>
      <c r="EP191" s="435"/>
      <c r="EQ191" s="435"/>
      <c r="ER191" s="435"/>
      <c r="ES191" s="435"/>
      <c r="ET191" s="435"/>
      <c r="EU191" s="435"/>
      <c r="EV191" s="435"/>
      <c r="EW191" s="435"/>
      <c r="EX191" s="435"/>
      <c r="EY191" s="435"/>
      <c r="EZ191" s="435"/>
      <c r="FA191" s="435"/>
      <c r="FB191" s="435"/>
      <c r="FC191" s="435"/>
      <c r="FD191" s="435"/>
      <c r="FE191" s="435"/>
      <c r="FF191" s="435"/>
      <c r="FG191" s="435"/>
      <c r="FH191" s="435"/>
      <c r="FI191" s="435"/>
      <c r="FJ191" s="435"/>
      <c r="FK191" s="435"/>
      <c r="FL191" s="435"/>
      <c r="FM191" s="435"/>
      <c r="FN191" s="435"/>
      <c r="FO191" s="435"/>
      <c r="FP191" s="435"/>
      <c r="FQ191" s="435"/>
      <c r="FR191" s="435"/>
      <c r="FS191" s="435"/>
      <c r="FT191" s="435"/>
      <c r="FU191" s="435"/>
      <c r="FV191" s="435"/>
      <c r="FW191" s="435"/>
      <c r="FX191" s="435"/>
      <c r="FY191" s="435"/>
      <c r="FZ191" s="435"/>
      <c r="GA191" s="435"/>
      <c r="GB191" s="435"/>
      <c r="GC191" s="435"/>
      <c r="GD191" s="435"/>
      <c r="GE191" s="435"/>
      <c r="GF191" s="435"/>
      <c r="GG191" s="435"/>
      <c r="GH191" s="435"/>
      <c r="GI191" s="435"/>
      <c r="GJ191" s="435"/>
      <c r="GK191" s="435"/>
      <c r="GL191" s="435"/>
      <c r="GM191" s="435"/>
      <c r="GN191" s="435"/>
      <c r="GO191" s="435"/>
      <c r="GP191" s="435"/>
      <c r="GQ191" s="435"/>
      <c r="GR191" s="435"/>
      <c r="GS191" s="435"/>
      <c r="GT191" s="435"/>
      <c r="GU191" s="435"/>
      <c r="GV191" s="435"/>
      <c r="GW191" s="435"/>
      <c r="GX191" s="435"/>
      <c r="GY191" s="435"/>
      <c r="GZ191" s="435"/>
      <c r="HA191" s="435"/>
      <c r="HB191" s="435"/>
      <c r="HC191" s="435"/>
      <c r="HD191" s="435"/>
      <c r="HE191" s="435"/>
      <c r="HF191" s="435"/>
      <c r="HG191" s="435"/>
      <c r="HH191" s="435"/>
      <c r="HI191" s="435"/>
      <c r="HJ191" s="435"/>
      <c r="HK191" s="435"/>
      <c r="HL191" s="435"/>
      <c r="HM191" s="435"/>
      <c r="HN191" s="435"/>
      <c r="HO191" s="435"/>
      <c r="HP191" s="435"/>
      <c r="HQ191" s="435"/>
      <c r="HR191" s="435"/>
      <c r="HS191" s="435"/>
      <c r="HT191" s="435"/>
      <c r="HU191" s="435"/>
      <c r="HV191" s="435"/>
      <c r="HW191" s="435"/>
      <c r="HX191" s="435"/>
      <c r="HY191" s="435"/>
      <c r="HZ191" s="435"/>
      <c r="IA191" s="435"/>
      <c r="IB191" s="435"/>
      <c r="IC191" s="435"/>
      <c r="ID191" s="435"/>
      <c r="IE191" s="435"/>
      <c r="IF191" s="435"/>
      <c r="IG191" s="435"/>
      <c r="IH191" s="435"/>
      <c r="II191" s="435"/>
      <c r="IJ191" s="435"/>
      <c r="IK191" s="435"/>
      <c r="IL191" s="435"/>
      <c r="IM191" s="435"/>
      <c r="IN191" s="435"/>
      <c r="IO191" s="435"/>
      <c r="IP191" s="435"/>
      <c r="IQ191" s="435"/>
      <c r="IR191" s="435"/>
      <c r="IS191" s="435"/>
      <c r="IT191" s="435"/>
      <c r="IU191" s="435"/>
      <c r="IV191" s="435"/>
    </row>
    <row r="192" spans="2:256" ht="51" hidden="1" customHeight="1" x14ac:dyDescent="0.2">
      <c r="B192" s="435"/>
      <c r="C192" s="435"/>
      <c r="D192" s="435"/>
      <c r="E192" s="435"/>
      <c r="F192" s="435"/>
      <c r="G192" s="435"/>
      <c r="H192" s="435"/>
      <c r="I192" s="435"/>
      <c r="J192" s="435"/>
      <c r="K192" s="435"/>
      <c r="L192" s="435"/>
      <c r="M192" s="435"/>
      <c r="N192" s="435"/>
      <c r="O192" s="435"/>
      <c r="P192" s="435"/>
      <c r="Q192" s="435"/>
      <c r="R192" s="435"/>
      <c r="S192" s="435"/>
      <c r="T192" s="435"/>
      <c r="U192" s="435"/>
      <c r="V192" s="435"/>
      <c r="W192" s="435"/>
      <c r="X192" s="435"/>
      <c r="Y192" s="435"/>
      <c r="Z192" s="435"/>
      <c r="AA192" s="435"/>
      <c r="AB192" s="435"/>
      <c r="AC192" s="435"/>
      <c r="AD192" s="435"/>
      <c r="AE192" s="435"/>
      <c r="AF192" s="435"/>
      <c r="AG192" s="435"/>
      <c r="AH192" s="435"/>
      <c r="AI192" s="435"/>
      <c r="AJ192" s="435"/>
      <c r="AK192" s="435"/>
      <c r="AL192" s="435"/>
      <c r="AM192" s="435"/>
      <c r="AN192" s="435"/>
      <c r="AO192" s="435"/>
      <c r="AP192" s="435"/>
      <c r="AQ192" s="435"/>
      <c r="AR192" s="435"/>
      <c r="AS192" s="435"/>
      <c r="AT192" s="435"/>
      <c r="AU192" s="435"/>
      <c r="AV192" s="435"/>
      <c r="AW192" s="435"/>
      <c r="AX192" s="435"/>
      <c r="AY192" s="435"/>
      <c r="AZ192" s="435"/>
      <c r="BA192" s="435"/>
      <c r="BB192" s="435"/>
      <c r="BC192" s="435"/>
      <c r="BD192" s="435"/>
      <c r="BE192" s="435"/>
      <c r="BF192" s="435"/>
      <c r="BG192" s="435"/>
      <c r="BH192" s="435"/>
      <c r="BI192" s="435"/>
      <c r="BJ192" s="435"/>
      <c r="BK192" s="435"/>
      <c r="BL192" s="435"/>
      <c r="BM192" s="435"/>
      <c r="BN192" s="435"/>
      <c r="BO192" s="435"/>
      <c r="BP192" s="435"/>
      <c r="BQ192" s="435"/>
      <c r="BR192" s="435"/>
      <c r="BS192" s="435"/>
      <c r="BT192" s="435"/>
      <c r="BU192" s="435"/>
      <c r="BV192" s="435"/>
      <c r="BW192" s="435"/>
      <c r="BX192" s="435"/>
      <c r="BY192" s="435"/>
      <c r="BZ192" s="435"/>
      <c r="CA192" s="435"/>
      <c r="CB192" s="435"/>
      <c r="CC192" s="435"/>
      <c r="CD192" s="435"/>
      <c r="CE192" s="435"/>
      <c r="CF192" s="435"/>
      <c r="CG192" s="435"/>
      <c r="CH192" s="435"/>
      <c r="CI192" s="435"/>
      <c r="CJ192" s="435"/>
      <c r="CK192" s="435"/>
      <c r="CL192" s="435"/>
      <c r="CM192" s="435"/>
      <c r="CN192" s="435"/>
      <c r="CO192" s="435"/>
      <c r="CP192" s="435"/>
      <c r="CQ192" s="435"/>
      <c r="CR192" s="435"/>
      <c r="CS192" s="435"/>
      <c r="CT192" s="435"/>
      <c r="CU192" s="435"/>
      <c r="CV192" s="435"/>
      <c r="CW192" s="435"/>
      <c r="CX192" s="435"/>
      <c r="CY192" s="435"/>
      <c r="CZ192" s="435"/>
      <c r="DA192" s="435"/>
      <c r="DB192" s="435"/>
      <c r="DC192" s="435"/>
      <c r="DD192" s="435"/>
      <c r="DE192" s="435"/>
      <c r="DF192" s="435"/>
      <c r="DG192" s="435"/>
      <c r="DH192" s="435"/>
      <c r="DI192" s="435"/>
      <c r="DJ192" s="435"/>
      <c r="DK192" s="435"/>
      <c r="DL192" s="435"/>
      <c r="DM192" s="435"/>
      <c r="DN192" s="435"/>
      <c r="DO192" s="435"/>
      <c r="DP192" s="435"/>
      <c r="DQ192" s="435"/>
      <c r="DR192" s="435"/>
      <c r="DS192" s="435"/>
      <c r="DT192" s="435"/>
      <c r="DU192" s="435"/>
      <c r="DV192" s="435"/>
      <c r="DW192" s="435"/>
      <c r="DX192" s="435"/>
      <c r="DY192" s="435"/>
      <c r="DZ192" s="435"/>
      <c r="EA192" s="435"/>
      <c r="EB192" s="435"/>
      <c r="EC192" s="435"/>
      <c r="ED192" s="435"/>
      <c r="EE192" s="435"/>
      <c r="EF192" s="435"/>
      <c r="EG192" s="435"/>
      <c r="EH192" s="435"/>
      <c r="EI192" s="435"/>
      <c r="EJ192" s="435"/>
      <c r="EK192" s="435"/>
      <c r="EL192" s="435"/>
      <c r="EM192" s="435"/>
      <c r="EN192" s="435"/>
      <c r="EO192" s="435"/>
      <c r="EP192" s="435"/>
      <c r="EQ192" s="435"/>
      <c r="ER192" s="435"/>
      <c r="ES192" s="435"/>
      <c r="ET192" s="435"/>
      <c r="EU192" s="435"/>
      <c r="EV192" s="435"/>
      <c r="EW192" s="435"/>
      <c r="EX192" s="435"/>
      <c r="EY192" s="435"/>
      <c r="EZ192" s="435"/>
      <c r="FA192" s="435"/>
      <c r="FB192" s="435"/>
      <c r="FC192" s="435"/>
      <c r="FD192" s="435"/>
      <c r="FE192" s="435"/>
      <c r="FF192" s="435"/>
      <c r="FG192" s="435"/>
      <c r="FH192" s="435"/>
      <c r="FI192" s="435"/>
      <c r="FJ192" s="435"/>
      <c r="FK192" s="435"/>
      <c r="FL192" s="435"/>
      <c r="FM192" s="435"/>
      <c r="FN192" s="435"/>
      <c r="FO192" s="435"/>
      <c r="FP192" s="435"/>
      <c r="FQ192" s="435"/>
      <c r="FR192" s="435"/>
      <c r="FS192" s="435"/>
      <c r="FT192" s="435"/>
      <c r="FU192" s="435"/>
      <c r="FV192" s="435"/>
      <c r="FW192" s="435"/>
      <c r="FX192" s="435"/>
      <c r="FY192" s="435"/>
      <c r="FZ192" s="435"/>
      <c r="GA192" s="435"/>
      <c r="GB192" s="435"/>
      <c r="GC192" s="435"/>
      <c r="GD192" s="435"/>
      <c r="GE192" s="435"/>
      <c r="GF192" s="435"/>
      <c r="GG192" s="435"/>
      <c r="GH192" s="435"/>
      <c r="GI192" s="435"/>
      <c r="GJ192" s="435"/>
      <c r="GK192" s="435"/>
      <c r="GL192" s="435"/>
      <c r="GM192" s="435"/>
      <c r="GN192" s="435"/>
      <c r="GO192" s="435"/>
      <c r="GP192" s="435"/>
      <c r="GQ192" s="435"/>
      <c r="GR192" s="435"/>
      <c r="GS192" s="435"/>
      <c r="GT192" s="435"/>
      <c r="GU192" s="435"/>
      <c r="GV192" s="435"/>
      <c r="GW192" s="435"/>
      <c r="GX192" s="435"/>
      <c r="GY192" s="435"/>
      <c r="GZ192" s="435"/>
      <c r="HA192" s="435"/>
      <c r="HB192" s="435"/>
      <c r="HC192" s="435"/>
      <c r="HD192" s="435"/>
      <c r="HE192" s="435"/>
      <c r="HF192" s="435"/>
      <c r="HG192" s="435"/>
      <c r="HH192" s="435"/>
      <c r="HI192" s="435"/>
      <c r="HJ192" s="435"/>
      <c r="HK192" s="435"/>
      <c r="HL192" s="435"/>
      <c r="HM192" s="435"/>
      <c r="HN192" s="435"/>
      <c r="HO192" s="435"/>
      <c r="HP192" s="435"/>
      <c r="HQ192" s="435"/>
      <c r="HR192" s="435"/>
      <c r="HS192" s="435"/>
      <c r="HT192" s="435"/>
      <c r="HU192" s="435"/>
      <c r="HV192" s="435"/>
      <c r="HW192" s="435"/>
      <c r="HX192" s="435"/>
      <c r="HY192" s="435"/>
      <c r="HZ192" s="435"/>
      <c r="IA192" s="435"/>
      <c r="IB192" s="435"/>
      <c r="IC192" s="435"/>
      <c r="ID192" s="435"/>
      <c r="IE192" s="435"/>
      <c r="IF192" s="435"/>
      <c r="IG192" s="435"/>
      <c r="IH192" s="435"/>
      <c r="II192" s="435"/>
      <c r="IJ192" s="435"/>
      <c r="IK192" s="435"/>
      <c r="IL192" s="435"/>
      <c r="IM192" s="435"/>
      <c r="IN192" s="435"/>
      <c r="IO192" s="435"/>
      <c r="IP192" s="435"/>
      <c r="IQ192" s="435"/>
      <c r="IR192" s="435"/>
      <c r="IS192" s="435"/>
      <c r="IT192" s="435"/>
      <c r="IU192" s="435"/>
      <c r="IV192" s="435"/>
    </row>
    <row r="193" spans="2:256" ht="51" hidden="1" customHeight="1" x14ac:dyDescent="0.2">
      <c r="B193" s="435"/>
      <c r="C193" s="435"/>
      <c r="D193" s="435"/>
      <c r="E193" s="435"/>
      <c r="F193" s="435"/>
      <c r="G193" s="435"/>
      <c r="H193" s="435"/>
      <c r="I193" s="435"/>
      <c r="J193" s="435"/>
      <c r="K193" s="435"/>
      <c r="L193" s="435"/>
      <c r="M193" s="435"/>
      <c r="N193" s="435"/>
      <c r="O193" s="435"/>
      <c r="P193" s="435"/>
      <c r="Q193" s="435"/>
      <c r="R193" s="435"/>
      <c r="S193" s="435"/>
      <c r="T193" s="435"/>
      <c r="U193" s="435"/>
      <c r="V193" s="435"/>
      <c r="W193" s="435"/>
      <c r="X193" s="435"/>
      <c r="Y193" s="435"/>
      <c r="Z193" s="435"/>
      <c r="AA193" s="435"/>
      <c r="AB193" s="435"/>
      <c r="AC193" s="435"/>
      <c r="AD193" s="435"/>
      <c r="AE193" s="435"/>
      <c r="AF193" s="435"/>
      <c r="AG193" s="435"/>
      <c r="AH193" s="435"/>
      <c r="AI193" s="435"/>
      <c r="AJ193" s="435"/>
      <c r="AK193" s="435"/>
      <c r="AL193" s="435"/>
      <c r="AM193" s="435"/>
      <c r="AN193" s="435"/>
      <c r="AO193" s="435"/>
      <c r="AP193" s="435"/>
      <c r="AQ193" s="435"/>
      <c r="AR193" s="435"/>
      <c r="AS193" s="435"/>
      <c r="AT193" s="435"/>
      <c r="AU193" s="435"/>
      <c r="AV193" s="435"/>
      <c r="AW193" s="435"/>
      <c r="AX193" s="435"/>
      <c r="AY193" s="435"/>
      <c r="AZ193" s="435"/>
      <c r="BA193" s="435"/>
      <c r="BB193" s="435"/>
      <c r="BC193" s="435"/>
      <c r="BD193" s="435"/>
      <c r="BE193" s="435"/>
      <c r="BF193" s="435"/>
      <c r="BG193" s="435"/>
      <c r="BH193" s="435"/>
      <c r="BI193" s="435"/>
      <c r="BJ193" s="435"/>
      <c r="BK193" s="435"/>
      <c r="BL193" s="435"/>
      <c r="BM193" s="435"/>
      <c r="BN193" s="435"/>
      <c r="BO193" s="435"/>
      <c r="BP193" s="435"/>
      <c r="BQ193" s="435"/>
      <c r="BR193" s="435"/>
      <c r="BS193" s="435"/>
      <c r="BT193" s="435"/>
      <c r="BU193" s="435"/>
      <c r="BV193" s="435"/>
      <c r="BW193" s="435"/>
      <c r="BX193" s="435"/>
      <c r="BY193" s="435"/>
      <c r="BZ193" s="435"/>
      <c r="CA193" s="435"/>
      <c r="CB193" s="435"/>
      <c r="CC193" s="435"/>
      <c r="CD193" s="435"/>
      <c r="CE193" s="435"/>
      <c r="CF193" s="435"/>
      <c r="CG193" s="435"/>
      <c r="CH193" s="435"/>
      <c r="CI193" s="435"/>
      <c r="CJ193" s="435"/>
      <c r="CK193" s="435"/>
      <c r="CL193" s="435"/>
      <c r="CM193" s="435"/>
      <c r="CN193" s="435"/>
      <c r="CO193" s="435"/>
      <c r="CP193" s="435"/>
      <c r="CQ193" s="435"/>
      <c r="CR193" s="435"/>
      <c r="CS193" s="435"/>
      <c r="CT193" s="435"/>
      <c r="CU193" s="435"/>
      <c r="CV193" s="435"/>
      <c r="CW193" s="435"/>
      <c r="CX193" s="435"/>
      <c r="CY193" s="435"/>
      <c r="CZ193" s="435"/>
      <c r="DA193" s="435"/>
      <c r="DB193" s="435"/>
      <c r="DC193" s="435"/>
      <c r="DD193" s="435"/>
      <c r="DE193" s="435"/>
      <c r="DF193" s="435"/>
      <c r="DG193" s="435"/>
      <c r="DH193" s="435"/>
      <c r="DI193" s="435"/>
      <c r="DJ193" s="435"/>
      <c r="DK193" s="435"/>
      <c r="DL193" s="435"/>
      <c r="DM193" s="435"/>
      <c r="DN193" s="435"/>
      <c r="DO193" s="435"/>
      <c r="DP193" s="435"/>
      <c r="DQ193" s="435"/>
      <c r="DR193" s="435"/>
      <c r="DS193" s="435"/>
      <c r="DT193" s="435"/>
      <c r="DU193" s="435"/>
      <c r="DV193" s="435"/>
      <c r="DW193" s="435"/>
      <c r="DX193" s="435"/>
      <c r="DY193" s="435"/>
      <c r="DZ193" s="435"/>
      <c r="EA193" s="435"/>
      <c r="EB193" s="435"/>
      <c r="EC193" s="435"/>
      <c r="ED193" s="435"/>
      <c r="EE193" s="435"/>
      <c r="EF193" s="435"/>
      <c r="EG193" s="435"/>
      <c r="EH193" s="435"/>
      <c r="EI193" s="435"/>
      <c r="EJ193" s="435"/>
      <c r="EK193" s="435"/>
      <c r="EL193" s="435"/>
      <c r="EM193" s="435"/>
      <c r="EN193" s="435"/>
      <c r="EO193" s="435"/>
      <c r="EP193" s="435"/>
      <c r="EQ193" s="435"/>
      <c r="ER193" s="435"/>
      <c r="ES193" s="435"/>
      <c r="ET193" s="435"/>
      <c r="EU193" s="435"/>
      <c r="EV193" s="435"/>
      <c r="EW193" s="435"/>
      <c r="EX193" s="435"/>
      <c r="EY193" s="435"/>
      <c r="EZ193" s="435"/>
      <c r="FA193" s="435"/>
      <c r="FB193" s="435"/>
      <c r="FC193" s="435"/>
      <c r="FD193" s="435"/>
      <c r="FE193" s="435"/>
      <c r="FF193" s="435"/>
      <c r="FG193" s="435"/>
      <c r="FH193" s="435"/>
      <c r="FI193" s="435"/>
      <c r="FJ193" s="435"/>
      <c r="FK193" s="435"/>
      <c r="FL193" s="435"/>
      <c r="FM193" s="435"/>
      <c r="FN193" s="435"/>
      <c r="FO193" s="435"/>
      <c r="FP193" s="435"/>
      <c r="FQ193" s="435"/>
      <c r="FR193" s="435"/>
      <c r="FS193" s="435"/>
      <c r="FT193" s="435"/>
      <c r="FU193" s="435"/>
      <c r="FV193" s="435"/>
      <c r="FW193" s="435"/>
      <c r="FX193" s="435"/>
      <c r="FY193" s="435"/>
      <c r="FZ193" s="435"/>
      <c r="GA193" s="435"/>
      <c r="GB193" s="435"/>
      <c r="GC193" s="435"/>
      <c r="GD193" s="435"/>
      <c r="GE193" s="435"/>
      <c r="GF193" s="435"/>
      <c r="GG193" s="435"/>
      <c r="GH193" s="435"/>
      <c r="GI193" s="435"/>
      <c r="GJ193" s="435"/>
      <c r="GK193" s="435"/>
      <c r="GL193" s="435"/>
      <c r="GM193" s="435"/>
      <c r="GN193" s="435"/>
      <c r="GO193" s="435"/>
      <c r="GP193" s="435"/>
      <c r="GQ193" s="435"/>
      <c r="GR193" s="435"/>
      <c r="GS193" s="435"/>
      <c r="GT193" s="435"/>
      <c r="GU193" s="435"/>
      <c r="GV193" s="435"/>
      <c r="GW193" s="435"/>
      <c r="GX193" s="435"/>
      <c r="GY193" s="435"/>
      <c r="GZ193" s="435"/>
      <c r="HA193" s="435"/>
      <c r="HB193" s="435"/>
      <c r="HC193" s="435"/>
      <c r="HD193" s="435"/>
      <c r="HE193" s="435"/>
      <c r="HF193" s="435"/>
      <c r="HG193" s="435"/>
      <c r="HH193" s="435"/>
      <c r="HI193" s="435"/>
      <c r="HJ193" s="435"/>
      <c r="HK193" s="435"/>
      <c r="HL193" s="435"/>
      <c r="HM193" s="435"/>
      <c r="HN193" s="435"/>
      <c r="HO193" s="435"/>
      <c r="HP193" s="435"/>
      <c r="HQ193" s="435"/>
      <c r="HR193" s="435"/>
      <c r="HS193" s="435"/>
      <c r="HT193" s="435"/>
      <c r="HU193" s="435"/>
      <c r="HV193" s="435"/>
      <c r="HW193" s="435"/>
      <c r="HX193" s="435"/>
      <c r="HY193" s="435"/>
      <c r="HZ193" s="435"/>
      <c r="IA193" s="435"/>
      <c r="IB193" s="435"/>
      <c r="IC193" s="435"/>
      <c r="ID193" s="435"/>
      <c r="IE193" s="435"/>
      <c r="IF193" s="435"/>
      <c r="IG193" s="435"/>
      <c r="IH193" s="435"/>
      <c r="II193" s="435"/>
      <c r="IJ193" s="435"/>
      <c r="IK193" s="435"/>
      <c r="IL193" s="435"/>
      <c r="IM193" s="435"/>
      <c r="IN193" s="435"/>
      <c r="IO193" s="435"/>
      <c r="IP193" s="435"/>
      <c r="IQ193" s="435"/>
      <c r="IR193" s="435"/>
      <c r="IS193" s="435"/>
      <c r="IT193" s="435"/>
      <c r="IU193" s="435"/>
      <c r="IV193" s="435"/>
    </row>
    <row r="194" spans="2:256" ht="51" hidden="1" customHeight="1" x14ac:dyDescent="0.2">
      <c r="B194" s="435"/>
      <c r="C194" s="435"/>
      <c r="D194" s="435"/>
      <c r="E194" s="435"/>
      <c r="F194" s="435"/>
      <c r="G194" s="435"/>
      <c r="H194" s="435"/>
      <c r="I194" s="435"/>
      <c r="J194" s="435"/>
      <c r="K194" s="435"/>
      <c r="L194" s="435"/>
      <c r="M194" s="435"/>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435"/>
      <c r="AJ194" s="435"/>
      <c r="AK194" s="435"/>
      <c r="AL194" s="435"/>
      <c r="AM194" s="435"/>
      <c r="AN194" s="435"/>
      <c r="AO194" s="435"/>
      <c r="AP194" s="435"/>
      <c r="AQ194" s="435"/>
      <c r="AR194" s="435"/>
      <c r="AS194" s="435"/>
      <c r="AT194" s="435"/>
      <c r="AU194" s="435"/>
      <c r="AV194" s="435"/>
      <c r="AW194" s="435"/>
      <c r="AX194" s="435"/>
      <c r="AY194" s="435"/>
      <c r="AZ194" s="435"/>
      <c r="BA194" s="435"/>
      <c r="BB194" s="435"/>
      <c r="BC194" s="435"/>
      <c r="BD194" s="435"/>
      <c r="BE194" s="435"/>
      <c r="BF194" s="435"/>
      <c r="BG194" s="435"/>
      <c r="BH194" s="435"/>
      <c r="BI194" s="435"/>
      <c r="BJ194" s="435"/>
      <c r="BK194" s="435"/>
      <c r="BL194" s="435"/>
      <c r="BM194" s="435"/>
      <c r="BN194" s="435"/>
      <c r="BO194" s="435"/>
      <c r="BP194" s="435"/>
      <c r="BQ194" s="435"/>
      <c r="BR194" s="435"/>
      <c r="BS194" s="435"/>
      <c r="BT194" s="435"/>
      <c r="BU194" s="435"/>
      <c r="BV194" s="435"/>
      <c r="BW194" s="435"/>
      <c r="BX194" s="435"/>
      <c r="BY194" s="435"/>
      <c r="BZ194" s="435"/>
      <c r="CA194" s="435"/>
      <c r="CB194" s="435"/>
      <c r="CC194" s="435"/>
      <c r="CD194" s="435"/>
      <c r="CE194" s="435"/>
      <c r="CF194" s="435"/>
      <c r="CG194" s="435"/>
      <c r="CH194" s="435"/>
      <c r="CI194" s="435"/>
      <c r="CJ194" s="435"/>
      <c r="CK194" s="435"/>
      <c r="CL194" s="435"/>
      <c r="CM194" s="435"/>
      <c r="CN194" s="435"/>
      <c r="CO194" s="435"/>
      <c r="CP194" s="435"/>
      <c r="CQ194" s="435"/>
      <c r="CR194" s="435"/>
      <c r="CS194" s="435"/>
      <c r="CT194" s="435"/>
      <c r="CU194" s="435"/>
      <c r="CV194" s="435"/>
      <c r="CW194" s="435"/>
      <c r="CX194" s="435"/>
      <c r="CY194" s="435"/>
      <c r="CZ194" s="435"/>
      <c r="DA194" s="435"/>
      <c r="DB194" s="435"/>
      <c r="DC194" s="435"/>
      <c r="DD194" s="435"/>
      <c r="DE194" s="435"/>
      <c r="DF194" s="435"/>
      <c r="DG194" s="435"/>
      <c r="DH194" s="435"/>
      <c r="DI194" s="435"/>
      <c r="DJ194" s="435"/>
      <c r="DK194" s="435"/>
      <c r="DL194" s="435"/>
      <c r="DM194" s="435"/>
      <c r="DN194" s="435"/>
      <c r="DO194" s="435"/>
      <c r="DP194" s="435"/>
      <c r="DQ194" s="435"/>
      <c r="DR194" s="435"/>
      <c r="DS194" s="435"/>
      <c r="DT194" s="435"/>
      <c r="DU194" s="435"/>
      <c r="DV194" s="435"/>
      <c r="DW194" s="435"/>
      <c r="DX194" s="435"/>
      <c r="DY194" s="435"/>
      <c r="DZ194" s="435"/>
      <c r="EA194" s="435"/>
      <c r="EB194" s="435"/>
      <c r="EC194" s="435"/>
      <c r="ED194" s="435"/>
      <c r="EE194" s="435"/>
      <c r="EF194" s="435"/>
      <c r="EG194" s="435"/>
      <c r="EH194" s="435"/>
      <c r="EI194" s="435"/>
      <c r="EJ194" s="435"/>
      <c r="EK194" s="435"/>
      <c r="EL194" s="435"/>
      <c r="EM194" s="435"/>
      <c r="EN194" s="435"/>
      <c r="EO194" s="435"/>
      <c r="EP194" s="435"/>
      <c r="EQ194" s="435"/>
      <c r="ER194" s="435"/>
      <c r="ES194" s="435"/>
      <c r="ET194" s="435"/>
      <c r="EU194" s="435"/>
      <c r="EV194" s="435"/>
      <c r="EW194" s="435"/>
      <c r="EX194" s="435"/>
      <c r="EY194" s="435"/>
      <c r="EZ194" s="435"/>
      <c r="FA194" s="435"/>
      <c r="FB194" s="435"/>
      <c r="FC194" s="435"/>
      <c r="FD194" s="435"/>
      <c r="FE194" s="435"/>
      <c r="FF194" s="435"/>
      <c r="FG194" s="435"/>
      <c r="FH194" s="435"/>
      <c r="FI194" s="435"/>
      <c r="FJ194" s="435"/>
      <c r="FK194" s="435"/>
      <c r="FL194" s="435"/>
      <c r="FM194" s="435"/>
      <c r="FN194" s="435"/>
      <c r="FO194" s="435"/>
      <c r="FP194" s="435"/>
      <c r="FQ194" s="435"/>
      <c r="FR194" s="435"/>
      <c r="FS194" s="435"/>
      <c r="FT194" s="435"/>
      <c r="FU194" s="435"/>
      <c r="FV194" s="435"/>
      <c r="FW194" s="435"/>
      <c r="FX194" s="435"/>
      <c r="FY194" s="435"/>
      <c r="FZ194" s="435"/>
      <c r="GA194" s="435"/>
      <c r="GB194" s="435"/>
      <c r="GC194" s="435"/>
      <c r="GD194" s="435"/>
      <c r="GE194" s="435"/>
      <c r="GF194" s="435"/>
      <c r="GG194" s="435"/>
      <c r="GH194" s="435"/>
      <c r="GI194" s="435"/>
      <c r="GJ194" s="435"/>
      <c r="GK194" s="435"/>
      <c r="GL194" s="435"/>
      <c r="GM194" s="435"/>
      <c r="GN194" s="435"/>
      <c r="GO194" s="435"/>
      <c r="GP194" s="435"/>
      <c r="GQ194" s="435"/>
      <c r="GR194" s="435"/>
      <c r="GS194" s="435"/>
      <c r="GT194" s="435"/>
      <c r="GU194" s="435"/>
      <c r="GV194" s="435"/>
      <c r="GW194" s="435"/>
      <c r="GX194" s="435"/>
      <c r="GY194" s="435"/>
      <c r="GZ194" s="435"/>
      <c r="HA194" s="435"/>
      <c r="HB194" s="435"/>
      <c r="HC194" s="435"/>
      <c r="HD194" s="435"/>
      <c r="HE194" s="435"/>
      <c r="HF194" s="435"/>
      <c r="HG194" s="435"/>
      <c r="HH194" s="435"/>
      <c r="HI194" s="435"/>
      <c r="HJ194" s="435"/>
      <c r="HK194" s="435"/>
      <c r="HL194" s="435"/>
      <c r="HM194" s="435"/>
      <c r="HN194" s="435"/>
      <c r="HO194" s="435"/>
      <c r="HP194" s="435"/>
      <c r="HQ194" s="435"/>
      <c r="HR194" s="435"/>
      <c r="HS194" s="435"/>
      <c r="HT194" s="435"/>
      <c r="HU194" s="435"/>
      <c r="HV194" s="435"/>
      <c r="HW194" s="435"/>
      <c r="HX194" s="435"/>
      <c r="HY194" s="435"/>
      <c r="HZ194" s="435"/>
      <c r="IA194" s="435"/>
      <c r="IB194" s="435"/>
      <c r="IC194" s="435"/>
      <c r="ID194" s="435"/>
      <c r="IE194" s="435"/>
      <c r="IF194" s="435"/>
      <c r="IG194" s="435"/>
      <c r="IH194" s="435"/>
      <c r="II194" s="435"/>
      <c r="IJ194" s="435"/>
      <c r="IK194" s="435"/>
      <c r="IL194" s="435"/>
      <c r="IM194" s="435"/>
      <c r="IN194" s="435"/>
      <c r="IO194" s="435"/>
      <c r="IP194" s="435"/>
      <c r="IQ194" s="435"/>
      <c r="IR194" s="435"/>
      <c r="IS194" s="435"/>
      <c r="IT194" s="435"/>
      <c r="IU194" s="435"/>
      <c r="IV194" s="435"/>
    </row>
    <row r="195" spans="2:256" ht="51" hidden="1" customHeight="1" x14ac:dyDescent="0.2">
      <c r="B195" s="435"/>
      <c r="C195" s="435"/>
      <c r="D195" s="435"/>
      <c r="E195" s="435"/>
      <c r="F195" s="435"/>
      <c r="G195" s="435"/>
      <c r="H195" s="435"/>
      <c r="I195" s="435"/>
      <c r="J195" s="435"/>
      <c r="K195" s="435"/>
      <c r="L195" s="435"/>
      <c r="M195" s="435"/>
      <c r="N195" s="435"/>
      <c r="O195" s="435"/>
      <c r="P195" s="435"/>
      <c r="Q195" s="435"/>
      <c r="R195" s="435"/>
      <c r="S195" s="435"/>
      <c r="T195" s="435"/>
      <c r="U195" s="435"/>
      <c r="V195" s="435"/>
      <c r="W195" s="435"/>
      <c r="X195" s="435"/>
      <c r="Y195" s="435"/>
      <c r="Z195" s="435"/>
      <c r="AA195" s="435"/>
      <c r="AB195" s="435"/>
      <c r="AC195" s="435"/>
      <c r="AD195" s="435"/>
      <c r="AE195" s="435"/>
      <c r="AF195" s="435"/>
      <c r="AG195" s="435"/>
      <c r="AH195" s="435"/>
      <c r="AI195" s="435"/>
      <c r="AJ195" s="435"/>
      <c r="AK195" s="435"/>
      <c r="AL195" s="435"/>
      <c r="AM195" s="435"/>
      <c r="AN195" s="435"/>
      <c r="AO195" s="435"/>
      <c r="AP195" s="435"/>
      <c r="AQ195" s="435"/>
      <c r="AR195" s="435"/>
      <c r="AS195" s="435"/>
      <c r="AT195" s="435"/>
      <c r="AU195" s="435"/>
      <c r="AV195" s="435"/>
      <c r="AW195" s="435"/>
      <c r="AX195" s="435"/>
      <c r="AY195" s="435"/>
      <c r="AZ195" s="435"/>
      <c r="BA195" s="435"/>
      <c r="BB195" s="435"/>
      <c r="BC195" s="435"/>
      <c r="BD195" s="435"/>
      <c r="BE195" s="435"/>
      <c r="BF195" s="435"/>
      <c r="BG195" s="435"/>
      <c r="BH195" s="435"/>
      <c r="BI195" s="435"/>
      <c r="BJ195" s="435"/>
      <c r="BK195" s="435"/>
      <c r="BL195" s="435"/>
      <c r="BM195" s="435"/>
      <c r="BN195" s="435"/>
      <c r="BO195" s="435"/>
      <c r="BP195" s="435"/>
      <c r="BQ195" s="435"/>
      <c r="BR195" s="435"/>
      <c r="BS195" s="435"/>
      <c r="BT195" s="435"/>
      <c r="BU195" s="435"/>
      <c r="BV195" s="435"/>
      <c r="BW195" s="435"/>
      <c r="BX195" s="435"/>
      <c r="BY195" s="435"/>
      <c r="BZ195" s="435"/>
      <c r="CA195" s="435"/>
      <c r="CB195" s="435"/>
      <c r="CC195" s="435"/>
      <c r="CD195" s="435"/>
      <c r="CE195" s="435"/>
      <c r="CF195" s="435"/>
      <c r="CG195" s="435"/>
      <c r="CH195" s="435"/>
      <c r="CI195" s="435"/>
      <c r="CJ195" s="435"/>
      <c r="CK195" s="435"/>
      <c r="CL195" s="435"/>
      <c r="CM195" s="435"/>
      <c r="CN195" s="435"/>
      <c r="CO195" s="435"/>
      <c r="CP195" s="435"/>
      <c r="CQ195" s="435"/>
      <c r="CR195" s="435"/>
      <c r="CS195" s="435"/>
      <c r="CT195" s="435"/>
      <c r="CU195" s="435"/>
      <c r="CV195" s="435"/>
      <c r="CW195" s="435"/>
      <c r="CX195" s="435"/>
      <c r="CY195" s="435"/>
      <c r="CZ195" s="435"/>
      <c r="DA195" s="435"/>
      <c r="DB195" s="435"/>
      <c r="DC195" s="435"/>
      <c r="DD195" s="435"/>
      <c r="DE195" s="435"/>
      <c r="DF195" s="435"/>
      <c r="DG195" s="435"/>
      <c r="DH195" s="435"/>
      <c r="DI195" s="435"/>
      <c r="DJ195" s="435"/>
      <c r="DK195" s="435"/>
      <c r="DL195" s="435"/>
      <c r="DM195" s="435"/>
      <c r="DN195" s="435"/>
      <c r="DO195" s="435"/>
      <c r="DP195" s="435"/>
      <c r="DQ195" s="435"/>
      <c r="DR195" s="435"/>
      <c r="DS195" s="435"/>
      <c r="DT195" s="435"/>
      <c r="DU195" s="435"/>
      <c r="DV195" s="435"/>
      <c r="DW195" s="435"/>
      <c r="DX195" s="435"/>
      <c r="DY195" s="435"/>
      <c r="DZ195" s="435"/>
      <c r="EA195" s="435"/>
      <c r="EB195" s="435"/>
      <c r="EC195" s="435"/>
      <c r="ED195" s="435"/>
      <c r="EE195" s="435"/>
      <c r="EF195" s="435"/>
      <c r="EG195" s="435"/>
      <c r="EH195" s="435"/>
      <c r="EI195" s="435"/>
      <c r="EJ195" s="435"/>
      <c r="EK195" s="435"/>
      <c r="EL195" s="435"/>
      <c r="EM195" s="435"/>
      <c r="EN195" s="435"/>
      <c r="EO195" s="435"/>
      <c r="EP195" s="435"/>
      <c r="EQ195" s="435"/>
      <c r="ER195" s="435"/>
      <c r="ES195" s="435"/>
      <c r="ET195" s="435"/>
      <c r="EU195" s="435"/>
      <c r="EV195" s="435"/>
      <c r="EW195" s="435"/>
      <c r="EX195" s="435"/>
      <c r="EY195" s="435"/>
      <c r="EZ195" s="435"/>
      <c r="FA195" s="435"/>
      <c r="FB195" s="435"/>
      <c r="FC195" s="435"/>
      <c r="FD195" s="435"/>
      <c r="FE195" s="435"/>
      <c r="FF195" s="435"/>
      <c r="FG195" s="435"/>
      <c r="FH195" s="435"/>
      <c r="FI195" s="435"/>
      <c r="FJ195" s="435"/>
      <c r="FK195" s="435"/>
      <c r="FL195" s="435"/>
      <c r="FM195" s="435"/>
      <c r="FN195" s="435"/>
      <c r="FO195" s="435"/>
      <c r="FP195" s="435"/>
      <c r="FQ195" s="435"/>
      <c r="FR195" s="435"/>
      <c r="FS195" s="435"/>
      <c r="FT195" s="435"/>
      <c r="FU195" s="435"/>
      <c r="FV195" s="435"/>
      <c r="FW195" s="435"/>
      <c r="FX195" s="435"/>
      <c r="FY195" s="435"/>
      <c r="FZ195" s="435"/>
      <c r="GA195" s="435"/>
      <c r="GB195" s="435"/>
      <c r="GC195" s="435"/>
      <c r="GD195" s="435"/>
      <c r="GE195" s="435"/>
      <c r="GF195" s="435"/>
      <c r="GG195" s="435"/>
      <c r="GH195" s="435"/>
      <c r="GI195" s="435"/>
      <c r="GJ195" s="435"/>
      <c r="GK195" s="435"/>
      <c r="GL195" s="435"/>
      <c r="GM195" s="435"/>
      <c r="GN195" s="435"/>
      <c r="GO195" s="435"/>
      <c r="GP195" s="435"/>
      <c r="GQ195" s="435"/>
      <c r="GR195" s="435"/>
      <c r="GS195" s="435"/>
      <c r="GT195" s="435"/>
      <c r="GU195" s="435"/>
      <c r="GV195" s="435"/>
      <c r="GW195" s="435"/>
      <c r="GX195" s="435"/>
      <c r="GY195" s="435"/>
      <c r="GZ195" s="435"/>
      <c r="HA195" s="435"/>
      <c r="HB195" s="435"/>
      <c r="HC195" s="435"/>
      <c r="HD195" s="435"/>
      <c r="HE195" s="435"/>
      <c r="HF195" s="435"/>
      <c r="HG195" s="435"/>
      <c r="HH195" s="435"/>
      <c r="HI195" s="435"/>
      <c r="HJ195" s="435"/>
      <c r="HK195" s="435"/>
      <c r="HL195" s="435"/>
      <c r="HM195" s="435"/>
      <c r="HN195" s="435"/>
      <c r="HO195" s="435"/>
      <c r="HP195" s="435"/>
      <c r="HQ195" s="435"/>
      <c r="HR195" s="435"/>
      <c r="HS195" s="435"/>
      <c r="HT195" s="435"/>
      <c r="HU195" s="435"/>
      <c r="HV195" s="435"/>
      <c r="HW195" s="435"/>
      <c r="HX195" s="435"/>
      <c r="HY195" s="435"/>
      <c r="HZ195" s="435"/>
      <c r="IA195" s="435"/>
      <c r="IB195" s="435"/>
      <c r="IC195" s="435"/>
      <c r="ID195" s="435"/>
      <c r="IE195" s="435"/>
      <c r="IF195" s="435"/>
      <c r="IG195" s="435"/>
      <c r="IH195" s="435"/>
      <c r="II195" s="435"/>
      <c r="IJ195" s="435"/>
      <c r="IK195" s="435"/>
      <c r="IL195" s="435"/>
      <c r="IM195" s="435"/>
      <c r="IN195" s="435"/>
      <c r="IO195" s="435"/>
      <c r="IP195" s="435"/>
      <c r="IQ195" s="435"/>
      <c r="IR195" s="435"/>
      <c r="IS195" s="435"/>
      <c r="IT195" s="435"/>
      <c r="IU195" s="435"/>
      <c r="IV195" s="435"/>
    </row>
    <row r="196" spans="2:256" ht="51" hidden="1" customHeight="1" x14ac:dyDescent="0.2">
      <c r="B196" s="435"/>
      <c r="C196" s="435"/>
      <c r="D196" s="435"/>
      <c r="E196" s="435"/>
      <c r="F196" s="435"/>
      <c r="G196" s="435"/>
      <c r="H196" s="435"/>
      <c r="I196" s="435"/>
      <c r="J196" s="435"/>
      <c r="K196" s="435"/>
      <c r="L196" s="435"/>
      <c r="M196" s="435"/>
      <c r="N196" s="435"/>
      <c r="O196" s="435"/>
      <c r="P196" s="435"/>
      <c r="Q196" s="435"/>
      <c r="R196" s="435"/>
      <c r="S196" s="435"/>
      <c r="T196" s="435"/>
      <c r="U196" s="435"/>
      <c r="V196" s="435"/>
      <c r="W196" s="435"/>
      <c r="X196" s="435"/>
      <c r="Y196" s="435"/>
      <c r="Z196" s="435"/>
      <c r="AA196" s="435"/>
      <c r="AB196" s="435"/>
      <c r="AC196" s="435"/>
      <c r="AD196" s="435"/>
      <c r="AE196" s="435"/>
      <c r="AF196" s="435"/>
      <c r="AG196" s="435"/>
      <c r="AH196" s="435"/>
      <c r="AI196" s="435"/>
      <c r="AJ196" s="435"/>
      <c r="AK196" s="435"/>
      <c r="AL196" s="435"/>
      <c r="AM196" s="435"/>
      <c r="AN196" s="435"/>
      <c r="AO196" s="435"/>
      <c r="AP196" s="435"/>
      <c r="AQ196" s="435"/>
      <c r="AR196" s="435"/>
      <c r="AS196" s="435"/>
      <c r="AT196" s="435"/>
      <c r="AU196" s="435"/>
      <c r="AV196" s="435"/>
      <c r="AW196" s="435"/>
      <c r="AX196" s="435"/>
      <c r="AY196" s="435"/>
      <c r="AZ196" s="435"/>
      <c r="BA196" s="435"/>
      <c r="BB196" s="435"/>
      <c r="BC196" s="435"/>
      <c r="BD196" s="435"/>
      <c r="BE196" s="435"/>
      <c r="BF196" s="435"/>
      <c r="BG196" s="435"/>
      <c r="BH196" s="435"/>
      <c r="BI196" s="435"/>
      <c r="BJ196" s="435"/>
      <c r="BK196" s="435"/>
      <c r="BL196" s="435"/>
      <c r="BM196" s="435"/>
      <c r="BN196" s="435"/>
      <c r="BO196" s="435"/>
      <c r="BP196" s="435"/>
      <c r="BQ196" s="435"/>
      <c r="BR196" s="435"/>
      <c r="BS196" s="435"/>
      <c r="BT196" s="435"/>
      <c r="BU196" s="435"/>
      <c r="BV196" s="435"/>
      <c r="BW196" s="435"/>
      <c r="BX196" s="435"/>
      <c r="BY196" s="435"/>
      <c r="BZ196" s="435"/>
      <c r="CA196" s="435"/>
      <c r="CB196" s="435"/>
      <c r="CC196" s="435"/>
      <c r="CD196" s="435"/>
      <c r="CE196" s="435"/>
      <c r="CF196" s="435"/>
      <c r="CG196" s="435"/>
      <c r="CH196" s="435"/>
      <c r="CI196" s="435"/>
      <c r="CJ196" s="435"/>
      <c r="CK196" s="435"/>
      <c r="CL196" s="435"/>
      <c r="CM196" s="435"/>
      <c r="CN196" s="435"/>
      <c r="CO196" s="435"/>
      <c r="CP196" s="435"/>
      <c r="CQ196" s="435"/>
      <c r="CR196" s="435"/>
      <c r="CS196" s="435"/>
      <c r="CT196" s="435"/>
      <c r="CU196" s="435"/>
      <c r="CV196" s="435"/>
      <c r="CW196" s="435"/>
      <c r="CX196" s="435"/>
      <c r="CY196" s="435"/>
      <c r="CZ196" s="435"/>
      <c r="DA196" s="435"/>
      <c r="DB196" s="435"/>
      <c r="DC196" s="435"/>
      <c r="DD196" s="435"/>
      <c r="DE196" s="435"/>
      <c r="DF196" s="435"/>
      <c r="DG196" s="435"/>
      <c r="DH196" s="435"/>
      <c r="DI196" s="435"/>
      <c r="DJ196" s="435"/>
      <c r="DK196" s="435"/>
      <c r="DL196" s="435"/>
      <c r="DM196" s="435"/>
      <c r="DN196" s="435"/>
      <c r="DO196" s="435"/>
      <c r="DP196" s="435"/>
      <c r="DQ196" s="435"/>
      <c r="DR196" s="435"/>
      <c r="DS196" s="435"/>
      <c r="DT196" s="435"/>
      <c r="DU196" s="435"/>
      <c r="DV196" s="435"/>
      <c r="DW196" s="435"/>
      <c r="DX196" s="435"/>
      <c r="DY196" s="435"/>
      <c r="DZ196" s="435"/>
      <c r="EA196" s="435"/>
      <c r="EB196" s="435"/>
      <c r="EC196" s="435"/>
      <c r="ED196" s="435"/>
      <c r="EE196" s="435"/>
      <c r="EF196" s="435"/>
      <c r="EG196" s="435"/>
      <c r="EH196" s="435"/>
      <c r="EI196" s="435"/>
      <c r="EJ196" s="435"/>
      <c r="EK196" s="435"/>
      <c r="EL196" s="435"/>
      <c r="EM196" s="435"/>
      <c r="EN196" s="435"/>
      <c r="EO196" s="435"/>
      <c r="EP196" s="435"/>
      <c r="EQ196" s="435"/>
      <c r="ER196" s="435"/>
      <c r="ES196" s="435"/>
      <c r="ET196" s="435"/>
      <c r="EU196" s="435"/>
      <c r="EV196" s="435"/>
      <c r="EW196" s="435"/>
      <c r="EX196" s="435"/>
      <c r="EY196" s="435"/>
      <c r="EZ196" s="435"/>
      <c r="FA196" s="435"/>
      <c r="FB196" s="435"/>
      <c r="FC196" s="435"/>
      <c r="FD196" s="435"/>
      <c r="FE196" s="435"/>
      <c r="FF196" s="435"/>
      <c r="FG196" s="435"/>
      <c r="FH196" s="435"/>
      <c r="FI196" s="435"/>
      <c r="FJ196" s="435"/>
      <c r="FK196" s="435"/>
      <c r="FL196" s="435"/>
      <c r="FM196" s="435"/>
      <c r="FN196" s="435"/>
      <c r="FO196" s="435"/>
      <c r="FP196" s="435"/>
      <c r="FQ196" s="435"/>
      <c r="FR196" s="435"/>
      <c r="FS196" s="435"/>
      <c r="FT196" s="435"/>
      <c r="FU196" s="435"/>
      <c r="FV196" s="435"/>
      <c r="FW196" s="435"/>
      <c r="FX196" s="435"/>
      <c r="FY196" s="435"/>
      <c r="FZ196" s="435"/>
      <c r="GA196" s="435"/>
      <c r="GB196" s="435"/>
      <c r="GC196" s="435"/>
      <c r="GD196" s="435"/>
      <c r="GE196" s="435"/>
      <c r="GF196" s="435"/>
      <c r="GG196" s="435"/>
      <c r="GH196" s="435"/>
      <c r="GI196" s="435"/>
      <c r="GJ196" s="435"/>
      <c r="GK196" s="435"/>
      <c r="GL196" s="435"/>
      <c r="GM196" s="435"/>
      <c r="GN196" s="435"/>
      <c r="GO196" s="435"/>
      <c r="GP196" s="435"/>
      <c r="GQ196" s="435"/>
      <c r="GR196" s="435"/>
      <c r="GS196" s="435"/>
      <c r="GT196" s="435"/>
      <c r="GU196" s="435"/>
      <c r="GV196" s="435"/>
      <c r="GW196" s="435"/>
      <c r="GX196" s="435"/>
      <c r="GY196" s="435"/>
      <c r="GZ196" s="435"/>
      <c r="HA196" s="435"/>
      <c r="HB196" s="435"/>
      <c r="HC196" s="435"/>
      <c r="HD196" s="435"/>
      <c r="HE196" s="435"/>
      <c r="HF196" s="435"/>
      <c r="HG196" s="435"/>
      <c r="HH196" s="435"/>
      <c r="HI196" s="435"/>
      <c r="HJ196" s="435"/>
      <c r="HK196" s="435"/>
      <c r="HL196" s="435"/>
      <c r="HM196" s="435"/>
      <c r="HN196" s="435"/>
      <c r="HO196" s="435"/>
      <c r="HP196" s="435"/>
      <c r="HQ196" s="435"/>
      <c r="HR196" s="435"/>
      <c r="HS196" s="435"/>
      <c r="HT196" s="435"/>
      <c r="HU196" s="435"/>
      <c r="HV196" s="435"/>
      <c r="HW196" s="435"/>
      <c r="HX196" s="435"/>
      <c r="HY196" s="435"/>
      <c r="HZ196" s="435"/>
      <c r="IA196" s="435"/>
      <c r="IB196" s="435"/>
      <c r="IC196" s="435"/>
      <c r="ID196" s="435"/>
      <c r="IE196" s="435"/>
      <c r="IF196" s="435"/>
      <c r="IG196" s="435"/>
      <c r="IH196" s="435"/>
      <c r="II196" s="435"/>
      <c r="IJ196" s="435"/>
      <c r="IK196" s="435"/>
      <c r="IL196" s="435"/>
      <c r="IM196" s="435"/>
      <c r="IN196" s="435"/>
      <c r="IO196" s="435"/>
      <c r="IP196" s="435"/>
      <c r="IQ196" s="435"/>
      <c r="IR196" s="435"/>
      <c r="IS196" s="435"/>
      <c r="IT196" s="435"/>
      <c r="IU196" s="435"/>
      <c r="IV196" s="435"/>
    </row>
    <row r="197" spans="2:256" ht="51" hidden="1" customHeight="1" x14ac:dyDescent="0.2">
      <c r="B197" s="435"/>
      <c r="C197" s="435"/>
      <c r="D197" s="435"/>
      <c r="E197" s="435"/>
      <c r="F197" s="435"/>
      <c r="G197" s="435"/>
      <c r="H197" s="435"/>
      <c r="I197" s="435"/>
      <c r="J197" s="435"/>
      <c r="K197" s="435"/>
      <c r="L197" s="435"/>
      <c r="M197" s="435"/>
      <c r="N197" s="435"/>
      <c r="O197" s="435"/>
      <c r="P197" s="435"/>
      <c r="Q197" s="435"/>
      <c r="R197" s="435"/>
      <c r="S197" s="435"/>
      <c r="T197" s="435"/>
      <c r="U197" s="435"/>
      <c r="V197" s="435"/>
      <c r="W197" s="435"/>
      <c r="X197" s="435"/>
      <c r="Y197" s="435"/>
      <c r="Z197" s="435"/>
      <c r="AA197" s="435"/>
      <c r="AB197" s="435"/>
      <c r="AC197" s="435"/>
      <c r="AD197" s="435"/>
      <c r="AE197" s="435"/>
      <c r="AF197" s="435"/>
      <c r="AG197" s="435"/>
      <c r="AH197" s="435"/>
      <c r="AI197" s="435"/>
      <c r="AJ197" s="435"/>
      <c r="AK197" s="435"/>
      <c r="AL197" s="435"/>
      <c r="AM197" s="435"/>
      <c r="AN197" s="435"/>
      <c r="AO197" s="435"/>
      <c r="AP197" s="435"/>
      <c r="AQ197" s="435"/>
      <c r="AR197" s="435"/>
      <c r="AS197" s="435"/>
      <c r="AT197" s="435"/>
      <c r="AU197" s="435"/>
      <c r="AV197" s="435"/>
      <c r="AW197" s="435"/>
      <c r="AX197" s="435"/>
      <c r="AY197" s="435"/>
      <c r="AZ197" s="435"/>
      <c r="BA197" s="435"/>
      <c r="BB197" s="435"/>
      <c r="BC197" s="435"/>
      <c r="BD197" s="435"/>
      <c r="BE197" s="435"/>
      <c r="BF197" s="435"/>
      <c r="BG197" s="435"/>
      <c r="BH197" s="435"/>
      <c r="BI197" s="435"/>
      <c r="BJ197" s="435"/>
      <c r="BK197" s="435"/>
      <c r="BL197" s="435"/>
      <c r="BM197" s="435"/>
      <c r="BN197" s="435"/>
      <c r="BO197" s="435"/>
      <c r="BP197" s="435"/>
      <c r="BQ197" s="435"/>
      <c r="BR197" s="435"/>
      <c r="BS197" s="435"/>
      <c r="BT197" s="435"/>
      <c r="BU197" s="435"/>
      <c r="BV197" s="435"/>
      <c r="BW197" s="435"/>
      <c r="BX197" s="435"/>
      <c r="BY197" s="435"/>
      <c r="BZ197" s="435"/>
      <c r="CA197" s="435"/>
      <c r="CB197" s="435"/>
      <c r="CC197" s="435"/>
      <c r="CD197" s="435"/>
      <c r="CE197" s="435"/>
      <c r="CF197" s="435"/>
      <c r="CG197" s="435"/>
      <c r="CH197" s="435"/>
      <c r="CI197" s="435"/>
      <c r="CJ197" s="435"/>
      <c r="CK197" s="435"/>
      <c r="CL197" s="435"/>
      <c r="CM197" s="435"/>
      <c r="CN197" s="435"/>
      <c r="CO197" s="435"/>
      <c r="CP197" s="435"/>
      <c r="CQ197" s="435"/>
      <c r="CR197" s="435"/>
      <c r="CS197" s="435"/>
      <c r="CT197" s="435"/>
      <c r="CU197" s="435"/>
      <c r="CV197" s="435"/>
      <c r="CW197" s="435"/>
      <c r="CX197" s="435"/>
      <c r="CY197" s="435"/>
      <c r="CZ197" s="435"/>
      <c r="DA197" s="435"/>
      <c r="DB197" s="435"/>
      <c r="DC197" s="435"/>
      <c r="DD197" s="435"/>
      <c r="DE197" s="435"/>
      <c r="DF197" s="435"/>
      <c r="DG197" s="435"/>
      <c r="DH197" s="435"/>
      <c r="DI197" s="435"/>
      <c r="DJ197" s="435"/>
      <c r="DK197" s="435"/>
      <c r="DL197" s="435"/>
      <c r="DM197" s="435"/>
      <c r="DN197" s="435"/>
      <c r="DO197" s="435"/>
      <c r="DP197" s="435"/>
      <c r="DQ197" s="435"/>
      <c r="DR197" s="435"/>
      <c r="DS197" s="435"/>
      <c r="DT197" s="435"/>
      <c r="DU197" s="435"/>
      <c r="DV197" s="435"/>
      <c r="DW197" s="435"/>
      <c r="DX197" s="435"/>
      <c r="DY197" s="435"/>
      <c r="DZ197" s="435"/>
      <c r="EA197" s="435"/>
      <c r="EB197" s="435"/>
      <c r="EC197" s="435"/>
      <c r="ED197" s="435"/>
      <c r="EE197" s="435"/>
      <c r="EF197" s="435"/>
      <c r="EG197" s="435"/>
      <c r="EH197" s="435"/>
      <c r="EI197" s="435"/>
      <c r="EJ197" s="435"/>
      <c r="EK197" s="435"/>
      <c r="EL197" s="435"/>
      <c r="EM197" s="435"/>
      <c r="EN197" s="435"/>
      <c r="EO197" s="435"/>
      <c r="EP197" s="435"/>
      <c r="EQ197" s="435"/>
      <c r="ER197" s="435"/>
      <c r="ES197" s="435"/>
      <c r="ET197" s="435"/>
      <c r="EU197" s="435"/>
      <c r="EV197" s="435"/>
      <c r="EW197" s="435"/>
      <c r="EX197" s="435"/>
      <c r="EY197" s="435"/>
      <c r="EZ197" s="435"/>
      <c r="FA197" s="435"/>
      <c r="FB197" s="435"/>
      <c r="FC197" s="435"/>
      <c r="FD197" s="435"/>
      <c r="FE197" s="435"/>
      <c r="FF197" s="435"/>
      <c r="FG197" s="435"/>
      <c r="FH197" s="435"/>
      <c r="FI197" s="435"/>
      <c r="FJ197" s="435"/>
      <c r="FK197" s="435"/>
      <c r="FL197" s="435"/>
      <c r="FM197" s="435"/>
      <c r="FN197" s="435"/>
      <c r="FO197" s="435"/>
      <c r="FP197" s="435"/>
      <c r="FQ197" s="435"/>
      <c r="FR197" s="435"/>
      <c r="FS197" s="435"/>
      <c r="FT197" s="435"/>
      <c r="FU197" s="435"/>
      <c r="FV197" s="435"/>
      <c r="FW197" s="435"/>
      <c r="FX197" s="435"/>
      <c r="FY197" s="435"/>
      <c r="FZ197" s="435"/>
      <c r="GA197" s="435"/>
      <c r="GB197" s="435"/>
      <c r="GC197" s="435"/>
      <c r="GD197" s="435"/>
      <c r="GE197" s="435"/>
      <c r="GF197" s="435"/>
      <c r="GG197" s="435"/>
      <c r="GH197" s="435"/>
      <c r="GI197" s="435"/>
      <c r="GJ197" s="435"/>
      <c r="GK197" s="435"/>
      <c r="GL197" s="435"/>
      <c r="GM197" s="435"/>
      <c r="GN197" s="435"/>
      <c r="GO197" s="435"/>
      <c r="GP197" s="435"/>
      <c r="GQ197" s="435"/>
      <c r="GR197" s="435"/>
      <c r="GS197" s="435"/>
      <c r="GT197" s="435"/>
      <c r="GU197" s="435"/>
      <c r="GV197" s="435"/>
      <c r="GW197" s="435"/>
      <c r="GX197" s="435"/>
      <c r="GY197" s="435"/>
      <c r="GZ197" s="435"/>
      <c r="HA197" s="435"/>
      <c r="HB197" s="435"/>
      <c r="HC197" s="435"/>
      <c r="HD197" s="435"/>
      <c r="HE197" s="435"/>
      <c r="HF197" s="435"/>
      <c r="HG197" s="435"/>
      <c r="HH197" s="435"/>
      <c r="HI197" s="435"/>
      <c r="HJ197" s="435"/>
      <c r="HK197" s="435"/>
      <c r="HL197" s="435"/>
      <c r="HM197" s="435"/>
      <c r="HN197" s="435"/>
      <c r="HO197" s="435"/>
      <c r="HP197" s="435"/>
      <c r="HQ197" s="435"/>
      <c r="HR197" s="435"/>
      <c r="HS197" s="435"/>
      <c r="HT197" s="435"/>
      <c r="HU197" s="435"/>
      <c r="HV197" s="435"/>
      <c r="HW197" s="435"/>
      <c r="HX197" s="435"/>
      <c r="HY197" s="435"/>
      <c r="HZ197" s="435"/>
      <c r="IA197" s="435"/>
      <c r="IB197" s="435"/>
      <c r="IC197" s="435"/>
      <c r="ID197" s="435"/>
      <c r="IE197" s="435"/>
      <c r="IF197" s="435"/>
      <c r="IG197" s="435"/>
      <c r="IH197" s="435"/>
      <c r="II197" s="435"/>
      <c r="IJ197" s="435"/>
      <c r="IK197" s="435"/>
      <c r="IL197" s="435"/>
      <c r="IM197" s="435"/>
      <c r="IN197" s="435"/>
      <c r="IO197" s="435"/>
      <c r="IP197" s="435"/>
      <c r="IQ197" s="435"/>
      <c r="IR197" s="435"/>
      <c r="IS197" s="435"/>
      <c r="IT197" s="435"/>
      <c r="IU197" s="435"/>
      <c r="IV197" s="435"/>
    </row>
    <row r="198" spans="2:256" ht="51" hidden="1" customHeight="1" x14ac:dyDescent="0.2">
      <c r="B198" s="435"/>
      <c r="C198" s="435"/>
      <c r="D198" s="435"/>
      <c r="E198" s="435"/>
      <c r="F198" s="435"/>
      <c r="G198" s="435"/>
      <c r="H198" s="435"/>
      <c r="I198" s="435"/>
      <c r="J198" s="435"/>
      <c r="K198" s="435"/>
      <c r="L198" s="435"/>
      <c r="M198" s="435"/>
      <c r="N198" s="435"/>
      <c r="O198" s="435"/>
      <c r="P198" s="435"/>
      <c r="Q198" s="435"/>
      <c r="R198" s="435"/>
      <c r="S198" s="435"/>
      <c r="T198" s="435"/>
      <c r="U198" s="435"/>
      <c r="V198" s="435"/>
      <c r="W198" s="435"/>
      <c r="X198" s="435"/>
      <c r="Y198" s="435"/>
      <c r="Z198" s="435"/>
      <c r="AA198" s="435"/>
      <c r="AB198" s="435"/>
      <c r="AC198" s="435"/>
      <c r="AD198" s="435"/>
      <c r="AE198" s="435"/>
      <c r="AF198" s="435"/>
      <c r="AG198" s="435"/>
      <c r="AH198" s="435"/>
      <c r="AI198" s="435"/>
      <c r="AJ198" s="435"/>
      <c r="AK198" s="435"/>
      <c r="AL198" s="435"/>
      <c r="AM198" s="435"/>
      <c r="AN198" s="435"/>
      <c r="AO198" s="435"/>
      <c r="AP198" s="435"/>
      <c r="AQ198" s="435"/>
      <c r="AR198" s="435"/>
      <c r="AS198" s="435"/>
      <c r="AT198" s="435"/>
      <c r="AU198" s="435"/>
      <c r="AV198" s="435"/>
      <c r="AW198" s="435"/>
      <c r="AX198" s="435"/>
      <c r="AY198" s="435"/>
      <c r="AZ198" s="435"/>
      <c r="BA198" s="435"/>
      <c r="BB198" s="435"/>
      <c r="BC198" s="435"/>
      <c r="BD198" s="435"/>
      <c r="BE198" s="435"/>
      <c r="BF198" s="435"/>
      <c r="BG198" s="435"/>
      <c r="BH198" s="435"/>
      <c r="BI198" s="435"/>
      <c r="BJ198" s="435"/>
      <c r="BK198" s="435"/>
      <c r="BL198" s="435"/>
      <c r="BM198" s="435"/>
      <c r="BN198" s="435"/>
      <c r="BO198" s="435"/>
      <c r="BP198" s="435"/>
      <c r="BQ198" s="435"/>
      <c r="BR198" s="435"/>
      <c r="BS198" s="435"/>
      <c r="BT198" s="435"/>
      <c r="BU198" s="435"/>
      <c r="BV198" s="435"/>
      <c r="BW198" s="435"/>
      <c r="BX198" s="435"/>
      <c r="BY198" s="435"/>
      <c r="BZ198" s="435"/>
      <c r="CA198" s="435"/>
      <c r="CB198" s="435"/>
      <c r="CC198" s="435"/>
      <c r="CD198" s="435"/>
      <c r="CE198" s="435"/>
      <c r="CF198" s="435"/>
      <c r="CG198" s="435"/>
      <c r="CH198" s="435"/>
      <c r="CI198" s="435"/>
      <c r="CJ198" s="435"/>
      <c r="CK198" s="435"/>
      <c r="CL198" s="435"/>
      <c r="CM198" s="435"/>
      <c r="CN198" s="435"/>
      <c r="CO198" s="435"/>
      <c r="CP198" s="435"/>
      <c r="CQ198" s="435"/>
      <c r="CR198" s="435"/>
      <c r="CS198" s="435"/>
      <c r="CT198" s="435"/>
      <c r="CU198" s="435"/>
      <c r="CV198" s="435"/>
      <c r="CW198" s="435"/>
      <c r="CX198" s="435"/>
      <c r="CY198" s="435"/>
      <c r="CZ198" s="435"/>
      <c r="DA198" s="435"/>
      <c r="DB198" s="435"/>
      <c r="DC198" s="435"/>
      <c r="DD198" s="435"/>
      <c r="DE198" s="435"/>
      <c r="DF198" s="435"/>
      <c r="DG198" s="435"/>
      <c r="DH198" s="435"/>
      <c r="DI198" s="435"/>
      <c r="DJ198" s="435"/>
      <c r="DK198" s="435"/>
      <c r="DL198" s="435"/>
      <c r="DM198" s="435"/>
      <c r="DN198" s="435"/>
      <c r="DO198" s="435"/>
      <c r="DP198" s="435"/>
      <c r="DQ198" s="435"/>
      <c r="DR198" s="435"/>
      <c r="DS198" s="435"/>
      <c r="DT198" s="435"/>
      <c r="DU198" s="435"/>
      <c r="DV198" s="435"/>
      <c r="DW198" s="435"/>
      <c r="DX198" s="435"/>
      <c r="DY198" s="435"/>
      <c r="DZ198" s="435"/>
      <c r="EA198" s="435"/>
      <c r="EB198" s="435"/>
      <c r="EC198" s="435"/>
      <c r="ED198" s="435"/>
      <c r="EE198" s="435"/>
      <c r="EF198" s="435"/>
      <c r="EG198" s="435"/>
      <c r="EH198" s="435"/>
      <c r="EI198" s="435"/>
      <c r="EJ198" s="435"/>
      <c r="EK198" s="435"/>
      <c r="EL198" s="435"/>
      <c r="EM198" s="435"/>
      <c r="EN198" s="435"/>
      <c r="EO198" s="435"/>
      <c r="EP198" s="435"/>
      <c r="EQ198" s="435"/>
      <c r="ER198" s="435"/>
      <c r="ES198" s="435"/>
      <c r="ET198" s="435"/>
      <c r="EU198" s="435"/>
      <c r="EV198" s="435"/>
      <c r="EW198" s="435"/>
      <c r="EX198" s="435"/>
      <c r="EY198" s="435"/>
      <c r="EZ198" s="435"/>
      <c r="FA198" s="435"/>
      <c r="FB198" s="435"/>
      <c r="FC198" s="435"/>
      <c r="FD198" s="435"/>
      <c r="FE198" s="435"/>
      <c r="FF198" s="435"/>
      <c r="FG198" s="435"/>
      <c r="FH198" s="435"/>
      <c r="FI198" s="435"/>
      <c r="FJ198" s="435"/>
      <c r="FK198" s="435"/>
      <c r="FL198" s="435"/>
      <c r="FM198" s="435"/>
      <c r="FN198" s="435"/>
      <c r="FO198" s="435"/>
      <c r="FP198" s="435"/>
      <c r="FQ198" s="435"/>
      <c r="FR198" s="435"/>
      <c r="FS198" s="435"/>
      <c r="FT198" s="435"/>
      <c r="FU198" s="435"/>
      <c r="FV198" s="435"/>
      <c r="FW198" s="435"/>
      <c r="FX198" s="435"/>
      <c r="FY198" s="435"/>
      <c r="FZ198" s="435"/>
      <c r="GA198" s="435"/>
      <c r="GB198" s="435"/>
      <c r="GC198" s="435"/>
      <c r="GD198" s="435"/>
      <c r="GE198" s="435"/>
      <c r="GF198" s="435"/>
      <c r="GG198" s="435"/>
      <c r="GH198" s="435"/>
      <c r="GI198" s="435"/>
      <c r="GJ198" s="435"/>
      <c r="GK198" s="435"/>
      <c r="GL198" s="435"/>
      <c r="GM198" s="435"/>
      <c r="GN198" s="435"/>
      <c r="GO198" s="435"/>
      <c r="GP198" s="435"/>
      <c r="GQ198" s="435"/>
      <c r="GR198" s="435"/>
      <c r="GS198" s="435"/>
      <c r="GT198" s="435"/>
      <c r="GU198" s="435"/>
      <c r="GV198" s="435"/>
      <c r="GW198" s="435"/>
      <c r="GX198" s="435"/>
      <c r="GY198" s="435"/>
      <c r="GZ198" s="435"/>
      <c r="HA198" s="435"/>
      <c r="HB198" s="435"/>
      <c r="HC198" s="435"/>
      <c r="HD198" s="435"/>
      <c r="HE198" s="435"/>
      <c r="HF198" s="435"/>
      <c r="HG198" s="435"/>
      <c r="HH198" s="435"/>
      <c r="HI198" s="435"/>
      <c r="HJ198" s="435"/>
      <c r="HK198" s="435"/>
      <c r="HL198" s="435"/>
      <c r="HM198" s="435"/>
      <c r="HN198" s="435"/>
      <c r="HO198" s="435"/>
      <c r="HP198" s="435"/>
      <c r="HQ198" s="435"/>
      <c r="HR198" s="435"/>
      <c r="HS198" s="435"/>
      <c r="HT198" s="435"/>
      <c r="HU198" s="435"/>
      <c r="HV198" s="435"/>
      <c r="HW198" s="435"/>
      <c r="HX198" s="435"/>
      <c r="HY198" s="435"/>
      <c r="HZ198" s="435"/>
      <c r="IA198" s="435"/>
      <c r="IB198" s="435"/>
      <c r="IC198" s="435"/>
      <c r="ID198" s="435"/>
      <c r="IE198" s="435"/>
      <c r="IF198" s="435"/>
      <c r="IG198" s="435"/>
      <c r="IH198" s="435"/>
      <c r="II198" s="435"/>
      <c r="IJ198" s="435"/>
      <c r="IK198" s="435"/>
      <c r="IL198" s="435"/>
      <c r="IM198" s="435"/>
      <c r="IN198" s="435"/>
      <c r="IO198" s="435"/>
      <c r="IP198" s="435"/>
      <c r="IQ198" s="435"/>
      <c r="IR198" s="435"/>
      <c r="IS198" s="435"/>
      <c r="IT198" s="435"/>
      <c r="IU198" s="435"/>
      <c r="IV198" s="435"/>
    </row>
    <row r="199" spans="2:256" ht="88.5" customHeight="1" x14ac:dyDescent="0.2"/>
    <row r="200" spans="2:256" ht="88.5" customHeight="1" x14ac:dyDescent="0.2"/>
  </sheetData>
  <mergeCells count="118">
    <mergeCell ref="E45:F45"/>
    <mergeCell ref="H44:J44"/>
    <mergeCell ref="G51:H51"/>
    <mergeCell ref="E47:F47"/>
    <mergeCell ref="I47:J47"/>
    <mergeCell ref="E40:F40"/>
    <mergeCell ref="B35:D35"/>
    <mergeCell ref="B80:D81"/>
    <mergeCell ref="H40:J40"/>
    <mergeCell ref="G38:H38"/>
    <mergeCell ref="I38:J38"/>
    <mergeCell ref="B127:D128"/>
    <mergeCell ref="E121:J123"/>
    <mergeCell ref="E126:J126"/>
    <mergeCell ref="E11:F11"/>
    <mergeCell ref="H11:J11"/>
    <mergeCell ref="F68:G68"/>
    <mergeCell ref="I114:J114"/>
    <mergeCell ref="E124:J125"/>
    <mergeCell ref="E48:J48"/>
    <mergeCell ref="E49:J49"/>
    <mergeCell ref="F74:J74"/>
    <mergeCell ref="E78:J78"/>
    <mergeCell ref="E79:J79"/>
    <mergeCell ref="G47:H47"/>
    <mergeCell ref="E70:F70"/>
    <mergeCell ref="E71:F71"/>
    <mergeCell ref="E56:J56"/>
    <mergeCell ref="E63:J65"/>
    <mergeCell ref="E83:J83"/>
    <mergeCell ref="E113:J113"/>
    <mergeCell ref="E103:J103"/>
    <mergeCell ref="B101:D101"/>
    <mergeCell ref="I102:J102"/>
    <mergeCell ref="E102:G102"/>
    <mergeCell ref="G137:J137"/>
    <mergeCell ref="B84:D86"/>
    <mergeCell ref="B95:J95"/>
    <mergeCell ref="C133:J136"/>
    <mergeCell ref="B46:J46"/>
    <mergeCell ref="B41:D44"/>
    <mergeCell ref="E41:F41"/>
    <mergeCell ref="E99:J99"/>
    <mergeCell ref="E100:F100"/>
    <mergeCell ref="E101:F101"/>
    <mergeCell ref="G100:J100"/>
    <mergeCell ref="B89:D91"/>
    <mergeCell ref="B92:D94"/>
    <mergeCell ref="E88:J88"/>
    <mergeCell ref="B132:J132"/>
    <mergeCell ref="E43:F43"/>
    <mergeCell ref="E50:J50"/>
    <mergeCell ref="I51:J51"/>
    <mergeCell ref="E54:J54"/>
    <mergeCell ref="E55:J55"/>
    <mergeCell ref="E127:J128"/>
    <mergeCell ref="E129:J130"/>
    <mergeCell ref="B124:D125"/>
    <mergeCell ref="G97:H97"/>
    <mergeCell ref="E89:J91"/>
    <mergeCell ref="E96:J96"/>
    <mergeCell ref="E92:J94"/>
    <mergeCell ref="E42:F42"/>
    <mergeCell ref="I97:J97"/>
    <mergeCell ref="E114:F114"/>
    <mergeCell ref="E104:J104"/>
    <mergeCell ref="B121:D123"/>
    <mergeCell ref="E98:J98"/>
    <mergeCell ref="E105:J105"/>
    <mergeCell ref="E106:J106"/>
    <mergeCell ref="E107:J107"/>
    <mergeCell ref="E108:J108"/>
    <mergeCell ref="E112:J112"/>
    <mergeCell ref="E84:J86"/>
    <mergeCell ref="E66:J67"/>
    <mergeCell ref="E69:J69"/>
    <mergeCell ref="E97:F97"/>
    <mergeCell ref="E80:J81"/>
    <mergeCell ref="E72:J72"/>
    <mergeCell ref="E73:J73"/>
    <mergeCell ref="E77:J77"/>
    <mergeCell ref="B82:J82"/>
    <mergeCell ref="I76:J76"/>
    <mergeCell ref="B26:D28"/>
    <mergeCell ref="F31:G31"/>
    <mergeCell ref="I31:J31"/>
    <mergeCell ref="I30:J30"/>
    <mergeCell ref="F29:G29"/>
    <mergeCell ref="I29:J29"/>
    <mergeCell ref="F30:G30"/>
    <mergeCell ref="I36:J36"/>
    <mergeCell ref="B16:C18"/>
    <mergeCell ref="E33:J33"/>
    <mergeCell ref="E34:J34"/>
    <mergeCell ref="C4:I4"/>
    <mergeCell ref="H8:J8"/>
    <mergeCell ref="E13:F13"/>
    <mergeCell ref="E10:F10"/>
    <mergeCell ref="F6:J6"/>
    <mergeCell ref="F7:J7"/>
    <mergeCell ref="B15:F15"/>
    <mergeCell ref="B20:C22"/>
    <mergeCell ref="B39:D39"/>
    <mergeCell ref="E39:F39"/>
    <mergeCell ref="G39:H39"/>
    <mergeCell ref="I39:J39"/>
    <mergeCell ref="E35:F35"/>
    <mergeCell ref="G35:H35"/>
    <mergeCell ref="I35:J35"/>
    <mergeCell ref="B36:D36"/>
    <mergeCell ref="E36:F36"/>
    <mergeCell ref="G36:H36"/>
    <mergeCell ref="B37:D37"/>
    <mergeCell ref="E37:F37"/>
    <mergeCell ref="G37:H37"/>
    <mergeCell ref="I37:J37"/>
    <mergeCell ref="B38:D38"/>
    <mergeCell ref="E38:F38"/>
  </mergeCells>
  <dataValidations count="1">
    <dataValidation type="decimal" errorStyle="warning" allowBlank="1" showInputMessage="1" showErrorMessage="1" errorTitle="Number Format" error="You must enter a number value for calculating!" sqref="E26:E28 E24" xr:uid="{00000000-0002-0000-0000-000000000000}">
      <formula1>0</formula1>
      <formula2>999999999</formula2>
    </dataValidation>
  </dataValidations>
  <printOptions horizontalCentered="1"/>
  <pageMargins left="0.51181102362204722" right="0.51181102362204722" top="0.92" bottom="0.51181102362204722" header="0" footer="0.23622047244094491"/>
  <pageSetup paperSize="9" scale="75" fitToHeight="0" orientation="portrait" blackAndWhite="1" horizontalDpi="360" r:id="rId1"/>
  <headerFooter alignWithMargins="0">
    <oddHeader>&amp;C&amp;G</oddHeader>
    <oddFooter>&amp;L&amp;10&amp;UForm No: NM001A
Folder No: SM1&amp;C&amp;10&amp;UIssue No: 001&amp;R&amp;10&amp;UIssue Date: 15-Jan-21</oddFooter>
  </headerFooter>
  <rowBreaks count="3" manualBreakCount="3">
    <brk id="45" max="16383" man="1"/>
    <brk id="81" max="16383" man="1"/>
    <brk id="12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889" r:id="rId5" name="Check Box 1">
              <controlPr defaultSize="0" autoFill="0" autoLine="0" autoPict="0">
                <anchor moveWithCells="1">
                  <from>
                    <xdr:col>4</xdr:col>
                    <xdr:colOff>800100</xdr:colOff>
                    <xdr:row>35</xdr:row>
                    <xdr:rowOff>38100</xdr:rowOff>
                  </from>
                  <to>
                    <xdr:col>5</xdr:col>
                    <xdr:colOff>38100</xdr:colOff>
                    <xdr:row>35</xdr:row>
                    <xdr:rowOff>190500</xdr:rowOff>
                  </to>
                </anchor>
              </controlPr>
            </control>
          </mc:Choice>
        </mc:AlternateContent>
        <mc:AlternateContent xmlns:mc="http://schemas.openxmlformats.org/markup-compatibility/2006">
          <mc:Choice Requires="x14">
            <control shapeId="37890" r:id="rId6" name="Check Box 2">
              <controlPr defaultSize="0" autoFill="0" autoLine="0" autoPict="0">
                <anchor moveWithCells="1">
                  <from>
                    <xdr:col>4</xdr:col>
                    <xdr:colOff>800100</xdr:colOff>
                    <xdr:row>36</xdr:row>
                    <xdr:rowOff>38100</xdr:rowOff>
                  </from>
                  <to>
                    <xdr:col>5</xdr:col>
                    <xdr:colOff>38100</xdr:colOff>
                    <xdr:row>36</xdr:row>
                    <xdr:rowOff>190500</xdr:rowOff>
                  </to>
                </anchor>
              </controlPr>
            </control>
          </mc:Choice>
        </mc:AlternateContent>
        <mc:AlternateContent xmlns:mc="http://schemas.openxmlformats.org/markup-compatibility/2006">
          <mc:Choice Requires="x14">
            <control shapeId="37891" r:id="rId7" name="Check Box 3">
              <controlPr defaultSize="0" autoFill="0" autoLine="0" autoPict="0">
                <anchor moveWithCells="1">
                  <from>
                    <xdr:col>7</xdr:col>
                    <xdr:colOff>0</xdr:colOff>
                    <xdr:row>35</xdr:row>
                    <xdr:rowOff>38100</xdr:rowOff>
                  </from>
                  <to>
                    <xdr:col>7</xdr:col>
                    <xdr:colOff>266700</xdr:colOff>
                    <xdr:row>35</xdr:row>
                    <xdr:rowOff>190500</xdr:rowOff>
                  </to>
                </anchor>
              </controlPr>
            </control>
          </mc:Choice>
        </mc:AlternateContent>
        <mc:AlternateContent xmlns:mc="http://schemas.openxmlformats.org/markup-compatibility/2006">
          <mc:Choice Requires="x14">
            <control shapeId="37892" r:id="rId8" name="Check Box 4">
              <controlPr defaultSize="0" autoFill="0" autoLine="0" autoPict="0">
                <anchor moveWithCells="1">
                  <from>
                    <xdr:col>7</xdr:col>
                    <xdr:colOff>0</xdr:colOff>
                    <xdr:row>36</xdr:row>
                    <xdr:rowOff>38100</xdr:rowOff>
                  </from>
                  <to>
                    <xdr:col>7</xdr:col>
                    <xdr:colOff>266700</xdr:colOff>
                    <xdr:row>36</xdr:row>
                    <xdr:rowOff>190500</xdr:rowOff>
                  </to>
                </anchor>
              </controlPr>
            </control>
          </mc:Choice>
        </mc:AlternateContent>
        <mc:AlternateContent xmlns:mc="http://schemas.openxmlformats.org/markup-compatibility/2006">
          <mc:Choice Requires="x14">
            <control shapeId="37893" r:id="rId9" name="Check Box 5">
              <controlPr defaultSize="0" autoFill="0" autoLine="0" autoPict="0">
                <anchor moveWithCells="1">
                  <from>
                    <xdr:col>8</xdr:col>
                    <xdr:colOff>800100</xdr:colOff>
                    <xdr:row>35</xdr:row>
                    <xdr:rowOff>38100</xdr:rowOff>
                  </from>
                  <to>
                    <xdr:col>9</xdr:col>
                    <xdr:colOff>123825</xdr:colOff>
                    <xdr:row>35</xdr:row>
                    <xdr:rowOff>190500</xdr:rowOff>
                  </to>
                </anchor>
              </controlPr>
            </control>
          </mc:Choice>
        </mc:AlternateContent>
        <mc:AlternateContent xmlns:mc="http://schemas.openxmlformats.org/markup-compatibility/2006">
          <mc:Choice Requires="x14">
            <control shapeId="37894" r:id="rId10" name="Check Box 6">
              <controlPr defaultSize="0" autoFill="0" autoLine="0" autoPict="0">
                <anchor moveWithCells="1">
                  <from>
                    <xdr:col>8</xdr:col>
                    <xdr:colOff>800100</xdr:colOff>
                    <xdr:row>36</xdr:row>
                    <xdr:rowOff>38100</xdr:rowOff>
                  </from>
                  <to>
                    <xdr:col>9</xdr:col>
                    <xdr:colOff>123825</xdr:colOff>
                    <xdr:row>36</xdr:row>
                    <xdr:rowOff>190500</xdr:rowOff>
                  </to>
                </anchor>
              </controlPr>
            </control>
          </mc:Choice>
        </mc:AlternateContent>
        <mc:AlternateContent xmlns:mc="http://schemas.openxmlformats.org/markup-compatibility/2006">
          <mc:Choice Requires="x14">
            <control shapeId="37895" r:id="rId11" name="Check Box 7">
              <controlPr defaultSize="0" autoFill="0" autoLine="0" autoPict="0">
                <anchor moveWithCells="1">
                  <from>
                    <xdr:col>4</xdr:col>
                    <xdr:colOff>800100</xdr:colOff>
                    <xdr:row>37</xdr:row>
                    <xdr:rowOff>38100</xdr:rowOff>
                  </from>
                  <to>
                    <xdr:col>5</xdr:col>
                    <xdr:colOff>38100</xdr:colOff>
                    <xdr:row>37</xdr:row>
                    <xdr:rowOff>190500</xdr:rowOff>
                  </to>
                </anchor>
              </controlPr>
            </control>
          </mc:Choice>
        </mc:AlternateContent>
        <mc:AlternateContent xmlns:mc="http://schemas.openxmlformats.org/markup-compatibility/2006">
          <mc:Choice Requires="x14">
            <control shapeId="37896" r:id="rId12" name="Check Box 8">
              <controlPr defaultSize="0" autoFill="0" autoLine="0" autoPict="0">
                <anchor moveWithCells="1">
                  <from>
                    <xdr:col>7</xdr:col>
                    <xdr:colOff>0</xdr:colOff>
                    <xdr:row>37</xdr:row>
                    <xdr:rowOff>38100</xdr:rowOff>
                  </from>
                  <to>
                    <xdr:col>7</xdr:col>
                    <xdr:colOff>266700</xdr:colOff>
                    <xdr:row>37</xdr:row>
                    <xdr:rowOff>190500</xdr:rowOff>
                  </to>
                </anchor>
              </controlPr>
            </control>
          </mc:Choice>
        </mc:AlternateContent>
        <mc:AlternateContent xmlns:mc="http://schemas.openxmlformats.org/markup-compatibility/2006">
          <mc:Choice Requires="x14">
            <control shapeId="37897" r:id="rId13" name="Check Box 9">
              <controlPr defaultSize="0" autoFill="0" autoLine="0" autoPict="0">
                <anchor moveWithCells="1">
                  <from>
                    <xdr:col>8</xdr:col>
                    <xdr:colOff>800100</xdr:colOff>
                    <xdr:row>37</xdr:row>
                    <xdr:rowOff>38100</xdr:rowOff>
                  </from>
                  <to>
                    <xdr:col>9</xdr:col>
                    <xdr:colOff>123825</xdr:colOff>
                    <xdr:row>37</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4:IV200"/>
  <sheetViews>
    <sheetView showGridLines="0" showOutlineSymbols="0" topLeftCell="A103" zoomScaleNormal="100" zoomScaleSheetLayoutView="100" workbookViewId="0">
      <selection activeCell="B66" sqref="B66"/>
    </sheetView>
  </sheetViews>
  <sheetFormatPr defaultColWidth="0" defaultRowHeight="0" customHeight="1" zeroHeight="1" x14ac:dyDescent="0.2"/>
  <cols>
    <col min="1" max="1" width="4.6640625" style="17" customWidth="1"/>
    <col min="2" max="2" width="10.6640625" style="17" customWidth="1"/>
    <col min="3" max="3" width="10.5546875" style="17" customWidth="1"/>
    <col min="4" max="4" width="9.6640625" style="17" customWidth="1"/>
    <col min="5" max="5" width="12.33203125" style="17" customWidth="1"/>
    <col min="6" max="7" width="9.21875" style="17" customWidth="1"/>
    <col min="8" max="8" width="10.5546875" style="17" customWidth="1"/>
    <col min="9" max="9" width="11.33203125" style="17" customWidth="1"/>
    <col min="10" max="10" width="9.6640625" style="17" customWidth="1"/>
    <col min="11" max="11" width="4.5546875" style="17" customWidth="1"/>
    <col min="12" max="16384" width="20.77734375" style="17" hidden="1"/>
  </cols>
  <sheetData>
    <row r="4" spans="2:256" ht="24" customHeight="1" x14ac:dyDescent="0.2">
      <c r="B4" s="18"/>
      <c r="C4" s="649" t="s">
        <v>59</v>
      </c>
      <c r="D4" s="650"/>
      <c r="E4" s="650"/>
      <c r="F4" s="650"/>
      <c r="G4" s="650"/>
      <c r="H4" s="650"/>
      <c r="I4" s="650"/>
      <c r="J4" s="18"/>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row>
    <row r="5" spans="2:256" ht="21.95" customHeight="1" x14ac:dyDescent="0.2">
      <c r="B5" s="21" t="s">
        <v>51</v>
      </c>
      <c r="C5" s="22"/>
      <c r="D5" s="22"/>
      <c r="E5" s="23"/>
      <c r="F5" s="22"/>
      <c r="G5" s="22"/>
      <c r="H5" s="22"/>
      <c r="I5" s="22"/>
      <c r="J5" s="24"/>
      <c r="K5" s="19"/>
      <c r="L5" s="25"/>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row>
    <row r="6" spans="2:256" ht="21.95" customHeight="1" x14ac:dyDescent="0.2">
      <c r="B6" s="21" t="s">
        <v>52</v>
      </c>
      <c r="C6" s="22"/>
      <c r="D6" s="22"/>
      <c r="E6" s="26"/>
      <c r="F6" s="656"/>
      <c r="G6" s="657"/>
      <c r="H6" s="657"/>
      <c r="I6" s="657"/>
      <c r="J6" s="657"/>
      <c r="K6" s="19"/>
      <c r="L6" s="25"/>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19"/>
      <c r="DT6" s="19"/>
      <c r="DU6" s="19"/>
      <c r="DV6" s="19"/>
      <c r="DW6" s="19"/>
      <c r="DX6" s="19"/>
      <c r="DY6" s="19"/>
      <c r="DZ6" s="19"/>
      <c r="EA6" s="19"/>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19"/>
      <c r="FD6" s="19"/>
      <c r="FE6" s="19"/>
      <c r="FF6" s="19"/>
      <c r="FG6" s="19"/>
      <c r="FH6" s="19"/>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19"/>
      <c r="GN6" s="19"/>
      <c r="GO6" s="19"/>
      <c r="GP6" s="19"/>
      <c r="GQ6" s="19"/>
      <c r="GR6" s="19"/>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19"/>
      <c r="HX6" s="19"/>
      <c r="HY6" s="19"/>
      <c r="HZ6" s="19"/>
      <c r="IA6" s="19"/>
      <c r="IB6" s="19"/>
      <c r="IC6" s="19"/>
      <c r="ID6" s="19"/>
      <c r="IE6" s="19"/>
      <c r="IF6" s="19"/>
      <c r="IG6" s="19"/>
      <c r="IH6" s="19"/>
      <c r="II6" s="19"/>
      <c r="IJ6" s="19"/>
      <c r="IK6" s="19"/>
      <c r="IL6" s="19"/>
      <c r="IM6" s="19"/>
      <c r="IN6" s="19"/>
      <c r="IO6" s="19"/>
      <c r="IP6" s="19"/>
      <c r="IQ6" s="19"/>
      <c r="IR6" s="19"/>
      <c r="IS6" s="19"/>
      <c r="IT6" s="19"/>
      <c r="IU6" s="19"/>
      <c r="IV6" s="19"/>
    </row>
    <row r="7" spans="2:256" ht="21.95" customHeight="1" x14ac:dyDescent="0.2">
      <c r="B7" s="21" t="s">
        <v>53</v>
      </c>
      <c r="C7" s="22"/>
      <c r="D7" s="22"/>
      <c r="E7" s="26"/>
      <c r="F7" s="656"/>
      <c r="G7" s="657"/>
      <c r="H7" s="658"/>
      <c r="I7" s="657"/>
      <c r="J7" s="657"/>
      <c r="K7" s="19"/>
      <c r="L7" s="25"/>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19"/>
      <c r="DT7" s="19"/>
      <c r="DU7" s="19"/>
      <c r="DV7" s="19"/>
      <c r="DW7" s="19"/>
      <c r="DX7" s="19"/>
      <c r="DY7" s="19"/>
      <c r="DZ7" s="19"/>
      <c r="EA7" s="19"/>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19"/>
      <c r="FD7" s="19"/>
      <c r="FE7" s="19"/>
      <c r="FF7" s="19"/>
      <c r="FG7" s="19"/>
      <c r="FH7" s="19"/>
      <c r="FI7" s="19"/>
      <c r="FJ7" s="19"/>
      <c r="FK7" s="19"/>
      <c r="FL7" s="19"/>
      <c r="FM7" s="19"/>
      <c r="FN7" s="19"/>
      <c r="FO7" s="19"/>
      <c r="FP7" s="19"/>
      <c r="FQ7" s="19"/>
      <c r="FR7" s="19"/>
      <c r="FS7" s="19"/>
      <c r="FT7" s="19"/>
      <c r="FU7" s="19"/>
      <c r="FV7" s="19"/>
      <c r="FW7" s="19"/>
      <c r="FX7" s="19"/>
      <c r="FY7" s="19"/>
      <c r="FZ7" s="19"/>
      <c r="GA7" s="19"/>
      <c r="GB7" s="19"/>
      <c r="GC7" s="19"/>
      <c r="GD7" s="19"/>
      <c r="GE7" s="19"/>
      <c r="GF7" s="19"/>
      <c r="GG7" s="19"/>
      <c r="GH7" s="19"/>
      <c r="GI7" s="19"/>
      <c r="GJ7" s="19"/>
      <c r="GK7" s="19"/>
      <c r="GL7" s="19"/>
      <c r="GM7" s="19"/>
      <c r="GN7" s="19"/>
      <c r="GO7" s="19"/>
      <c r="GP7" s="19"/>
      <c r="GQ7" s="19"/>
      <c r="GR7" s="19"/>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19"/>
      <c r="HX7" s="19"/>
      <c r="HY7" s="19"/>
      <c r="HZ7" s="19"/>
      <c r="IA7" s="19"/>
      <c r="IB7" s="19"/>
      <c r="IC7" s="19"/>
      <c r="ID7" s="19"/>
      <c r="IE7" s="19"/>
      <c r="IF7" s="19"/>
      <c r="IG7" s="19"/>
      <c r="IH7" s="19"/>
      <c r="II7" s="19"/>
      <c r="IJ7" s="19"/>
      <c r="IK7" s="19"/>
      <c r="IL7" s="19"/>
      <c r="IM7" s="19"/>
      <c r="IN7" s="19"/>
      <c r="IO7" s="19"/>
      <c r="IP7" s="19"/>
      <c r="IQ7" s="19"/>
      <c r="IR7" s="19"/>
      <c r="IS7" s="19"/>
      <c r="IT7" s="19"/>
      <c r="IU7" s="19"/>
      <c r="IV7" s="19"/>
    </row>
    <row r="8" spans="2:256" ht="21.95" customHeight="1" x14ac:dyDescent="0.2">
      <c r="B8" s="21" t="s">
        <v>54</v>
      </c>
      <c r="C8" s="22"/>
      <c r="D8" s="22"/>
      <c r="E8" s="26"/>
      <c r="F8" s="22" t="s">
        <v>1</v>
      </c>
      <c r="G8" s="21" t="s">
        <v>102</v>
      </c>
      <c r="H8" s="651"/>
      <c r="I8" s="652"/>
      <c r="J8" s="653"/>
      <c r="K8" s="19"/>
      <c r="L8" s="25"/>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c r="CM8" s="19"/>
      <c r="CN8" s="19"/>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19"/>
      <c r="DT8" s="19"/>
      <c r="DU8" s="19"/>
      <c r="DV8" s="19"/>
      <c r="DW8" s="19"/>
      <c r="DX8" s="19"/>
      <c r="DY8" s="19"/>
      <c r="DZ8" s="19"/>
      <c r="EA8" s="19"/>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19"/>
      <c r="FD8" s="19"/>
      <c r="FE8" s="19"/>
      <c r="FF8" s="19"/>
      <c r="FG8" s="19"/>
      <c r="FH8" s="19"/>
      <c r="FI8" s="19"/>
      <c r="FJ8" s="19"/>
      <c r="FK8" s="19"/>
      <c r="FL8" s="19"/>
      <c r="FM8" s="19"/>
      <c r="FN8" s="19"/>
      <c r="FO8" s="19"/>
      <c r="FP8" s="19"/>
      <c r="FQ8" s="19"/>
      <c r="FR8" s="19"/>
      <c r="FS8" s="19"/>
      <c r="FT8" s="19"/>
      <c r="FU8" s="19"/>
      <c r="FV8" s="19"/>
      <c r="FW8" s="19"/>
      <c r="FX8" s="19"/>
      <c r="FY8" s="19"/>
      <c r="FZ8" s="19"/>
      <c r="GA8" s="19"/>
      <c r="GB8" s="19"/>
      <c r="GC8" s="19"/>
      <c r="GD8" s="19"/>
      <c r="GE8" s="19"/>
      <c r="GF8" s="19"/>
      <c r="GG8" s="19"/>
      <c r="GH8" s="19"/>
      <c r="GI8" s="19"/>
      <c r="GJ8" s="19"/>
      <c r="GK8" s="19"/>
      <c r="GL8" s="19"/>
      <c r="GM8" s="19"/>
      <c r="GN8" s="19"/>
      <c r="GO8" s="19"/>
      <c r="GP8" s="19"/>
      <c r="GQ8" s="19"/>
      <c r="GR8" s="19"/>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19"/>
      <c r="HX8" s="19"/>
      <c r="HY8" s="19"/>
      <c r="HZ8" s="19"/>
      <c r="IA8" s="19"/>
      <c r="IB8" s="19"/>
      <c r="IC8" s="19"/>
      <c r="ID8" s="19"/>
      <c r="IE8" s="19"/>
      <c r="IF8" s="19"/>
      <c r="IG8" s="19"/>
      <c r="IH8" s="19"/>
      <c r="II8" s="19"/>
      <c r="IJ8" s="19"/>
      <c r="IK8" s="19"/>
      <c r="IL8" s="19"/>
      <c r="IM8" s="19"/>
      <c r="IN8" s="19"/>
      <c r="IO8" s="19"/>
      <c r="IP8" s="19"/>
      <c r="IQ8" s="19"/>
      <c r="IR8" s="19"/>
      <c r="IS8" s="19"/>
      <c r="IT8" s="19"/>
      <c r="IU8" s="19"/>
      <c r="IV8" s="19"/>
    </row>
    <row r="9" spans="2:256" ht="21.95" customHeight="1" x14ac:dyDescent="0.2">
      <c r="B9" s="21" t="s">
        <v>55</v>
      </c>
      <c r="C9" s="22"/>
      <c r="D9" s="22"/>
      <c r="E9" s="26"/>
      <c r="F9" s="22"/>
      <c r="G9" s="28"/>
      <c r="H9" s="29"/>
      <c r="I9" s="22"/>
      <c r="J9" s="24"/>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c r="CM9" s="19"/>
      <c r="CN9" s="19"/>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19"/>
      <c r="DT9" s="19"/>
      <c r="DU9" s="19"/>
      <c r="DV9" s="19"/>
      <c r="DW9" s="19"/>
      <c r="DX9" s="19"/>
      <c r="DY9" s="19"/>
      <c r="DZ9" s="19"/>
      <c r="EA9" s="19"/>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19"/>
      <c r="FD9" s="19"/>
      <c r="FE9" s="19"/>
      <c r="FF9" s="19"/>
      <c r="FG9" s="19"/>
      <c r="FH9" s="19"/>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19"/>
      <c r="GN9" s="19"/>
      <c r="GO9" s="19"/>
      <c r="GP9" s="19"/>
      <c r="GQ9" s="19"/>
      <c r="GR9" s="19"/>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19"/>
      <c r="HX9" s="19"/>
      <c r="HY9" s="19"/>
      <c r="HZ9" s="19"/>
      <c r="IA9" s="19"/>
      <c r="IB9" s="19"/>
      <c r="IC9" s="19"/>
      <c r="ID9" s="19"/>
      <c r="IE9" s="19"/>
      <c r="IF9" s="19"/>
      <c r="IG9" s="19"/>
      <c r="IH9" s="19"/>
      <c r="II9" s="19"/>
      <c r="IJ9" s="19"/>
      <c r="IK9" s="19"/>
      <c r="IL9" s="19"/>
      <c r="IM9" s="19"/>
      <c r="IN9" s="19"/>
      <c r="IO9" s="19"/>
      <c r="IP9" s="19"/>
      <c r="IQ9" s="19"/>
      <c r="IR9" s="19"/>
      <c r="IS9" s="19"/>
      <c r="IT9" s="19"/>
      <c r="IU9" s="19"/>
      <c r="IV9" s="19"/>
    </row>
    <row r="10" spans="2:256" ht="21.95" customHeight="1" x14ac:dyDescent="0.2">
      <c r="B10" s="21" t="s">
        <v>137</v>
      </c>
      <c r="C10" s="22"/>
      <c r="D10" s="22"/>
      <c r="E10" s="654"/>
      <c r="F10" s="655"/>
      <c r="G10" s="28"/>
      <c r="H10" s="30"/>
      <c r="I10" s="31"/>
      <c r="J10" s="32"/>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19"/>
      <c r="DT10" s="19"/>
      <c r="DU10" s="19"/>
      <c r="DV10" s="19"/>
      <c r="DW10" s="19"/>
      <c r="DX10" s="19"/>
      <c r="DY10" s="19"/>
      <c r="DZ10" s="19"/>
      <c r="EA10" s="19"/>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19"/>
      <c r="FD10" s="19"/>
      <c r="FE10" s="19"/>
      <c r="FF10" s="19"/>
      <c r="FG10" s="19"/>
      <c r="FH10" s="19"/>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19"/>
      <c r="GN10" s="19"/>
      <c r="GO10" s="19"/>
      <c r="GP10" s="19"/>
      <c r="GQ10" s="19"/>
      <c r="GR10" s="19"/>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19"/>
      <c r="HX10" s="19"/>
      <c r="HY10" s="19"/>
      <c r="HZ10" s="19"/>
      <c r="IA10" s="19"/>
      <c r="IB10" s="19"/>
      <c r="IC10" s="19"/>
      <c r="ID10" s="19"/>
      <c r="IE10" s="19"/>
      <c r="IF10" s="19"/>
      <c r="IG10" s="19"/>
      <c r="IH10" s="19"/>
      <c r="II10" s="19"/>
      <c r="IJ10" s="19"/>
      <c r="IK10" s="19"/>
      <c r="IL10" s="19"/>
      <c r="IM10" s="19"/>
      <c r="IN10" s="19"/>
      <c r="IO10" s="19"/>
      <c r="IP10" s="19"/>
      <c r="IQ10" s="19"/>
      <c r="IR10" s="19"/>
      <c r="IS10" s="19"/>
      <c r="IT10" s="19"/>
      <c r="IU10" s="19"/>
      <c r="IV10" s="19"/>
    </row>
    <row r="11" spans="2:256" ht="21.95" customHeight="1" x14ac:dyDescent="0.2">
      <c r="B11" s="21" t="s">
        <v>56</v>
      </c>
      <c r="C11" s="22"/>
      <c r="D11" s="22"/>
      <c r="E11" s="654"/>
      <c r="F11" s="654"/>
      <c r="G11" s="22" t="s">
        <v>88</v>
      </c>
      <c r="H11" s="651"/>
      <c r="I11" s="652"/>
      <c r="J11" s="653"/>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row>
    <row r="12" spans="2:256" ht="21.95" customHeight="1" x14ac:dyDescent="0.2">
      <c r="B12" s="21" t="s">
        <v>57</v>
      </c>
      <c r="C12" s="22"/>
      <c r="D12" s="22"/>
      <c r="E12" s="26"/>
      <c r="F12" s="33"/>
      <c r="G12" s="22"/>
      <c r="H12" s="33"/>
      <c r="I12" s="33"/>
      <c r="J12" s="34"/>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19"/>
      <c r="FD12" s="19"/>
      <c r="FE12" s="19"/>
      <c r="FF12" s="19"/>
      <c r="FG12" s="19"/>
      <c r="FH12" s="19"/>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19"/>
      <c r="GN12" s="19"/>
      <c r="GO12" s="19"/>
      <c r="GP12" s="19"/>
      <c r="GQ12" s="19"/>
      <c r="GR12" s="19"/>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19"/>
      <c r="HX12" s="19"/>
      <c r="HY12" s="19"/>
      <c r="HZ12" s="19"/>
      <c r="IA12" s="19"/>
      <c r="IB12" s="19"/>
      <c r="IC12" s="19"/>
      <c r="ID12" s="19"/>
      <c r="IE12" s="19"/>
      <c r="IF12" s="19"/>
      <c r="IG12" s="19"/>
      <c r="IH12" s="19"/>
      <c r="II12" s="19"/>
      <c r="IJ12" s="19"/>
      <c r="IK12" s="19"/>
      <c r="IL12" s="19"/>
      <c r="IM12" s="19"/>
      <c r="IN12" s="19"/>
      <c r="IO12" s="19"/>
      <c r="IP12" s="19"/>
      <c r="IQ12" s="19"/>
      <c r="IR12" s="19"/>
      <c r="IS12" s="19"/>
      <c r="IT12" s="19"/>
      <c r="IU12" s="19"/>
      <c r="IV12" s="19"/>
    </row>
    <row r="13" spans="2:256" ht="21.95" customHeight="1" x14ac:dyDescent="0.2">
      <c r="B13" s="21" t="s">
        <v>138</v>
      </c>
      <c r="C13" s="22"/>
      <c r="D13" s="22"/>
      <c r="E13" s="654"/>
      <c r="F13" s="655"/>
      <c r="G13" s="22"/>
      <c r="H13" s="22"/>
      <c r="I13" s="22"/>
      <c r="J13" s="24"/>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19"/>
      <c r="FD13" s="19"/>
      <c r="FE13" s="19"/>
      <c r="FF13" s="19"/>
      <c r="FG13" s="19"/>
      <c r="FH13" s="19"/>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19"/>
      <c r="GN13" s="19"/>
      <c r="GO13" s="19"/>
      <c r="GP13" s="19"/>
      <c r="GQ13" s="19"/>
      <c r="GR13" s="19"/>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19"/>
      <c r="HX13" s="19"/>
      <c r="HY13" s="19"/>
      <c r="HZ13" s="19"/>
      <c r="IA13" s="19"/>
      <c r="IB13" s="19"/>
      <c r="IC13" s="19"/>
      <c r="ID13" s="19"/>
      <c r="IE13" s="19"/>
      <c r="IF13" s="19"/>
      <c r="IG13" s="19"/>
      <c r="IH13" s="19"/>
      <c r="II13" s="19"/>
      <c r="IJ13" s="19"/>
      <c r="IK13" s="19"/>
      <c r="IL13" s="19"/>
      <c r="IM13" s="19"/>
      <c r="IN13" s="19"/>
      <c r="IO13" s="19"/>
      <c r="IP13" s="19"/>
      <c r="IQ13" s="19"/>
      <c r="IR13" s="19"/>
      <c r="IS13" s="19"/>
      <c r="IT13" s="19"/>
      <c r="IU13" s="19"/>
      <c r="IV13" s="19"/>
    </row>
    <row r="14" spans="2:256" ht="21.95" customHeight="1" x14ac:dyDescent="0.2">
      <c r="B14" s="21" t="s">
        <v>58</v>
      </c>
      <c r="C14" s="22"/>
      <c r="D14" s="22"/>
      <c r="E14" s="35"/>
      <c r="F14" s="22"/>
      <c r="G14" s="22"/>
      <c r="H14" s="22"/>
      <c r="I14" s="22"/>
      <c r="J14" s="24"/>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19"/>
      <c r="FD14" s="19"/>
      <c r="FE14" s="19"/>
      <c r="FF14" s="19"/>
      <c r="FG14" s="19"/>
      <c r="FH14" s="19"/>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19"/>
      <c r="GN14" s="19"/>
      <c r="GO14" s="19"/>
      <c r="GP14" s="19"/>
      <c r="GQ14" s="19"/>
      <c r="GR14" s="19"/>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19"/>
      <c r="HX14" s="19"/>
      <c r="HY14" s="19"/>
      <c r="HZ14" s="19"/>
      <c r="IA14" s="19"/>
      <c r="IB14" s="19"/>
      <c r="IC14" s="19"/>
      <c r="ID14" s="19"/>
      <c r="IE14" s="19"/>
      <c r="IF14" s="19"/>
      <c r="IG14" s="19"/>
      <c r="IH14" s="19"/>
      <c r="II14" s="19"/>
      <c r="IJ14" s="19"/>
      <c r="IK14" s="19"/>
      <c r="IL14" s="19"/>
      <c r="IM14" s="19"/>
      <c r="IN14" s="19"/>
      <c r="IO14" s="19"/>
      <c r="IP14" s="19"/>
      <c r="IQ14" s="19"/>
      <c r="IR14" s="19"/>
      <c r="IS14" s="19"/>
      <c r="IT14" s="19"/>
      <c r="IU14" s="19"/>
      <c r="IV14" s="19"/>
    </row>
    <row r="15" spans="2:256" ht="21.95" customHeight="1" thickBot="1" x14ac:dyDescent="0.25">
      <c r="B15" s="640" t="s">
        <v>59</v>
      </c>
      <c r="C15" s="659"/>
      <c r="D15" s="659"/>
      <c r="E15" s="660"/>
      <c r="F15" s="659"/>
      <c r="G15" s="36" t="s">
        <v>112</v>
      </c>
      <c r="H15" s="37" t="s">
        <v>113</v>
      </c>
      <c r="I15" s="37" t="s">
        <v>114</v>
      </c>
      <c r="J15" s="38"/>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c r="CM15" s="19"/>
      <c r="CN15" s="19"/>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19"/>
      <c r="DT15" s="19"/>
      <c r="DU15" s="19"/>
      <c r="DV15" s="19"/>
      <c r="DW15" s="19"/>
      <c r="DX15" s="19"/>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19"/>
      <c r="FD15" s="19"/>
      <c r="FE15" s="19"/>
      <c r="FF15" s="19"/>
      <c r="FG15" s="19"/>
      <c r="FH15" s="19"/>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19"/>
      <c r="GN15" s="19"/>
      <c r="GO15" s="19"/>
      <c r="GP15" s="19"/>
      <c r="GQ15" s="19"/>
      <c r="GR15" s="19"/>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19"/>
      <c r="HX15" s="19"/>
      <c r="HY15" s="19"/>
      <c r="HZ15" s="19"/>
      <c r="IA15" s="19"/>
      <c r="IB15" s="19"/>
      <c r="IC15" s="19"/>
      <c r="ID15" s="19"/>
      <c r="IE15" s="19"/>
      <c r="IF15" s="19"/>
      <c r="IG15" s="19"/>
      <c r="IH15" s="19"/>
      <c r="II15" s="19"/>
      <c r="IJ15" s="19"/>
      <c r="IK15" s="19"/>
      <c r="IL15" s="19"/>
      <c r="IM15" s="19"/>
      <c r="IN15" s="19"/>
      <c r="IO15" s="19"/>
      <c r="IP15" s="19"/>
      <c r="IQ15" s="19"/>
      <c r="IR15" s="19"/>
      <c r="IS15" s="19"/>
      <c r="IT15" s="19"/>
      <c r="IU15" s="19"/>
      <c r="IV15" s="19"/>
    </row>
    <row r="16" spans="2:256" ht="21.95" customHeight="1" thickTop="1" x14ac:dyDescent="0.2">
      <c r="B16" s="643" t="s">
        <v>60</v>
      </c>
      <c r="C16" s="644"/>
      <c r="D16" s="21" t="s">
        <v>61</v>
      </c>
      <c r="E16" s="40"/>
      <c r="F16" s="22"/>
      <c r="G16" s="41" t="s">
        <v>103</v>
      </c>
      <c r="H16" s="26"/>
      <c r="I16" s="26"/>
      <c r="J16" s="78" t="s">
        <v>91</v>
      </c>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c r="CM16" s="19"/>
      <c r="CN16" s="19"/>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19"/>
      <c r="DT16" s="19"/>
      <c r="DU16" s="19"/>
      <c r="DV16" s="19"/>
      <c r="DW16" s="19"/>
      <c r="DX16" s="19"/>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19"/>
      <c r="FD16" s="19"/>
      <c r="FE16" s="19"/>
      <c r="FF16" s="19"/>
      <c r="FG16" s="19"/>
      <c r="FH16" s="19"/>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19"/>
      <c r="GN16" s="19"/>
      <c r="GO16" s="19"/>
      <c r="GP16" s="19"/>
      <c r="GQ16" s="19"/>
      <c r="GR16" s="19"/>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19"/>
      <c r="HX16" s="19"/>
      <c r="HY16" s="19"/>
      <c r="HZ16" s="19"/>
      <c r="IA16" s="19"/>
      <c r="IB16" s="19"/>
      <c r="IC16" s="19"/>
      <c r="ID16" s="19"/>
      <c r="IE16" s="19"/>
      <c r="IF16" s="19"/>
      <c r="IG16" s="19"/>
      <c r="IH16" s="19"/>
      <c r="II16" s="19"/>
      <c r="IJ16" s="19"/>
      <c r="IK16" s="19"/>
      <c r="IL16" s="19"/>
      <c r="IM16" s="19"/>
      <c r="IN16" s="19"/>
      <c r="IO16" s="19"/>
      <c r="IP16" s="19"/>
      <c r="IQ16" s="19"/>
      <c r="IR16" s="19"/>
      <c r="IS16" s="19"/>
      <c r="IT16" s="19"/>
      <c r="IU16" s="19"/>
      <c r="IV16" s="19"/>
    </row>
    <row r="17" spans="2:256" ht="21.95" customHeight="1" x14ac:dyDescent="0.2">
      <c r="B17" s="645"/>
      <c r="C17" s="646"/>
      <c r="D17" s="21" t="s">
        <v>62</v>
      </c>
      <c r="E17" s="40"/>
      <c r="F17" s="22"/>
      <c r="G17" s="44" t="s">
        <v>104</v>
      </c>
      <c r="H17" s="26"/>
      <c r="I17" s="26"/>
      <c r="J17" s="26"/>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19"/>
      <c r="DT17" s="19"/>
      <c r="DU17" s="19"/>
      <c r="DV17" s="19"/>
      <c r="DW17" s="19"/>
      <c r="DX17" s="19"/>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19"/>
      <c r="FD17" s="19"/>
      <c r="FE17" s="19"/>
      <c r="FF17" s="19"/>
      <c r="FG17" s="19"/>
      <c r="FH17" s="19"/>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19"/>
      <c r="GN17" s="19"/>
      <c r="GO17" s="19"/>
      <c r="GP17" s="19"/>
      <c r="GQ17" s="19"/>
      <c r="GR17" s="19"/>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19"/>
      <c r="HX17" s="19"/>
      <c r="HY17" s="19"/>
      <c r="HZ17" s="19"/>
      <c r="IA17" s="19"/>
      <c r="IB17" s="19"/>
      <c r="IC17" s="19"/>
      <c r="ID17" s="19"/>
      <c r="IE17" s="19"/>
      <c r="IF17" s="19"/>
      <c r="IG17" s="19"/>
      <c r="IH17" s="19"/>
      <c r="II17" s="19"/>
      <c r="IJ17" s="19"/>
      <c r="IK17" s="19"/>
      <c r="IL17" s="19"/>
      <c r="IM17" s="19"/>
      <c r="IN17" s="19"/>
      <c r="IO17" s="19"/>
      <c r="IP17" s="19"/>
      <c r="IQ17" s="19"/>
      <c r="IR17" s="19"/>
      <c r="IS17" s="19"/>
      <c r="IT17" s="19"/>
      <c r="IU17" s="19"/>
      <c r="IV17" s="19"/>
    </row>
    <row r="18" spans="2:256" ht="21.95" customHeight="1" x14ac:dyDescent="0.2">
      <c r="B18" s="647"/>
      <c r="C18" s="648"/>
      <c r="D18" s="21" t="s">
        <v>63</v>
      </c>
      <c r="E18" s="40"/>
      <c r="F18" s="22"/>
      <c r="G18" s="44" t="s">
        <v>103</v>
      </c>
      <c r="H18" s="26"/>
      <c r="I18" s="26"/>
      <c r="J18" s="78" t="s">
        <v>92</v>
      </c>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9"/>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c r="GQ18" s="19"/>
      <c r="GR18" s="19"/>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19"/>
      <c r="HX18" s="19"/>
      <c r="HY18" s="19"/>
      <c r="HZ18" s="19"/>
      <c r="IA18" s="19"/>
      <c r="IB18" s="19"/>
      <c r="IC18" s="19"/>
      <c r="ID18" s="19"/>
      <c r="IE18" s="19"/>
      <c r="IF18" s="19"/>
      <c r="IG18" s="19"/>
      <c r="IH18" s="19"/>
      <c r="II18" s="19"/>
      <c r="IJ18" s="19"/>
      <c r="IK18" s="19"/>
      <c r="IL18" s="19"/>
      <c r="IM18" s="19"/>
      <c r="IN18" s="19"/>
      <c r="IO18" s="19"/>
      <c r="IP18" s="19"/>
      <c r="IQ18" s="19"/>
      <c r="IR18" s="19"/>
      <c r="IS18" s="19"/>
      <c r="IT18" s="19"/>
      <c r="IU18" s="19"/>
      <c r="IV18" s="19"/>
    </row>
    <row r="19" spans="2:256" ht="21.95" customHeight="1" thickBot="1" x14ac:dyDescent="0.25">
      <c r="B19" s="21" t="s">
        <v>29</v>
      </c>
      <c r="C19" s="22"/>
      <c r="D19" s="22"/>
      <c r="E19" s="26"/>
      <c r="F19" s="22"/>
      <c r="G19" s="46" t="s">
        <v>104</v>
      </c>
      <c r="H19" s="26"/>
      <c r="I19" s="26"/>
      <c r="J19" s="26"/>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c r="CM19" s="19"/>
      <c r="CN19" s="19"/>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19"/>
      <c r="DT19" s="19"/>
      <c r="DU19" s="19"/>
      <c r="DV19" s="19"/>
      <c r="DW19" s="19"/>
      <c r="DX19" s="19"/>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19"/>
      <c r="FD19" s="19"/>
      <c r="FE19" s="19"/>
      <c r="FF19" s="19"/>
      <c r="FG19" s="19"/>
      <c r="FH19" s="19"/>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19"/>
      <c r="GN19" s="19"/>
      <c r="GO19" s="19"/>
      <c r="GP19" s="19"/>
      <c r="GQ19" s="19"/>
      <c r="GR19" s="19"/>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19"/>
      <c r="HX19" s="19"/>
      <c r="HY19" s="19"/>
      <c r="HZ19" s="19"/>
      <c r="IA19" s="19"/>
      <c r="IB19" s="19"/>
      <c r="IC19" s="19"/>
      <c r="ID19" s="19"/>
      <c r="IE19" s="19"/>
      <c r="IF19" s="19"/>
      <c r="IG19" s="19"/>
      <c r="IH19" s="19"/>
      <c r="II19" s="19"/>
      <c r="IJ19" s="19"/>
      <c r="IK19" s="19"/>
      <c r="IL19" s="19"/>
      <c r="IM19" s="19"/>
      <c r="IN19" s="19"/>
      <c r="IO19" s="19"/>
      <c r="IP19" s="19"/>
      <c r="IQ19" s="19"/>
      <c r="IR19" s="19"/>
      <c r="IS19" s="19"/>
      <c r="IT19" s="19"/>
      <c r="IU19" s="19"/>
      <c r="IV19" s="19"/>
    </row>
    <row r="20" spans="2:256" ht="21.95" customHeight="1" thickTop="1" x14ac:dyDescent="0.2">
      <c r="B20" s="643" t="s">
        <v>64</v>
      </c>
      <c r="C20" s="644"/>
      <c r="D20" s="21" t="s">
        <v>61</v>
      </c>
      <c r="E20" s="40"/>
      <c r="F20" s="22"/>
      <c r="G20" s="41" t="s">
        <v>103</v>
      </c>
      <c r="H20" s="26"/>
      <c r="I20" s="26"/>
      <c r="J20" s="78" t="s">
        <v>91</v>
      </c>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19"/>
      <c r="FD20" s="19"/>
      <c r="FE20" s="19"/>
      <c r="FF20" s="19"/>
      <c r="FG20" s="19"/>
      <c r="FH20" s="19"/>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19"/>
      <c r="GN20" s="19"/>
      <c r="GO20" s="19"/>
      <c r="GP20" s="19"/>
      <c r="GQ20" s="19"/>
      <c r="GR20" s="19"/>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19"/>
      <c r="HX20" s="19"/>
      <c r="HY20" s="19"/>
      <c r="HZ20" s="19"/>
      <c r="IA20" s="19"/>
      <c r="IB20" s="19"/>
      <c r="IC20" s="19"/>
      <c r="ID20" s="19"/>
      <c r="IE20" s="19"/>
      <c r="IF20" s="19"/>
      <c r="IG20" s="19"/>
      <c r="IH20" s="19"/>
      <c r="II20" s="19"/>
      <c r="IJ20" s="19"/>
      <c r="IK20" s="19"/>
      <c r="IL20" s="19"/>
      <c r="IM20" s="19"/>
      <c r="IN20" s="19"/>
      <c r="IO20" s="19"/>
      <c r="IP20" s="19"/>
      <c r="IQ20" s="19"/>
      <c r="IR20" s="19"/>
      <c r="IS20" s="19"/>
      <c r="IT20" s="19"/>
      <c r="IU20" s="19"/>
      <c r="IV20" s="19"/>
    </row>
    <row r="21" spans="2:256" ht="21.95" customHeight="1" x14ac:dyDescent="0.2">
      <c r="B21" s="645"/>
      <c r="C21" s="646"/>
      <c r="D21" s="21" t="s">
        <v>62</v>
      </c>
      <c r="E21" s="40"/>
      <c r="F21" s="22"/>
      <c r="G21" s="44" t="s">
        <v>104</v>
      </c>
      <c r="H21" s="26"/>
      <c r="I21" s="26"/>
      <c r="J21" s="26"/>
      <c r="K21" s="20"/>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c r="CM21" s="19"/>
      <c r="CN21" s="19"/>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19"/>
      <c r="DT21" s="19"/>
      <c r="DU21" s="19"/>
      <c r="DV21" s="19"/>
      <c r="DW21" s="19"/>
      <c r="DX21" s="19"/>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19"/>
      <c r="FD21" s="19"/>
      <c r="FE21" s="19"/>
      <c r="FF21" s="19"/>
      <c r="FG21" s="19"/>
      <c r="FH21" s="19"/>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19"/>
      <c r="GN21" s="19"/>
      <c r="GO21" s="19"/>
      <c r="GP21" s="19"/>
      <c r="GQ21" s="19"/>
      <c r="GR21" s="19"/>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19"/>
      <c r="HX21" s="19"/>
      <c r="HY21" s="19"/>
      <c r="HZ21" s="19"/>
      <c r="IA21" s="19"/>
      <c r="IB21" s="19"/>
      <c r="IC21" s="19"/>
      <c r="ID21" s="19"/>
      <c r="IE21" s="19"/>
      <c r="IF21" s="19"/>
      <c r="IG21" s="19"/>
      <c r="IH21" s="19"/>
      <c r="II21" s="19"/>
      <c r="IJ21" s="19"/>
      <c r="IK21" s="19"/>
      <c r="IL21" s="19"/>
      <c r="IM21" s="19"/>
      <c r="IN21" s="19"/>
      <c r="IO21" s="19"/>
      <c r="IP21" s="19"/>
      <c r="IQ21" s="19"/>
      <c r="IR21" s="19"/>
      <c r="IS21" s="19"/>
      <c r="IT21" s="19"/>
      <c r="IU21" s="19"/>
      <c r="IV21" s="19"/>
    </row>
    <row r="22" spans="2:256" ht="21.95" customHeight="1" x14ac:dyDescent="0.2">
      <c r="B22" s="647"/>
      <c r="C22" s="648"/>
      <c r="D22" s="21" t="s">
        <v>63</v>
      </c>
      <c r="E22" s="40"/>
      <c r="F22" s="22"/>
      <c r="G22" s="44" t="s">
        <v>103</v>
      </c>
      <c r="H22" s="26"/>
      <c r="I22" s="26"/>
      <c r="J22" s="78" t="s">
        <v>92</v>
      </c>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c r="CM22" s="19"/>
      <c r="CN22" s="19"/>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19"/>
      <c r="DT22" s="19"/>
      <c r="DU22" s="19"/>
      <c r="DV22" s="19"/>
      <c r="DW22" s="19"/>
      <c r="DX22" s="19"/>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19"/>
      <c r="FD22" s="19"/>
      <c r="FE22" s="19"/>
      <c r="FF22" s="19"/>
      <c r="FG22" s="19"/>
      <c r="FH22" s="19"/>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19"/>
      <c r="GN22" s="19"/>
      <c r="GO22" s="19"/>
      <c r="GP22" s="19"/>
      <c r="GQ22" s="19"/>
      <c r="GR22" s="19"/>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19"/>
      <c r="HX22" s="19"/>
      <c r="HY22" s="19"/>
      <c r="HZ22" s="19"/>
      <c r="IA22" s="19"/>
      <c r="IB22" s="19"/>
      <c r="IC22" s="19"/>
      <c r="ID22" s="19"/>
      <c r="IE22" s="19"/>
      <c r="IF22" s="19"/>
      <c r="IG22" s="19"/>
      <c r="IH22" s="19"/>
      <c r="II22" s="19"/>
      <c r="IJ22" s="19"/>
      <c r="IK22" s="19"/>
      <c r="IL22" s="19"/>
      <c r="IM22" s="19"/>
      <c r="IN22" s="19"/>
      <c r="IO22" s="19"/>
      <c r="IP22" s="19"/>
      <c r="IQ22" s="19"/>
      <c r="IR22" s="19"/>
      <c r="IS22" s="19"/>
      <c r="IT22" s="19"/>
      <c r="IU22" s="19"/>
      <c r="IV22" s="19"/>
    </row>
    <row r="23" spans="2:256" ht="21.95" customHeight="1" thickBot="1" x14ac:dyDescent="0.25">
      <c r="B23" s="21" t="s">
        <v>29</v>
      </c>
      <c r="C23" s="22"/>
      <c r="D23" s="22"/>
      <c r="E23" s="26"/>
      <c r="F23" s="22"/>
      <c r="G23" s="46" t="s">
        <v>104</v>
      </c>
      <c r="H23" s="26"/>
      <c r="I23" s="26"/>
      <c r="J23" s="26"/>
      <c r="L23" s="47"/>
      <c r="M23" s="47"/>
      <c r="N23" s="47"/>
      <c r="O23" s="47"/>
      <c r="P23" s="47"/>
      <c r="Q23" s="47"/>
      <c r="R23" s="47"/>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c r="CM23" s="19"/>
      <c r="CN23" s="19"/>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19"/>
      <c r="DT23" s="19"/>
      <c r="DU23" s="19"/>
      <c r="DV23" s="19"/>
      <c r="DW23" s="19"/>
      <c r="DX23" s="19"/>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19"/>
      <c r="FD23" s="19"/>
      <c r="FE23" s="19"/>
      <c r="FF23" s="19"/>
      <c r="FG23" s="19"/>
      <c r="FH23" s="19"/>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19"/>
      <c r="GN23" s="19"/>
      <c r="GO23" s="19"/>
      <c r="GP23" s="19"/>
      <c r="GQ23" s="19"/>
      <c r="GR23" s="19"/>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19"/>
      <c r="HX23" s="19"/>
      <c r="HY23" s="19"/>
      <c r="HZ23" s="19"/>
      <c r="IA23" s="19"/>
      <c r="IB23" s="19"/>
      <c r="IC23" s="19"/>
      <c r="ID23" s="19"/>
      <c r="IE23" s="19"/>
      <c r="IF23" s="19"/>
      <c r="IG23" s="19"/>
      <c r="IH23" s="19"/>
      <c r="II23" s="19"/>
      <c r="IJ23" s="19"/>
      <c r="IK23" s="19"/>
      <c r="IL23" s="19"/>
      <c r="IM23" s="19"/>
      <c r="IN23" s="19"/>
      <c r="IO23" s="19"/>
      <c r="IP23" s="19"/>
      <c r="IQ23" s="19"/>
      <c r="IR23" s="19"/>
      <c r="IS23" s="19"/>
      <c r="IT23" s="19"/>
      <c r="IU23" s="19"/>
      <c r="IV23" s="19"/>
    </row>
    <row r="24" spans="2:256" ht="21.95" customHeight="1" thickTop="1" x14ac:dyDescent="0.2">
      <c r="B24" s="21" t="s">
        <v>65</v>
      </c>
      <c r="C24" s="22"/>
      <c r="D24" s="22"/>
      <c r="E24" s="40"/>
      <c r="F24" s="22" t="s">
        <v>143</v>
      </c>
      <c r="G24" s="33"/>
      <c r="H24" s="33"/>
      <c r="I24" s="33"/>
      <c r="J24" s="34"/>
      <c r="K24" s="19"/>
      <c r="L24" s="48"/>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c r="CM24" s="19"/>
      <c r="CN24" s="19"/>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19"/>
      <c r="DT24" s="19"/>
      <c r="DU24" s="19"/>
      <c r="DV24" s="19"/>
      <c r="DW24" s="19"/>
      <c r="DX24" s="19"/>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19"/>
      <c r="FD24" s="19"/>
      <c r="FE24" s="19"/>
      <c r="FF24" s="19"/>
      <c r="FG24" s="19"/>
      <c r="FH24" s="19"/>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19"/>
      <c r="GN24" s="19"/>
      <c r="GO24" s="19"/>
      <c r="GP24" s="19"/>
      <c r="GQ24" s="19"/>
      <c r="GR24" s="19"/>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19"/>
      <c r="HX24" s="19"/>
      <c r="HY24" s="19"/>
      <c r="HZ24" s="19"/>
      <c r="IA24" s="19"/>
      <c r="IB24" s="19"/>
      <c r="IC24" s="19"/>
      <c r="ID24" s="19"/>
      <c r="IE24" s="19"/>
      <c r="IF24" s="19"/>
      <c r="IG24" s="19"/>
      <c r="IH24" s="19"/>
      <c r="II24" s="19"/>
      <c r="IJ24" s="19"/>
      <c r="IK24" s="19"/>
      <c r="IL24" s="19"/>
      <c r="IM24" s="19"/>
      <c r="IN24" s="19"/>
      <c r="IO24" s="19"/>
      <c r="IP24" s="19"/>
      <c r="IQ24" s="19"/>
      <c r="IR24" s="19"/>
      <c r="IS24" s="19"/>
      <c r="IT24" s="19"/>
      <c r="IU24" s="19"/>
      <c r="IV24" s="19"/>
    </row>
    <row r="25" spans="2:256" ht="21.95" customHeight="1" x14ac:dyDescent="0.2">
      <c r="B25" s="21" t="s">
        <v>66</v>
      </c>
      <c r="C25" s="22"/>
      <c r="D25" s="22"/>
      <c r="E25" s="26"/>
      <c r="F25" s="22" t="s">
        <v>68</v>
      </c>
      <c r="G25" s="22"/>
      <c r="H25" s="22"/>
      <c r="I25" s="22"/>
      <c r="J25" s="24"/>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M25" s="19"/>
      <c r="CN25" s="19"/>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19"/>
      <c r="DT25" s="19"/>
      <c r="DU25" s="19"/>
      <c r="DV25" s="19"/>
      <c r="DW25" s="19"/>
      <c r="DX25" s="19"/>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19"/>
      <c r="FD25" s="19"/>
      <c r="FE25" s="19"/>
      <c r="FF25" s="19"/>
      <c r="FG25" s="19"/>
      <c r="FH25" s="19"/>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19"/>
      <c r="GN25" s="19"/>
      <c r="GO25" s="19"/>
      <c r="GP25" s="19"/>
      <c r="GQ25" s="19"/>
      <c r="GR25" s="19"/>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19"/>
      <c r="HX25" s="19"/>
      <c r="HY25" s="19"/>
      <c r="HZ25" s="19"/>
      <c r="IA25" s="19"/>
      <c r="IB25" s="19"/>
      <c r="IC25" s="19"/>
      <c r="ID25" s="19"/>
      <c r="IE25" s="19"/>
      <c r="IF25" s="19"/>
      <c r="IG25" s="19"/>
      <c r="IH25" s="19"/>
      <c r="II25" s="19"/>
      <c r="IJ25" s="19"/>
      <c r="IK25" s="19"/>
      <c r="IL25" s="19"/>
      <c r="IM25" s="19"/>
      <c r="IN25" s="19"/>
      <c r="IO25" s="19"/>
      <c r="IP25" s="19"/>
      <c r="IQ25" s="19"/>
      <c r="IR25" s="19"/>
      <c r="IS25" s="19"/>
      <c r="IT25" s="19"/>
      <c r="IU25" s="19"/>
      <c r="IV25" s="19"/>
    </row>
    <row r="26" spans="2:256" ht="21.95" customHeight="1" x14ac:dyDescent="0.2">
      <c r="B26" s="643" t="s">
        <v>67</v>
      </c>
      <c r="C26" s="644"/>
      <c r="D26" s="644"/>
      <c r="E26" s="40"/>
      <c r="F26" s="49" t="s">
        <v>68</v>
      </c>
      <c r="G26" s="50"/>
      <c r="H26" s="49" t="s">
        <v>69</v>
      </c>
      <c r="I26" s="51"/>
      <c r="J26" s="52" t="s">
        <v>32</v>
      </c>
      <c r="K26" s="19"/>
      <c r="L26" s="53" t="e">
        <f>E24/E26</f>
        <v>#DIV/0!</v>
      </c>
      <c r="M26" s="53" t="e">
        <f>L26/24</f>
        <v>#DIV/0!</v>
      </c>
      <c r="N26" s="19" t="e">
        <f>TRUNC(M26)</f>
        <v>#DIV/0!</v>
      </c>
      <c r="O26" s="53" t="e">
        <f>M26-N26</f>
        <v>#DIV/0!</v>
      </c>
      <c r="P26" s="48" t="e">
        <f>O26*24</f>
        <v>#DIV/0!</v>
      </c>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c r="CM26" s="19"/>
      <c r="CN26" s="19"/>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19"/>
      <c r="DT26" s="19"/>
      <c r="DU26" s="19"/>
      <c r="DV26" s="19"/>
      <c r="DW26" s="19"/>
      <c r="DX26" s="19"/>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19"/>
      <c r="FD26" s="19"/>
      <c r="FE26" s="19"/>
      <c r="FF26" s="19"/>
      <c r="FG26" s="19"/>
      <c r="FH26" s="19"/>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19"/>
      <c r="GN26" s="19"/>
      <c r="GO26" s="19"/>
      <c r="GP26" s="19"/>
      <c r="GQ26" s="19"/>
      <c r="GR26" s="19"/>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19"/>
      <c r="HX26" s="19"/>
      <c r="HY26" s="19"/>
      <c r="HZ26" s="19"/>
      <c r="IA26" s="19"/>
      <c r="IB26" s="19"/>
      <c r="IC26" s="19"/>
      <c r="ID26" s="19"/>
      <c r="IE26" s="19"/>
      <c r="IF26" s="19"/>
      <c r="IG26" s="19"/>
      <c r="IH26" s="19"/>
      <c r="II26" s="19"/>
      <c r="IJ26" s="19"/>
      <c r="IK26" s="19"/>
      <c r="IL26" s="19"/>
      <c r="IM26" s="19"/>
      <c r="IN26" s="19"/>
      <c r="IO26" s="19"/>
      <c r="IP26" s="19"/>
      <c r="IQ26" s="19"/>
      <c r="IR26" s="19"/>
      <c r="IS26" s="19"/>
      <c r="IT26" s="19"/>
      <c r="IU26" s="19"/>
    </row>
    <row r="27" spans="2:256" ht="21.95" customHeight="1" x14ac:dyDescent="0.2">
      <c r="B27" s="645"/>
      <c r="C27" s="646"/>
      <c r="D27" s="646"/>
      <c r="E27" s="40"/>
      <c r="F27" s="49" t="s">
        <v>68</v>
      </c>
      <c r="G27" s="50"/>
      <c r="H27" s="49" t="s">
        <v>69</v>
      </c>
      <c r="I27" s="51"/>
      <c r="J27" s="52" t="s">
        <v>32</v>
      </c>
      <c r="K27" s="19"/>
      <c r="L27" s="53" t="e">
        <f>E24/E27</f>
        <v>#DIV/0!</v>
      </c>
      <c r="M27" s="53" t="e">
        <f>L27/24</f>
        <v>#DIV/0!</v>
      </c>
      <c r="N27" s="19" t="e">
        <f>TRUNC(M27)</f>
        <v>#DIV/0!</v>
      </c>
      <c r="O27" s="53" t="e">
        <f>M27-N27</f>
        <v>#DIV/0!</v>
      </c>
      <c r="P27" s="48" t="e">
        <f>O27*24</f>
        <v>#DIV/0!</v>
      </c>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c r="CM27" s="19"/>
      <c r="CN27" s="19"/>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19"/>
      <c r="DT27" s="19"/>
      <c r="DU27" s="19"/>
      <c r="DV27" s="19"/>
      <c r="DW27" s="19"/>
      <c r="DX27" s="19"/>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19"/>
      <c r="FD27" s="19"/>
      <c r="FE27" s="19"/>
      <c r="FF27" s="19"/>
      <c r="FG27" s="19"/>
      <c r="FH27" s="19"/>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19"/>
      <c r="GN27" s="19"/>
      <c r="GO27" s="19"/>
      <c r="GP27" s="19"/>
      <c r="GQ27" s="19"/>
      <c r="GR27" s="19"/>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19"/>
      <c r="HX27" s="19"/>
      <c r="HY27" s="19"/>
      <c r="HZ27" s="19"/>
      <c r="IA27" s="19"/>
      <c r="IB27" s="19"/>
      <c r="IC27" s="19"/>
      <c r="ID27" s="19"/>
      <c r="IE27" s="19"/>
      <c r="IF27" s="19"/>
      <c r="IG27" s="19"/>
      <c r="IH27" s="19"/>
      <c r="II27" s="19"/>
      <c r="IJ27" s="19"/>
      <c r="IK27" s="19"/>
      <c r="IL27" s="19"/>
      <c r="IM27" s="19"/>
      <c r="IN27" s="19"/>
      <c r="IO27" s="19"/>
      <c r="IP27" s="19"/>
      <c r="IQ27" s="19"/>
      <c r="IR27" s="19"/>
      <c r="IS27" s="19"/>
      <c r="IT27" s="19"/>
      <c r="IU27" s="19"/>
    </row>
    <row r="28" spans="2:256" ht="21.95" customHeight="1" x14ac:dyDescent="0.2">
      <c r="B28" s="647"/>
      <c r="C28" s="648"/>
      <c r="D28" s="648"/>
      <c r="E28" s="40"/>
      <c r="F28" s="49" t="s">
        <v>68</v>
      </c>
      <c r="G28" s="50"/>
      <c r="H28" s="54" t="s">
        <v>69</v>
      </c>
      <c r="I28" s="51"/>
      <c r="J28" s="52" t="s">
        <v>32</v>
      </c>
      <c r="K28" s="19"/>
      <c r="L28" s="53" t="e">
        <f>E24/E28</f>
        <v>#DIV/0!</v>
      </c>
      <c r="M28" s="53" t="e">
        <f>L28/24</f>
        <v>#DIV/0!</v>
      </c>
      <c r="N28" s="19" t="e">
        <f>TRUNC(M28)</f>
        <v>#DIV/0!</v>
      </c>
      <c r="O28" s="53" t="e">
        <f>M28-N28</f>
        <v>#DIV/0!</v>
      </c>
      <c r="P28" s="48" t="e">
        <f>O28*24</f>
        <v>#DIV/0!</v>
      </c>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c r="CM28" s="19"/>
      <c r="CN28" s="19"/>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19"/>
      <c r="DT28" s="19"/>
      <c r="DU28" s="19"/>
      <c r="DV28" s="19"/>
      <c r="DW28" s="19"/>
      <c r="DX28" s="19"/>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19"/>
      <c r="FD28" s="19"/>
      <c r="FE28" s="19"/>
      <c r="FF28" s="19"/>
      <c r="FG28" s="19"/>
      <c r="FH28" s="19"/>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19"/>
      <c r="GN28" s="19"/>
      <c r="GO28" s="19"/>
      <c r="GP28" s="19"/>
      <c r="GQ28" s="19"/>
      <c r="GR28" s="19"/>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19"/>
      <c r="HX28" s="19"/>
      <c r="HY28" s="19"/>
      <c r="HZ28" s="19"/>
      <c r="IA28" s="19"/>
      <c r="IB28" s="19"/>
      <c r="IC28" s="19"/>
      <c r="ID28" s="19"/>
      <c r="IE28" s="19"/>
      <c r="IF28" s="19"/>
      <c r="IG28" s="19"/>
      <c r="IH28" s="19"/>
      <c r="II28" s="19"/>
      <c r="IJ28" s="19"/>
      <c r="IK28" s="19"/>
      <c r="IL28" s="19"/>
      <c r="IM28" s="19"/>
      <c r="IN28" s="19"/>
      <c r="IO28" s="19"/>
      <c r="IP28" s="19"/>
      <c r="IQ28" s="19"/>
      <c r="IR28" s="19"/>
      <c r="IS28" s="19"/>
      <c r="IT28" s="19"/>
      <c r="IU28" s="19"/>
    </row>
    <row r="29" spans="2:256" ht="21.95" customHeight="1" x14ac:dyDescent="0.2">
      <c r="B29" s="21" t="s">
        <v>70</v>
      </c>
      <c r="C29" s="22"/>
      <c r="D29" s="22"/>
      <c r="E29" s="26"/>
      <c r="F29" s="661" t="s">
        <v>71</v>
      </c>
      <c r="G29" s="662"/>
      <c r="H29" s="26"/>
      <c r="I29" s="661" t="s">
        <v>72</v>
      </c>
      <c r="J29" s="663"/>
      <c r="K29" s="19"/>
      <c r="L29" s="53"/>
      <c r="M29" s="53"/>
      <c r="N29" s="19"/>
      <c r="O29" s="53"/>
      <c r="P29" s="48"/>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19"/>
      <c r="DT29" s="19"/>
      <c r="DU29" s="19"/>
      <c r="DV29" s="19"/>
      <c r="DW29" s="19"/>
      <c r="DX29" s="19"/>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19"/>
      <c r="FD29" s="19"/>
      <c r="FE29" s="19"/>
      <c r="FF29" s="19"/>
      <c r="FG29" s="19"/>
      <c r="FH29" s="19"/>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19"/>
      <c r="GN29" s="19"/>
      <c r="GO29" s="19"/>
      <c r="GP29" s="19"/>
      <c r="GQ29" s="19"/>
      <c r="GR29" s="19"/>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19"/>
      <c r="HX29" s="19"/>
      <c r="HY29" s="19"/>
      <c r="HZ29" s="19"/>
      <c r="IA29" s="19"/>
      <c r="IB29" s="19"/>
      <c r="IC29" s="19"/>
      <c r="ID29" s="19"/>
      <c r="IE29" s="19"/>
      <c r="IF29" s="19"/>
      <c r="IG29" s="19"/>
      <c r="IH29" s="19"/>
      <c r="II29" s="19"/>
      <c r="IJ29" s="19"/>
      <c r="IK29" s="19"/>
      <c r="IL29" s="19"/>
      <c r="IM29" s="19"/>
      <c r="IN29" s="19"/>
      <c r="IO29" s="19"/>
      <c r="IP29" s="19"/>
      <c r="IQ29" s="19"/>
      <c r="IR29" s="19"/>
      <c r="IS29" s="19"/>
      <c r="IT29" s="19"/>
      <c r="IU29" s="19"/>
    </row>
    <row r="30" spans="2:256" ht="21.95" customHeight="1" x14ac:dyDescent="0.2">
      <c r="B30" s="45" t="s">
        <v>73</v>
      </c>
      <c r="C30" s="33"/>
      <c r="D30" s="33"/>
      <c r="E30" s="26"/>
      <c r="F30" s="661" t="s">
        <v>71</v>
      </c>
      <c r="G30" s="662"/>
      <c r="H30" s="26"/>
      <c r="I30" s="661" t="s">
        <v>72</v>
      </c>
      <c r="J30" s="663"/>
      <c r="K30" s="19"/>
      <c r="L30" s="53"/>
      <c r="M30" s="53"/>
      <c r="N30" s="19"/>
      <c r="O30" s="53"/>
      <c r="P30" s="48"/>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c r="CM30" s="19"/>
      <c r="CN30" s="19"/>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19"/>
      <c r="DT30" s="19"/>
      <c r="DU30" s="19"/>
      <c r="DV30" s="19"/>
      <c r="DW30" s="19"/>
      <c r="DX30" s="19"/>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19"/>
      <c r="FD30" s="19"/>
      <c r="FE30" s="19"/>
      <c r="FF30" s="19"/>
      <c r="FG30" s="19"/>
      <c r="FH30" s="19"/>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19"/>
      <c r="GN30" s="19"/>
      <c r="GO30" s="19"/>
      <c r="GP30" s="19"/>
      <c r="GQ30" s="19"/>
      <c r="GR30" s="19"/>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19"/>
      <c r="HX30" s="19"/>
      <c r="HY30" s="19"/>
      <c r="HZ30" s="19"/>
      <c r="IA30" s="19"/>
      <c r="IB30" s="19"/>
      <c r="IC30" s="19"/>
      <c r="ID30" s="19"/>
      <c r="IE30" s="19"/>
      <c r="IF30" s="19"/>
      <c r="IG30" s="19"/>
      <c r="IH30" s="19"/>
      <c r="II30" s="19"/>
      <c r="IJ30" s="19"/>
      <c r="IK30" s="19"/>
      <c r="IL30" s="19"/>
      <c r="IM30" s="19"/>
      <c r="IN30" s="19"/>
      <c r="IO30" s="19"/>
      <c r="IP30" s="19"/>
      <c r="IQ30" s="19"/>
      <c r="IR30" s="19"/>
      <c r="IS30" s="19"/>
      <c r="IT30" s="19"/>
      <c r="IU30" s="19"/>
    </row>
    <row r="31" spans="2:256" ht="21.95" customHeight="1" x14ac:dyDescent="0.2">
      <c r="B31" s="45" t="s">
        <v>74</v>
      </c>
      <c r="C31" s="33"/>
      <c r="D31" s="33"/>
      <c r="E31" s="26"/>
      <c r="F31" s="661" t="s">
        <v>71</v>
      </c>
      <c r="G31" s="662"/>
      <c r="H31" s="26"/>
      <c r="I31" s="661" t="s">
        <v>72</v>
      </c>
      <c r="J31" s="663"/>
      <c r="K31" s="19"/>
      <c r="L31" s="53"/>
      <c r="M31" s="53"/>
      <c r="N31" s="19"/>
      <c r="O31" s="53"/>
      <c r="P31" s="48"/>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19"/>
      <c r="DT31" s="19"/>
      <c r="DU31" s="19"/>
      <c r="DV31" s="19"/>
      <c r="DW31" s="19"/>
      <c r="DX31" s="19"/>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19"/>
      <c r="FD31" s="19"/>
      <c r="FE31" s="19"/>
      <c r="FF31" s="19"/>
      <c r="FG31" s="19"/>
      <c r="FH31" s="19"/>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19"/>
      <c r="GN31" s="19"/>
      <c r="GO31" s="19"/>
      <c r="GP31" s="19"/>
      <c r="GQ31" s="19"/>
      <c r="GR31" s="19"/>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19"/>
      <c r="HX31" s="19"/>
      <c r="HY31" s="19"/>
      <c r="HZ31" s="19"/>
      <c r="IA31" s="19"/>
      <c r="IB31" s="19"/>
      <c r="IC31" s="19"/>
      <c r="ID31" s="19"/>
      <c r="IE31" s="19"/>
      <c r="IF31" s="19"/>
      <c r="IG31" s="19"/>
      <c r="IH31" s="19"/>
      <c r="II31" s="19"/>
      <c r="IJ31" s="19"/>
      <c r="IK31" s="19"/>
      <c r="IL31" s="19"/>
      <c r="IM31" s="19"/>
      <c r="IN31" s="19"/>
      <c r="IO31" s="19"/>
      <c r="IP31" s="19"/>
      <c r="IQ31" s="19"/>
      <c r="IR31" s="19"/>
      <c r="IS31" s="19"/>
      <c r="IT31" s="19"/>
      <c r="IU31" s="19"/>
    </row>
    <row r="32" spans="2:256" ht="21.95" customHeight="1" x14ac:dyDescent="0.2">
      <c r="B32" s="45" t="s">
        <v>30</v>
      </c>
      <c r="C32" s="33"/>
      <c r="D32" s="33"/>
      <c r="E32" s="26"/>
      <c r="F32" s="54"/>
      <c r="G32" s="31"/>
      <c r="H32" s="55"/>
      <c r="I32" s="54"/>
      <c r="J32" s="38"/>
      <c r="K32" s="19"/>
      <c r="L32" s="53"/>
      <c r="M32" s="53"/>
      <c r="N32" s="19"/>
      <c r="O32" s="53"/>
      <c r="P32" s="48"/>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19"/>
      <c r="DT32" s="19"/>
      <c r="DU32" s="19"/>
      <c r="DV32" s="19"/>
      <c r="DW32" s="19"/>
      <c r="DX32" s="19"/>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19"/>
      <c r="FD32" s="19"/>
      <c r="FE32" s="19"/>
      <c r="FF32" s="19"/>
      <c r="FG32" s="19"/>
      <c r="FH32" s="19"/>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19"/>
      <c r="GN32" s="19"/>
      <c r="GO32" s="19"/>
      <c r="GP32" s="19"/>
      <c r="GQ32" s="19"/>
      <c r="GR32" s="19"/>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19"/>
      <c r="HX32" s="19"/>
      <c r="HY32" s="19"/>
      <c r="HZ32" s="19"/>
      <c r="IA32" s="19"/>
      <c r="IB32" s="19"/>
      <c r="IC32" s="19"/>
      <c r="ID32" s="19"/>
      <c r="IE32" s="19"/>
      <c r="IF32" s="19"/>
      <c r="IG32" s="19"/>
      <c r="IH32" s="19"/>
      <c r="II32" s="19"/>
      <c r="IJ32" s="19"/>
      <c r="IK32" s="19"/>
      <c r="IL32" s="19"/>
      <c r="IM32" s="19"/>
      <c r="IN32" s="19"/>
      <c r="IO32" s="19"/>
      <c r="IP32" s="19"/>
      <c r="IQ32" s="19"/>
      <c r="IR32" s="19"/>
      <c r="IS32" s="19"/>
      <c r="IT32" s="19"/>
      <c r="IU32" s="19"/>
    </row>
    <row r="33" spans="2:256" ht="21.95" customHeight="1" x14ac:dyDescent="0.2">
      <c r="B33" s="21" t="s">
        <v>75</v>
      </c>
      <c r="C33" s="22"/>
      <c r="D33" s="22"/>
      <c r="E33" s="654"/>
      <c r="F33" s="654"/>
      <c r="G33" s="654"/>
      <c r="H33" s="654"/>
      <c r="I33" s="654"/>
      <c r="J33" s="654"/>
      <c r="K33" s="19"/>
      <c r="L33" s="53"/>
      <c r="M33" s="53"/>
      <c r="N33" s="19"/>
      <c r="O33" s="53"/>
      <c r="P33" s="48"/>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c r="CM33" s="19"/>
      <c r="CN33" s="19"/>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19"/>
      <c r="DT33" s="19"/>
      <c r="DU33" s="19"/>
      <c r="DV33" s="19"/>
      <c r="DW33" s="19"/>
      <c r="DX33" s="19"/>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19"/>
      <c r="FD33" s="19"/>
      <c r="FE33" s="19"/>
      <c r="FF33" s="19"/>
      <c r="FG33" s="19"/>
      <c r="FH33" s="19"/>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19"/>
      <c r="GN33" s="19"/>
      <c r="GO33" s="19"/>
      <c r="GP33" s="19"/>
      <c r="GQ33" s="19"/>
      <c r="GR33" s="19"/>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19"/>
      <c r="HX33" s="19"/>
      <c r="HY33" s="19"/>
      <c r="HZ33" s="19"/>
      <c r="IA33" s="19"/>
      <c r="IB33" s="19"/>
      <c r="IC33" s="19"/>
      <c r="ID33" s="19"/>
      <c r="IE33" s="19"/>
      <c r="IF33" s="19"/>
      <c r="IG33" s="19"/>
      <c r="IH33" s="19"/>
      <c r="II33" s="19"/>
      <c r="IJ33" s="19"/>
      <c r="IK33" s="19"/>
      <c r="IL33" s="19"/>
      <c r="IM33" s="19"/>
      <c r="IN33" s="19"/>
      <c r="IO33" s="19"/>
      <c r="IP33" s="19"/>
      <c r="IQ33" s="19"/>
      <c r="IR33" s="19"/>
      <c r="IS33" s="19"/>
      <c r="IT33" s="19"/>
      <c r="IU33" s="19"/>
    </row>
    <row r="34" spans="2:256" ht="21.95" customHeight="1" x14ac:dyDescent="0.2">
      <c r="B34" s="21" t="s">
        <v>76</v>
      </c>
      <c r="C34" s="22"/>
      <c r="D34" s="22"/>
      <c r="E34" s="776"/>
      <c r="F34" s="654"/>
      <c r="G34" s="654"/>
      <c r="H34" s="654"/>
      <c r="I34" s="654"/>
      <c r="J34" s="654"/>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row>
    <row r="35" spans="2:256" s="80" customFormat="1" ht="17.25" customHeight="1" x14ac:dyDescent="0.2">
      <c r="B35" s="740" t="s">
        <v>225</v>
      </c>
      <c r="C35" s="661"/>
      <c r="D35" s="741"/>
      <c r="E35" s="642" t="s">
        <v>218</v>
      </c>
      <c r="F35" s="642"/>
      <c r="G35" s="642" t="s">
        <v>219</v>
      </c>
      <c r="H35" s="642"/>
      <c r="I35" s="642" t="s">
        <v>220</v>
      </c>
      <c r="J35" s="642"/>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c r="AT35" s="79"/>
      <c r="AU35" s="79"/>
      <c r="AV35" s="79"/>
      <c r="AW35" s="79"/>
      <c r="AX35" s="79"/>
      <c r="AY35" s="79"/>
      <c r="AZ35" s="79"/>
      <c r="BA35" s="7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c r="CN35" s="79"/>
      <c r="CO35" s="79"/>
      <c r="CP35" s="79"/>
      <c r="CQ35" s="79"/>
      <c r="CR35" s="79"/>
      <c r="CS35" s="79"/>
      <c r="CT35" s="79"/>
      <c r="CU35" s="79"/>
      <c r="CV35" s="79"/>
      <c r="CW35" s="79"/>
      <c r="CX35" s="79"/>
      <c r="CY35" s="79"/>
      <c r="CZ35" s="79"/>
      <c r="DA35" s="79"/>
      <c r="DB35" s="79"/>
      <c r="DC35" s="79"/>
      <c r="DD35" s="79"/>
      <c r="DE35" s="79"/>
      <c r="DF35" s="79"/>
      <c r="DG35" s="79"/>
      <c r="DH35" s="79"/>
      <c r="DI35" s="79"/>
      <c r="DJ35" s="79"/>
      <c r="DK35" s="79"/>
      <c r="DL35" s="79"/>
      <c r="DM35" s="79"/>
      <c r="DN35" s="79"/>
      <c r="DO35" s="79"/>
      <c r="DP35" s="79"/>
      <c r="DQ35" s="79"/>
      <c r="DR35" s="79"/>
      <c r="DS35" s="79"/>
      <c r="DT35" s="79"/>
      <c r="DU35" s="79"/>
      <c r="DV35" s="79"/>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9"/>
      <c r="FA35" s="79"/>
      <c r="FB35" s="79"/>
      <c r="FC35" s="79"/>
      <c r="FD35" s="79"/>
      <c r="FE35" s="79"/>
      <c r="FF35" s="79"/>
      <c r="FG35" s="79"/>
      <c r="FH35" s="79"/>
      <c r="FI35" s="79"/>
      <c r="FJ35" s="79"/>
      <c r="FK35" s="79"/>
      <c r="FL35" s="79"/>
      <c r="FM35" s="79"/>
      <c r="FN35" s="79"/>
      <c r="FO35" s="79"/>
      <c r="FP35" s="79"/>
      <c r="FQ35" s="79"/>
      <c r="FR35" s="79"/>
      <c r="FS35" s="79"/>
      <c r="FT35" s="79"/>
      <c r="FU35" s="79"/>
      <c r="FV35" s="79"/>
      <c r="FW35" s="79"/>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9"/>
      <c r="HZ35" s="79"/>
      <c r="IA35" s="79"/>
      <c r="IB35" s="79"/>
      <c r="IC35" s="79"/>
      <c r="ID35" s="79"/>
      <c r="IE35" s="79"/>
      <c r="IF35" s="79"/>
      <c r="IG35" s="79"/>
      <c r="IH35" s="79"/>
      <c r="II35" s="79"/>
      <c r="IJ35" s="79"/>
      <c r="IK35" s="79"/>
      <c r="IL35" s="79"/>
      <c r="IM35" s="79"/>
      <c r="IN35" s="79"/>
      <c r="IO35" s="79"/>
      <c r="IP35" s="79"/>
      <c r="IQ35" s="79"/>
      <c r="IR35" s="79"/>
      <c r="IS35" s="79"/>
      <c r="IT35" s="79"/>
      <c r="IU35" s="79"/>
      <c r="IV35" s="79"/>
    </row>
    <row r="36" spans="2:256" s="80" customFormat="1" ht="17.25" customHeight="1" x14ac:dyDescent="0.2">
      <c r="B36" s="637" t="s">
        <v>221</v>
      </c>
      <c r="C36" s="638"/>
      <c r="D36" s="639"/>
      <c r="E36" s="640"/>
      <c r="F36" s="641"/>
      <c r="G36" s="640"/>
      <c r="H36" s="641"/>
      <c r="I36" s="640"/>
      <c r="J36" s="641"/>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c r="AT36" s="79"/>
      <c r="AU36" s="79"/>
      <c r="AV36" s="79"/>
      <c r="AW36" s="79"/>
      <c r="AX36" s="79"/>
      <c r="AY36" s="79"/>
      <c r="AZ36" s="79"/>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c r="CY36" s="79"/>
      <c r="CZ36" s="79"/>
      <c r="DA36" s="79"/>
      <c r="DB36" s="79"/>
      <c r="DC36" s="79"/>
      <c r="DD36" s="79"/>
      <c r="DE36" s="79"/>
      <c r="DF36" s="79"/>
      <c r="DG36" s="79"/>
      <c r="DH36" s="79"/>
      <c r="DI36" s="79"/>
      <c r="DJ36" s="79"/>
      <c r="DK36" s="79"/>
      <c r="DL36" s="79"/>
      <c r="DM36" s="79"/>
      <c r="DN36" s="79"/>
      <c r="DO36" s="79"/>
      <c r="DP36" s="79"/>
      <c r="DQ36" s="79"/>
      <c r="DR36" s="79"/>
      <c r="DS36" s="79"/>
      <c r="DT36" s="79"/>
      <c r="DU36" s="79"/>
      <c r="DV36" s="79"/>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9"/>
      <c r="FA36" s="79"/>
      <c r="FB36" s="79"/>
      <c r="FC36" s="79"/>
      <c r="FD36" s="79"/>
      <c r="FE36" s="79"/>
      <c r="FF36" s="79"/>
      <c r="FG36" s="79"/>
      <c r="FH36" s="79"/>
      <c r="FI36" s="79"/>
      <c r="FJ36" s="79"/>
      <c r="FK36" s="79"/>
      <c r="FL36" s="79"/>
      <c r="FM36" s="79"/>
      <c r="FN36" s="79"/>
      <c r="FO36" s="79"/>
      <c r="FP36" s="79"/>
      <c r="FQ36" s="79"/>
      <c r="FR36" s="79"/>
      <c r="FS36" s="79"/>
      <c r="FT36" s="79"/>
      <c r="FU36" s="79"/>
      <c r="FV36" s="79"/>
      <c r="FW36" s="79"/>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9"/>
      <c r="HZ36" s="79"/>
      <c r="IA36" s="79"/>
      <c r="IB36" s="79"/>
      <c r="IC36" s="79"/>
      <c r="ID36" s="79"/>
      <c r="IE36" s="79"/>
      <c r="IF36" s="79"/>
      <c r="IG36" s="79"/>
      <c r="IH36" s="79"/>
      <c r="II36" s="79"/>
      <c r="IJ36" s="79"/>
      <c r="IK36" s="79"/>
      <c r="IL36" s="79"/>
      <c r="IM36" s="79"/>
      <c r="IN36" s="79"/>
      <c r="IO36" s="79"/>
      <c r="IP36" s="79"/>
      <c r="IQ36" s="79"/>
      <c r="IR36" s="79"/>
      <c r="IS36" s="79"/>
      <c r="IT36" s="79"/>
      <c r="IU36" s="79"/>
      <c r="IV36" s="79"/>
    </row>
    <row r="37" spans="2:256" s="80" customFormat="1" ht="17.25" customHeight="1" x14ac:dyDescent="0.2">
      <c r="B37" s="637" t="s">
        <v>222</v>
      </c>
      <c r="C37" s="638"/>
      <c r="D37" s="639"/>
      <c r="E37" s="640"/>
      <c r="F37" s="641"/>
      <c r="G37" s="640"/>
      <c r="H37" s="641"/>
      <c r="I37" s="640"/>
      <c r="J37" s="641"/>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c r="AT37" s="79"/>
      <c r="AU37" s="79"/>
      <c r="AV37" s="79"/>
      <c r="AW37" s="79"/>
      <c r="AX37" s="79"/>
      <c r="AY37" s="79"/>
      <c r="AZ37" s="79"/>
      <c r="BA37" s="7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c r="CN37" s="79"/>
      <c r="CO37" s="79"/>
      <c r="CP37" s="79"/>
      <c r="CQ37" s="79"/>
      <c r="CR37" s="79"/>
      <c r="CS37" s="79"/>
      <c r="CT37" s="79"/>
      <c r="CU37" s="79"/>
      <c r="CV37" s="79"/>
      <c r="CW37" s="79"/>
      <c r="CX37" s="79"/>
      <c r="CY37" s="79"/>
      <c r="CZ37" s="79"/>
      <c r="DA37" s="79"/>
      <c r="DB37" s="79"/>
      <c r="DC37" s="79"/>
      <c r="DD37" s="79"/>
      <c r="DE37" s="79"/>
      <c r="DF37" s="79"/>
      <c r="DG37" s="79"/>
      <c r="DH37" s="79"/>
      <c r="DI37" s="79"/>
      <c r="DJ37" s="79"/>
      <c r="DK37" s="79"/>
      <c r="DL37" s="79"/>
      <c r="DM37" s="79"/>
      <c r="DN37" s="79"/>
      <c r="DO37" s="79"/>
      <c r="DP37" s="79"/>
      <c r="DQ37" s="79"/>
      <c r="DR37" s="79"/>
      <c r="DS37" s="79"/>
      <c r="DT37" s="79"/>
      <c r="DU37" s="79"/>
      <c r="DV37" s="79"/>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9"/>
      <c r="FA37" s="79"/>
      <c r="FB37" s="79"/>
      <c r="FC37" s="79"/>
      <c r="FD37" s="79"/>
      <c r="FE37" s="79"/>
      <c r="FF37" s="79"/>
      <c r="FG37" s="79"/>
      <c r="FH37" s="79"/>
      <c r="FI37" s="79"/>
      <c r="FJ37" s="79"/>
      <c r="FK37" s="79"/>
      <c r="FL37" s="79"/>
      <c r="FM37" s="79"/>
      <c r="FN37" s="79"/>
      <c r="FO37" s="79"/>
      <c r="FP37" s="79"/>
      <c r="FQ37" s="79"/>
      <c r="FR37" s="79"/>
      <c r="FS37" s="79"/>
      <c r="FT37" s="79"/>
      <c r="FU37" s="79"/>
      <c r="FV37" s="79"/>
      <c r="FW37" s="79"/>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9"/>
      <c r="HZ37" s="79"/>
      <c r="IA37" s="79"/>
      <c r="IB37" s="79"/>
      <c r="IC37" s="79"/>
      <c r="ID37" s="79"/>
      <c r="IE37" s="79"/>
      <c r="IF37" s="79"/>
      <c r="IG37" s="79"/>
      <c r="IH37" s="79"/>
      <c r="II37" s="79"/>
      <c r="IJ37" s="79"/>
      <c r="IK37" s="79"/>
      <c r="IL37" s="79"/>
      <c r="IM37" s="79"/>
      <c r="IN37" s="79"/>
      <c r="IO37" s="79"/>
      <c r="IP37" s="79"/>
      <c r="IQ37" s="79"/>
      <c r="IR37" s="79"/>
      <c r="IS37" s="79"/>
      <c r="IT37" s="79"/>
      <c r="IU37" s="79"/>
      <c r="IV37" s="79"/>
    </row>
    <row r="38" spans="2:256" s="80" customFormat="1" ht="17.25" customHeight="1" x14ac:dyDescent="0.2">
      <c r="B38" s="637" t="s">
        <v>224</v>
      </c>
      <c r="C38" s="638"/>
      <c r="D38" s="639"/>
      <c r="E38" s="640"/>
      <c r="F38" s="641"/>
      <c r="G38" s="640"/>
      <c r="H38" s="641"/>
      <c r="I38" s="640"/>
      <c r="J38" s="641"/>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79"/>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c r="DA38" s="79"/>
      <c r="DB38" s="79"/>
      <c r="DC38" s="79"/>
      <c r="DD38" s="79"/>
      <c r="DE38" s="79"/>
      <c r="DF38" s="79"/>
      <c r="DG38" s="79"/>
      <c r="DH38" s="79"/>
      <c r="DI38" s="79"/>
      <c r="DJ38" s="79"/>
      <c r="DK38" s="79"/>
      <c r="DL38" s="79"/>
      <c r="DM38" s="79"/>
      <c r="DN38" s="79"/>
      <c r="DO38" s="79"/>
      <c r="DP38" s="79"/>
      <c r="DQ38" s="79"/>
      <c r="DR38" s="79"/>
      <c r="DS38" s="79"/>
      <c r="DT38" s="79"/>
      <c r="DU38" s="79"/>
      <c r="DV38" s="79"/>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9"/>
      <c r="FA38" s="79"/>
      <c r="FB38" s="79"/>
      <c r="FC38" s="79"/>
      <c r="FD38" s="79"/>
      <c r="FE38" s="79"/>
      <c r="FF38" s="79"/>
      <c r="FG38" s="79"/>
      <c r="FH38" s="79"/>
      <c r="FI38" s="79"/>
      <c r="FJ38" s="79"/>
      <c r="FK38" s="79"/>
      <c r="FL38" s="79"/>
      <c r="FM38" s="79"/>
      <c r="FN38" s="79"/>
      <c r="FO38" s="79"/>
      <c r="FP38" s="79"/>
      <c r="FQ38" s="79"/>
      <c r="FR38" s="79"/>
      <c r="FS38" s="79"/>
      <c r="FT38" s="79"/>
      <c r="FU38" s="79"/>
      <c r="FV38" s="79"/>
      <c r="FW38" s="79"/>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9"/>
      <c r="HZ38" s="79"/>
      <c r="IA38" s="79"/>
      <c r="IB38" s="79"/>
      <c r="IC38" s="79"/>
      <c r="ID38" s="79"/>
      <c r="IE38" s="79"/>
      <c r="IF38" s="79"/>
      <c r="IG38" s="79"/>
      <c r="IH38" s="79"/>
      <c r="II38" s="79"/>
      <c r="IJ38" s="79"/>
      <c r="IK38" s="79"/>
      <c r="IL38" s="79"/>
      <c r="IM38" s="79"/>
      <c r="IN38" s="79"/>
      <c r="IO38" s="79"/>
      <c r="IP38" s="79"/>
      <c r="IQ38" s="79"/>
      <c r="IR38" s="79"/>
      <c r="IS38" s="79"/>
      <c r="IT38" s="79"/>
      <c r="IU38" s="79"/>
      <c r="IV38" s="79"/>
    </row>
    <row r="39" spans="2:256" s="80" customFormat="1" ht="17.25" customHeight="1" x14ac:dyDescent="0.2">
      <c r="B39" s="637" t="s">
        <v>223</v>
      </c>
      <c r="C39" s="638"/>
      <c r="D39" s="639"/>
      <c r="E39" s="642"/>
      <c r="F39" s="642"/>
      <c r="G39" s="642"/>
      <c r="H39" s="642"/>
      <c r="I39" s="642"/>
      <c r="J39" s="642"/>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c r="CN39" s="79"/>
      <c r="CO39" s="79"/>
      <c r="CP39" s="79"/>
      <c r="CQ39" s="79"/>
      <c r="CR39" s="79"/>
      <c r="CS39" s="79"/>
      <c r="CT39" s="79"/>
      <c r="CU39" s="79"/>
      <c r="CV39" s="79"/>
      <c r="CW39" s="79"/>
      <c r="CX39" s="79"/>
      <c r="CY39" s="79"/>
      <c r="CZ39" s="79"/>
      <c r="DA39" s="79"/>
      <c r="DB39" s="79"/>
      <c r="DC39" s="79"/>
      <c r="DD39" s="79"/>
      <c r="DE39" s="79"/>
      <c r="DF39" s="79"/>
      <c r="DG39" s="79"/>
      <c r="DH39" s="79"/>
      <c r="DI39" s="79"/>
      <c r="DJ39" s="79"/>
      <c r="DK39" s="79"/>
      <c r="DL39" s="79"/>
      <c r="DM39" s="79"/>
      <c r="DN39" s="79"/>
      <c r="DO39" s="79"/>
      <c r="DP39" s="79"/>
      <c r="DQ39" s="79"/>
      <c r="DR39" s="79"/>
      <c r="DS39" s="79"/>
      <c r="DT39" s="79"/>
      <c r="DU39" s="79"/>
      <c r="DV39" s="79"/>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9"/>
      <c r="FA39" s="79"/>
      <c r="FB39" s="79"/>
      <c r="FC39" s="79"/>
      <c r="FD39" s="79"/>
      <c r="FE39" s="79"/>
      <c r="FF39" s="79"/>
      <c r="FG39" s="79"/>
      <c r="FH39" s="79"/>
      <c r="FI39" s="79"/>
      <c r="FJ39" s="79"/>
      <c r="FK39" s="79"/>
      <c r="FL39" s="79"/>
      <c r="FM39" s="79"/>
      <c r="FN39" s="79"/>
      <c r="FO39" s="79"/>
      <c r="FP39" s="79"/>
      <c r="FQ39" s="79"/>
      <c r="FR39" s="79"/>
      <c r="FS39" s="79"/>
      <c r="FT39" s="79"/>
      <c r="FU39" s="79"/>
      <c r="FV39" s="79"/>
      <c r="FW39" s="79"/>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9"/>
      <c r="HZ39" s="79"/>
      <c r="IA39" s="79"/>
      <c r="IB39" s="79"/>
      <c r="IC39" s="79"/>
      <c r="ID39" s="79"/>
      <c r="IE39" s="79"/>
      <c r="IF39" s="79"/>
      <c r="IG39" s="79"/>
      <c r="IH39" s="79"/>
      <c r="II39" s="79"/>
      <c r="IJ39" s="79"/>
      <c r="IK39" s="79"/>
      <c r="IL39" s="79"/>
      <c r="IM39" s="79"/>
      <c r="IN39" s="79"/>
      <c r="IO39" s="79"/>
      <c r="IP39" s="79"/>
      <c r="IQ39" s="79"/>
      <c r="IR39" s="79"/>
      <c r="IS39" s="79"/>
      <c r="IT39" s="79"/>
      <c r="IU39" s="79"/>
      <c r="IV39" s="79"/>
    </row>
    <row r="40" spans="2:256" ht="21.95" customHeight="1" x14ac:dyDescent="0.2">
      <c r="B40" s="21" t="s">
        <v>77</v>
      </c>
      <c r="C40" s="31"/>
      <c r="D40" s="57" t="s">
        <v>98</v>
      </c>
      <c r="E40" s="654"/>
      <c r="F40" s="654"/>
      <c r="G40" s="22" t="s">
        <v>99</v>
      </c>
      <c r="H40" s="654"/>
      <c r="I40" s="654"/>
      <c r="J40" s="654"/>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c r="CM40" s="19"/>
      <c r="CN40" s="19"/>
      <c r="CO40" s="19"/>
      <c r="CP40" s="19"/>
      <c r="CQ40" s="19"/>
      <c r="CR40" s="19"/>
      <c r="CS40" s="19"/>
      <c r="CT40" s="19"/>
      <c r="CU40" s="19"/>
      <c r="CV40" s="19"/>
      <c r="CW40" s="19"/>
      <c r="CX40" s="19"/>
      <c r="CY40" s="19"/>
      <c r="CZ40" s="19"/>
      <c r="DA40" s="19"/>
      <c r="DB40" s="19"/>
      <c r="DC40" s="19"/>
      <c r="DD40" s="19"/>
      <c r="DE40" s="19"/>
      <c r="DF40" s="19"/>
      <c r="DG40" s="19"/>
      <c r="DH40" s="19"/>
      <c r="DI40" s="19"/>
      <c r="DJ40" s="19"/>
      <c r="DK40" s="19"/>
      <c r="DL40" s="19"/>
      <c r="DM40" s="19"/>
      <c r="DN40" s="19"/>
      <c r="DO40" s="19"/>
      <c r="DP40" s="19"/>
      <c r="DQ40" s="19"/>
      <c r="DR40" s="19"/>
      <c r="DS40" s="19"/>
      <c r="DT40" s="19"/>
      <c r="DU40" s="19"/>
      <c r="DV40" s="19"/>
      <c r="DW40" s="19"/>
      <c r="DX40" s="19"/>
      <c r="DY40" s="19"/>
      <c r="DZ40" s="19"/>
      <c r="EA40" s="19"/>
      <c r="EB40" s="19"/>
      <c r="EC40" s="19"/>
      <c r="ED40" s="19"/>
      <c r="EE40" s="19"/>
      <c r="EF40" s="19"/>
      <c r="EG40" s="19"/>
      <c r="EH40" s="19"/>
      <c r="EI40" s="19"/>
      <c r="EJ40" s="19"/>
      <c r="EK40" s="19"/>
      <c r="EL40" s="19"/>
      <c r="EM40" s="19"/>
      <c r="EN40" s="19"/>
      <c r="EO40" s="19"/>
      <c r="EP40" s="19"/>
      <c r="EQ40" s="19"/>
      <c r="ER40" s="19"/>
      <c r="ES40" s="19"/>
      <c r="ET40" s="19"/>
      <c r="EU40" s="19"/>
      <c r="EV40" s="19"/>
      <c r="EW40" s="19"/>
      <c r="EX40" s="19"/>
      <c r="EY40" s="19"/>
      <c r="EZ40" s="19"/>
      <c r="FA40" s="19"/>
      <c r="FB40" s="19"/>
      <c r="FC40" s="19"/>
      <c r="FD40" s="19"/>
      <c r="FE40" s="19"/>
      <c r="FF40" s="19"/>
      <c r="FG40" s="19"/>
      <c r="FH40" s="19"/>
      <c r="FI40" s="19"/>
      <c r="FJ40" s="19"/>
      <c r="FK40" s="19"/>
      <c r="FL40" s="19"/>
      <c r="FM40" s="19"/>
      <c r="FN40" s="19"/>
      <c r="FO40" s="19"/>
      <c r="FP40" s="19"/>
      <c r="FQ40" s="19"/>
      <c r="FR40" s="19"/>
      <c r="FS40" s="19"/>
      <c r="FT40" s="19"/>
      <c r="FU40" s="19"/>
      <c r="FV40" s="19"/>
      <c r="FW40" s="19"/>
      <c r="FX40" s="19"/>
      <c r="FY40" s="19"/>
      <c r="FZ40" s="19"/>
      <c r="GA40" s="19"/>
      <c r="GB40" s="19"/>
      <c r="GC40" s="19"/>
      <c r="GD40" s="19"/>
      <c r="GE40" s="19"/>
      <c r="GF40" s="19"/>
      <c r="GG40" s="19"/>
      <c r="GH40" s="19"/>
      <c r="GI40" s="19"/>
      <c r="GJ40" s="19"/>
      <c r="GK40" s="19"/>
      <c r="GL40" s="19"/>
      <c r="GM40" s="19"/>
      <c r="GN40" s="19"/>
      <c r="GO40" s="19"/>
      <c r="GP40" s="19"/>
      <c r="GQ40" s="19"/>
      <c r="GR40" s="19"/>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19"/>
      <c r="HX40" s="19"/>
      <c r="HY40" s="19"/>
      <c r="HZ40" s="19"/>
      <c r="IA40" s="19"/>
      <c r="IB40" s="19"/>
      <c r="IC40" s="19"/>
      <c r="ID40" s="19"/>
      <c r="IE40" s="19"/>
      <c r="IF40" s="19"/>
      <c r="IG40" s="19"/>
      <c r="IH40" s="19"/>
      <c r="II40" s="19"/>
      <c r="IJ40" s="19"/>
      <c r="IK40" s="19"/>
      <c r="IL40" s="19"/>
      <c r="IM40" s="19"/>
      <c r="IN40" s="19"/>
      <c r="IO40" s="19"/>
      <c r="IP40" s="19"/>
      <c r="IQ40" s="19"/>
      <c r="IR40" s="19"/>
      <c r="IS40" s="19"/>
      <c r="IT40" s="19"/>
      <c r="IU40" s="19"/>
      <c r="IV40" s="19"/>
    </row>
    <row r="41" spans="2:256" ht="21.95" customHeight="1" x14ac:dyDescent="0.2">
      <c r="B41" s="643" t="s">
        <v>78</v>
      </c>
      <c r="C41" s="664"/>
      <c r="D41" s="664"/>
      <c r="E41" s="654"/>
      <c r="F41" s="654"/>
      <c r="G41" s="22"/>
      <c r="H41" s="33"/>
      <c r="I41" s="33"/>
      <c r="J41" s="34"/>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c r="CM41" s="19"/>
      <c r="CN41" s="19"/>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19"/>
      <c r="DT41" s="19"/>
      <c r="DU41" s="19"/>
      <c r="DV41" s="19"/>
      <c r="DW41" s="19"/>
      <c r="DX41" s="19"/>
      <c r="DY41" s="19"/>
      <c r="DZ41" s="19"/>
      <c r="EA41" s="19"/>
      <c r="EB41" s="19"/>
      <c r="EC41" s="19"/>
      <c r="ED41" s="19"/>
      <c r="EE41" s="19"/>
      <c r="EF41" s="19"/>
      <c r="EG41" s="19"/>
      <c r="EH41" s="19"/>
      <c r="EI41" s="19"/>
      <c r="EJ41" s="19"/>
      <c r="EK41" s="19"/>
      <c r="EL41" s="19"/>
      <c r="EM41" s="19"/>
      <c r="EN41" s="19"/>
      <c r="EO41" s="19"/>
      <c r="EP41" s="19"/>
      <c r="EQ41" s="19"/>
      <c r="ER41" s="19"/>
      <c r="ES41" s="19"/>
      <c r="ET41" s="19"/>
      <c r="EU41" s="19"/>
      <c r="EV41" s="19"/>
      <c r="EW41" s="19"/>
      <c r="EX41" s="19"/>
      <c r="EY41" s="19"/>
      <c r="EZ41" s="19"/>
      <c r="FA41" s="19"/>
      <c r="FB41" s="19"/>
      <c r="FC41" s="19"/>
      <c r="FD41" s="19"/>
      <c r="FE41" s="19"/>
      <c r="FF41" s="19"/>
      <c r="FG41" s="19"/>
      <c r="FH41" s="19"/>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19"/>
      <c r="GN41" s="19"/>
      <c r="GO41" s="19"/>
      <c r="GP41" s="19"/>
      <c r="GQ41" s="19"/>
      <c r="GR41" s="19"/>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19"/>
      <c r="HX41" s="19"/>
      <c r="HY41" s="19"/>
      <c r="HZ41" s="19"/>
      <c r="IA41" s="19"/>
      <c r="IB41" s="19"/>
      <c r="IC41" s="19"/>
      <c r="ID41" s="19"/>
      <c r="IE41" s="19"/>
      <c r="IF41" s="19"/>
      <c r="IG41" s="19"/>
      <c r="IH41" s="19"/>
      <c r="II41" s="19"/>
      <c r="IJ41" s="19"/>
      <c r="IK41" s="19"/>
      <c r="IL41" s="19"/>
      <c r="IM41" s="19"/>
      <c r="IN41" s="19"/>
      <c r="IO41" s="19"/>
      <c r="IP41" s="19"/>
      <c r="IQ41" s="19"/>
      <c r="IR41" s="19"/>
      <c r="IS41" s="19"/>
      <c r="IT41" s="19"/>
      <c r="IU41" s="19"/>
      <c r="IV41" s="19"/>
    </row>
    <row r="42" spans="2:256" ht="21.95" customHeight="1" x14ac:dyDescent="0.2">
      <c r="B42" s="699"/>
      <c r="C42" s="700"/>
      <c r="D42" s="700"/>
      <c r="E42" s="654"/>
      <c r="F42" s="654"/>
      <c r="G42" s="22"/>
      <c r="H42" s="22"/>
      <c r="I42" s="22"/>
      <c r="J42" s="24"/>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c r="CM42" s="19"/>
      <c r="CN42" s="19"/>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19"/>
      <c r="DT42" s="19"/>
      <c r="DU42" s="19"/>
      <c r="DV42" s="19"/>
      <c r="DW42" s="19"/>
      <c r="DX42" s="19"/>
      <c r="DY42" s="19"/>
      <c r="DZ42" s="19"/>
      <c r="EA42" s="19"/>
      <c r="EB42" s="19"/>
      <c r="EC42" s="19"/>
      <c r="ED42" s="19"/>
      <c r="EE42" s="19"/>
      <c r="EF42" s="19"/>
      <c r="EG42" s="19"/>
      <c r="EH42" s="19"/>
      <c r="EI42" s="19"/>
      <c r="EJ42" s="19"/>
      <c r="EK42" s="19"/>
      <c r="EL42" s="19"/>
      <c r="EM42" s="19"/>
      <c r="EN42" s="19"/>
      <c r="EO42" s="19"/>
      <c r="EP42" s="19"/>
      <c r="EQ42" s="19"/>
      <c r="ER42" s="19"/>
      <c r="ES42" s="19"/>
      <c r="ET42" s="19"/>
      <c r="EU42" s="19"/>
      <c r="EV42" s="19"/>
      <c r="EW42" s="19"/>
      <c r="EX42" s="19"/>
      <c r="EY42" s="19"/>
      <c r="EZ42" s="19"/>
      <c r="FA42" s="19"/>
      <c r="FB42" s="19"/>
      <c r="FC42" s="19"/>
      <c r="FD42" s="19"/>
      <c r="FE42" s="19"/>
      <c r="FF42" s="19"/>
      <c r="FG42" s="19"/>
      <c r="FH42" s="19"/>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19"/>
      <c r="GN42" s="19"/>
      <c r="GO42" s="19"/>
      <c r="GP42" s="19"/>
      <c r="GQ42" s="19"/>
      <c r="GR42" s="19"/>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19"/>
      <c r="HX42" s="19"/>
      <c r="HY42" s="19"/>
      <c r="HZ42" s="19"/>
      <c r="IA42" s="19"/>
      <c r="IB42" s="19"/>
      <c r="IC42" s="19"/>
      <c r="ID42" s="19"/>
      <c r="IE42" s="19"/>
      <c r="IF42" s="19"/>
      <c r="IG42" s="19"/>
      <c r="IH42" s="19"/>
      <c r="II42" s="19"/>
      <c r="IJ42" s="19"/>
      <c r="IK42" s="19"/>
      <c r="IL42" s="19"/>
      <c r="IM42" s="19"/>
      <c r="IN42" s="19"/>
      <c r="IO42" s="19"/>
      <c r="IP42" s="19"/>
      <c r="IQ42" s="19"/>
      <c r="IR42" s="19"/>
      <c r="IS42" s="19"/>
      <c r="IT42" s="19"/>
      <c r="IU42" s="19"/>
      <c r="IV42" s="19"/>
    </row>
    <row r="43" spans="2:256" ht="21.95" customHeight="1" x14ac:dyDescent="0.2">
      <c r="B43" s="699"/>
      <c r="C43" s="700"/>
      <c r="D43" s="700"/>
      <c r="E43" s="654"/>
      <c r="F43" s="654"/>
      <c r="G43" s="22"/>
      <c r="H43" s="31"/>
      <c r="I43" s="31"/>
      <c r="J43" s="32"/>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c r="CM43" s="19"/>
      <c r="CN43" s="19"/>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19"/>
      <c r="DT43" s="19"/>
      <c r="DU43" s="19"/>
      <c r="DV43" s="19"/>
      <c r="DW43" s="19"/>
      <c r="DX43" s="19"/>
      <c r="DY43" s="19"/>
      <c r="DZ43" s="19"/>
      <c r="EA43" s="19"/>
      <c r="EB43" s="19"/>
      <c r="EC43" s="19"/>
      <c r="ED43" s="19"/>
      <c r="EE43" s="19"/>
      <c r="EF43" s="19"/>
      <c r="EG43" s="19"/>
      <c r="EH43" s="19"/>
      <c r="EI43" s="19"/>
      <c r="EJ43" s="19"/>
      <c r="EK43" s="19"/>
      <c r="EL43" s="19"/>
      <c r="EM43" s="19"/>
      <c r="EN43" s="19"/>
      <c r="EO43" s="19"/>
      <c r="EP43" s="19"/>
      <c r="EQ43" s="19"/>
      <c r="ER43" s="19"/>
      <c r="ES43" s="19"/>
      <c r="ET43" s="19"/>
      <c r="EU43" s="19"/>
      <c r="EV43" s="19"/>
      <c r="EW43" s="19"/>
      <c r="EX43" s="19"/>
      <c r="EY43" s="19"/>
      <c r="EZ43" s="19"/>
      <c r="FA43" s="19"/>
      <c r="FB43" s="19"/>
      <c r="FC43" s="19"/>
      <c r="FD43" s="19"/>
      <c r="FE43" s="19"/>
      <c r="FF43" s="19"/>
      <c r="FG43" s="19"/>
      <c r="FH43" s="19"/>
      <c r="FI43" s="19"/>
      <c r="FJ43" s="19"/>
      <c r="FK43" s="19"/>
      <c r="FL43" s="19"/>
      <c r="FM43" s="19"/>
      <c r="FN43" s="19"/>
      <c r="FO43" s="19"/>
      <c r="FP43" s="19"/>
      <c r="FQ43" s="19"/>
      <c r="FR43" s="19"/>
      <c r="FS43" s="19"/>
      <c r="FT43" s="19"/>
      <c r="FU43" s="19"/>
      <c r="FV43" s="19"/>
      <c r="FW43" s="19"/>
      <c r="FX43" s="19"/>
      <c r="FY43" s="19"/>
      <c r="FZ43" s="19"/>
      <c r="GA43" s="19"/>
      <c r="GB43" s="19"/>
      <c r="GC43" s="19"/>
      <c r="GD43" s="19"/>
      <c r="GE43" s="19"/>
      <c r="GF43" s="19"/>
      <c r="GG43" s="19"/>
      <c r="GH43" s="19"/>
      <c r="GI43" s="19"/>
      <c r="GJ43" s="19"/>
      <c r="GK43" s="19"/>
      <c r="GL43" s="19"/>
      <c r="GM43" s="19"/>
      <c r="GN43" s="19"/>
      <c r="GO43" s="19"/>
      <c r="GP43" s="19"/>
      <c r="GQ43" s="19"/>
      <c r="GR43" s="19"/>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19"/>
      <c r="HX43" s="19"/>
      <c r="HY43" s="19"/>
      <c r="HZ43" s="19"/>
      <c r="IA43" s="19"/>
      <c r="IB43" s="19"/>
      <c r="IC43" s="19"/>
      <c r="ID43" s="19"/>
      <c r="IE43" s="19"/>
      <c r="IF43" s="19"/>
      <c r="IG43" s="19"/>
      <c r="IH43" s="19"/>
      <c r="II43" s="19"/>
      <c r="IJ43" s="19"/>
      <c r="IK43" s="19"/>
      <c r="IL43" s="19"/>
      <c r="IM43" s="19"/>
      <c r="IN43" s="19"/>
      <c r="IO43" s="19"/>
      <c r="IP43" s="19"/>
      <c r="IQ43" s="19"/>
      <c r="IR43" s="19"/>
      <c r="IS43" s="19"/>
      <c r="IT43" s="19"/>
      <c r="IU43" s="19"/>
      <c r="IV43" s="19"/>
    </row>
    <row r="44" spans="2:256" ht="21.95" customHeight="1" x14ac:dyDescent="0.2">
      <c r="B44" s="665"/>
      <c r="C44" s="666"/>
      <c r="D44" s="701"/>
      <c r="E44" s="56"/>
      <c r="F44" s="43"/>
      <c r="G44" s="22" t="s">
        <v>105</v>
      </c>
      <c r="H44" s="654"/>
      <c r="I44" s="654"/>
      <c r="J44" s="654"/>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19"/>
      <c r="DT44" s="19"/>
      <c r="DU44" s="19"/>
      <c r="DV44" s="19"/>
      <c r="DW44" s="19"/>
      <c r="DX44" s="19"/>
      <c r="DY44" s="19"/>
      <c r="DZ44" s="19"/>
      <c r="EA44" s="19"/>
      <c r="EB44" s="19"/>
      <c r="EC44" s="19"/>
      <c r="ED44" s="19"/>
      <c r="EE44" s="19"/>
      <c r="EF44" s="19"/>
      <c r="EG44" s="19"/>
      <c r="EH44" s="19"/>
      <c r="EI44" s="19"/>
      <c r="EJ44" s="19"/>
      <c r="EK44" s="19"/>
      <c r="EL44" s="19"/>
      <c r="EM44" s="19"/>
      <c r="EN44" s="19"/>
      <c r="EO44" s="19"/>
      <c r="EP44" s="19"/>
      <c r="EQ44" s="19"/>
      <c r="ER44" s="19"/>
      <c r="ES44" s="19"/>
      <c r="ET44" s="19"/>
      <c r="EU44" s="19"/>
      <c r="EV44" s="19"/>
      <c r="EW44" s="19"/>
      <c r="EX44" s="19"/>
      <c r="EY44" s="19"/>
      <c r="EZ44" s="19"/>
      <c r="FA44" s="19"/>
      <c r="FB44" s="19"/>
      <c r="FC44" s="19"/>
      <c r="FD44" s="19"/>
      <c r="FE44" s="19"/>
      <c r="FF44" s="19"/>
      <c r="FG44" s="19"/>
      <c r="FH44" s="19"/>
      <c r="FI44" s="19"/>
      <c r="FJ44" s="19"/>
      <c r="FK44" s="19"/>
      <c r="FL44" s="19"/>
      <c r="FM44" s="19"/>
      <c r="FN44" s="19"/>
      <c r="FO44" s="19"/>
      <c r="FP44" s="19"/>
      <c r="FQ44" s="19"/>
      <c r="FR44" s="19"/>
      <c r="FS44" s="19"/>
      <c r="FT44" s="19"/>
      <c r="FU44" s="19"/>
      <c r="FV44" s="19"/>
      <c r="FW44" s="19"/>
      <c r="FX44" s="19"/>
      <c r="FY44" s="19"/>
      <c r="FZ44" s="19"/>
      <c r="GA44" s="19"/>
      <c r="GB44" s="19"/>
      <c r="GC44" s="19"/>
      <c r="GD44" s="19"/>
      <c r="GE44" s="19"/>
      <c r="GF44" s="19"/>
      <c r="GG44" s="19"/>
      <c r="GH44" s="19"/>
      <c r="GI44" s="19"/>
      <c r="GJ44" s="19"/>
      <c r="GK44" s="19"/>
      <c r="GL44" s="19"/>
      <c r="GM44" s="19"/>
      <c r="GN44" s="19"/>
      <c r="GO44" s="19"/>
      <c r="GP44" s="19"/>
      <c r="GQ44" s="19"/>
      <c r="GR44" s="19"/>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19"/>
      <c r="HX44" s="19"/>
      <c r="HY44" s="19"/>
      <c r="HZ44" s="19"/>
      <c r="IA44" s="19"/>
      <c r="IB44" s="19"/>
      <c r="IC44" s="19"/>
      <c r="ID44" s="19"/>
      <c r="IE44" s="19"/>
      <c r="IF44" s="19"/>
      <c r="IG44" s="19"/>
      <c r="IH44" s="19"/>
      <c r="II44" s="19"/>
      <c r="IJ44" s="19"/>
      <c r="IK44" s="19"/>
      <c r="IL44" s="19"/>
      <c r="IM44" s="19"/>
      <c r="IN44" s="19"/>
      <c r="IO44" s="19"/>
      <c r="IP44" s="19"/>
      <c r="IQ44" s="19"/>
      <c r="IR44" s="19"/>
      <c r="IS44" s="19"/>
      <c r="IT44" s="19"/>
      <c r="IU44" s="19"/>
      <c r="IV44" s="19"/>
    </row>
    <row r="45" spans="2:256" ht="21.95" customHeight="1" x14ac:dyDescent="0.2">
      <c r="B45" s="21" t="s">
        <v>31</v>
      </c>
      <c r="C45" s="22"/>
      <c r="D45" s="22"/>
      <c r="E45" s="654"/>
      <c r="F45" s="654"/>
      <c r="G45" s="22"/>
      <c r="H45" s="33"/>
      <c r="I45" s="33"/>
      <c r="J45" s="34"/>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19"/>
      <c r="DT45" s="19"/>
      <c r="DU45" s="19"/>
      <c r="DV45" s="19"/>
      <c r="DW45" s="19"/>
      <c r="DX45" s="19"/>
      <c r="DY45" s="19"/>
      <c r="DZ45" s="19"/>
      <c r="EA45" s="19"/>
      <c r="EB45" s="19"/>
      <c r="EC45" s="19"/>
      <c r="ED45" s="19"/>
      <c r="EE45" s="19"/>
      <c r="EF45" s="19"/>
      <c r="EG45" s="19"/>
      <c r="EH45" s="19"/>
      <c r="EI45" s="19"/>
      <c r="EJ45" s="19"/>
      <c r="EK45" s="19"/>
      <c r="EL45" s="19"/>
      <c r="EM45" s="19"/>
      <c r="EN45" s="19"/>
      <c r="EO45" s="19"/>
      <c r="EP45" s="19"/>
      <c r="EQ45" s="19"/>
      <c r="ER45" s="19"/>
      <c r="ES45" s="19"/>
      <c r="ET45" s="19"/>
      <c r="EU45" s="19"/>
      <c r="EV45" s="19"/>
      <c r="EW45" s="19"/>
      <c r="EX45" s="19"/>
      <c r="EY45" s="19"/>
      <c r="EZ45" s="19"/>
      <c r="FA45" s="19"/>
      <c r="FB45" s="19"/>
      <c r="FC45" s="19"/>
      <c r="FD45" s="19"/>
      <c r="FE45" s="19"/>
      <c r="FF45" s="19"/>
      <c r="FG45" s="19"/>
      <c r="FH45" s="19"/>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19"/>
      <c r="GN45" s="19"/>
      <c r="GO45" s="19"/>
      <c r="GP45" s="19"/>
      <c r="GQ45" s="19"/>
      <c r="GR45" s="19"/>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19"/>
      <c r="HX45" s="19"/>
      <c r="HY45" s="19"/>
      <c r="HZ45" s="19"/>
      <c r="IA45" s="19"/>
      <c r="IB45" s="19"/>
      <c r="IC45" s="19"/>
      <c r="ID45" s="19"/>
      <c r="IE45" s="19"/>
      <c r="IF45" s="19"/>
      <c r="IG45" s="19"/>
      <c r="IH45" s="19"/>
      <c r="II45" s="19"/>
      <c r="IJ45" s="19"/>
      <c r="IK45" s="19"/>
      <c r="IL45" s="19"/>
      <c r="IM45" s="19"/>
      <c r="IN45" s="19"/>
      <c r="IO45" s="19"/>
      <c r="IP45" s="19"/>
      <c r="IQ45" s="19"/>
      <c r="IR45" s="19"/>
      <c r="IS45" s="19"/>
      <c r="IT45" s="19"/>
      <c r="IU45" s="19"/>
      <c r="IV45" s="19"/>
    </row>
    <row r="46" spans="2:256" ht="21.95" customHeight="1" x14ac:dyDescent="0.2">
      <c r="B46" s="640" t="s">
        <v>79</v>
      </c>
      <c r="C46" s="694"/>
      <c r="D46" s="694"/>
      <c r="E46" s="694"/>
      <c r="F46" s="694"/>
      <c r="G46" s="694"/>
      <c r="H46" s="694"/>
      <c r="I46" s="694"/>
      <c r="J46" s="698"/>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c r="CM46" s="19"/>
      <c r="CN46" s="19"/>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19"/>
      <c r="DT46" s="19"/>
      <c r="DU46" s="19"/>
      <c r="DV46" s="19"/>
      <c r="DW46" s="19"/>
      <c r="DX46" s="19"/>
      <c r="DY46" s="19"/>
      <c r="DZ46" s="19"/>
      <c r="EA46" s="19"/>
      <c r="EB46" s="19"/>
      <c r="EC46" s="19"/>
      <c r="ED46" s="19"/>
      <c r="EE46" s="19"/>
      <c r="EF46" s="19"/>
      <c r="EG46" s="19"/>
      <c r="EH46" s="19"/>
      <c r="EI46" s="19"/>
      <c r="EJ46" s="19"/>
      <c r="EK46" s="19"/>
      <c r="EL46" s="19"/>
      <c r="EM46" s="19"/>
      <c r="EN46" s="19"/>
      <c r="EO46" s="19"/>
      <c r="EP46" s="19"/>
      <c r="EQ46" s="19"/>
      <c r="ER46" s="19"/>
      <c r="ES46" s="19"/>
      <c r="ET46" s="19"/>
      <c r="EU46" s="19"/>
      <c r="EV46" s="19"/>
      <c r="EW46" s="19"/>
      <c r="EX46" s="19"/>
      <c r="EY46" s="19"/>
      <c r="EZ46" s="19"/>
      <c r="FA46" s="19"/>
      <c r="FB46" s="19"/>
      <c r="FC46" s="19"/>
      <c r="FD46" s="19"/>
      <c r="FE46" s="19"/>
      <c r="FF46" s="19"/>
      <c r="FG46" s="19"/>
      <c r="FH46" s="19"/>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19"/>
      <c r="GN46" s="19"/>
      <c r="GO46" s="19"/>
      <c r="GP46" s="19"/>
      <c r="GQ46" s="19"/>
      <c r="GR46" s="19"/>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19"/>
      <c r="HX46" s="19"/>
      <c r="HY46" s="19"/>
      <c r="HZ46" s="19"/>
      <c r="IA46" s="19"/>
      <c r="IB46" s="19"/>
      <c r="IC46" s="19"/>
      <c r="ID46" s="19"/>
      <c r="IE46" s="19"/>
      <c r="IF46" s="19"/>
      <c r="IG46" s="19"/>
      <c r="IH46" s="19"/>
      <c r="II46" s="19"/>
      <c r="IJ46" s="19"/>
      <c r="IK46" s="19"/>
      <c r="IL46" s="19"/>
      <c r="IM46" s="19"/>
      <c r="IN46" s="19"/>
      <c r="IO46" s="19"/>
      <c r="IP46" s="19"/>
      <c r="IQ46" s="19"/>
      <c r="IR46" s="19"/>
      <c r="IS46" s="19"/>
      <c r="IT46" s="19"/>
      <c r="IU46" s="19"/>
      <c r="IV46" s="19"/>
    </row>
    <row r="47" spans="2:256" ht="21.95" customHeight="1" x14ac:dyDescent="0.2">
      <c r="B47" s="21" t="s">
        <v>80</v>
      </c>
      <c r="C47" s="22"/>
      <c r="D47" s="22"/>
      <c r="E47" s="737" t="str">
        <f>IF(H8="","",H8)</f>
        <v/>
      </c>
      <c r="F47" s="738"/>
      <c r="G47" s="667" t="s">
        <v>106</v>
      </c>
      <c r="H47" s="668"/>
      <c r="I47" s="654"/>
      <c r="J47" s="654"/>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M47" s="19"/>
      <c r="CN47" s="19"/>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19"/>
      <c r="DT47" s="19"/>
      <c r="DU47" s="19"/>
      <c r="DV47" s="19"/>
      <c r="DW47" s="19"/>
      <c r="DX47" s="19"/>
      <c r="DY47" s="19"/>
      <c r="DZ47" s="19"/>
      <c r="EA47" s="19"/>
      <c r="EB47" s="19"/>
      <c r="EC47" s="19"/>
      <c r="ED47" s="19"/>
      <c r="EE47" s="19"/>
      <c r="EF47" s="19"/>
      <c r="EG47" s="19"/>
      <c r="EH47" s="19"/>
      <c r="EI47" s="19"/>
      <c r="EJ47" s="19"/>
      <c r="EK47" s="19"/>
      <c r="EL47" s="19"/>
      <c r="EM47" s="19"/>
      <c r="EN47" s="19"/>
      <c r="EO47" s="19"/>
      <c r="EP47" s="19"/>
      <c r="EQ47" s="19"/>
      <c r="ER47" s="19"/>
      <c r="ES47" s="19"/>
      <c r="ET47" s="19"/>
      <c r="EU47" s="19"/>
      <c r="EV47" s="19"/>
      <c r="EW47" s="19"/>
      <c r="EX47" s="19"/>
      <c r="EY47" s="19"/>
      <c r="EZ47" s="19"/>
      <c r="FA47" s="19"/>
      <c r="FB47" s="19"/>
      <c r="FC47" s="19"/>
      <c r="FD47" s="19"/>
      <c r="FE47" s="19"/>
      <c r="FF47" s="19"/>
      <c r="FG47" s="19"/>
      <c r="FH47" s="19"/>
      <c r="FI47" s="19"/>
      <c r="FJ47" s="19"/>
      <c r="FK47" s="19"/>
      <c r="FL47" s="19"/>
      <c r="FM47" s="19"/>
      <c r="FN47" s="19"/>
      <c r="FO47" s="19"/>
      <c r="FP47" s="19"/>
      <c r="FQ47" s="19"/>
      <c r="FR47" s="19"/>
      <c r="FS47" s="19"/>
      <c r="FT47" s="19"/>
      <c r="FU47" s="19"/>
      <c r="FV47" s="19"/>
      <c r="FW47" s="19"/>
      <c r="FX47" s="19"/>
      <c r="FY47" s="19"/>
      <c r="FZ47" s="19"/>
      <c r="GA47" s="19"/>
      <c r="GB47" s="19"/>
      <c r="GC47" s="19"/>
      <c r="GD47" s="19"/>
      <c r="GE47" s="19"/>
      <c r="GF47" s="19"/>
      <c r="GG47" s="19"/>
      <c r="GH47" s="19"/>
      <c r="GI47" s="19"/>
      <c r="GJ47" s="19"/>
      <c r="GK47" s="19"/>
      <c r="GL47" s="19"/>
      <c r="GM47" s="19"/>
      <c r="GN47" s="19"/>
      <c r="GO47" s="19"/>
      <c r="GP47" s="19"/>
      <c r="GQ47" s="19"/>
      <c r="GR47" s="19"/>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19"/>
      <c r="HX47" s="19"/>
      <c r="HY47" s="19"/>
      <c r="HZ47" s="19"/>
      <c r="IA47" s="19"/>
      <c r="IB47" s="19"/>
      <c r="IC47" s="19"/>
      <c r="ID47" s="19"/>
      <c r="IE47" s="19"/>
      <c r="IF47" s="19"/>
      <c r="IG47" s="19"/>
      <c r="IH47" s="19"/>
      <c r="II47" s="19"/>
      <c r="IJ47" s="19"/>
      <c r="IK47" s="19"/>
      <c r="IL47" s="19"/>
      <c r="IM47" s="19"/>
      <c r="IN47" s="19"/>
      <c r="IO47" s="19"/>
      <c r="IP47" s="19"/>
      <c r="IQ47" s="19"/>
      <c r="IR47" s="19"/>
      <c r="IS47" s="19"/>
      <c r="IT47" s="19"/>
      <c r="IU47" s="19"/>
      <c r="IV47" s="19"/>
    </row>
    <row r="48" spans="2:256" ht="21.95" customHeight="1" x14ac:dyDescent="0.2">
      <c r="B48" s="21" t="s">
        <v>81</v>
      </c>
      <c r="C48" s="22"/>
      <c r="D48" s="61" t="s">
        <v>1</v>
      </c>
      <c r="E48" s="654"/>
      <c r="F48" s="654"/>
      <c r="G48" s="654"/>
      <c r="H48" s="654"/>
      <c r="I48" s="654"/>
      <c r="J48" s="654"/>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c r="CM48" s="19"/>
      <c r="CN48" s="19"/>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19"/>
      <c r="DT48" s="19"/>
      <c r="DU48" s="19"/>
      <c r="DV48" s="19"/>
      <c r="DW48" s="19"/>
      <c r="DX48" s="19"/>
      <c r="DY48" s="19"/>
      <c r="DZ48" s="19"/>
      <c r="EA48" s="19"/>
      <c r="EB48" s="19"/>
      <c r="EC48" s="19"/>
      <c r="ED48" s="19"/>
      <c r="EE48" s="19"/>
      <c r="EF48" s="19"/>
      <c r="EG48" s="19"/>
      <c r="EH48" s="19"/>
      <c r="EI48" s="19"/>
      <c r="EJ48" s="19"/>
      <c r="EK48" s="19"/>
      <c r="EL48" s="19"/>
      <c r="EM48" s="19"/>
      <c r="EN48" s="19"/>
      <c r="EO48" s="19"/>
      <c r="EP48" s="19"/>
      <c r="EQ48" s="19"/>
      <c r="ER48" s="19"/>
      <c r="ES48" s="19"/>
      <c r="ET48" s="19"/>
      <c r="EU48" s="19"/>
      <c r="EV48" s="19"/>
      <c r="EW48" s="19"/>
      <c r="EX48" s="19"/>
      <c r="EY48" s="19"/>
      <c r="EZ48" s="19"/>
      <c r="FA48" s="19"/>
      <c r="FB48" s="19"/>
      <c r="FC48" s="19"/>
      <c r="FD48" s="19"/>
      <c r="FE48" s="19"/>
      <c r="FF48" s="19"/>
      <c r="FG48" s="19"/>
      <c r="FH48" s="19"/>
      <c r="FI48" s="19"/>
      <c r="FJ48" s="19"/>
      <c r="FK48" s="19"/>
      <c r="FL48" s="19"/>
      <c r="FM48" s="19"/>
      <c r="FN48" s="19"/>
      <c r="FO48" s="19"/>
      <c r="FP48" s="19"/>
      <c r="FQ48" s="19"/>
      <c r="FR48" s="19"/>
      <c r="FS48" s="19"/>
      <c r="FT48" s="19"/>
      <c r="FU48" s="19"/>
      <c r="FV48" s="19"/>
      <c r="FW48" s="19"/>
      <c r="FX48" s="19"/>
      <c r="FY48" s="19"/>
      <c r="FZ48" s="19"/>
      <c r="GA48" s="19"/>
      <c r="GB48" s="19"/>
      <c r="GC48" s="19"/>
      <c r="GD48" s="19"/>
      <c r="GE48" s="19"/>
      <c r="GF48" s="19"/>
      <c r="GG48" s="19"/>
      <c r="GH48" s="19"/>
      <c r="GI48" s="19"/>
      <c r="GJ48" s="19"/>
      <c r="GK48" s="19"/>
      <c r="GL48" s="19"/>
      <c r="GM48" s="19"/>
      <c r="GN48" s="19"/>
      <c r="GO48" s="19"/>
      <c r="GP48" s="19"/>
      <c r="GQ48" s="19"/>
      <c r="GR48" s="19"/>
      <c r="GS48" s="19"/>
      <c r="GT48" s="19"/>
      <c r="GU48" s="19"/>
      <c r="GV48" s="19"/>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19"/>
      <c r="HX48" s="19"/>
      <c r="HY48" s="19"/>
      <c r="HZ48" s="19"/>
      <c r="IA48" s="19"/>
      <c r="IB48" s="19"/>
      <c r="IC48" s="19"/>
      <c r="ID48" s="19"/>
      <c r="IE48" s="19"/>
      <c r="IF48" s="19"/>
      <c r="IG48" s="19"/>
      <c r="IH48" s="19"/>
      <c r="II48" s="19"/>
      <c r="IJ48" s="19"/>
      <c r="IK48" s="19"/>
      <c r="IL48" s="19"/>
      <c r="IM48" s="19"/>
      <c r="IN48" s="19"/>
      <c r="IO48" s="19"/>
      <c r="IP48" s="19"/>
      <c r="IQ48" s="19"/>
      <c r="IR48" s="19"/>
      <c r="IS48" s="19"/>
      <c r="IT48" s="19"/>
      <c r="IU48" s="19"/>
      <c r="IV48" s="19"/>
    </row>
    <row r="49" spans="2:256" ht="37.5" customHeight="1" x14ac:dyDescent="0.2">
      <c r="B49" s="21" t="s">
        <v>82</v>
      </c>
      <c r="C49" s="22"/>
      <c r="D49" s="22"/>
      <c r="E49" s="705"/>
      <c r="F49" s="746"/>
      <c r="G49" s="746"/>
      <c r="H49" s="746"/>
      <c r="I49" s="746"/>
      <c r="J49" s="706"/>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c r="CM49" s="19"/>
      <c r="CN49" s="19"/>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19"/>
      <c r="DT49" s="19"/>
      <c r="DU49" s="19"/>
      <c r="DV49" s="19"/>
      <c r="DW49" s="19"/>
      <c r="DX49" s="19"/>
      <c r="DY49" s="19"/>
      <c r="DZ49" s="19"/>
      <c r="EA49" s="19"/>
      <c r="EB49" s="19"/>
      <c r="EC49" s="19"/>
      <c r="ED49" s="19"/>
      <c r="EE49" s="19"/>
      <c r="EF49" s="19"/>
      <c r="EG49" s="19"/>
      <c r="EH49" s="19"/>
      <c r="EI49" s="19"/>
      <c r="EJ49" s="19"/>
      <c r="EK49" s="19"/>
      <c r="EL49" s="19"/>
      <c r="EM49" s="19"/>
      <c r="EN49" s="19"/>
      <c r="EO49" s="19"/>
      <c r="EP49" s="19"/>
      <c r="EQ49" s="19"/>
      <c r="ER49" s="19"/>
      <c r="ES49" s="19"/>
      <c r="ET49" s="19"/>
      <c r="EU49" s="19"/>
      <c r="EV49" s="19"/>
      <c r="EW49" s="19"/>
      <c r="EX49" s="19"/>
      <c r="EY49" s="19"/>
      <c r="EZ49" s="19"/>
      <c r="FA49" s="19"/>
      <c r="FB49" s="19"/>
      <c r="FC49" s="19"/>
      <c r="FD49" s="19"/>
      <c r="FE49" s="19"/>
      <c r="FF49" s="19"/>
      <c r="FG49" s="19"/>
      <c r="FH49" s="19"/>
      <c r="FI49" s="19"/>
      <c r="FJ49" s="19"/>
      <c r="FK49" s="19"/>
      <c r="FL49" s="19"/>
      <c r="FM49" s="19"/>
      <c r="FN49" s="19"/>
      <c r="FO49" s="19"/>
      <c r="FP49" s="19"/>
      <c r="FQ49" s="19"/>
      <c r="FR49" s="19"/>
      <c r="FS49" s="19"/>
      <c r="FT49" s="19"/>
      <c r="FU49" s="19"/>
      <c r="FV49" s="19"/>
      <c r="FW49" s="19"/>
      <c r="FX49" s="19"/>
      <c r="FY49" s="19"/>
      <c r="FZ49" s="19"/>
      <c r="GA49" s="19"/>
      <c r="GB49" s="19"/>
      <c r="GC49" s="19"/>
      <c r="GD49" s="19"/>
      <c r="GE49" s="19"/>
      <c r="GF49" s="19"/>
      <c r="GG49" s="19"/>
      <c r="GH49" s="19"/>
      <c r="GI49" s="19"/>
      <c r="GJ49" s="19"/>
      <c r="GK49" s="19"/>
      <c r="GL49" s="19"/>
      <c r="GM49" s="19"/>
      <c r="GN49" s="19"/>
      <c r="GO49" s="19"/>
      <c r="GP49" s="19"/>
      <c r="GQ49" s="19"/>
      <c r="GR49" s="19"/>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19"/>
      <c r="HX49" s="19"/>
      <c r="HY49" s="19"/>
      <c r="HZ49" s="19"/>
      <c r="IA49" s="19"/>
      <c r="IB49" s="19"/>
      <c r="IC49" s="19"/>
      <c r="ID49" s="19"/>
      <c r="IE49" s="19"/>
      <c r="IF49" s="19"/>
      <c r="IG49" s="19"/>
      <c r="IH49" s="19"/>
      <c r="II49" s="19"/>
      <c r="IJ49" s="19"/>
      <c r="IK49" s="19"/>
      <c r="IL49" s="19"/>
      <c r="IM49" s="19"/>
      <c r="IN49" s="19"/>
      <c r="IO49" s="19"/>
      <c r="IP49" s="19"/>
      <c r="IQ49" s="19"/>
      <c r="IR49" s="19"/>
      <c r="IS49" s="19"/>
      <c r="IT49" s="19"/>
      <c r="IU49" s="19"/>
      <c r="IV49" s="19"/>
    </row>
    <row r="50" spans="2:256" ht="21.95" customHeight="1" x14ac:dyDescent="0.2">
      <c r="B50" s="21" t="s">
        <v>34</v>
      </c>
      <c r="C50" s="22"/>
      <c r="D50" s="22"/>
      <c r="E50" s="654"/>
      <c r="F50" s="654"/>
      <c r="G50" s="654"/>
      <c r="H50" s="654"/>
      <c r="I50" s="654"/>
      <c r="J50" s="654"/>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row>
    <row r="51" spans="2:256" ht="21.95" customHeight="1" x14ac:dyDescent="0.2">
      <c r="B51" s="21" t="s">
        <v>83</v>
      </c>
      <c r="C51" s="22"/>
      <c r="D51" s="22"/>
      <c r="E51" s="35"/>
      <c r="F51" s="33" t="s">
        <v>144</v>
      </c>
      <c r="G51" s="777" t="s">
        <v>89</v>
      </c>
      <c r="H51" s="778"/>
      <c r="I51" s="654"/>
      <c r="J51" s="654"/>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9"/>
      <c r="EY51" s="19"/>
      <c r="EZ51" s="19"/>
      <c r="FA51" s="19"/>
      <c r="FB51" s="19"/>
      <c r="FC51" s="19"/>
      <c r="FD51" s="19"/>
      <c r="FE51" s="19"/>
      <c r="FF51" s="19"/>
      <c r="FG51" s="19"/>
      <c r="FH51" s="19"/>
      <c r="FI51" s="19"/>
      <c r="FJ51" s="19"/>
      <c r="FK51" s="19"/>
      <c r="FL51" s="19"/>
      <c r="FM51" s="19"/>
      <c r="FN51" s="19"/>
      <c r="FO51" s="19"/>
      <c r="FP51" s="19"/>
      <c r="FQ51" s="19"/>
      <c r="FR51" s="19"/>
      <c r="FS51" s="19"/>
      <c r="FT51" s="19"/>
      <c r="FU51" s="19"/>
      <c r="FV51" s="19"/>
      <c r="FW51" s="19"/>
      <c r="FX51" s="19"/>
      <c r="FY51" s="19"/>
      <c r="FZ51" s="19"/>
      <c r="GA51" s="19"/>
      <c r="GB51" s="19"/>
      <c r="GC51" s="19"/>
      <c r="GD51" s="19"/>
      <c r="GE51" s="19"/>
      <c r="GF51" s="19"/>
      <c r="GG51" s="19"/>
      <c r="GH51" s="19"/>
      <c r="GI51" s="19"/>
      <c r="GJ51" s="19"/>
      <c r="GK51" s="19"/>
      <c r="GL51" s="19"/>
      <c r="GM51" s="19"/>
      <c r="GN51" s="19"/>
      <c r="GO51" s="19"/>
      <c r="GP51" s="19"/>
      <c r="GQ51" s="19"/>
      <c r="GR51" s="19"/>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19"/>
      <c r="HX51" s="19"/>
      <c r="HY51" s="19"/>
      <c r="HZ51" s="19"/>
      <c r="IA51" s="19"/>
      <c r="IB51" s="19"/>
      <c r="IC51" s="19"/>
      <c r="ID51" s="19"/>
      <c r="IE51" s="19"/>
      <c r="IF51" s="19"/>
      <c r="IG51" s="19"/>
      <c r="IH51" s="19"/>
      <c r="II51" s="19"/>
      <c r="IJ51" s="19"/>
      <c r="IK51" s="19"/>
      <c r="IL51" s="19"/>
      <c r="IM51" s="19"/>
      <c r="IN51" s="19"/>
      <c r="IO51" s="19"/>
      <c r="IP51" s="19"/>
      <c r="IQ51" s="19"/>
      <c r="IR51" s="19"/>
      <c r="IS51" s="19"/>
      <c r="IT51" s="19"/>
      <c r="IU51" s="19"/>
      <c r="IV51" s="19"/>
    </row>
    <row r="52" spans="2:256" ht="21.95" customHeight="1" x14ac:dyDescent="0.2">
      <c r="B52" s="21" t="s">
        <v>84</v>
      </c>
      <c r="C52" s="22"/>
      <c r="D52" s="22"/>
      <c r="E52" s="26"/>
      <c r="F52" s="22" t="s">
        <v>35</v>
      </c>
      <c r="G52" s="62"/>
      <c r="H52" s="26"/>
      <c r="I52" s="63" t="s">
        <v>36</v>
      </c>
      <c r="J52" s="64"/>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9"/>
      <c r="EY52" s="19"/>
      <c r="EZ52" s="19"/>
      <c r="FA52" s="19"/>
      <c r="FB52" s="19"/>
      <c r="FC52" s="19"/>
      <c r="FD52" s="19"/>
      <c r="FE52" s="19"/>
      <c r="FF52" s="19"/>
      <c r="FG52" s="19"/>
      <c r="FH52" s="19"/>
      <c r="FI52" s="19"/>
      <c r="FJ52" s="19"/>
      <c r="FK52" s="19"/>
      <c r="FL52" s="19"/>
      <c r="FM52" s="19"/>
      <c r="FN52" s="19"/>
      <c r="FO52" s="19"/>
      <c r="FP52" s="19"/>
      <c r="FQ52" s="19"/>
      <c r="FR52" s="19"/>
      <c r="FS52" s="19"/>
      <c r="FT52" s="19"/>
      <c r="FU52" s="19"/>
      <c r="FV52" s="19"/>
      <c r="FW52" s="19"/>
      <c r="FX52" s="19"/>
      <c r="FY52" s="19"/>
      <c r="FZ52" s="19"/>
      <c r="GA52" s="19"/>
      <c r="GB52" s="19"/>
      <c r="GC52" s="19"/>
      <c r="GD52" s="19"/>
      <c r="GE52" s="19"/>
      <c r="GF52" s="19"/>
      <c r="GG52" s="19"/>
      <c r="GH52" s="19"/>
      <c r="GI52" s="19"/>
      <c r="GJ52" s="19"/>
      <c r="GK52" s="19"/>
      <c r="GL52" s="19"/>
      <c r="GM52" s="19"/>
      <c r="GN52" s="19"/>
      <c r="GO52" s="19"/>
      <c r="GP52" s="19"/>
      <c r="GQ52" s="19"/>
      <c r="GR52" s="19"/>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19"/>
      <c r="HX52" s="19"/>
      <c r="HY52" s="19"/>
      <c r="HZ52" s="19"/>
      <c r="IA52" s="19"/>
      <c r="IB52" s="19"/>
      <c r="IC52" s="19"/>
      <c r="ID52" s="19"/>
      <c r="IE52" s="19"/>
      <c r="IF52" s="19"/>
      <c r="IG52" s="19"/>
      <c r="IH52" s="19"/>
      <c r="II52" s="19"/>
      <c r="IJ52" s="19"/>
      <c r="IK52" s="19"/>
      <c r="IL52" s="19"/>
      <c r="IM52" s="19"/>
      <c r="IN52" s="19"/>
      <c r="IO52" s="19"/>
      <c r="IP52" s="19"/>
      <c r="IQ52" s="19"/>
      <c r="IR52" s="19"/>
      <c r="IS52" s="19"/>
      <c r="IT52" s="19"/>
      <c r="IU52" s="19"/>
      <c r="IV52" s="19"/>
    </row>
    <row r="53" spans="2:256" ht="21.95" customHeight="1" x14ac:dyDescent="0.2">
      <c r="B53" s="21" t="s">
        <v>2</v>
      </c>
      <c r="C53" s="22"/>
      <c r="D53" s="22"/>
      <c r="E53" s="26"/>
      <c r="F53" s="31" t="s">
        <v>50</v>
      </c>
      <c r="G53" s="30"/>
      <c r="H53" s="56"/>
      <c r="I53" s="30"/>
      <c r="J53" s="32"/>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9"/>
      <c r="EY53" s="19"/>
      <c r="EZ53" s="19"/>
      <c r="FA53" s="19"/>
      <c r="FB53" s="19"/>
      <c r="FC53" s="19"/>
      <c r="FD53" s="19"/>
      <c r="FE53" s="19"/>
      <c r="FF53" s="19"/>
      <c r="FG53" s="19"/>
      <c r="FH53" s="19"/>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19"/>
      <c r="GN53" s="19"/>
      <c r="GO53" s="19"/>
      <c r="GP53" s="19"/>
      <c r="GQ53" s="19"/>
      <c r="GR53" s="19"/>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19"/>
      <c r="HX53" s="19"/>
      <c r="HY53" s="19"/>
      <c r="HZ53" s="19"/>
      <c r="IA53" s="19"/>
      <c r="IB53" s="19"/>
      <c r="IC53" s="19"/>
      <c r="ID53" s="19"/>
      <c r="IE53" s="19"/>
      <c r="IF53" s="19"/>
      <c r="IG53" s="19"/>
      <c r="IH53" s="19"/>
      <c r="II53" s="19"/>
      <c r="IJ53" s="19"/>
      <c r="IK53" s="19"/>
      <c r="IL53" s="19"/>
      <c r="IM53" s="19"/>
      <c r="IN53" s="19"/>
      <c r="IO53" s="19"/>
      <c r="IP53" s="19"/>
      <c r="IQ53" s="19"/>
      <c r="IR53" s="19"/>
      <c r="IS53" s="19"/>
      <c r="IT53" s="19"/>
      <c r="IU53" s="19"/>
      <c r="IV53" s="19"/>
    </row>
    <row r="54" spans="2:256" ht="21.95" customHeight="1" x14ac:dyDescent="0.2">
      <c r="B54" s="21" t="s">
        <v>15</v>
      </c>
      <c r="C54" s="22"/>
      <c r="D54" s="22"/>
      <c r="E54" s="654"/>
      <c r="F54" s="654"/>
      <c r="G54" s="654"/>
      <c r="H54" s="654"/>
      <c r="I54" s="654"/>
      <c r="J54" s="654"/>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9"/>
      <c r="EY54" s="19"/>
      <c r="EZ54" s="19"/>
      <c r="FA54" s="19"/>
      <c r="FB54" s="19"/>
      <c r="FC54" s="19"/>
      <c r="FD54" s="19"/>
      <c r="FE54" s="19"/>
      <c r="FF54" s="19"/>
      <c r="FG54" s="19"/>
      <c r="FH54" s="19"/>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19"/>
      <c r="GN54" s="19"/>
      <c r="GO54" s="19"/>
      <c r="GP54" s="19"/>
      <c r="GQ54" s="19"/>
      <c r="GR54" s="19"/>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19"/>
      <c r="HX54" s="19"/>
      <c r="HY54" s="19"/>
      <c r="HZ54" s="19"/>
      <c r="IA54" s="19"/>
      <c r="IB54" s="19"/>
      <c r="IC54" s="19"/>
      <c r="ID54" s="19"/>
      <c r="IE54" s="19"/>
      <c r="IF54" s="19"/>
      <c r="IG54" s="19"/>
      <c r="IH54" s="19"/>
      <c r="II54" s="19"/>
      <c r="IJ54" s="19"/>
      <c r="IK54" s="19"/>
      <c r="IL54" s="19"/>
      <c r="IM54" s="19"/>
      <c r="IN54" s="19"/>
      <c r="IO54" s="19"/>
      <c r="IP54" s="19"/>
      <c r="IQ54" s="19"/>
      <c r="IR54" s="19"/>
      <c r="IS54" s="19"/>
      <c r="IT54" s="19"/>
      <c r="IU54" s="19"/>
      <c r="IV54" s="19"/>
    </row>
    <row r="55" spans="2:256" ht="21.95" customHeight="1" x14ac:dyDescent="0.2">
      <c r="B55" s="21" t="s">
        <v>163</v>
      </c>
      <c r="C55" s="22"/>
      <c r="D55" s="22"/>
      <c r="E55" s="702"/>
      <c r="F55" s="702"/>
      <c r="G55" s="702"/>
      <c r="H55" s="702"/>
      <c r="I55" s="702"/>
      <c r="J55" s="702"/>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9"/>
      <c r="EY55" s="19"/>
      <c r="EZ55" s="19"/>
      <c r="FA55" s="19"/>
      <c r="FB55" s="19"/>
      <c r="FC55" s="19"/>
      <c r="FD55" s="19"/>
      <c r="FE55" s="19"/>
      <c r="FF55" s="19"/>
      <c r="FG55" s="19"/>
      <c r="FH55" s="19"/>
      <c r="FI55" s="19"/>
      <c r="FJ55" s="19"/>
      <c r="FK55" s="19"/>
      <c r="FL55" s="19"/>
      <c r="FM55" s="19"/>
      <c r="FN55" s="19"/>
      <c r="FO55" s="19"/>
      <c r="FP55" s="19"/>
      <c r="FQ55" s="19"/>
      <c r="FR55" s="19"/>
      <c r="FS55" s="19"/>
      <c r="FT55" s="19"/>
      <c r="FU55" s="19"/>
      <c r="FV55" s="19"/>
      <c r="FW55" s="19"/>
      <c r="FX55" s="19"/>
      <c r="FY55" s="19"/>
      <c r="FZ55" s="19"/>
      <c r="GA55" s="19"/>
      <c r="GB55" s="19"/>
      <c r="GC55" s="19"/>
      <c r="GD55" s="19"/>
      <c r="GE55" s="19"/>
      <c r="GF55" s="19"/>
      <c r="GG55" s="19"/>
      <c r="GH55" s="19"/>
      <c r="GI55" s="19"/>
      <c r="GJ55" s="19"/>
      <c r="GK55" s="19"/>
      <c r="GL55" s="19"/>
      <c r="GM55" s="19"/>
      <c r="GN55" s="19"/>
      <c r="GO55" s="19"/>
      <c r="GP55" s="19"/>
      <c r="GQ55" s="19"/>
      <c r="GR55" s="19"/>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19"/>
      <c r="HX55" s="19"/>
      <c r="HY55" s="19"/>
      <c r="HZ55" s="19"/>
      <c r="IA55" s="19"/>
      <c r="IB55" s="19"/>
      <c r="IC55" s="19"/>
      <c r="ID55" s="19"/>
      <c r="IE55" s="19"/>
      <c r="IF55" s="19"/>
      <c r="IG55" s="19"/>
      <c r="IH55" s="19"/>
      <c r="II55" s="19"/>
      <c r="IJ55" s="19"/>
      <c r="IK55" s="19"/>
      <c r="IL55" s="19"/>
      <c r="IM55" s="19"/>
      <c r="IN55" s="19"/>
      <c r="IO55" s="19"/>
      <c r="IP55" s="19"/>
      <c r="IQ55" s="19"/>
      <c r="IR55" s="19"/>
      <c r="IS55" s="19"/>
      <c r="IT55" s="19"/>
      <c r="IU55" s="19"/>
      <c r="IV55" s="19"/>
    </row>
    <row r="56" spans="2:256" ht="27.75" customHeight="1" x14ac:dyDescent="0.2">
      <c r="B56" s="21" t="s">
        <v>37</v>
      </c>
      <c r="C56" s="22"/>
      <c r="D56" s="22"/>
      <c r="E56" s="713"/>
      <c r="F56" s="748"/>
      <c r="G56" s="748"/>
      <c r="H56" s="748"/>
      <c r="I56" s="748"/>
      <c r="J56" s="74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9"/>
      <c r="EY56" s="19"/>
      <c r="EZ56" s="19"/>
      <c r="FA56" s="19"/>
      <c r="FB56" s="19"/>
      <c r="FC56" s="19"/>
      <c r="FD56" s="19"/>
      <c r="FE56" s="19"/>
      <c r="FF56" s="19"/>
      <c r="FG56" s="19"/>
      <c r="FH56" s="19"/>
      <c r="FI56" s="19"/>
      <c r="FJ56" s="19"/>
      <c r="FK56" s="19"/>
      <c r="FL56" s="19"/>
      <c r="FM56" s="19"/>
      <c r="FN56" s="19"/>
      <c r="FO56" s="19"/>
      <c r="FP56" s="19"/>
      <c r="FQ56" s="19"/>
      <c r="FR56" s="19"/>
      <c r="FS56" s="19"/>
      <c r="FT56" s="19"/>
      <c r="FU56" s="19"/>
      <c r="FV56" s="19"/>
      <c r="FW56" s="19"/>
      <c r="FX56" s="19"/>
      <c r="FY56" s="19"/>
      <c r="FZ56" s="19"/>
      <c r="GA56" s="19"/>
      <c r="GB56" s="19"/>
      <c r="GC56" s="19"/>
      <c r="GD56" s="19"/>
      <c r="GE56" s="19"/>
      <c r="GF56" s="19"/>
      <c r="GG56" s="19"/>
      <c r="GH56" s="19"/>
      <c r="GI56" s="19"/>
      <c r="GJ56" s="19"/>
      <c r="GK56" s="19"/>
      <c r="GL56" s="19"/>
      <c r="GM56" s="19"/>
      <c r="GN56" s="19"/>
      <c r="GO56" s="19"/>
      <c r="GP56" s="19"/>
      <c r="GQ56" s="19"/>
      <c r="GR56" s="19"/>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19"/>
      <c r="HX56" s="19"/>
      <c r="HY56" s="19"/>
      <c r="HZ56" s="19"/>
      <c r="IA56" s="19"/>
      <c r="IB56" s="19"/>
      <c r="IC56" s="19"/>
      <c r="ID56" s="19"/>
      <c r="IE56" s="19"/>
      <c r="IF56" s="19"/>
      <c r="IG56" s="19"/>
      <c r="IH56" s="19"/>
      <c r="II56" s="19"/>
      <c r="IJ56" s="19"/>
      <c r="IK56" s="19"/>
      <c r="IL56" s="19"/>
      <c r="IM56" s="19"/>
      <c r="IN56" s="19"/>
      <c r="IO56" s="19"/>
      <c r="IP56" s="19"/>
      <c r="IQ56" s="19"/>
      <c r="IR56" s="19"/>
      <c r="IS56" s="19"/>
      <c r="IT56" s="19"/>
      <c r="IU56" s="19"/>
      <c r="IV56" s="19"/>
    </row>
    <row r="57" spans="2:256" ht="21.95" customHeight="1" x14ac:dyDescent="0.2">
      <c r="B57" s="21" t="s">
        <v>3</v>
      </c>
      <c r="C57" s="22"/>
      <c r="D57" s="22"/>
      <c r="E57" s="40"/>
      <c r="F57" s="33"/>
      <c r="G57" s="29"/>
      <c r="H57" s="29"/>
      <c r="I57" s="29"/>
      <c r="J57" s="34"/>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9"/>
      <c r="EY57" s="19"/>
      <c r="EZ57" s="19"/>
      <c r="FA57" s="19"/>
      <c r="FB57" s="19"/>
      <c r="FC57" s="19"/>
      <c r="FD57" s="19"/>
      <c r="FE57" s="19"/>
      <c r="FF57" s="19"/>
      <c r="FG57" s="19"/>
      <c r="FH57" s="19"/>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19"/>
      <c r="GN57" s="19"/>
      <c r="GO57" s="19"/>
      <c r="GP57" s="19"/>
      <c r="GQ57" s="19"/>
      <c r="GR57" s="19"/>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19"/>
      <c r="HX57" s="19"/>
      <c r="HY57" s="19"/>
      <c r="HZ57" s="19"/>
      <c r="IA57" s="19"/>
      <c r="IB57" s="19"/>
      <c r="IC57" s="19"/>
      <c r="ID57" s="19"/>
      <c r="IE57" s="19"/>
      <c r="IF57" s="19"/>
      <c r="IG57" s="19"/>
      <c r="IH57" s="19"/>
      <c r="II57" s="19"/>
      <c r="IJ57" s="19"/>
      <c r="IK57" s="19"/>
      <c r="IL57" s="19"/>
      <c r="IM57" s="19"/>
      <c r="IN57" s="19"/>
      <c r="IO57" s="19"/>
      <c r="IP57" s="19"/>
      <c r="IQ57" s="19"/>
      <c r="IR57" s="19"/>
      <c r="IS57" s="19"/>
      <c r="IT57" s="19"/>
      <c r="IU57" s="19"/>
      <c r="IV57" s="19"/>
    </row>
    <row r="58" spans="2:256" ht="21.95" customHeight="1" x14ac:dyDescent="0.2">
      <c r="B58" s="21" t="s">
        <v>5</v>
      </c>
      <c r="C58" s="22"/>
      <c r="D58" s="22"/>
      <c r="E58" s="26"/>
      <c r="F58" s="22"/>
      <c r="G58" s="22"/>
      <c r="H58" s="22"/>
      <c r="I58" s="28"/>
      <c r="J58" s="24"/>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9"/>
      <c r="EY58" s="19"/>
      <c r="EZ58" s="19"/>
      <c r="FA58" s="19"/>
      <c r="FB58" s="19"/>
      <c r="FC58" s="19"/>
      <c r="FD58" s="19"/>
      <c r="FE58" s="19"/>
      <c r="FF58" s="19"/>
      <c r="FG58" s="19"/>
      <c r="FH58" s="19"/>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19"/>
      <c r="GN58" s="19"/>
      <c r="GO58" s="19"/>
      <c r="GP58" s="19"/>
      <c r="GQ58" s="19"/>
      <c r="GR58" s="19"/>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19"/>
      <c r="HX58" s="19"/>
      <c r="HY58" s="19"/>
      <c r="HZ58" s="19"/>
      <c r="IA58" s="19"/>
      <c r="IB58" s="19"/>
      <c r="IC58" s="19"/>
      <c r="ID58" s="19"/>
      <c r="IE58" s="19"/>
      <c r="IF58" s="19"/>
      <c r="IG58" s="19"/>
      <c r="IH58" s="19"/>
      <c r="II58" s="19"/>
      <c r="IJ58" s="19"/>
      <c r="IK58" s="19"/>
      <c r="IL58" s="19"/>
      <c r="IM58" s="19"/>
      <c r="IN58" s="19"/>
      <c r="IO58" s="19"/>
      <c r="IP58" s="19"/>
      <c r="IQ58" s="19"/>
      <c r="IR58" s="19"/>
      <c r="IS58" s="19"/>
      <c r="IT58" s="19"/>
      <c r="IU58" s="19"/>
      <c r="IV58" s="19"/>
    </row>
    <row r="59" spans="2:256" ht="21.95" customHeight="1" x14ac:dyDescent="0.2">
      <c r="B59" s="21" t="s">
        <v>29</v>
      </c>
      <c r="C59" s="22"/>
      <c r="D59" s="22"/>
      <c r="E59" s="26"/>
      <c r="F59" s="22"/>
      <c r="G59" s="22"/>
      <c r="H59" s="22"/>
      <c r="I59" s="28"/>
      <c r="J59" s="24"/>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9"/>
      <c r="EY59" s="19"/>
      <c r="EZ59" s="19"/>
      <c r="FA59" s="19"/>
      <c r="FB59" s="19"/>
      <c r="FC59" s="19"/>
      <c r="FD59" s="19"/>
      <c r="FE59" s="19"/>
      <c r="FF59" s="19"/>
      <c r="FG59" s="19"/>
      <c r="FH59" s="19"/>
      <c r="FI59" s="19"/>
      <c r="FJ59" s="19"/>
      <c r="FK59" s="19"/>
      <c r="FL59" s="19"/>
      <c r="FM59" s="19"/>
      <c r="FN59" s="19"/>
      <c r="FO59" s="19"/>
      <c r="FP59" s="19"/>
      <c r="FQ59" s="19"/>
      <c r="FR59" s="19"/>
      <c r="FS59" s="19"/>
      <c r="FT59" s="19"/>
      <c r="FU59" s="19"/>
      <c r="FV59" s="19"/>
      <c r="FW59" s="19"/>
      <c r="FX59" s="19"/>
      <c r="FY59" s="19"/>
      <c r="FZ59" s="19"/>
      <c r="GA59" s="19"/>
      <c r="GB59" s="19"/>
      <c r="GC59" s="19"/>
      <c r="GD59" s="19"/>
      <c r="GE59" s="19"/>
      <c r="GF59" s="19"/>
      <c r="GG59" s="19"/>
      <c r="GH59" s="19"/>
      <c r="GI59" s="19"/>
      <c r="GJ59" s="19"/>
      <c r="GK59" s="19"/>
      <c r="GL59" s="19"/>
      <c r="GM59" s="19"/>
      <c r="GN59" s="19"/>
      <c r="GO59" s="19"/>
      <c r="GP59" s="19"/>
      <c r="GQ59" s="19"/>
      <c r="GR59" s="19"/>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19"/>
      <c r="HX59" s="19"/>
      <c r="HY59" s="19"/>
      <c r="HZ59" s="19"/>
      <c r="IA59" s="19"/>
      <c r="IB59" s="19"/>
      <c r="IC59" s="19"/>
      <c r="ID59" s="19"/>
      <c r="IE59" s="19"/>
      <c r="IF59" s="19"/>
      <c r="IG59" s="19"/>
      <c r="IH59" s="19"/>
      <c r="II59" s="19"/>
      <c r="IJ59" s="19"/>
      <c r="IK59" s="19"/>
      <c r="IL59" s="19"/>
      <c r="IM59" s="19"/>
      <c r="IN59" s="19"/>
      <c r="IO59" s="19"/>
      <c r="IP59" s="19"/>
      <c r="IQ59" s="19"/>
      <c r="IR59" s="19"/>
      <c r="IS59" s="19"/>
      <c r="IT59" s="19"/>
      <c r="IU59" s="19"/>
      <c r="IV59" s="19"/>
    </row>
    <row r="60" spans="2:256" ht="21.95" customHeight="1" x14ac:dyDescent="0.2">
      <c r="B60" s="21" t="s">
        <v>6</v>
      </c>
      <c r="C60" s="22"/>
      <c r="D60" s="22"/>
      <c r="E60" s="26"/>
      <c r="F60" s="22"/>
      <c r="G60" s="28"/>
      <c r="H60" s="28"/>
      <c r="I60" s="28"/>
      <c r="J60" s="24"/>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9"/>
      <c r="EY60" s="19"/>
      <c r="EZ60" s="19"/>
      <c r="FA60" s="19"/>
      <c r="FB60" s="19"/>
      <c r="FC60" s="19"/>
      <c r="FD60" s="19"/>
      <c r="FE60" s="19"/>
      <c r="FF60" s="19"/>
      <c r="FG60" s="19"/>
      <c r="FH60" s="19"/>
      <c r="FI60" s="19"/>
      <c r="FJ60" s="19"/>
      <c r="FK60" s="19"/>
      <c r="FL60" s="19"/>
      <c r="FM60" s="19"/>
      <c r="FN60" s="19"/>
      <c r="FO60" s="19"/>
      <c r="FP60" s="19"/>
      <c r="FQ60" s="19"/>
      <c r="FR60" s="19"/>
      <c r="FS60" s="19"/>
      <c r="FT60" s="19"/>
      <c r="FU60" s="19"/>
      <c r="FV60" s="19"/>
      <c r="FW60" s="19"/>
      <c r="FX60" s="19"/>
      <c r="FY60" s="19"/>
      <c r="FZ60" s="19"/>
      <c r="GA60" s="19"/>
      <c r="GB60" s="19"/>
      <c r="GC60" s="19"/>
      <c r="GD60" s="19"/>
      <c r="GE60" s="19"/>
      <c r="GF60" s="19"/>
      <c r="GG60" s="19"/>
      <c r="GH60" s="19"/>
      <c r="GI60" s="19"/>
      <c r="GJ60" s="19"/>
      <c r="GK60" s="19"/>
      <c r="GL60" s="19"/>
      <c r="GM60" s="19"/>
      <c r="GN60" s="19"/>
      <c r="GO60" s="19"/>
      <c r="GP60" s="19"/>
      <c r="GQ60" s="19"/>
      <c r="GR60" s="19"/>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19"/>
      <c r="HX60" s="19"/>
      <c r="HY60" s="19"/>
      <c r="HZ60" s="19"/>
      <c r="IA60" s="19"/>
      <c r="IB60" s="19"/>
      <c r="IC60" s="19"/>
      <c r="ID60" s="19"/>
      <c r="IE60" s="19"/>
      <c r="IF60" s="19"/>
      <c r="IG60" s="19"/>
      <c r="IH60" s="19"/>
      <c r="II60" s="19"/>
      <c r="IJ60" s="19"/>
      <c r="IK60" s="19"/>
      <c r="IL60" s="19"/>
      <c r="IM60" s="19"/>
      <c r="IN60" s="19"/>
      <c r="IO60" s="19"/>
      <c r="IP60" s="19"/>
      <c r="IQ60" s="19"/>
      <c r="IR60" s="19"/>
      <c r="IS60" s="19"/>
      <c r="IT60" s="19"/>
      <c r="IU60" s="19"/>
      <c r="IV60" s="19"/>
    </row>
    <row r="61" spans="2:256" ht="21.95" customHeight="1" x14ac:dyDescent="0.2">
      <c r="B61" s="21" t="s">
        <v>4</v>
      </c>
      <c r="C61" s="22"/>
      <c r="D61" s="22"/>
      <c r="E61" s="26"/>
      <c r="F61" s="22"/>
      <c r="G61" s="28"/>
      <c r="H61" s="28"/>
      <c r="I61" s="28"/>
      <c r="J61" s="24"/>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9"/>
      <c r="EY61" s="19"/>
      <c r="EZ61" s="19"/>
      <c r="FA61" s="19"/>
      <c r="FB61" s="19"/>
      <c r="FC61" s="19"/>
      <c r="FD61" s="19"/>
      <c r="FE61" s="19"/>
      <c r="FF61" s="19"/>
      <c r="FG61" s="19"/>
      <c r="FH61" s="19"/>
      <c r="FI61" s="19"/>
      <c r="FJ61" s="19"/>
      <c r="FK61" s="19"/>
      <c r="FL61" s="19"/>
      <c r="FM61" s="19"/>
      <c r="FN61" s="19"/>
      <c r="FO61" s="19"/>
      <c r="FP61" s="19"/>
      <c r="FQ61" s="19"/>
      <c r="FR61" s="19"/>
      <c r="FS61" s="19"/>
      <c r="FT61" s="19"/>
      <c r="FU61" s="19"/>
      <c r="FV61" s="19"/>
      <c r="FW61" s="19"/>
      <c r="FX61" s="19"/>
      <c r="FY61" s="19"/>
      <c r="FZ61" s="19"/>
      <c r="GA61" s="19"/>
      <c r="GB61" s="19"/>
      <c r="GC61" s="19"/>
      <c r="GD61" s="19"/>
      <c r="GE61" s="19"/>
      <c r="GF61" s="19"/>
      <c r="GG61" s="19"/>
      <c r="GH61" s="19"/>
      <c r="GI61" s="19"/>
      <c r="GJ61" s="19"/>
      <c r="GK61" s="19"/>
      <c r="GL61" s="19"/>
      <c r="GM61" s="19"/>
      <c r="GN61" s="19"/>
      <c r="GO61" s="19"/>
      <c r="GP61" s="19"/>
      <c r="GQ61" s="19"/>
      <c r="GR61" s="19"/>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19"/>
      <c r="HX61" s="19"/>
      <c r="HY61" s="19"/>
      <c r="HZ61" s="19"/>
      <c r="IA61" s="19"/>
      <c r="IB61" s="19"/>
      <c r="IC61" s="19"/>
      <c r="ID61" s="19"/>
      <c r="IE61" s="19"/>
      <c r="IF61" s="19"/>
      <c r="IG61" s="19"/>
      <c r="IH61" s="19"/>
      <c r="II61" s="19"/>
      <c r="IJ61" s="19"/>
      <c r="IK61" s="19"/>
      <c r="IL61" s="19"/>
      <c r="IM61" s="19"/>
      <c r="IN61" s="19"/>
      <c r="IO61" s="19"/>
      <c r="IP61" s="19"/>
      <c r="IQ61" s="19"/>
      <c r="IR61" s="19"/>
      <c r="IS61" s="19"/>
      <c r="IT61" s="19"/>
      <c r="IU61" s="19"/>
      <c r="IV61" s="19"/>
    </row>
    <row r="62" spans="2:256" ht="21.95" customHeight="1" x14ac:dyDescent="0.2">
      <c r="B62" s="21" t="s">
        <v>7</v>
      </c>
      <c r="C62" s="22"/>
      <c r="D62" s="22"/>
      <c r="E62" s="26"/>
      <c r="F62" s="31"/>
      <c r="G62" s="30"/>
      <c r="H62" s="30"/>
      <c r="I62" s="30"/>
      <c r="J62" s="32"/>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9"/>
      <c r="EY62" s="19"/>
      <c r="EZ62" s="19"/>
      <c r="FA62" s="19"/>
      <c r="FB62" s="19"/>
      <c r="FC62" s="19"/>
      <c r="FD62" s="19"/>
      <c r="FE62" s="19"/>
      <c r="FF62" s="19"/>
      <c r="FG62" s="19"/>
      <c r="FH62" s="19"/>
      <c r="FI62" s="19"/>
      <c r="FJ62" s="19"/>
      <c r="FK62" s="19"/>
      <c r="FL62" s="19"/>
      <c r="FM62" s="19"/>
      <c r="FN62" s="19"/>
      <c r="FO62" s="19"/>
      <c r="FP62" s="19"/>
      <c r="FQ62" s="19"/>
      <c r="FR62" s="19"/>
      <c r="FS62" s="19"/>
      <c r="FT62" s="19"/>
      <c r="FU62" s="19"/>
      <c r="FV62" s="19"/>
      <c r="FW62" s="19"/>
      <c r="FX62" s="19"/>
      <c r="FY62" s="19"/>
      <c r="FZ62" s="19"/>
      <c r="GA62" s="19"/>
      <c r="GB62" s="19"/>
      <c r="GC62" s="19"/>
      <c r="GD62" s="19"/>
      <c r="GE62" s="19"/>
      <c r="GF62" s="19"/>
      <c r="GG62" s="19"/>
      <c r="GH62" s="19"/>
      <c r="GI62" s="19"/>
      <c r="GJ62" s="19"/>
      <c r="GK62" s="19"/>
      <c r="GL62" s="19"/>
      <c r="GM62" s="19"/>
      <c r="GN62" s="19"/>
      <c r="GO62" s="19"/>
      <c r="GP62" s="19"/>
      <c r="GQ62" s="19"/>
      <c r="GR62" s="19"/>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19"/>
      <c r="HX62" s="19"/>
      <c r="HY62" s="19"/>
      <c r="HZ62" s="19"/>
      <c r="IA62" s="19"/>
      <c r="IB62" s="19"/>
      <c r="IC62" s="19"/>
      <c r="ID62" s="19"/>
      <c r="IE62" s="19"/>
      <c r="IF62" s="19"/>
      <c r="IG62" s="19"/>
      <c r="IH62" s="19"/>
      <c r="II62" s="19"/>
      <c r="IJ62" s="19"/>
      <c r="IK62" s="19"/>
      <c r="IL62" s="19"/>
      <c r="IM62" s="19"/>
      <c r="IN62" s="19"/>
      <c r="IO62" s="19"/>
      <c r="IP62" s="19"/>
      <c r="IQ62" s="19"/>
      <c r="IR62" s="19"/>
      <c r="IS62" s="19"/>
      <c r="IT62" s="19"/>
      <c r="IU62" s="19"/>
      <c r="IV62" s="19"/>
    </row>
    <row r="63" spans="2:256" ht="21.95" customHeight="1" x14ac:dyDescent="0.2">
      <c r="B63" s="39" t="s">
        <v>0</v>
      </c>
      <c r="C63" s="31"/>
      <c r="D63" s="31"/>
      <c r="E63" s="717"/>
      <c r="F63" s="718"/>
      <c r="G63" s="718"/>
      <c r="H63" s="718"/>
      <c r="I63" s="718"/>
      <c r="J63" s="719"/>
      <c r="K63" s="25"/>
      <c r="M63" s="25"/>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9"/>
      <c r="EY63" s="19"/>
      <c r="EZ63" s="19"/>
      <c r="FA63" s="19"/>
      <c r="FB63" s="19"/>
      <c r="FC63" s="19"/>
      <c r="FD63" s="19"/>
      <c r="FE63" s="19"/>
      <c r="FF63" s="19"/>
      <c r="FG63" s="19"/>
      <c r="FH63" s="19"/>
      <c r="FI63" s="19"/>
      <c r="FJ63" s="19"/>
      <c r="FK63" s="19"/>
      <c r="FL63" s="19"/>
      <c r="FM63" s="19"/>
      <c r="FN63" s="19"/>
      <c r="FO63" s="19"/>
      <c r="FP63" s="19"/>
      <c r="FQ63" s="19"/>
      <c r="FR63" s="19"/>
      <c r="FS63" s="19"/>
      <c r="FT63" s="19"/>
      <c r="FU63" s="19"/>
      <c r="FV63" s="19"/>
      <c r="FW63" s="19"/>
      <c r="FX63" s="19"/>
      <c r="FY63" s="19"/>
      <c r="FZ63" s="19"/>
      <c r="GA63" s="19"/>
      <c r="GB63" s="19"/>
      <c r="GC63" s="19"/>
      <c r="GD63" s="19"/>
      <c r="GE63" s="19"/>
      <c r="GF63" s="19"/>
      <c r="GG63" s="19"/>
      <c r="GH63" s="19"/>
      <c r="GI63" s="19"/>
      <c r="GJ63" s="19"/>
      <c r="GK63" s="19"/>
      <c r="GL63" s="19"/>
      <c r="GM63" s="19"/>
      <c r="GN63" s="19"/>
      <c r="GO63" s="19"/>
      <c r="GP63" s="19"/>
      <c r="GQ63" s="19"/>
      <c r="GR63" s="19"/>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19"/>
      <c r="HX63" s="19"/>
      <c r="HY63" s="19"/>
      <c r="HZ63" s="19"/>
      <c r="IA63" s="19"/>
      <c r="IB63" s="19"/>
      <c r="IC63" s="19"/>
      <c r="ID63" s="19"/>
      <c r="IE63" s="19"/>
      <c r="IF63" s="19"/>
      <c r="IG63" s="19"/>
      <c r="IH63" s="19"/>
      <c r="II63" s="19"/>
      <c r="IJ63" s="19"/>
      <c r="IK63" s="19"/>
      <c r="IL63" s="19"/>
      <c r="IM63" s="19"/>
      <c r="IN63" s="19"/>
      <c r="IO63" s="19"/>
      <c r="IP63" s="19"/>
      <c r="IQ63" s="19"/>
      <c r="IR63" s="19"/>
      <c r="IS63" s="19"/>
      <c r="IT63" s="19"/>
      <c r="IU63" s="19"/>
      <c r="IV63" s="19"/>
    </row>
    <row r="64" spans="2:256" ht="21.95" customHeight="1" x14ac:dyDescent="0.2">
      <c r="B64" s="42"/>
      <c r="C64" s="43"/>
      <c r="D64" s="43"/>
      <c r="E64" s="750"/>
      <c r="F64" s="751"/>
      <c r="G64" s="751"/>
      <c r="H64" s="751"/>
      <c r="I64" s="751"/>
      <c r="J64" s="752"/>
      <c r="K64" s="25"/>
      <c r="M64" s="25"/>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9"/>
      <c r="EY64" s="19"/>
      <c r="EZ64" s="19"/>
      <c r="FA64" s="19"/>
      <c r="FB64" s="19"/>
      <c r="FC64" s="19"/>
      <c r="FD64" s="19"/>
      <c r="FE64" s="19"/>
      <c r="FF64" s="19"/>
      <c r="FG64" s="19"/>
      <c r="FH64" s="19"/>
      <c r="FI64" s="19"/>
      <c r="FJ64" s="19"/>
      <c r="FK64" s="19"/>
      <c r="FL64" s="19"/>
      <c r="FM64" s="19"/>
      <c r="FN64" s="19"/>
      <c r="FO64" s="19"/>
      <c r="FP64" s="19"/>
      <c r="FQ64" s="19"/>
      <c r="FR64" s="19"/>
      <c r="FS64" s="19"/>
      <c r="FT64" s="19"/>
      <c r="FU64" s="19"/>
      <c r="FV64" s="19"/>
      <c r="FW64" s="19"/>
      <c r="FX64" s="19"/>
      <c r="FY64" s="19"/>
      <c r="FZ64" s="19"/>
      <c r="GA64" s="19"/>
      <c r="GB64" s="19"/>
      <c r="GC64" s="19"/>
      <c r="GD64" s="19"/>
      <c r="GE64" s="19"/>
      <c r="GF64" s="19"/>
      <c r="GG64" s="19"/>
      <c r="GH64" s="19"/>
      <c r="GI64" s="19"/>
      <c r="GJ64" s="19"/>
      <c r="GK64" s="19"/>
      <c r="GL64" s="19"/>
      <c r="GM64" s="19"/>
      <c r="GN64" s="19"/>
      <c r="GO64" s="19"/>
      <c r="GP64" s="19"/>
      <c r="GQ64" s="19"/>
      <c r="GR64" s="19"/>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19"/>
      <c r="HX64" s="19"/>
      <c r="HY64" s="19"/>
      <c r="HZ64" s="19"/>
      <c r="IA64" s="19"/>
      <c r="IB64" s="19"/>
      <c r="IC64" s="19"/>
      <c r="ID64" s="19"/>
      <c r="IE64" s="19"/>
      <c r="IF64" s="19"/>
      <c r="IG64" s="19"/>
      <c r="IH64" s="19"/>
      <c r="II64" s="19"/>
      <c r="IJ64" s="19"/>
      <c r="IK64" s="19"/>
      <c r="IL64" s="19"/>
      <c r="IM64" s="19"/>
      <c r="IN64" s="19"/>
      <c r="IO64" s="19"/>
      <c r="IP64" s="19"/>
      <c r="IQ64" s="19"/>
      <c r="IR64" s="19"/>
      <c r="IS64" s="19"/>
      <c r="IT64" s="19"/>
      <c r="IU64" s="19"/>
      <c r="IV64" s="19"/>
    </row>
    <row r="65" spans="2:256" ht="21.95" customHeight="1" x14ac:dyDescent="0.2">
      <c r="B65" s="45"/>
      <c r="C65" s="33"/>
      <c r="D65" s="33"/>
      <c r="E65" s="720"/>
      <c r="F65" s="721"/>
      <c r="G65" s="721"/>
      <c r="H65" s="721"/>
      <c r="I65" s="721"/>
      <c r="J65" s="722"/>
      <c r="K65" s="25"/>
      <c r="M65" s="25"/>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9"/>
      <c r="EY65" s="19"/>
      <c r="EZ65" s="19"/>
      <c r="FA65" s="19"/>
      <c r="FB65" s="19"/>
      <c r="FC65" s="19"/>
      <c r="FD65" s="19"/>
      <c r="FE65" s="19"/>
      <c r="FF65" s="19"/>
      <c r="FG65" s="19"/>
      <c r="FH65" s="19"/>
      <c r="FI65" s="19"/>
      <c r="FJ65" s="19"/>
      <c r="FK65" s="19"/>
      <c r="FL65" s="19"/>
      <c r="FM65" s="19"/>
      <c r="FN65" s="19"/>
      <c r="FO65" s="19"/>
      <c r="FP65" s="19"/>
      <c r="FQ65" s="19"/>
      <c r="FR65" s="19"/>
      <c r="FS65" s="19"/>
      <c r="FT65" s="19"/>
      <c r="FU65" s="19"/>
      <c r="FV65" s="19"/>
      <c r="FW65" s="19"/>
      <c r="FX65" s="19"/>
      <c r="FY65" s="19"/>
      <c r="FZ65" s="19"/>
      <c r="GA65" s="19"/>
      <c r="GB65" s="19"/>
      <c r="GC65" s="19"/>
      <c r="GD65" s="19"/>
      <c r="GE65" s="19"/>
      <c r="GF65" s="19"/>
      <c r="GG65" s="19"/>
      <c r="GH65" s="19"/>
      <c r="GI65" s="19"/>
      <c r="GJ65" s="19"/>
      <c r="GK65" s="19"/>
      <c r="GL65" s="19"/>
      <c r="GM65" s="19"/>
      <c r="GN65" s="19"/>
      <c r="GO65" s="19"/>
      <c r="GP65" s="19"/>
      <c r="GQ65" s="19"/>
      <c r="GR65" s="19"/>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19"/>
      <c r="HX65" s="19"/>
      <c r="HY65" s="19"/>
      <c r="HZ65" s="19"/>
      <c r="IA65" s="19"/>
      <c r="IB65" s="19"/>
      <c r="IC65" s="19"/>
      <c r="ID65" s="19"/>
      <c r="IE65" s="19"/>
      <c r="IF65" s="19"/>
      <c r="IG65" s="19"/>
      <c r="IH65" s="19"/>
      <c r="II65" s="19"/>
      <c r="IJ65" s="19"/>
      <c r="IK65" s="19"/>
      <c r="IL65" s="19"/>
      <c r="IM65" s="19"/>
      <c r="IN65" s="19"/>
      <c r="IO65" s="19"/>
      <c r="IP65" s="19"/>
      <c r="IQ65" s="19"/>
      <c r="IR65" s="19"/>
      <c r="IS65" s="19"/>
      <c r="IT65" s="19"/>
      <c r="IU65" s="19"/>
      <c r="IV65" s="19"/>
    </row>
    <row r="66" spans="2:256" ht="21.95" customHeight="1" x14ac:dyDescent="0.2">
      <c r="B66" s="39" t="s">
        <v>413</v>
      </c>
      <c r="C66" s="31"/>
      <c r="D66" s="31"/>
      <c r="E66" s="669"/>
      <c r="F66" s="670"/>
      <c r="G66" s="670"/>
      <c r="H66" s="670"/>
      <c r="I66" s="670"/>
      <c r="J66" s="671"/>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9"/>
      <c r="EY66" s="19"/>
      <c r="EZ66" s="19"/>
      <c r="FA66" s="19"/>
      <c r="FB66" s="19"/>
      <c r="FC66" s="19"/>
      <c r="FD66" s="19"/>
      <c r="FE66" s="19"/>
      <c r="FF66" s="19"/>
      <c r="FG66" s="19"/>
      <c r="FH66" s="19"/>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19"/>
      <c r="GN66" s="19"/>
      <c r="GO66" s="19"/>
      <c r="GP66" s="19"/>
      <c r="GQ66" s="19"/>
      <c r="GR66" s="19"/>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19"/>
      <c r="HX66" s="19"/>
      <c r="HY66" s="19"/>
      <c r="HZ66" s="19"/>
      <c r="IA66" s="19"/>
      <c r="IB66" s="19"/>
      <c r="IC66" s="19"/>
      <c r="ID66" s="19"/>
      <c r="IE66" s="19"/>
      <c r="IF66" s="19"/>
      <c r="IG66" s="19"/>
      <c r="IH66" s="19"/>
      <c r="II66" s="19"/>
      <c r="IJ66" s="19"/>
      <c r="IK66" s="19"/>
      <c r="IL66" s="19"/>
      <c r="IM66" s="19"/>
      <c r="IN66" s="19"/>
      <c r="IO66" s="19"/>
      <c r="IP66" s="19"/>
      <c r="IQ66" s="19"/>
      <c r="IR66" s="19"/>
      <c r="IS66" s="19"/>
      <c r="IT66" s="19"/>
      <c r="IU66" s="19"/>
      <c r="IV66" s="19"/>
    </row>
    <row r="67" spans="2:256" ht="21.95" customHeight="1" x14ac:dyDescent="0.2">
      <c r="B67" s="42"/>
      <c r="C67" s="43"/>
      <c r="D67" s="43"/>
      <c r="E67" s="675"/>
      <c r="F67" s="676"/>
      <c r="G67" s="676"/>
      <c r="H67" s="676"/>
      <c r="I67" s="676"/>
      <c r="J67" s="677"/>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9"/>
      <c r="EY67" s="19"/>
      <c r="EZ67" s="19"/>
      <c r="FA67" s="19"/>
      <c r="FB67" s="19"/>
      <c r="FC67" s="19"/>
      <c r="FD67" s="19"/>
      <c r="FE67" s="19"/>
      <c r="FF67" s="19"/>
      <c r="FG67" s="19"/>
      <c r="FH67" s="19"/>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19"/>
      <c r="GN67" s="19"/>
      <c r="GO67" s="19"/>
      <c r="GP67" s="19"/>
      <c r="GQ67" s="19"/>
      <c r="GR67" s="19"/>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19"/>
      <c r="HX67" s="19"/>
      <c r="HY67" s="19"/>
      <c r="HZ67" s="19"/>
      <c r="IA67" s="19"/>
      <c r="IB67" s="19"/>
      <c r="IC67" s="19"/>
      <c r="ID67" s="19"/>
      <c r="IE67" s="19"/>
      <c r="IF67" s="19"/>
      <c r="IG67" s="19"/>
      <c r="IH67" s="19"/>
      <c r="II67" s="19"/>
      <c r="IJ67" s="19"/>
      <c r="IK67" s="19"/>
      <c r="IL67" s="19"/>
      <c r="IM67" s="19"/>
      <c r="IN67" s="19"/>
      <c r="IO67" s="19"/>
      <c r="IP67" s="19"/>
      <c r="IQ67" s="19"/>
      <c r="IR67" s="19"/>
      <c r="IS67" s="19"/>
      <c r="IT67" s="19"/>
      <c r="IU67" s="19"/>
      <c r="IV67" s="19"/>
    </row>
    <row r="68" spans="2:256" ht="21.95" customHeight="1" x14ac:dyDescent="0.2">
      <c r="B68" s="21" t="s">
        <v>129</v>
      </c>
      <c r="C68" s="22"/>
      <c r="D68" s="24"/>
      <c r="E68" s="65" t="s">
        <v>145</v>
      </c>
      <c r="F68" s="703"/>
      <c r="G68" s="704"/>
      <c r="H68" s="66" t="s">
        <v>146</v>
      </c>
      <c r="I68" s="33"/>
      <c r="J68" s="34"/>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19"/>
      <c r="FD68" s="19"/>
      <c r="FE68" s="19"/>
      <c r="FF68" s="19"/>
      <c r="FG68" s="19"/>
      <c r="FH68" s="19"/>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19"/>
      <c r="GN68" s="19"/>
      <c r="GO68" s="19"/>
      <c r="GP68" s="19"/>
      <c r="GQ68" s="19"/>
      <c r="GR68" s="19"/>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19"/>
      <c r="HX68" s="19"/>
      <c r="HY68" s="19"/>
      <c r="HZ68" s="19"/>
      <c r="IA68" s="19"/>
      <c r="IB68" s="19"/>
      <c r="IC68" s="19"/>
      <c r="ID68" s="19"/>
      <c r="IE68" s="19"/>
      <c r="IF68" s="19"/>
      <c r="IG68" s="19"/>
      <c r="IH68" s="19"/>
      <c r="II68" s="19"/>
      <c r="IJ68" s="19"/>
      <c r="IK68" s="19"/>
      <c r="IL68" s="19"/>
      <c r="IM68" s="19"/>
      <c r="IN68" s="19"/>
      <c r="IO68" s="19"/>
      <c r="IP68" s="19"/>
      <c r="IQ68" s="19"/>
      <c r="IR68" s="19"/>
      <c r="IS68" s="19"/>
      <c r="IT68" s="19"/>
      <c r="IU68" s="19"/>
      <c r="IV68" s="19"/>
    </row>
    <row r="69" spans="2:256" ht="21.95" customHeight="1" x14ac:dyDescent="0.2">
      <c r="B69" s="21" t="s">
        <v>85</v>
      </c>
      <c r="C69" s="22"/>
      <c r="D69" s="28"/>
      <c r="E69" s="651"/>
      <c r="F69" s="652"/>
      <c r="G69" s="652"/>
      <c r="H69" s="652"/>
      <c r="I69" s="652"/>
      <c r="J69" s="653"/>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19"/>
      <c r="FD69" s="19"/>
      <c r="FE69" s="19"/>
      <c r="FF69" s="19"/>
      <c r="FG69" s="19"/>
      <c r="FH69" s="19"/>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19"/>
      <c r="GN69" s="19"/>
      <c r="GO69" s="19"/>
      <c r="GP69" s="19"/>
      <c r="GQ69" s="19"/>
      <c r="GR69" s="19"/>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19"/>
      <c r="HX69" s="19"/>
      <c r="HY69" s="19"/>
      <c r="HZ69" s="19"/>
      <c r="IA69" s="19"/>
      <c r="IB69" s="19"/>
      <c r="IC69" s="19"/>
      <c r="ID69" s="19"/>
      <c r="IE69" s="19"/>
      <c r="IF69" s="19"/>
      <c r="IG69" s="19"/>
      <c r="IH69" s="19"/>
      <c r="II69" s="19"/>
      <c r="IJ69" s="19"/>
      <c r="IK69" s="19"/>
      <c r="IL69" s="19"/>
      <c r="IM69" s="19"/>
      <c r="IN69" s="19"/>
      <c r="IO69" s="19"/>
      <c r="IP69" s="19"/>
      <c r="IQ69" s="19"/>
      <c r="IR69" s="19"/>
      <c r="IS69" s="19"/>
      <c r="IT69" s="19"/>
      <c r="IU69" s="19"/>
    </row>
    <row r="70" spans="2:256" ht="21.95" customHeight="1" x14ac:dyDescent="0.2">
      <c r="B70" s="21" t="s">
        <v>86</v>
      </c>
      <c r="C70" s="22"/>
      <c r="D70" s="28"/>
      <c r="E70" s="654"/>
      <c r="F70" s="654"/>
      <c r="G70" s="33"/>
      <c r="H70" s="33"/>
      <c r="I70" s="22"/>
      <c r="J70" s="24"/>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19"/>
      <c r="FD70" s="19"/>
      <c r="FE70" s="19"/>
      <c r="FF70" s="19"/>
      <c r="FG70" s="19"/>
      <c r="FH70" s="19"/>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19"/>
      <c r="GN70" s="19"/>
      <c r="GO70" s="19"/>
      <c r="GP70" s="19"/>
      <c r="GQ70" s="19"/>
      <c r="GR70" s="19"/>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19"/>
      <c r="HX70" s="19"/>
      <c r="HY70" s="19"/>
      <c r="HZ70" s="19"/>
      <c r="IA70" s="19"/>
      <c r="IB70" s="19"/>
      <c r="IC70" s="19"/>
      <c r="ID70" s="19"/>
      <c r="IE70" s="19"/>
      <c r="IF70" s="19"/>
      <c r="IG70" s="19"/>
      <c r="IH70" s="19"/>
      <c r="II70" s="19"/>
      <c r="IJ70" s="19"/>
      <c r="IK70" s="19"/>
      <c r="IL70" s="19"/>
      <c r="IM70" s="19"/>
      <c r="IN70" s="19"/>
      <c r="IO70" s="19"/>
      <c r="IP70" s="19"/>
      <c r="IQ70" s="19"/>
      <c r="IR70" s="19"/>
      <c r="IS70" s="19"/>
      <c r="IT70" s="19"/>
      <c r="IU70" s="19"/>
    </row>
    <row r="71" spans="2:256" ht="21.95" customHeight="1" x14ac:dyDescent="0.2">
      <c r="B71" s="21" t="s">
        <v>198</v>
      </c>
      <c r="C71" s="22"/>
      <c r="D71" s="28"/>
      <c r="E71" s="747"/>
      <c r="F71" s="654"/>
      <c r="G71" s="31"/>
      <c r="H71" s="31"/>
      <c r="I71" s="31"/>
      <c r="J71" s="32"/>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19"/>
      <c r="FD71" s="19"/>
      <c r="FE71" s="19"/>
      <c r="FF71" s="19"/>
      <c r="FG71" s="19"/>
      <c r="FH71" s="19"/>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19"/>
      <c r="GN71" s="19"/>
      <c r="GO71" s="19"/>
      <c r="GP71" s="19"/>
      <c r="GQ71" s="19"/>
      <c r="GR71" s="19"/>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19"/>
      <c r="HX71" s="19"/>
      <c r="HY71" s="19"/>
      <c r="HZ71" s="19"/>
      <c r="IA71" s="19"/>
      <c r="IB71" s="19"/>
      <c r="IC71" s="19"/>
      <c r="ID71" s="19"/>
      <c r="IE71" s="19"/>
      <c r="IF71" s="19"/>
      <c r="IG71" s="19"/>
      <c r="IH71" s="19"/>
      <c r="II71" s="19"/>
      <c r="IJ71" s="19"/>
      <c r="IK71" s="19"/>
      <c r="IL71" s="19"/>
      <c r="IM71" s="19"/>
      <c r="IN71" s="19"/>
      <c r="IO71" s="19"/>
      <c r="IP71" s="19"/>
      <c r="IQ71" s="19"/>
      <c r="IR71" s="19"/>
      <c r="IS71" s="19"/>
      <c r="IT71" s="19"/>
      <c r="IU71" s="19"/>
    </row>
    <row r="72" spans="2:256" ht="21.95" customHeight="1" x14ac:dyDescent="0.2">
      <c r="B72" s="21" t="s">
        <v>38</v>
      </c>
      <c r="C72" s="22"/>
      <c r="D72" s="28"/>
      <c r="E72" s="702"/>
      <c r="F72" s="702"/>
      <c r="G72" s="702"/>
      <c r="H72" s="702"/>
      <c r="I72" s="702"/>
      <c r="J72" s="702"/>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19"/>
      <c r="FD72" s="19"/>
      <c r="FE72" s="19"/>
      <c r="FF72" s="19"/>
      <c r="FG72" s="19"/>
      <c r="FH72" s="19"/>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19"/>
      <c r="GN72" s="19"/>
      <c r="GO72" s="19"/>
      <c r="GP72" s="19"/>
      <c r="GQ72" s="19"/>
      <c r="GR72" s="19"/>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19"/>
      <c r="HX72" s="19"/>
      <c r="HY72" s="19"/>
      <c r="HZ72" s="19"/>
      <c r="IA72" s="19"/>
      <c r="IB72" s="19"/>
      <c r="IC72" s="19"/>
      <c r="ID72" s="19"/>
      <c r="IE72" s="19"/>
      <c r="IF72" s="19"/>
      <c r="IG72" s="19"/>
      <c r="IH72" s="19"/>
      <c r="II72" s="19"/>
      <c r="IJ72" s="19"/>
      <c r="IK72" s="19"/>
      <c r="IL72" s="19"/>
      <c r="IM72" s="19"/>
      <c r="IN72" s="19"/>
      <c r="IO72" s="19"/>
      <c r="IP72" s="19"/>
      <c r="IQ72" s="19"/>
      <c r="IR72" s="19"/>
      <c r="IS72" s="19"/>
      <c r="IT72" s="19"/>
      <c r="IU72" s="19"/>
    </row>
    <row r="73" spans="2:256" ht="21.95" customHeight="1" x14ac:dyDescent="0.2">
      <c r="B73" s="21" t="s">
        <v>8</v>
      </c>
      <c r="C73" s="22"/>
      <c r="D73" s="22"/>
      <c r="E73" s="702"/>
      <c r="F73" s="702"/>
      <c r="G73" s="702"/>
      <c r="H73" s="702"/>
      <c r="I73" s="702"/>
      <c r="J73" s="702"/>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19"/>
      <c r="FD73" s="19"/>
      <c r="FE73" s="19"/>
      <c r="FF73" s="19"/>
      <c r="FG73" s="19"/>
      <c r="FH73" s="19"/>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19"/>
      <c r="GN73" s="19"/>
      <c r="GO73" s="19"/>
      <c r="GP73" s="19"/>
      <c r="GQ73" s="19"/>
      <c r="GR73" s="19"/>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19"/>
      <c r="HX73" s="19"/>
      <c r="HY73" s="19"/>
      <c r="HZ73" s="19"/>
      <c r="IA73" s="19"/>
      <c r="IB73" s="19"/>
      <c r="IC73" s="19"/>
      <c r="ID73" s="19"/>
      <c r="IE73" s="19"/>
      <c r="IF73" s="19"/>
      <c r="IG73" s="19"/>
      <c r="IH73" s="19"/>
      <c r="II73" s="19"/>
      <c r="IJ73" s="19"/>
      <c r="IK73" s="19"/>
      <c r="IL73" s="19"/>
      <c r="IM73" s="19"/>
      <c r="IN73" s="19"/>
      <c r="IO73" s="19"/>
      <c r="IP73" s="19"/>
      <c r="IQ73" s="19"/>
      <c r="IR73" s="19"/>
      <c r="IS73" s="19"/>
      <c r="IT73" s="19"/>
      <c r="IU73" s="19"/>
      <c r="IV73" s="19"/>
    </row>
    <row r="74" spans="2:256" ht="21.95" customHeight="1" x14ac:dyDescent="0.2">
      <c r="B74" s="21" t="s">
        <v>45</v>
      </c>
      <c r="C74" s="22"/>
      <c r="D74" s="22"/>
      <c r="E74" s="26"/>
      <c r="F74" s="640"/>
      <c r="G74" s="659"/>
      <c r="H74" s="659"/>
      <c r="I74" s="659"/>
      <c r="J74" s="641"/>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19"/>
      <c r="FD74" s="19"/>
      <c r="FE74" s="19"/>
      <c r="FF74" s="19"/>
      <c r="FG74" s="19"/>
      <c r="FH74" s="19"/>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19"/>
      <c r="GN74" s="19"/>
      <c r="GO74" s="19"/>
      <c r="GP74" s="19"/>
      <c r="GQ74" s="19"/>
      <c r="GR74" s="19"/>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19"/>
      <c r="HX74" s="19"/>
      <c r="HY74" s="19"/>
      <c r="HZ74" s="19"/>
      <c r="IA74" s="19"/>
      <c r="IB74" s="19"/>
      <c r="IC74" s="19"/>
      <c r="ID74" s="19"/>
      <c r="IE74" s="19"/>
      <c r="IF74" s="19"/>
      <c r="IG74" s="19"/>
      <c r="IH74" s="19"/>
      <c r="II74" s="19"/>
      <c r="IJ74" s="19"/>
      <c r="IK74" s="19"/>
      <c r="IL74" s="19"/>
      <c r="IM74" s="19"/>
      <c r="IN74" s="19"/>
      <c r="IO74" s="19"/>
      <c r="IP74" s="19"/>
      <c r="IQ74" s="19"/>
      <c r="IR74" s="19"/>
      <c r="IS74" s="19"/>
      <c r="IT74" s="19"/>
      <c r="IU74" s="19"/>
      <c r="IV74" s="19"/>
    </row>
    <row r="75" spans="2:256" ht="21.95" customHeight="1" x14ac:dyDescent="0.2">
      <c r="B75" s="21" t="s">
        <v>107</v>
      </c>
      <c r="C75" s="22"/>
      <c r="D75" s="22"/>
      <c r="E75" s="26"/>
      <c r="F75" s="22"/>
      <c r="G75" s="22" t="s">
        <v>108</v>
      </c>
      <c r="H75" s="26"/>
      <c r="I75" s="28" t="s">
        <v>97</v>
      </c>
      <c r="J75" s="26"/>
      <c r="K75" s="25"/>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19"/>
      <c r="FD75" s="19"/>
      <c r="FE75" s="19"/>
      <c r="FF75" s="19"/>
      <c r="FG75" s="19"/>
      <c r="FH75" s="19"/>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19"/>
      <c r="GN75" s="19"/>
      <c r="GO75" s="19"/>
      <c r="GP75" s="19"/>
      <c r="GQ75" s="19"/>
      <c r="GR75" s="19"/>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19"/>
      <c r="HX75" s="19"/>
      <c r="HY75" s="19"/>
      <c r="HZ75" s="19"/>
      <c r="IA75" s="19"/>
      <c r="IB75" s="19"/>
      <c r="IC75" s="19"/>
      <c r="ID75" s="19"/>
      <c r="IE75" s="19"/>
      <c r="IF75" s="19"/>
      <c r="IG75" s="19"/>
      <c r="IH75" s="19"/>
      <c r="II75" s="19"/>
      <c r="IJ75" s="19"/>
      <c r="IK75" s="19"/>
      <c r="IL75" s="19"/>
      <c r="IM75" s="19"/>
      <c r="IN75" s="19"/>
      <c r="IO75" s="19"/>
      <c r="IP75" s="19"/>
      <c r="IQ75" s="19"/>
      <c r="IR75" s="19"/>
      <c r="IS75" s="19"/>
      <c r="IT75" s="19"/>
      <c r="IU75" s="19"/>
      <c r="IV75" s="19"/>
    </row>
    <row r="76" spans="2:256" ht="21.95" customHeight="1" x14ac:dyDescent="0.2">
      <c r="B76" s="21" t="s">
        <v>9</v>
      </c>
      <c r="C76" s="22"/>
      <c r="D76" s="22"/>
      <c r="E76" s="26"/>
      <c r="F76" s="31"/>
      <c r="G76" s="31"/>
      <c r="H76" s="31" t="s">
        <v>90</v>
      </c>
      <c r="I76" s="739"/>
      <c r="J76" s="704"/>
      <c r="K76" s="25"/>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19"/>
      <c r="FD76" s="19"/>
      <c r="FE76" s="19"/>
      <c r="FF76" s="19"/>
      <c r="FG76" s="19"/>
      <c r="FH76" s="19"/>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19"/>
      <c r="GN76" s="19"/>
      <c r="GO76" s="19"/>
      <c r="GP76" s="19"/>
      <c r="GQ76" s="19"/>
      <c r="GR76" s="19"/>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19"/>
      <c r="HX76" s="19"/>
      <c r="HY76" s="19"/>
      <c r="HZ76" s="19"/>
      <c r="IA76" s="19"/>
      <c r="IB76" s="19"/>
      <c r="IC76" s="19"/>
      <c r="ID76" s="19"/>
      <c r="IE76" s="19"/>
      <c r="IF76" s="19"/>
      <c r="IG76" s="19"/>
      <c r="IH76" s="19"/>
      <c r="II76" s="19"/>
      <c r="IJ76" s="19"/>
      <c r="IK76" s="19"/>
      <c r="IL76" s="19"/>
      <c r="IM76" s="19"/>
      <c r="IN76" s="19"/>
      <c r="IO76" s="19"/>
      <c r="IP76" s="19"/>
      <c r="IQ76" s="19"/>
      <c r="IR76" s="19"/>
      <c r="IS76" s="19"/>
      <c r="IT76" s="19"/>
      <c r="IU76" s="19"/>
      <c r="IV76" s="19"/>
    </row>
    <row r="77" spans="2:256" ht="72.75" customHeight="1" x14ac:dyDescent="0.2">
      <c r="B77" s="21" t="s">
        <v>39</v>
      </c>
      <c r="C77" s="22"/>
      <c r="D77" s="22"/>
      <c r="E77" s="705"/>
      <c r="F77" s="746"/>
      <c r="G77" s="746"/>
      <c r="H77" s="746"/>
      <c r="I77" s="746"/>
      <c r="J77" s="706"/>
      <c r="K77" s="25"/>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19"/>
      <c r="FD77" s="19"/>
      <c r="FE77" s="19"/>
      <c r="FF77" s="19"/>
      <c r="FG77" s="19"/>
      <c r="FH77" s="19"/>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19"/>
      <c r="GN77" s="19"/>
      <c r="GO77" s="19"/>
      <c r="GP77" s="19"/>
      <c r="GQ77" s="19"/>
      <c r="GR77" s="19"/>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19"/>
      <c r="HX77" s="19"/>
      <c r="HY77" s="19"/>
      <c r="HZ77" s="19"/>
      <c r="IA77" s="19"/>
      <c r="IB77" s="19"/>
      <c r="IC77" s="19"/>
      <c r="ID77" s="19"/>
      <c r="IE77" s="19"/>
      <c r="IF77" s="19"/>
      <c r="IG77" s="19"/>
      <c r="IH77" s="19"/>
      <c r="II77" s="19"/>
      <c r="IJ77" s="19"/>
      <c r="IK77" s="19"/>
      <c r="IL77" s="19"/>
      <c r="IM77" s="19"/>
      <c r="IN77" s="19"/>
      <c r="IO77" s="19"/>
      <c r="IP77" s="19"/>
      <c r="IQ77" s="19"/>
      <c r="IR77" s="19"/>
      <c r="IS77" s="19"/>
      <c r="IT77" s="19"/>
      <c r="IU77" s="19"/>
      <c r="IV77" s="19"/>
    </row>
    <row r="78" spans="2:256" ht="27.75" customHeight="1" x14ac:dyDescent="0.2">
      <c r="B78" s="21" t="s">
        <v>110</v>
      </c>
      <c r="C78" s="22"/>
      <c r="D78" s="22"/>
      <c r="E78" s="742"/>
      <c r="F78" s="743"/>
      <c r="G78" s="743"/>
      <c r="H78" s="743"/>
      <c r="I78" s="743"/>
      <c r="J78" s="744"/>
      <c r="K78" s="25"/>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19"/>
      <c r="FD78" s="19"/>
      <c r="FE78" s="19"/>
      <c r="FF78" s="19"/>
      <c r="FG78" s="19"/>
      <c r="FH78" s="19"/>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19"/>
      <c r="GN78" s="19"/>
      <c r="GO78" s="19"/>
      <c r="GP78" s="19"/>
      <c r="GQ78" s="19"/>
      <c r="GR78" s="19"/>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19"/>
      <c r="HX78" s="19"/>
      <c r="HY78" s="19"/>
      <c r="HZ78" s="19"/>
      <c r="IA78" s="19"/>
      <c r="IB78" s="19"/>
      <c r="IC78" s="19"/>
      <c r="ID78" s="19"/>
      <c r="IE78" s="19"/>
      <c r="IF78" s="19"/>
      <c r="IG78" s="19"/>
      <c r="IH78" s="19"/>
      <c r="II78" s="19"/>
      <c r="IJ78" s="19"/>
      <c r="IK78" s="19"/>
      <c r="IL78" s="19"/>
      <c r="IM78" s="19"/>
      <c r="IN78" s="19"/>
      <c r="IO78" s="19"/>
      <c r="IP78" s="19"/>
      <c r="IQ78" s="19"/>
      <c r="IR78" s="19"/>
      <c r="IS78" s="19"/>
      <c r="IT78" s="19"/>
      <c r="IU78" s="19"/>
      <c r="IV78" s="19"/>
    </row>
    <row r="79" spans="2:256" ht="21.95" customHeight="1" x14ac:dyDescent="0.2">
      <c r="B79" s="21" t="s">
        <v>131</v>
      </c>
      <c r="C79" s="22"/>
      <c r="D79" s="22"/>
      <c r="E79" s="742"/>
      <c r="F79" s="652"/>
      <c r="G79" s="652"/>
      <c r="H79" s="652"/>
      <c r="I79" s="652"/>
      <c r="J79" s="653"/>
      <c r="K79" s="25"/>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19"/>
      <c r="FD79" s="19"/>
      <c r="FE79" s="19"/>
      <c r="FF79" s="19"/>
      <c r="FG79" s="19"/>
      <c r="FH79" s="19"/>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19"/>
      <c r="GN79" s="19"/>
      <c r="GO79" s="19"/>
      <c r="GP79" s="19"/>
      <c r="GQ79" s="19"/>
      <c r="GR79" s="19"/>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19"/>
      <c r="HX79" s="19"/>
      <c r="HY79" s="19"/>
      <c r="HZ79" s="19"/>
      <c r="IA79" s="19"/>
      <c r="IB79" s="19"/>
      <c r="IC79" s="19"/>
      <c r="ID79" s="19"/>
      <c r="IE79" s="19"/>
      <c r="IF79" s="19"/>
      <c r="IG79" s="19"/>
      <c r="IH79" s="19"/>
      <c r="II79" s="19"/>
      <c r="IJ79" s="19"/>
      <c r="IK79" s="19"/>
      <c r="IL79" s="19"/>
      <c r="IM79" s="19"/>
      <c r="IN79" s="19"/>
      <c r="IO79" s="19"/>
      <c r="IP79" s="19"/>
      <c r="IQ79" s="19"/>
      <c r="IR79" s="19"/>
      <c r="IS79" s="19"/>
      <c r="IT79" s="19"/>
      <c r="IU79" s="19"/>
      <c r="IV79" s="19"/>
    </row>
    <row r="80" spans="2:256" ht="21.95" customHeight="1" x14ac:dyDescent="0.2">
      <c r="B80" s="753" t="s">
        <v>216</v>
      </c>
      <c r="C80" s="754"/>
      <c r="D80" s="755"/>
      <c r="E80" s="717"/>
      <c r="F80" s="718"/>
      <c r="G80" s="718"/>
      <c r="H80" s="718"/>
      <c r="I80" s="718"/>
      <c r="J80" s="719"/>
      <c r="K80" s="25"/>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row>
    <row r="81" spans="2:256" ht="21.95" customHeight="1" x14ac:dyDescent="0.2">
      <c r="B81" s="756"/>
      <c r="C81" s="757"/>
      <c r="D81" s="758"/>
      <c r="E81" s="720"/>
      <c r="F81" s="721"/>
      <c r="G81" s="721"/>
      <c r="H81" s="721"/>
      <c r="I81" s="721"/>
      <c r="J81" s="722"/>
      <c r="K81" s="25"/>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row>
    <row r="82" spans="2:256" ht="21.95" customHeight="1" x14ac:dyDescent="0.2">
      <c r="B82" s="640" t="s">
        <v>46</v>
      </c>
      <c r="C82" s="694"/>
      <c r="D82" s="694"/>
      <c r="E82" s="694"/>
      <c r="F82" s="694"/>
      <c r="G82" s="694"/>
      <c r="H82" s="694"/>
      <c r="I82" s="694"/>
      <c r="J82" s="698"/>
      <c r="K82" s="25"/>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row>
    <row r="83" spans="2:256" ht="21.95" customHeight="1" x14ac:dyDescent="0.2">
      <c r="B83" s="21" t="s">
        <v>48</v>
      </c>
      <c r="C83" s="22"/>
      <c r="D83" s="22"/>
      <c r="E83" s="703"/>
      <c r="F83" s="739"/>
      <c r="G83" s="739"/>
      <c r="H83" s="739"/>
      <c r="I83" s="739"/>
      <c r="J83" s="704"/>
      <c r="K83" s="25"/>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row>
    <row r="84" spans="2:256" ht="21.95" customHeight="1" x14ac:dyDescent="0.2">
      <c r="B84" s="688" t="s">
        <v>47</v>
      </c>
      <c r="C84" s="689"/>
      <c r="D84" s="689"/>
      <c r="E84" s="669"/>
      <c r="F84" s="670"/>
      <c r="G84" s="670"/>
      <c r="H84" s="729"/>
      <c r="I84" s="729"/>
      <c r="J84" s="730"/>
      <c r="K84" s="25"/>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19"/>
      <c r="FD84" s="19"/>
      <c r="FE84" s="19"/>
      <c r="FF84" s="19"/>
      <c r="FG84" s="19"/>
      <c r="FH84" s="19"/>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19"/>
      <c r="GN84" s="19"/>
      <c r="GO84" s="19"/>
      <c r="GP84" s="19"/>
      <c r="GQ84" s="19"/>
      <c r="GR84" s="19"/>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19"/>
      <c r="HX84" s="19"/>
      <c r="HY84" s="19"/>
      <c r="HZ84" s="19"/>
      <c r="IA84" s="19"/>
      <c r="IB84" s="19"/>
      <c r="IC84" s="19"/>
      <c r="ID84" s="19"/>
      <c r="IE84" s="19"/>
      <c r="IF84" s="19"/>
      <c r="IG84" s="19"/>
      <c r="IH84" s="19"/>
      <c r="II84" s="19"/>
      <c r="IJ84" s="19"/>
      <c r="IK84" s="19"/>
      <c r="IL84" s="19"/>
      <c r="IM84" s="19"/>
      <c r="IN84" s="19"/>
      <c r="IO84" s="19"/>
      <c r="IP84" s="19"/>
      <c r="IQ84" s="19"/>
      <c r="IR84" s="19"/>
      <c r="IS84" s="19"/>
      <c r="IT84" s="19"/>
      <c r="IU84" s="19"/>
      <c r="IV84" s="19"/>
    </row>
    <row r="85" spans="2:256" ht="21.95" customHeight="1" x14ac:dyDescent="0.2">
      <c r="B85" s="690"/>
      <c r="C85" s="691"/>
      <c r="D85" s="691"/>
      <c r="E85" s="731"/>
      <c r="F85" s="732"/>
      <c r="G85" s="732"/>
      <c r="H85" s="732"/>
      <c r="I85" s="732"/>
      <c r="J85" s="733"/>
      <c r="K85" s="25"/>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row>
    <row r="86" spans="2:256" ht="21.95" customHeight="1" x14ac:dyDescent="0.2">
      <c r="B86" s="692"/>
      <c r="C86" s="693"/>
      <c r="D86" s="693"/>
      <c r="E86" s="734"/>
      <c r="F86" s="735"/>
      <c r="G86" s="735"/>
      <c r="H86" s="735"/>
      <c r="I86" s="735"/>
      <c r="J86" s="736"/>
      <c r="K86" s="25"/>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row>
    <row r="87" spans="2:256" ht="25.5" customHeight="1" x14ac:dyDescent="0.2">
      <c r="B87" s="21"/>
      <c r="C87" s="22"/>
      <c r="D87" s="22"/>
      <c r="E87" s="68"/>
      <c r="F87" s="69"/>
      <c r="G87" s="70"/>
      <c r="H87" s="68"/>
      <c r="I87" s="69"/>
      <c r="J87" s="70"/>
      <c r="K87" s="25"/>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row>
    <row r="88" spans="2:256" ht="21.95" customHeight="1" x14ac:dyDescent="0.2">
      <c r="B88" s="21" t="s">
        <v>111</v>
      </c>
      <c r="C88" s="22"/>
      <c r="D88" s="22"/>
      <c r="E88" s="654"/>
      <c r="F88" s="654"/>
      <c r="G88" s="654"/>
      <c r="H88" s="654"/>
      <c r="I88" s="654"/>
      <c r="J88" s="654"/>
      <c r="K88" s="25"/>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row>
    <row r="89" spans="2:256" ht="21.95" customHeight="1" x14ac:dyDescent="0.2">
      <c r="B89" s="643" t="s">
        <v>411</v>
      </c>
      <c r="C89" s="664"/>
      <c r="D89" s="664"/>
      <c r="E89" s="669"/>
      <c r="F89" s="670"/>
      <c r="G89" s="670"/>
      <c r="H89" s="670"/>
      <c r="I89" s="670"/>
      <c r="J89" s="671"/>
      <c r="K89" s="25"/>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row>
    <row r="90" spans="2:256" ht="21.95" customHeight="1" x14ac:dyDescent="0.2">
      <c r="B90" s="699"/>
      <c r="C90" s="700"/>
      <c r="D90" s="700"/>
      <c r="E90" s="672"/>
      <c r="F90" s="673"/>
      <c r="G90" s="673"/>
      <c r="H90" s="673"/>
      <c r="I90" s="673"/>
      <c r="J90" s="674"/>
      <c r="K90" s="25"/>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row>
    <row r="91" spans="2:256" ht="21.95" customHeight="1" x14ac:dyDescent="0.2">
      <c r="B91" s="665"/>
      <c r="C91" s="666"/>
      <c r="D91" s="666"/>
      <c r="E91" s="675"/>
      <c r="F91" s="676"/>
      <c r="G91" s="676"/>
      <c r="H91" s="676"/>
      <c r="I91" s="676"/>
      <c r="J91" s="677"/>
      <c r="K91" s="25"/>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row>
    <row r="92" spans="2:256" ht="21.95" customHeight="1" x14ac:dyDescent="0.2">
      <c r="B92" s="688" t="s">
        <v>109</v>
      </c>
      <c r="C92" s="689"/>
      <c r="D92" s="689"/>
      <c r="E92" s="678"/>
      <c r="F92" s="679"/>
      <c r="G92" s="679"/>
      <c r="H92" s="679"/>
      <c r="I92" s="679"/>
      <c r="J92" s="680"/>
      <c r="K92" s="25"/>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row>
    <row r="93" spans="2:256" ht="21.95" customHeight="1" x14ac:dyDescent="0.2">
      <c r="B93" s="690"/>
      <c r="C93" s="691"/>
      <c r="D93" s="691"/>
      <c r="E93" s="681"/>
      <c r="F93" s="682"/>
      <c r="G93" s="682"/>
      <c r="H93" s="682"/>
      <c r="I93" s="682"/>
      <c r="J93" s="683"/>
      <c r="K93" s="25"/>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row>
    <row r="94" spans="2:256" ht="21.95" customHeight="1" x14ac:dyDescent="0.2">
      <c r="B94" s="692"/>
      <c r="C94" s="693"/>
      <c r="D94" s="693"/>
      <c r="E94" s="684"/>
      <c r="F94" s="685"/>
      <c r="G94" s="685"/>
      <c r="H94" s="685"/>
      <c r="I94" s="685"/>
      <c r="J94" s="686"/>
      <c r="K94" s="25"/>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row>
    <row r="95" spans="2:256" ht="21.95" customHeight="1" x14ac:dyDescent="0.2">
      <c r="B95" s="640" t="s">
        <v>33</v>
      </c>
      <c r="C95" s="694"/>
      <c r="D95" s="694"/>
      <c r="E95" s="695"/>
      <c r="F95" s="695"/>
      <c r="G95" s="695"/>
      <c r="H95" s="695"/>
      <c r="I95" s="695"/>
      <c r="J95" s="696"/>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row>
    <row r="96" spans="2:256" ht="21.95" customHeight="1" x14ac:dyDescent="0.2">
      <c r="B96" s="21" t="s">
        <v>10</v>
      </c>
      <c r="C96" s="22"/>
      <c r="D96" s="22"/>
      <c r="E96" s="654"/>
      <c r="F96" s="654"/>
      <c r="G96" s="654"/>
      <c r="H96" s="654"/>
      <c r="I96" s="654"/>
      <c r="J96" s="654"/>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row>
    <row r="97" spans="2:256" ht="21.95" customHeight="1" x14ac:dyDescent="0.2">
      <c r="B97" s="21" t="s">
        <v>11</v>
      </c>
      <c r="C97" s="22"/>
      <c r="D97" s="22"/>
      <c r="E97" s="737" t="str">
        <f>IF(H11="","",H11)</f>
        <v/>
      </c>
      <c r="F97" s="738"/>
      <c r="G97" s="667" t="s">
        <v>162</v>
      </c>
      <c r="H97" s="668"/>
      <c r="I97" s="654"/>
      <c r="J97" s="654"/>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row>
    <row r="98" spans="2:256" ht="21.95" customHeight="1" x14ac:dyDescent="0.2">
      <c r="B98" s="21" t="s">
        <v>44</v>
      </c>
      <c r="C98" s="22"/>
      <c r="D98" s="22"/>
      <c r="E98" s="702"/>
      <c r="F98" s="702"/>
      <c r="G98" s="702"/>
      <c r="H98" s="702"/>
      <c r="I98" s="702"/>
      <c r="J98" s="702"/>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row>
    <row r="99" spans="2:256" ht="21.95" customHeight="1" x14ac:dyDescent="0.2">
      <c r="B99" s="21" t="s">
        <v>12</v>
      </c>
      <c r="C99" s="61"/>
      <c r="D99" s="61"/>
      <c r="E99" s="702"/>
      <c r="F99" s="702"/>
      <c r="G99" s="702"/>
      <c r="H99" s="702"/>
      <c r="I99" s="702"/>
      <c r="J99" s="702"/>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19"/>
      <c r="DT99" s="19"/>
      <c r="DU99" s="19"/>
      <c r="DV99" s="19"/>
      <c r="DW99" s="19"/>
      <c r="DX99" s="19"/>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19"/>
      <c r="FD99" s="19"/>
      <c r="FE99" s="19"/>
      <c r="FF99" s="19"/>
      <c r="FG99" s="19"/>
      <c r="FH99" s="19"/>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19"/>
      <c r="GN99" s="19"/>
      <c r="GO99" s="19"/>
      <c r="GP99" s="19"/>
      <c r="GQ99" s="19"/>
      <c r="GR99" s="19"/>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19"/>
      <c r="HX99" s="19"/>
      <c r="HY99" s="19"/>
      <c r="HZ99" s="19"/>
      <c r="IA99" s="19"/>
      <c r="IB99" s="19"/>
      <c r="IC99" s="19"/>
      <c r="ID99" s="19"/>
      <c r="IE99" s="19"/>
      <c r="IF99" s="19"/>
      <c r="IG99" s="19"/>
      <c r="IH99" s="19"/>
      <c r="II99" s="19"/>
      <c r="IJ99" s="19"/>
      <c r="IK99" s="19"/>
      <c r="IL99" s="19"/>
      <c r="IM99" s="19"/>
      <c r="IN99" s="19"/>
      <c r="IO99" s="19"/>
      <c r="IP99" s="19"/>
      <c r="IQ99" s="19"/>
      <c r="IR99" s="19"/>
      <c r="IS99" s="19"/>
      <c r="IT99" s="19"/>
      <c r="IU99" s="19"/>
      <c r="IV99" s="19"/>
    </row>
    <row r="100" spans="2:256" ht="21.95" customHeight="1" x14ac:dyDescent="0.2">
      <c r="B100" s="21" t="s">
        <v>45</v>
      </c>
      <c r="C100" s="61"/>
      <c r="D100" s="61"/>
      <c r="E100" s="703"/>
      <c r="F100" s="704"/>
      <c r="G100" s="667"/>
      <c r="H100" s="745"/>
      <c r="I100" s="745"/>
      <c r="J100" s="668"/>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row>
    <row r="101" spans="2:256" ht="21.95" customHeight="1" x14ac:dyDescent="0.2">
      <c r="B101" s="740" t="s">
        <v>140</v>
      </c>
      <c r="C101" s="661"/>
      <c r="D101" s="741"/>
      <c r="E101" s="654"/>
      <c r="F101" s="654"/>
      <c r="G101" s="31" t="s">
        <v>108</v>
      </c>
      <c r="H101" s="26"/>
      <c r="I101" s="71" t="s">
        <v>141</v>
      </c>
      <c r="J101" s="26"/>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row>
    <row r="102" spans="2:256" ht="31.5" customHeight="1" x14ac:dyDescent="0.2">
      <c r="B102" s="21" t="s">
        <v>130</v>
      </c>
      <c r="C102" s="22"/>
      <c r="D102" s="22"/>
      <c r="E102" s="742"/>
      <c r="F102" s="743"/>
      <c r="G102" s="744"/>
      <c r="H102" s="27" t="s">
        <v>90</v>
      </c>
      <c r="I102" s="739"/>
      <c r="J102" s="704"/>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19"/>
      <c r="DT102" s="19"/>
      <c r="DU102" s="19"/>
      <c r="DV102" s="19"/>
      <c r="DW102" s="19"/>
      <c r="DX102" s="19"/>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19"/>
      <c r="FD102" s="19"/>
      <c r="FE102" s="19"/>
      <c r="FF102" s="19"/>
      <c r="FG102" s="19"/>
      <c r="FH102" s="19"/>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19"/>
      <c r="GN102" s="19"/>
      <c r="GO102" s="19"/>
      <c r="GP102" s="19"/>
      <c r="GQ102" s="19"/>
      <c r="GR102" s="19"/>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19"/>
      <c r="HX102" s="19"/>
      <c r="HY102" s="19"/>
      <c r="HZ102" s="19"/>
      <c r="IA102" s="19"/>
      <c r="IB102" s="19"/>
      <c r="IC102" s="19"/>
      <c r="ID102" s="19"/>
      <c r="IE102" s="19"/>
      <c r="IF102" s="19"/>
      <c r="IG102" s="19"/>
      <c r="IH102" s="19"/>
      <c r="II102" s="19"/>
      <c r="IJ102" s="19"/>
      <c r="IK102" s="19"/>
      <c r="IL102" s="19"/>
      <c r="IM102" s="19"/>
      <c r="IN102" s="19"/>
      <c r="IO102" s="19"/>
      <c r="IP102" s="19"/>
      <c r="IQ102" s="19"/>
      <c r="IR102" s="19"/>
      <c r="IS102" s="19"/>
      <c r="IT102" s="19"/>
      <c r="IU102" s="19"/>
      <c r="IV102" s="19"/>
    </row>
    <row r="103" spans="2:256" ht="21.95" customHeight="1" x14ac:dyDescent="0.2">
      <c r="B103" s="21" t="s">
        <v>142</v>
      </c>
      <c r="C103" s="61"/>
      <c r="D103" s="61"/>
      <c r="E103" s="654"/>
      <c r="F103" s="654"/>
      <c r="G103" s="654"/>
      <c r="H103" s="654"/>
      <c r="I103" s="654"/>
      <c r="J103" s="654"/>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19"/>
      <c r="DT103" s="19"/>
      <c r="DU103" s="19"/>
      <c r="DV103" s="19"/>
      <c r="DW103" s="19"/>
      <c r="DX103" s="19"/>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19"/>
      <c r="FD103" s="19"/>
      <c r="FE103" s="19"/>
      <c r="FF103" s="19"/>
      <c r="FG103" s="19"/>
      <c r="FH103" s="19"/>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19"/>
      <c r="GN103" s="19"/>
      <c r="GO103" s="19"/>
      <c r="GP103" s="19"/>
      <c r="GQ103" s="19"/>
      <c r="GR103" s="19"/>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19"/>
      <c r="HX103" s="19"/>
      <c r="HY103" s="19"/>
      <c r="HZ103" s="19"/>
      <c r="IA103" s="19"/>
      <c r="IB103" s="19"/>
      <c r="IC103" s="19"/>
      <c r="ID103" s="19"/>
      <c r="IE103" s="19"/>
      <c r="IF103" s="19"/>
      <c r="IG103" s="19"/>
      <c r="IH103" s="19"/>
      <c r="II103" s="19"/>
      <c r="IJ103" s="19"/>
      <c r="IK103" s="19"/>
      <c r="IL103" s="19"/>
      <c r="IM103" s="19"/>
      <c r="IN103" s="19"/>
      <c r="IO103" s="19"/>
      <c r="IP103" s="19"/>
      <c r="IQ103" s="19"/>
      <c r="IR103" s="19"/>
      <c r="IS103" s="19"/>
      <c r="IT103" s="19"/>
      <c r="IU103" s="19"/>
      <c r="IV103" s="19"/>
    </row>
    <row r="104" spans="2:256" ht="21.95" customHeight="1" x14ac:dyDescent="0.2">
      <c r="B104" s="21" t="s">
        <v>13</v>
      </c>
      <c r="C104" s="22"/>
      <c r="D104" s="22"/>
      <c r="E104" s="651"/>
      <c r="F104" s="652"/>
      <c r="G104" s="652"/>
      <c r="H104" s="652"/>
      <c r="I104" s="652"/>
      <c r="J104" s="653"/>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row>
    <row r="105" spans="2:256" ht="27.75" customHeight="1" x14ac:dyDescent="0.2">
      <c r="B105" s="21" t="s">
        <v>110</v>
      </c>
      <c r="C105" s="22"/>
      <c r="D105" s="22"/>
      <c r="E105" s="707"/>
      <c r="F105" s="708"/>
      <c r="G105" s="708"/>
      <c r="H105" s="708"/>
      <c r="I105" s="708"/>
      <c r="J105" s="70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row>
    <row r="106" spans="2:256" ht="72.75" customHeight="1" x14ac:dyDescent="0.2">
      <c r="B106" s="21" t="s">
        <v>39</v>
      </c>
      <c r="C106" s="22"/>
      <c r="D106" s="22"/>
      <c r="E106" s="710"/>
      <c r="F106" s="711"/>
      <c r="G106" s="711"/>
      <c r="H106" s="711"/>
      <c r="I106" s="711"/>
      <c r="J106" s="712"/>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row>
    <row r="107" spans="2:256" ht="39" customHeight="1" x14ac:dyDescent="0.2">
      <c r="B107" s="21" t="s">
        <v>40</v>
      </c>
      <c r="C107" s="22"/>
      <c r="D107" s="22"/>
      <c r="E107" s="713"/>
      <c r="F107" s="714"/>
      <c r="G107" s="714"/>
      <c r="H107" s="714"/>
      <c r="I107" s="714"/>
      <c r="J107" s="715"/>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row>
    <row r="108" spans="2:256" ht="21.95" customHeight="1" x14ac:dyDescent="0.2">
      <c r="B108" s="21" t="s">
        <v>34</v>
      </c>
      <c r="C108" s="22"/>
      <c r="D108" s="22"/>
      <c r="E108" s="654"/>
      <c r="F108" s="654"/>
      <c r="G108" s="654"/>
      <c r="H108" s="654"/>
      <c r="I108" s="654"/>
      <c r="J108" s="654"/>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row>
    <row r="109" spans="2:256" ht="21.95" customHeight="1" x14ac:dyDescent="0.2">
      <c r="B109" s="21" t="s">
        <v>41</v>
      </c>
      <c r="C109" s="22"/>
      <c r="D109" s="22"/>
      <c r="E109" s="35"/>
      <c r="F109" s="33" t="s">
        <v>144</v>
      </c>
      <c r="G109" s="33"/>
      <c r="H109" s="43"/>
      <c r="I109" s="33"/>
      <c r="J109" s="34"/>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row>
    <row r="110" spans="2:256" ht="21.95" customHeight="1" x14ac:dyDescent="0.2">
      <c r="B110" s="21" t="s">
        <v>42</v>
      </c>
      <c r="C110" s="22"/>
      <c r="D110" s="22"/>
      <c r="E110" s="26"/>
      <c r="F110" s="22" t="s">
        <v>35</v>
      </c>
      <c r="G110" s="22"/>
      <c r="H110" s="26"/>
      <c r="I110" s="22" t="s">
        <v>36</v>
      </c>
      <c r="J110" s="24"/>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row>
    <row r="111" spans="2:256" ht="21.95" customHeight="1" x14ac:dyDescent="0.2">
      <c r="B111" s="21" t="s">
        <v>2</v>
      </c>
      <c r="C111" s="22"/>
      <c r="D111" s="22"/>
      <c r="E111" s="26"/>
      <c r="F111" s="31" t="s">
        <v>36</v>
      </c>
      <c r="G111" s="30"/>
      <c r="H111" s="56"/>
      <c r="I111" s="30"/>
      <c r="J111" s="32"/>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row>
    <row r="112" spans="2:256" ht="21.95" customHeight="1" x14ac:dyDescent="0.2">
      <c r="B112" s="21" t="s">
        <v>15</v>
      </c>
      <c r="C112" s="22"/>
      <c r="D112" s="22"/>
      <c r="E112" s="654"/>
      <c r="F112" s="654"/>
      <c r="G112" s="654"/>
      <c r="H112" s="654"/>
      <c r="I112" s="654"/>
      <c r="J112" s="654"/>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row>
    <row r="113" spans="2:256" ht="21.95" customHeight="1" x14ac:dyDescent="0.2">
      <c r="B113" s="21" t="s">
        <v>43</v>
      </c>
      <c r="C113" s="22"/>
      <c r="D113" s="22"/>
      <c r="E113" s="654"/>
      <c r="F113" s="654"/>
      <c r="G113" s="654"/>
      <c r="H113" s="654"/>
      <c r="I113" s="654"/>
      <c r="J113" s="654"/>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row>
    <row r="114" spans="2:256" ht="36" customHeight="1" x14ac:dyDescent="0.2">
      <c r="B114" s="21" t="s">
        <v>37</v>
      </c>
      <c r="C114" s="22"/>
      <c r="D114" s="22"/>
      <c r="E114" s="705"/>
      <c r="F114" s="706"/>
      <c r="G114" s="33"/>
      <c r="H114" s="33"/>
      <c r="I114" s="774"/>
      <c r="J114" s="775"/>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row>
    <row r="115" spans="2:256" ht="21.95" customHeight="1" x14ac:dyDescent="0.2">
      <c r="B115" s="21" t="s">
        <v>3</v>
      </c>
      <c r="C115" s="22"/>
      <c r="D115" s="22"/>
      <c r="E115" s="40"/>
      <c r="F115" s="33"/>
      <c r="G115" s="28"/>
      <c r="H115" s="28"/>
      <c r="I115" s="29"/>
      <c r="J115" s="34"/>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row>
    <row r="116" spans="2:256" ht="21.95" customHeight="1" x14ac:dyDescent="0.2">
      <c r="B116" s="21" t="s">
        <v>5</v>
      </c>
      <c r="C116" s="22"/>
      <c r="D116" s="22"/>
      <c r="E116" s="26"/>
      <c r="F116" s="22"/>
      <c r="G116" s="22"/>
      <c r="H116" s="22"/>
      <c r="I116" s="28"/>
      <c r="J116" s="24"/>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row>
    <row r="117" spans="2:256" ht="21.95" customHeight="1" x14ac:dyDescent="0.2">
      <c r="B117" s="21" t="s">
        <v>29</v>
      </c>
      <c r="C117" s="22"/>
      <c r="D117" s="22"/>
      <c r="E117" s="26"/>
      <c r="F117" s="22"/>
      <c r="G117" s="22"/>
      <c r="H117" s="22"/>
      <c r="I117" s="28"/>
      <c r="J117" s="24"/>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row>
    <row r="118" spans="2:256" ht="21.95" customHeight="1" x14ac:dyDescent="0.2">
      <c r="B118" s="21" t="s">
        <v>6</v>
      </c>
      <c r="C118" s="22"/>
      <c r="D118" s="22"/>
      <c r="E118" s="26"/>
      <c r="F118" s="22"/>
      <c r="G118" s="28"/>
      <c r="H118" s="28"/>
      <c r="I118" s="28"/>
      <c r="J118" s="24"/>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row>
    <row r="119" spans="2:256" ht="21.95" customHeight="1" x14ac:dyDescent="0.2">
      <c r="B119" s="21" t="s">
        <v>4</v>
      </c>
      <c r="C119" s="22"/>
      <c r="D119" s="22"/>
      <c r="E119" s="26"/>
      <c r="F119" s="22"/>
      <c r="G119" s="28"/>
      <c r="H119" s="28"/>
      <c r="I119" s="28"/>
      <c r="J119" s="24"/>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row>
    <row r="120" spans="2:256" ht="21.95" customHeight="1" x14ac:dyDescent="0.2">
      <c r="B120" s="21" t="s">
        <v>7</v>
      </c>
      <c r="C120" s="22"/>
      <c r="D120" s="22"/>
      <c r="E120" s="26"/>
      <c r="F120" s="21"/>
      <c r="G120" s="28"/>
      <c r="H120" s="28"/>
      <c r="I120" s="28"/>
      <c r="J120" s="24"/>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row>
    <row r="121" spans="2:256" ht="21" customHeight="1" x14ac:dyDescent="0.2">
      <c r="B121" s="643" t="s">
        <v>0</v>
      </c>
      <c r="C121" s="664"/>
      <c r="D121" s="664"/>
      <c r="E121" s="765"/>
      <c r="F121" s="766"/>
      <c r="G121" s="766"/>
      <c r="H121" s="766"/>
      <c r="I121" s="766"/>
      <c r="J121" s="767"/>
      <c r="K121" s="19"/>
      <c r="L121" s="19"/>
      <c r="M121" s="25"/>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row>
    <row r="122" spans="2:256" ht="21.95" customHeight="1" x14ac:dyDescent="0.2">
      <c r="B122" s="699"/>
      <c r="C122" s="700"/>
      <c r="D122" s="700"/>
      <c r="E122" s="768"/>
      <c r="F122" s="769"/>
      <c r="G122" s="769"/>
      <c r="H122" s="769"/>
      <c r="I122" s="769"/>
      <c r="J122" s="770"/>
      <c r="K122" s="72"/>
      <c r="L122" s="19"/>
      <c r="M122" s="25"/>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row>
    <row r="123" spans="2:256" ht="21.95" customHeight="1" x14ac:dyDescent="0.2">
      <c r="B123" s="665"/>
      <c r="C123" s="666"/>
      <c r="D123" s="666"/>
      <c r="E123" s="771"/>
      <c r="F123" s="772"/>
      <c r="G123" s="772"/>
      <c r="H123" s="772"/>
      <c r="I123" s="772"/>
      <c r="J123" s="773"/>
      <c r="K123" s="72"/>
      <c r="L123" s="19"/>
      <c r="M123" s="25"/>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row>
    <row r="124" spans="2:256" ht="21.95" customHeight="1" x14ac:dyDescent="0.2">
      <c r="B124" s="643" t="s">
        <v>412</v>
      </c>
      <c r="C124" s="664"/>
      <c r="D124" s="664"/>
      <c r="E124" s="678"/>
      <c r="F124" s="766"/>
      <c r="G124" s="766"/>
      <c r="H124" s="766"/>
      <c r="I124" s="766"/>
      <c r="J124" s="767"/>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row>
    <row r="125" spans="2:256" ht="21.95" customHeight="1" x14ac:dyDescent="0.2">
      <c r="B125" s="665"/>
      <c r="C125" s="666"/>
      <c r="D125" s="666"/>
      <c r="E125" s="771"/>
      <c r="F125" s="772"/>
      <c r="G125" s="772"/>
      <c r="H125" s="772"/>
      <c r="I125" s="772"/>
      <c r="J125" s="773"/>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19"/>
      <c r="DQ125" s="19"/>
      <c r="DR125" s="19"/>
      <c r="DS125" s="19"/>
      <c r="DT125" s="19"/>
      <c r="DU125" s="19"/>
      <c r="DV125" s="19"/>
      <c r="DW125" s="19"/>
      <c r="DX125" s="19"/>
      <c r="DY125" s="19"/>
      <c r="DZ125" s="19"/>
      <c r="EA125" s="19"/>
      <c r="EB125" s="19"/>
      <c r="EC125" s="19"/>
      <c r="ED125" s="19"/>
      <c r="EE125" s="19"/>
      <c r="EF125" s="19"/>
      <c r="EG125" s="19"/>
      <c r="EH125" s="19"/>
      <c r="EI125" s="19"/>
      <c r="EJ125" s="19"/>
      <c r="EK125" s="19"/>
      <c r="EL125" s="19"/>
      <c r="EM125" s="19"/>
      <c r="EN125" s="19"/>
      <c r="EO125" s="19"/>
      <c r="EP125" s="19"/>
      <c r="EQ125" s="19"/>
      <c r="ER125" s="19"/>
      <c r="ES125" s="19"/>
      <c r="ET125" s="19"/>
      <c r="EU125" s="19"/>
      <c r="EV125" s="19"/>
      <c r="EW125" s="19"/>
      <c r="EX125" s="19"/>
      <c r="EY125" s="19"/>
      <c r="EZ125" s="19"/>
      <c r="FA125" s="19"/>
      <c r="FB125" s="19"/>
      <c r="FC125" s="19"/>
      <c r="FD125" s="19"/>
      <c r="FE125" s="19"/>
      <c r="FF125" s="19"/>
      <c r="FG125" s="19"/>
      <c r="FH125" s="19"/>
      <c r="FI125" s="19"/>
      <c r="FJ125" s="19"/>
      <c r="FK125" s="19"/>
      <c r="FL125" s="19"/>
      <c r="FM125" s="19"/>
      <c r="FN125" s="19"/>
      <c r="FO125" s="19"/>
      <c r="FP125" s="19"/>
      <c r="FQ125" s="19"/>
      <c r="FR125" s="19"/>
      <c r="FS125" s="19"/>
      <c r="FT125" s="19"/>
      <c r="FU125" s="19"/>
      <c r="FV125" s="19"/>
      <c r="FW125" s="19"/>
      <c r="FX125" s="19"/>
      <c r="FY125" s="19"/>
      <c r="FZ125" s="19"/>
      <c r="GA125" s="19"/>
      <c r="GB125" s="19"/>
      <c r="GC125" s="19"/>
      <c r="GD125" s="19"/>
      <c r="GE125" s="19"/>
      <c r="GF125" s="19"/>
      <c r="GG125" s="19"/>
      <c r="GH125" s="19"/>
      <c r="GI125" s="19"/>
      <c r="GJ125" s="19"/>
      <c r="GK125" s="19"/>
      <c r="GL125" s="19"/>
      <c r="GM125" s="19"/>
      <c r="GN125" s="19"/>
      <c r="GO125" s="19"/>
      <c r="GP125" s="19"/>
      <c r="GQ125" s="19"/>
      <c r="GR125" s="19"/>
      <c r="GS125" s="19"/>
      <c r="GT125" s="19"/>
      <c r="GU125" s="19"/>
      <c r="GV125" s="19"/>
      <c r="GW125" s="19"/>
      <c r="GX125" s="19"/>
      <c r="GY125" s="19"/>
      <c r="GZ125" s="19"/>
      <c r="HA125" s="19"/>
      <c r="HB125" s="19"/>
      <c r="HC125" s="19"/>
      <c r="HD125" s="19"/>
      <c r="HE125" s="19"/>
      <c r="HF125" s="19"/>
      <c r="HG125" s="19"/>
      <c r="HH125" s="19"/>
      <c r="HI125" s="19"/>
      <c r="HJ125" s="19"/>
      <c r="HK125" s="19"/>
      <c r="HL125" s="19"/>
      <c r="HM125" s="19"/>
      <c r="HN125" s="19"/>
      <c r="HO125" s="19"/>
      <c r="HP125" s="19"/>
      <c r="HQ125" s="19"/>
      <c r="HR125" s="19"/>
      <c r="HS125" s="19"/>
      <c r="HT125" s="19"/>
      <c r="HU125" s="19"/>
      <c r="HV125" s="19"/>
      <c r="HW125" s="19"/>
      <c r="HX125" s="19"/>
      <c r="HY125" s="19"/>
      <c r="HZ125" s="19"/>
      <c r="IA125" s="19"/>
      <c r="IB125" s="19"/>
      <c r="IC125" s="19"/>
      <c r="ID125" s="19"/>
      <c r="IE125" s="19"/>
      <c r="IF125" s="19"/>
      <c r="IG125" s="19"/>
      <c r="IH125" s="19"/>
      <c r="II125" s="19"/>
      <c r="IJ125" s="19"/>
      <c r="IK125" s="19"/>
      <c r="IL125" s="19"/>
      <c r="IM125" s="19"/>
      <c r="IN125" s="19"/>
      <c r="IO125" s="19"/>
      <c r="IP125" s="19"/>
      <c r="IQ125" s="19"/>
      <c r="IR125" s="19"/>
      <c r="IS125" s="19"/>
      <c r="IT125" s="19"/>
      <c r="IU125" s="19"/>
      <c r="IV125" s="19"/>
    </row>
    <row r="126" spans="2:256" ht="21.95" customHeight="1" x14ac:dyDescent="0.2">
      <c r="B126" s="73" t="s">
        <v>132</v>
      </c>
      <c r="C126" s="74"/>
      <c r="D126" s="74"/>
      <c r="E126" s="742"/>
      <c r="F126" s="652"/>
      <c r="G126" s="652"/>
      <c r="H126" s="652"/>
      <c r="I126" s="652"/>
      <c r="J126" s="653"/>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19"/>
      <c r="DQ126" s="19"/>
      <c r="DR126" s="19"/>
      <c r="DS126" s="19"/>
      <c r="DT126" s="19"/>
      <c r="DU126" s="19"/>
      <c r="DV126" s="19"/>
      <c r="DW126" s="19"/>
      <c r="DX126" s="19"/>
      <c r="DY126" s="19"/>
      <c r="DZ126" s="19"/>
      <c r="EA126" s="19"/>
      <c r="EB126" s="19"/>
      <c r="EC126" s="19"/>
      <c r="ED126" s="19"/>
      <c r="EE126" s="19"/>
      <c r="EF126" s="19"/>
      <c r="EG126" s="19"/>
      <c r="EH126" s="19"/>
      <c r="EI126" s="19"/>
      <c r="EJ126" s="19"/>
      <c r="EK126" s="19"/>
      <c r="EL126" s="19"/>
      <c r="EM126" s="19"/>
      <c r="EN126" s="19"/>
      <c r="EO126" s="19"/>
      <c r="EP126" s="19"/>
      <c r="EQ126" s="19"/>
      <c r="ER126" s="19"/>
      <c r="ES126" s="19"/>
      <c r="ET126" s="19"/>
      <c r="EU126" s="19"/>
      <c r="EV126" s="19"/>
      <c r="EW126" s="19"/>
      <c r="EX126" s="19"/>
      <c r="EY126" s="19"/>
      <c r="EZ126" s="19"/>
      <c r="FA126" s="19"/>
      <c r="FB126" s="19"/>
      <c r="FC126" s="19"/>
      <c r="FD126" s="19"/>
      <c r="FE126" s="19"/>
      <c r="FF126" s="19"/>
      <c r="FG126" s="19"/>
      <c r="FH126" s="19"/>
      <c r="FI126" s="19"/>
      <c r="FJ126" s="19"/>
      <c r="FK126" s="19"/>
      <c r="FL126" s="19"/>
      <c r="FM126" s="19"/>
      <c r="FN126" s="19"/>
      <c r="FO126" s="19"/>
      <c r="FP126" s="19"/>
      <c r="FQ126" s="19"/>
      <c r="FR126" s="19"/>
      <c r="FS126" s="19"/>
      <c r="FT126" s="19"/>
      <c r="FU126" s="19"/>
      <c r="FV126" s="19"/>
      <c r="FW126" s="19"/>
      <c r="FX126" s="19"/>
      <c r="FY126" s="19"/>
      <c r="FZ126" s="19"/>
      <c r="GA126" s="19"/>
      <c r="GB126" s="19"/>
      <c r="GC126" s="19"/>
      <c r="GD126" s="19"/>
      <c r="GE126" s="19"/>
      <c r="GF126" s="19"/>
      <c r="GG126" s="19"/>
      <c r="GH126" s="19"/>
      <c r="GI126" s="19"/>
      <c r="GJ126" s="19"/>
      <c r="GK126" s="19"/>
      <c r="GL126" s="19"/>
      <c r="GM126" s="19"/>
      <c r="GN126" s="19"/>
      <c r="GO126" s="19"/>
      <c r="GP126" s="19"/>
      <c r="GQ126" s="19"/>
      <c r="GR126" s="19"/>
      <c r="GS126" s="19"/>
      <c r="GT126" s="19"/>
      <c r="GU126" s="19"/>
      <c r="GV126" s="19"/>
      <c r="GW126" s="19"/>
      <c r="GX126" s="19"/>
      <c r="GY126" s="19"/>
      <c r="GZ126" s="19"/>
      <c r="HA126" s="19"/>
      <c r="HB126" s="19"/>
      <c r="HC126" s="19"/>
      <c r="HD126" s="19"/>
      <c r="HE126" s="19"/>
      <c r="HF126" s="19"/>
      <c r="HG126" s="19"/>
      <c r="HH126" s="19"/>
      <c r="HI126" s="19"/>
      <c r="HJ126" s="19"/>
      <c r="HK126" s="19"/>
      <c r="HL126" s="19"/>
      <c r="HM126" s="19"/>
      <c r="HN126" s="19"/>
      <c r="HO126" s="19"/>
      <c r="HP126" s="19"/>
      <c r="HQ126" s="19"/>
      <c r="HR126" s="19"/>
      <c r="HS126" s="19"/>
      <c r="HT126" s="19"/>
      <c r="HU126" s="19"/>
      <c r="HV126" s="19"/>
      <c r="HW126" s="19"/>
      <c r="HX126" s="19"/>
      <c r="HY126" s="19"/>
      <c r="HZ126" s="19"/>
      <c r="IA126" s="19"/>
      <c r="IB126" s="19"/>
      <c r="IC126" s="19"/>
      <c r="ID126" s="19"/>
      <c r="IE126" s="19"/>
      <c r="IF126" s="19"/>
      <c r="IG126" s="19"/>
      <c r="IH126" s="19"/>
      <c r="II126" s="19"/>
      <c r="IJ126" s="19"/>
      <c r="IK126" s="19"/>
      <c r="IL126" s="19"/>
      <c r="IM126" s="19"/>
      <c r="IN126" s="19"/>
      <c r="IO126" s="19"/>
      <c r="IP126" s="19"/>
      <c r="IQ126" s="19"/>
      <c r="IR126" s="19"/>
      <c r="IS126" s="19"/>
      <c r="IT126" s="19"/>
      <c r="IU126" s="19"/>
      <c r="IV126" s="19"/>
    </row>
    <row r="127" spans="2:256" ht="21.95" customHeight="1" x14ac:dyDescent="0.2">
      <c r="B127" s="759" t="s">
        <v>217</v>
      </c>
      <c r="C127" s="760"/>
      <c r="D127" s="761"/>
      <c r="E127" s="717"/>
      <c r="F127" s="718"/>
      <c r="G127" s="718"/>
      <c r="H127" s="718"/>
      <c r="I127" s="718"/>
      <c r="J127" s="7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19"/>
      <c r="DQ127" s="19"/>
      <c r="DR127" s="19"/>
      <c r="DS127" s="19"/>
      <c r="DT127" s="19"/>
      <c r="DU127" s="19"/>
      <c r="DV127" s="19"/>
      <c r="DW127" s="19"/>
      <c r="DX127" s="19"/>
      <c r="DY127" s="19"/>
      <c r="DZ127" s="19"/>
      <c r="EA127" s="19"/>
      <c r="EB127" s="19"/>
      <c r="EC127" s="19"/>
      <c r="ED127" s="19"/>
      <c r="EE127" s="19"/>
      <c r="EF127" s="19"/>
      <c r="EG127" s="19"/>
      <c r="EH127" s="19"/>
      <c r="EI127" s="19"/>
      <c r="EJ127" s="19"/>
      <c r="EK127" s="19"/>
      <c r="EL127" s="19"/>
      <c r="EM127" s="19"/>
      <c r="EN127" s="19"/>
      <c r="EO127" s="19"/>
      <c r="EP127" s="19"/>
      <c r="EQ127" s="19"/>
      <c r="ER127" s="19"/>
      <c r="ES127" s="19"/>
      <c r="ET127" s="19"/>
      <c r="EU127" s="19"/>
      <c r="EV127" s="19"/>
      <c r="EW127" s="19"/>
      <c r="EX127" s="19"/>
      <c r="EY127" s="19"/>
      <c r="EZ127" s="19"/>
      <c r="FA127" s="19"/>
      <c r="FB127" s="19"/>
      <c r="FC127" s="19"/>
      <c r="FD127" s="19"/>
      <c r="FE127" s="19"/>
      <c r="FF127" s="19"/>
      <c r="FG127" s="19"/>
      <c r="FH127" s="19"/>
      <c r="FI127" s="19"/>
      <c r="FJ127" s="19"/>
      <c r="FK127" s="19"/>
      <c r="FL127" s="19"/>
      <c r="FM127" s="19"/>
      <c r="FN127" s="19"/>
      <c r="FO127" s="19"/>
      <c r="FP127" s="19"/>
      <c r="FQ127" s="19"/>
      <c r="FR127" s="19"/>
      <c r="FS127" s="19"/>
      <c r="FT127" s="19"/>
      <c r="FU127" s="19"/>
      <c r="FV127" s="19"/>
      <c r="FW127" s="19"/>
      <c r="FX127" s="19"/>
      <c r="FY127" s="19"/>
      <c r="FZ127" s="19"/>
      <c r="GA127" s="19"/>
      <c r="GB127" s="19"/>
      <c r="GC127" s="19"/>
      <c r="GD127" s="19"/>
      <c r="GE127" s="19"/>
      <c r="GF127" s="19"/>
      <c r="GG127" s="19"/>
      <c r="GH127" s="19"/>
      <c r="GI127" s="19"/>
      <c r="GJ127" s="19"/>
      <c r="GK127" s="19"/>
      <c r="GL127" s="19"/>
      <c r="GM127" s="19"/>
      <c r="GN127" s="19"/>
      <c r="GO127" s="19"/>
      <c r="GP127" s="19"/>
      <c r="GQ127" s="19"/>
      <c r="GR127" s="19"/>
      <c r="GS127" s="19"/>
      <c r="GT127" s="19"/>
      <c r="GU127" s="19"/>
      <c r="GV127" s="19"/>
      <c r="GW127" s="19"/>
      <c r="GX127" s="19"/>
      <c r="GY127" s="19"/>
      <c r="GZ127" s="19"/>
      <c r="HA127" s="19"/>
      <c r="HB127" s="19"/>
      <c r="HC127" s="19"/>
      <c r="HD127" s="19"/>
      <c r="HE127" s="19"/>
      <c r="HF127" s="19"/>
      <c r="HG127" s="19"/>
      <c r="HH127" s="19"/>
      <c r="HI127" s="19"/>
      <c r="HJ127" s="19"/>
      <c r="HK127" s="19"/>
      <c r="HL127" s="19"/>
      <c r="HM127" s="19"/>
      <c r="HN127" s="19"/>
      <c r="HO127" s="19"/>
      <c r="HP127" s="19"/>
      <c r="HQ127" s="19"/>
      <c r="HR127" s="19"/>
      <c r="HS127" s="19"/>
      <c r="HT127" s="19"/>
      <c r="HU127" s="19"/>
      <c r="HV127" s="19"/>
      <c r="HW127" s="19"/>
      <c r="HX127" s="19"/>
      <c r="HY127" s="19"/>
      <c r="HZ127" s="19"/>
      <c r="IA127" s="19"/>
      <c r="IB127" s="19"/>
      <c r="IC127" s="19"/>
      <c r="ID127" s="19"/>
      <c r="IE127" s="19"/>
      <c r="IF127" s="19"/>
      <c r="IG127" s="19"/>
      <c r="IH127" s="19"/>
      <c r="II127" s="19"/>
      <c r="IJ127" s="19"/>
      <c r="IK127" s="19"/>
      <c r="IL127" s="19"/>
      <c r="IM127" s="19"/>
      <c r="IN127" s="19"/>
      <c r="IO127" s="19"/>
      <c r="IP127" s="19"/>
      <c r="IQ127" s="19"/>
      <c r="IR127" s="19"/>
      <c r="IS127" s="19"/>
      <c r="IT127" s="19"/>
      <c r="IU127" s="19"/>
      <c r="IV127" s="19"/>
    </row>
    <row r="128" spans="2:256" ht="21.95" customHeight="1" x14ac:dyDescent="0.2">
      <c r="B128" s="762"/>
      <c r="C128" s="763"/>
      <c r="D128" s="764"/>
      <c r="E128" s="720"/>
      <c r="F128" s="721"/>
      <c r="G128" s="721"/>
      <c r="H128" s="721"/>
      <c r="I128" s="721"/>
      <c r="J128" s="722"/>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19"/>
      <c r="DQ128" s="19"/>
      <c r="DR128" s="19"/>
      <c r="DS128" s="19"/>
      <c r="DT128" s="19"/>
      <c r="DU128" s="19"/>
      <c r="DV128" s="19"/>
      <c r="DW128" s="19"/>
      <c r="DX128" s="19"/>
      <c r="DY128" s="19"/>
      <c r="DZ128" s="19"/>
      <c r="EA128" s="19"/>
      <c r="EB128" s="19"/>
      <c r="EC128" s="19"/>
      <c r="ED128" s="19"/>
      <c r="EE128" s="19"/>
      <c r="EF128" s="19"/>
      <c r="EG128" s="19"/>
      <c r="EH128" s="19"/>
      <c r="EI128" s="19"/>
      <c r="EJ128" s="19"/>
      <c r="EK128" s="19"/>
      <c r="EL128" s="19"/>
      <c r="EM128" s="19"/>
      <c r="EN128" s="19"/>
      <c r="EO128" s="19"/>
      <c r="EP128" s="19"/>
      <c r="EQ128" s="19"/>
      <c r="ER128" s="19"/>
      <c r="ES128" s="19"/>
      <c r="ET128" s="19"/>
      <c r="EU128" s="19"/>
      <c r="EV128" s="19"/>
      <c r="EW128" s="19"/>
      <c r="EX128" s="19"/>
      <c r="EY128" s="19"/>
      <c r="EZ128" s="19"/>
      <c r="FA128" s="19"/>
      <c r="FB128" s="19"/>
      <c r="FC128" s="19"/>
      <c r="FD128" s="19"/>
      <c r="FE128" s="19"/>
      <c r="FF128" s="19"/>
      <c r="FG128" s="19"/>
      <c r="FH128" s="19"/>
      <c r="FI128" s="19"/>
      <c r="FJ128" s="19"/>
      <c r="FK128" s="19"/>
      <c r="FL128" s="19"/>
      <c r="FM128" s="19"/>
      <c r="FN128" s="19"/>
      <c r="FO128" s="19"/>
      <c r="FP128" s="19"/>
      <c r="FQ128" s="19"/>
      <c r="FR128" s="19"/>
      <c r="FS128" s="19"/>
      <c r="FT128" s="19"/>
      <c r="FU128" s="19"/>
      <c r="FV128" s="19"/>
      <c r="FW128" s="19"/>
      <c r="FX128" s="19"/>
      <c r="FY128" s="19"/>
      <c r="FZ128" s="19"/>
      <c r="GA128" s="19"/>
      <c r="GB128" s="19"/>
      <c r="GC128" s="19"/>
      <c r="GD128" s="19"/>
      <c r="GE128" s="19"/>
      <c r="GF128" s="19"/>
      <c r="GG128" s="19"/>
      <c r="GH128" s="19"/>
      <c r="GI128" s="19"/>
      <c r="GJ128" s="19"/>
      <c r="GK128" s="19"/>
      <c r="GL128" s="19"/>
      <c r="GM128" s="19"/>
      <c r="GN128" s="19"/>
      <c r="GO128" s="19"/>
      <c r="GP128" s="19"/>
      <c r="GQ128" s="19"/>
      <c r="GR128" s="19"/>
      <c r="GS128" s="19"/>
      <c r="GT128" s="19"/>
      <c r="GU128" s="19"/>
      <c r="GV128" s="19"/>
      <c r="GW128" s="19"/>
      <c r="GX128" s="19"/>
      <c r="GY128" s="19"/>
      <c r="GZ128" s="19"/>
      <c r="HA128" s="19"/>
      <c r="HB128" s="19"/>
      <c r="HC128" s="19"/>
      <c r="HD128" s="19"/>
      <c r="HE128" s="19"/>
      <c r="HF128" s="19"/>
      <c r="HG128" s="19"/>
      <c r="HH128" s="19"/>
      <c r="HI128" s="19"/>
      <c r="HJ128" s="19"/>
      <c r="HK128" s="19"/>
      <c r="HL128" s="19"/>
      <c r="HM128" s="19"/>
      <c r="HN128" s="19"/>
      <c r="HO128" s="19"/>
      <c r="HP128" s="19"/>
      <c r="HQ128" s="19"/>
      <c r="HR128" s="19"/>
      <c r="HS128" s="19"/>
      <c r="HT128" s="19"/>
      <c r="HU128" s="19"/>
      <c r="HV128" s="19"/>
      <c r="HW128" s="19"/>
      <c r="HX128" s="19"/>
      <c r="HY128" s="19"/>
      <c r="HZ128" s="19"/>
      <c r="IA128" s="19"/>
      <c r="IB128" s="19"/>
      <c r="IC128" s="19"/>
      <c r="ID128" s="19"/>
      <c r="IE128" s="19"/>
      <c r="IF128" s="19"/>
      <c r="IG128" s="19"/>
      <c r="IH128" s="19"/>
      <c r="II128" s="19"/>
      <c r="IJ128" s="19"/>
      <c r="IK128" s="19"/>
      <c r="IL128" s="19"/>
      <c r="IM128" s="19"/>
      <c r="IN128" s="19"/>
      <c r="IO128" s="19"/>
      <c r="IP128" s="19"/>
      <c r="IQ128" s="19"/>
      <c r="IR128" s="19"/>
      <c r="IS128" s="19"/>
      <c r="IT128" s="19"/>
      <c r="IU128" s="19"/>
      <c r="IV128" s="19"/>
    </row>
    <row r="129" spans="2:256" ht="30" customHeight="1" x14ac:dyDescent="0.2">
      <c r="B129" s="67" t="s">
        <v>133</v>
      </c>
      <c r="C129" s="58"/>
      <c r="D129" s="58"/>
      <c r="E129" s="723"/>
      <c r="F129" s="724"/>
      <c r="G129" s="724"/>
      <c r="H129" s="724"/>
      <c r="I129" s="724"/>
      <c r="J129" s="725"/>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19"/>
      <c r="DQ129" s="19"/>
      <c r="DR129" s="19"/>
      <c r="DS129" s="19"/>
      <c r="DT129" s="19"/>
      <c r="DU129" s="19"/>
      <c r="DV129" s="19"/>
      <c r="DW129" s="19"/>
      <c r="DX129" s="19"/>
      <c r="DY129" s="19"/>
      <c r="DZ129" s="19"/>
      <c r="EA129" s="19"/>
      <c r="EB129" s="19"/>
      <c r="EC129" s="19"/>
      <c r="ED129" s="19"/>
      <c r="EE129" s="19"/>
      <c r="EF129" s="19"/>
      <c r="EG129" s="19"/>
      <c r="EH129" s="19"/>
      <c r="EI129" s="19"/>
      <c r="EJ129" s="19"/>
      <c r="EK129" s="19"/>
      <c r="EL129" s="19"/>
      <c r="EM129" s="19"/>
      <c r="EN129" s="19"/>
      <c r="EO129" s="19"/>
      <c r="EP129" s="19"/>
      <c r="EQ129" s="19"/>
      <c r="ER129" s="19"/>
      <c r="ES129" s="19"/>
      <c r="ET129" s="19"/>
      <c r="EU129" s="19"/>
      <c r="EV129" s="19"/>
      <c r="EW129" s="19"/>
      <c r="EX129" s="19"/>
      <c r="EY129" s="19"/>
      <c r="EZ129" s="19"/>
      <c r="FA129" s="19"/>
      <c r="FB129" s="19"/>
      <c r="FC129" s="19"/>
      <c r="FD129" s="19"/>
      <c r="FE129" s="19"/>
      <c r="FF129" s="19"/>
      <c r="FG129" s="19"/>
      <c r="FH129" s="19"/>
      <c r="FI129" s="19"/>
      <c r="FJ129" s="19"/>
      <c r="FK129" s="19"/>
      <c r="FL129" s="19"/>
      <c r="FM129" s="19"/>
      <c r="FN129" s="19"/>
      <c r="FO129" s="19"/>
      <c r="FP129" s="19"/>
      <c r="FQ129" s="19"/>
      <c r="FR129" s="19"/>
      <c r="FS129" s="19"/>
      <c r="FT129" s="19"/>
      <c r="FU129" s="19"/>
      <c r="FV129" s="19"/>
      <c r="FW129" s="19"/>
      <c r="FX129" s="19"/>
      <c r="FY129" s="19"/>
      <c r="FZ129" s="19"/>
      <c r="GA129" s="19"/>
      <c r="GB129" s="19"/>
      <c r="GC129" s="19"/>
      <c r="GD129" s="19"/>
      <c r="GE129" s="19"/>
      <c r="GF129" s="19"/>
      <c r="GG129" s="19"/>
      <c r="GH129" s="19"/>
      <c r="GI129" s="19"/>
      <c r="GJ129" s="19"/>
      <c r="GK129" s="19"/>
      <c r="GL129" s="19"/>
      <c r="GM129" s="19"/>
      <c r="GN129" s="19"/>
      <c r="GO129" s="19"/>
      <c r="GP129" s="19"/>
      <c r="GQ129" s="19"/>
      <c r="GR129" s="19"/>
      <c r="GS129" s="19"/>
      <c r="GT129" s="19"/>
      <c r="GU129" s="19"/>
      <c r="GV129" s="19"/>
      <c r="GW129" s="19"/>
      <c r="GX129" s="19"/>
      <c r="GY129" s="19"/>
      <c r="GZ129" s="19"/>
      <c r="HA129" s="19"/>
      <c r="HB129" s="19"/>
      <c r="HC129" s="19"/>
      <c r="HD129" s="19"/>
      <c r="HE129" s="19"/>
      <c r="HF129" s="19"/>
      <c r="HG129" s="19"/>
      <c r="HH129" s="19"/>
      <c r="HI129" s="19"/>
      <c r="HJ129" s="19"/>
      <c r="HK129" s="19"/>
      <c r="HL129" s="19"/>
      <c r="HM129" s="19"/>
      <c r="HN129" s="19"/>
      <c r="HO129" s="19"/>
      <c r="HP129" s="19"/>
      <c r="HQ129" s="19"/>
      <c r="HR129" s="19"/>
      <c r="HS129" s="19"/>
      <c r="HT129" s="19"/>
      <c r="HU129" s="19"/>
      <c r="HV129" s="19"/>
      <c r="HW129" s="19"/>
      <c r="HX129" s="19"/>
      <c r="HY129" s="19"/>
      <c r="HZ129" s="19"/>
      <c r="IA129" s="19"/>
      <c r="IB129" s="19"/>
      <c r="IC129" s="19"/>
      <c r="ID129" s="19"/>
      <c r="IE129" s="19"/>
      <c r="IF129" s="19"/>
      <c r="IG129" s="19"/>
      <c r="IH129" s="19"/>
      <c r="II129" s="19"/>
      <c r="IJ129" s="19"/>
      <c r="IK129" s="19"/>
      <c r="IL129" s="19"/>
      <c r="IM129" s="19"/>
      <c r="IN129" s="19"/>
      <c r="IO129" s="19"/>
      <c r="IP129" s="19"/>
      <c r="IQ129" s="19"/>
      <c r="IR129" s="19"/>
      <c r="IS129" s="19"/>
      <c r="IT129" s="19"/>
      <c r="IU129" s="19"/>
      <c r="IV129" s="19"/>
    </row>
    <row r="130" spans="2:256" ht="120" customHeight="1" x14ac:dyDescent="0.2">
      <c r="B130" s="59"/>
      <c r="C130" s="60"/>
      <c r="D130" s="60"/>
      <c r="E130" s="726"/>
      <c r="F130" s="727"/>
      <c r="G130" s="727"/>
      <c r="H130" s="727"/>
      <c r="I130" s="727"/>
      <c r="J130" s="728"/>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19"/>
      <c r="DQ130" s="19"/>
      <c r="DR130" s="19"/>
      <c r="DS130" s="19"/>
      <c r="DT130" s="19"/>
      <c r="DU130" s="19"/>
      <c r="DV130" s="19"/>
      <c r="DW130" s="19"/>
      <c r="DX130" s="19"/>
      <c r="DY130" s="19"/>
      <c r="DZ130" s="19"/>
      <c r="EA130" s="19"/>
      <c r="EB130" s="19"/>
      <c r="EC130" s="19"/>
      <c r="ED130" s="19"/>
      <c r="EE130" s="19"/>
      <c r="EF130" s="19"/>
      <c r="EG130" s="19"/>
      <c r="EH130" s="19"/>
      <c r="EI130" s="19"/>
      <c r="EJ130" s="19"/>
      <c r="EK130" s="19"/>
      <c r="EL130" s="19"/>
      <c r="EM130" s="19"/>
      <c r="EN130" s="19"/>
      <c r="EO130" s="19"/>
      <c r="EP130" s="19"/>
      <c r="EQ130" s="19"/>
      <c r="ER130" s="19"/>
      <c r="ES130" s="19"/>
      <c r="ET130" s="19"/>
      <c r="EU130" s="19"/>
      <c r="EV130" s="19"/>
      <c r="EW130" s="19"/>
      <c r="EX130" s="19"/>
      <c r="EY130" s="19"/>
      <c r="EZ130" s="19"/>
      <c r="FA130" s="19"/>
      <c r="FB130" s="19"/>
      <c r="FC130" s="19"/>
      <c r="FD130" s="19"/>
      <c r="FE130" s="19"/>
      <c r="FF130" s="19"/>
      <c r="FG130" s="19"/>
      <c r="FH130" s="19"/>
      <c r="FI130" s="19"/>
      <c r="FJ130" s="19"/>
      <c r="FK130" s="19"/>
      <c r="FL130" s="19"/>
      <c r="FM130" s="19"/>
      <c r="FN130" s="19"/>
      <c r="FO130" s="19"/>
      <c r="FP130" s="19"/>
      <c r="FQ130" s="19"/>
      <c r="FR130" s="19"/>
      <c r="FS130" s="19"/>
      <c r="FT130" s="19"/>
      <c r="FU130" s="19"/>
      <c r="FV130" s="19"/>
      <c r="FW130" s="19"/>
      <c r="FX130" s="19"/>
      <c r="FY130" s="19"/>
      <c r="FZ130" s="19"/>
      <c r="GA130" s="19"/>
      <c r="GB130" s="19"/>
      <c r="GC130" s="19"/>
      <c r="GD130" s="19"/>
      <c r="GE130" s="19"/>
      <c r="GF130" s="19"/>
      <c r="GG130" s="19"/>
      <c r="GH130" s="19"/>
      <c r="GI130" s="19"/>
      <c r="GJ130" s="19"/>
      <c r="GK130" s="19"/>
      <c r="GL130" s="19"/>
      <c r="GM130" s="19"/>
      <c r="GN130" s="19"/>
      <c r="GO130" s="19"/>
      <c r="GP130" s="19"/>
      <c r="GQ130" s="19"/>
      <c r="GR130" s="19"/>
      <c r="GS130" s="19"/>
      <c r="GT130" s="19"/>
      <c r="GU130" s="19"/>
      <c r="GV130" s="19"/>
      <c r="GW130" s="19"/>
      <c r="GX130" s="19"/>
      <c r="GY130" s="19"/>
      <c r="GZ130" s="19"/>
      <c r="HA130" s="19"/>
      <c r="HB130" s="19"/>
      <c r="HC130" s="19"/>
      <c r="HD130" s="19"/>
      <c r="HE130" s="19"/>
      <c r="HF130" s="19"/>
      <c r="HG130" s="19"/>
      <c r="HH130" s="19"/>
      <c r="HI130" s="19"/>
      <c r="HJ130" s="19"/>
      <c r="HK130" s="19"/>
      <c r="HL130" s="19"/>
      <c r="HM130" s="19"/>
      <c r="HN130" s="19"/>
      <c r="HO130" s="19"/>
      <c r="HP130" s="19"/>
      <c r="HQ130" s="19"/>
      <c r="HR130" s="19"/>
      <c r="HS130" s="19"/>
      <c r="HT130" s="19"/>
      <c r="HU130" s="19"/>
      <c r="HV130" s="19"/>
      <c r="HW130" s="19"/>
      <c r="HX130" s="19"/>
      <c r="HY130" s="19"/>
      <c r="HZ130" s="19"/>
      <c r="IA130" s="19"/>
      <c r="IB130" s="19"/>
      <c r="IC130" s="19"/>
      <c r="ID130" s="19"/>
      <c r="IE130" s="19"/>
      <c r="IF130" s="19"/>
      <c r="IG130" s="19"/>
      <c r="IH130" s="19"/>
      <c r="II130" s="19"/>
      <c r="IJ130" s="19"/>
      <c r="IK130" s="19"/>
      <c r="IL130" s="19"/>
      <c r="IM130" s="19"/>
      <c r="IN130" s="19"/>
      <c r="IO130" s="19"/>
      <c r="IP130" s="19"/>
      <c r="IQ130" s="19"/>
      <c r="IR130" s="19"/>
      <c r="IS130" s="19"/>
      <c r="IT130" s="19"/>
      <c r="IU130" s="19"/>
      <c r="IV130" s="19"/>
    </row>
    <row r="131" spans="2:256" ht="21.95" customHeight="1" x14ac:dyDescent="0.2">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19"/>
      <c r="DQ131" s="19"/>
      <c r="DR131" s="19"/>
      <c r="DS131" s="19"/>
      <c r="DT131" s="19"/>
      <c r="DU131" s="19"/>
      <c r="DV131" s="19"/>
      <c r="DW131" s="19"/>
      <c r="DX131" s="19"/>
      <c r="DY131" s="19"/>
      <c r="DZ131" s="19"/>
      <c r="EA131" s="19"/>
      <c r="EB131" s="19"/>
      <c r="EC131" s="19"/>
      <c r="ED131" s="19"/>
      <c r="EE131" s="19"/>
      <c r="EF131" s="19"/>
      <c r="EG131" s="19"/>
      <c r="EH131" s="19"/>
      <c r="EI131" s="19"/>
      <c r="EJ131" s="19"/>
      <c r="EK131" s="19"/>
      <c r="EL131" s="19"/>
      <c r="EM131" s="19"/>
      <c r="EN131" s="19"/>
      <c r="EO131" s="19"/>
      <c r="EP131" s="19"/>
      <c r="EQ131" s="19"/>
      <c r="ER131" s="19"/>
      <c r="ES131" s="19"/>
      <c r="ET131" s="19"/>
      <c r="EU131" s="19"/>
      <c r="EV131" s="19"/>
      <c r="EW131" s="19"/>
      <c r="EX131" s="19"/>
      <c r="EY131" s="19"/>
      <c r="EZ131" s="19"/>
      <c r="FA131" s="19"/>
      <c r="FB131" s="19"/>
      <c r="FC131" s="19"/>
      <c r="FD131" s="19"/>
      <c r="FE131" s="19"/>
      <c r="FF131" s="19"/>
      <c r="FG131" s="19"/>
      <c r="FH131" s="19"/>
      <c r="FI131" s="19"/>
      <c r="FJ131" s="19"/>
      <c r="FK131" s="19"/>
      <c r="FL131" s="19"/>
      <c r="FM131" s="19"/>
      <c r="FN131" s="19"/>
      <c r="FO131" s="19"/>
      <c r="FP131" s="19"/>
      <c r="FQ131" s="19"/>
      <c r="FR131" s="19"/>
      <c r="FS131" s="19"/>
      <c r="FT131" s="19"/>
      <c r="FU131" s="19"/>
      <c r="FV131" s="19"/>
      <c r="FW131" s="19"/>
      <c r="FX131" s="19"/>
      <c r="FY131" s="19"/>
      <c r="FZ131" s="19"/>
      <c r="GA131" s="19"/>
      <c r="GB131" s="19"/>
      <c r="GC131" s="19"/>
      <c r="GD131" s="19"/>
      <c r="GE131" s="19"/>
      <c r="GF131" s="19"/>
      <c r="GG131" s="19"/>
      <c r="GH131" s="19"/>
      <c r="GI131" s="19"/>
      <c r="GJ131" s="19"/>
      <c r="GK131" s="19"/>
      <c r="GL131" s="19"/>
      <c r="GM131" s="19"/>
      <c r="GN131" s="19"/>
      <c r="GO131" s="19"/>
      <c r="GP131" s="19"/>
      <c r="GQ131" s="19"/>
      <c r="GR131" s="19"/>
      <c r="GS131" s="19"/>
      <c r="GT131" s="19"/>
      <c r="GU131" s="19"/>
      <c r="GV131" s="19"/>
      <c r="GW131" s="19"/>
      <c r="GX131" s="19"/>
      <c r="GY131" s="19"/>
      <c r="GZ131" s="19"/>
      <c r="HA131" s="19"/>
      <c r="HB131" s="19"/>
      <c r="HC131" s="19"/>
      <c r="HD131" s="19"/>
      <c r="HE131" s="19"/>
      <c r="HF131" s="19"/>
      <c r="HG131" s="19"/>
      <c r="HH131" s="19"/>
      <c r="HI131" s="19"/>
      <c r="HJ131" s="19"/>
      <c r="HK131" s="19"/>
      <c r="HL131" s="19"/>
      <c r="HM131" s="19"/>
      <c r="HN131" s="19"/>
      <c r="HO131" s="19"/>
      <c r="HP131" s="19"/>
      <c r="HQ131" s="19"/>
      <c r="HR131" s="19"/>
      <c r="HS131" s="19"/>
      <c r="HT131" s="19"/>
      <c r="HU131" s="19"/>
      <c r="HV131" s="19"/>
      <c r="HW131" s="19"/>
      <c r="HX131" s="19"/>
      <c r="HY131" s="19"/>
      <c r="HZ131" s="19"/>
      <c r="IA131" s="19"/>
      <c r="IB131" s="19"/>
      <c r="IC131" s="19"/>
      <c r="ID131" s="19"/>
      <c r="IE131" s="19"/>
      <c r="IF131" s="19"/>
      <c r="IG131" s="19"/>
      <c r="IH131" s="19"/>
      <c r="II131" s="19"/>
      <c r="IJ131" s="19"/>
      <c r="IK131" s="19"/>
      <c r="IL131" s="19"/>
      <c r="IM131" s="19"/>
      <c r="IN131" s="19"/>
      <c r="IO131" s="19"/>
      <c r="IP131" s="19"/>
      <c r="IQ131" s="19"/>
      <c r="IR131" s="19"/>
      <c r="IS131" s="19"/>
      <c r="IT131" s="19"/>
      <c r="IU131" s="19"/>
      <c r="IV131" s="19"/>
    </row>
    <row r="132" spans="2:256" ht="21.95" customHeight="1" x14ac:dyDescent="0.2">
      <c r="B132" s="716" t="s">
        <v>14</v>
      </c>
      <c r="C132" s="694"/>
      <c r="D132" s="694"/>
      <c r="E132" s="694"/>
      <c r="F132" s="694"/>
      <c r="G132" s="694"/>
      <c r="H132" s="694"/>
      <c r="I132" s="694"/>
      <c r="J132" s="698"/>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19"/>
      <c r="DQ132" s="19"/>
      <c r="DR132" s="19"/>
      <c r="DS132" s="19"/>
      <c r="DT132" s="19"/>
      <c r="DU132" s="19"/>
      <c r="DV132" s="19"/>
      <c r="DW132" s="19"/>
      <c r="DX132" s="19"/>
      <c r="DY132" s="19"/>
      <c r="DZ132" s="19"/>
      <c r="EA132" s="19"/>
      <c r="EB132" s="19"/>
      <c r="EC132" s="19"/>
      <c r="ED132" s="19"/>
      <c r="EE132" s="19"/>
      <c r="EF132" s="19"/>
      <c r="EG132" s="19"/>
      <c r="EH132" s="19"/>
      <c r="EI132" s="19"/>
      <c r="EJ132" s="19"/>
      <c r="EK132" s="19"/>
      <c r="EL132" s="19"/>
      <c r="EM132" s="19"/>
      <c r="EN132" s="19"/>
      <c r="EO132" s="19"/>
      <c r="EP132" s="19"/>
      <c r="EQ132" s="19"/>
      <c r="ER132" s="19"/>
      <c r="ES132" s="19"/>
      <c r="ET132" s="19"/>
      <c r="EU132" s="19"/>
      <c r="EV132" s="19"/>
      <c r="EW132" s="19"/>
      <c r="EX132" s="19"/>
      <c r="EY132" s="19"/>
      <c r="EZ132" s="19"/>
      <c r="FA132" s="19"/>
      <c r="FB132" s="19"/>
      <c r="FC132" s="19"/>
      <c r="FD132" s="19"/>
      <c r="FE132" s="19"/>
      <c r="FF132" s="19"/>
      <c r="FG132" s="19"/>
      <c r="FH132" s="19"/>
      <c r="FI132" s="19"/>
      <c r="FJ132" s="19"/>
      <c r="FK132" s="19"/>
      <c r="FL132" s="19"/>
      <c r="FM132" s="19"/>
      <c r="FN132" s="19"/>
      <c r="FO132" s="19"/>
      <c r="FP132" s="19"/>
      <c r="FQ132" s="19"/>
      <c r="FR132" s="19"/>
      <c r="FS132" s="19"/>
      <c r="FT132" s="19"/>
      <c r="FU132" s="19"/>
      <c r="FV132" s="19"/>
      <c r="FW132" s="19"/>
      <c r="FX132" s="19"/>
      <c r="FY132" s="19"/>
      <c r="FZ132" s="19"/>
      <c r="GA132" s="19"/>
      <c r="GB132" s="19"/>
      <c r="GC132" s="19"/>
      <c r="GD132" s="19"/>
      <c r="GE132" s="19"/>
      <c r="GF132" s="19"/>
      <c r="GG132" s="19"/>
      <c r="GH132" s="19"/>
      <c r="GI132" s="19"/>
      <c r="GJ132" s="19"/>
      <c r="GK132" s="19"/>
      <c r="GL132" s="19"/>
      <c r="GM132" s="19"/>
      <c r="GN132" s="19"/>
      <c r="GO132" s="19"/>
      <c r="GP132" s="19"/>
      <c r="GQ132" s="19"/>
      <c r="GR132" s="19"/>
      <c r="GS132" s="19"/>
      <c r="GT132" s="19"/>
      <c r="GU132" s="19"/>
      <c r="GV132" s="19"/>
      <c r="GW132" s="19"/>
      <c r="GX132" s="19"/>
      <c r="GY132" s="19"/>
      <c r="GZ132" s="19"/>
      <c r="HA132" s="19"/>
      <c r="HB132" s="19"/>
      <c r="HC132" s="19"/>
      <c r="HD132" s="19"/>
      <c r="HE132" s="19"/>
      <c r="HF132" s="19"/>
      <c r="HG132" s="19"/>
      <c r="HH132" s="19"/>
      <c r="HI132" s="19"/>
      <c r="HJ132" s="19"/>
      <c r="HK132" s="19"/>
      <c r="HL132" s="19"/>
      <c r="HM132" s="19"/>
      <c r="HN132" s="19"/>
      <c r="HO132" s="19"/>
      <c r="HP132" s="19"/>
      <c r="HQ132" s="19"/>
      <c r="HR132" s="19"/>
      <c r="HS132" s="19"/>
      <c r="HT132" s="19"/>
      <c r="HU132" s="19"/>
      <c r="HV132" s="19"/>
      <c r="HW132" s="19"/>
      <c r="HX132" s="19"/>
      <c r="HY132" s="19"/>
      <c r="HZ132" s="19"/>
      <c r="IA132" s="19"/>
      <c r="IB132" s="19"/>
      <c r="IC132" s="19"/>
      <c r="ID132" s="19"/>
      <c r="IE132" s="19"/>
      <c r="IF132" s="19"/>
      <c r="IG132" s="19"/>
      <c r="IH132" s="19"/>
      <c r="II132" s="19"/>
      <c r="IJ132" s="19"/>
      <c r="IK132" s="19"/>
      <c r="IL132" s="19"/>
      <c r="IM132" s="19"/>
      <c r="IN132" s="19"/>
      <c r="IO132" s="19"/>
      <c r="IP132" s="19"/>
      <c r="IQ132" s="19"/>
      <c r="IR132" s="19"/>
      <c r="IS132" s="19"/>
      <c r="IT132" s="19"/>
      <c r="IU132" s="19"/>
      <c r="IV132" s="19"/>
    </row>
    <row r="133" spans="2:256" ht="21.95" customHeight="1" x14ac:dyDescent="0.2">
      <c r="B133" s="43"/>
      <c r="C133" s="697" t="s">
        <v>136</v>
      </c>
      <c r="D133" s="697"/>
      <c r="E133" s="697"/>
      <c r="F133" s="697"/>
      <c r="G133" s="697"/>
      <c r="H133" s="697"/>
      <c r="I133" s="697"/>
      <c r="J133" s="697"/>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19"/>
      <c r="DQ133" s="19"/>
      <c r="DR133" s="19"/>
      <c r="DS133" s="19"/>
      <c r="DT133" s="19"/>
      <c r="DU133" s="19"/>
      <c r="DV133" s="19"/>
      <c r="DW133" s="19"/>
      <c r="DX133" s="19"/>
      <c r="DY133" s="19"/>
      <c r="DZ133" s="19"/>
      <c r="EA133" s="19"/>
      <c r="EB133" s="19"/>
      <c r="EC133" s="19"/>
      <c r="ED133" s="19"/>
      <c r="EE133" s="19"/>
      <c r="EF133" s="19"/>
      <c r="EG133" s="19"/>
      <c r="EH133" s="19"/>
      <c r="EI133" s="19"/>
      <c r="EJ133" s="19"/>
      <c r="EK133" s="19"/>
      <c r="EL133" s="19"/>
      <c r="EM133" s="19"/>
      <c r="EN133" s="19"/>
      <c r="EO133" s="19"/>
      <c r="EP133" s="19"/>
      <c r="EQ133" s="19"/>
      <c r="ER133" s="19"/>
      <c r="ES133" s="19"/>
      <c r="ET133" s="19"/>
      <c r="EU133" s="19"/>
      <c r="EV133" s="19"/>
      <c r="EW133" s="19"/>
      <c r="EX133" s="19"/>
      <c r="EY133" s="19"/>
      <c r="EZ133" s="19"/>
      <c r="FA133" s="19"/>
      <c r="FB133" s="19"/>
      <c r="FC133" s="19"/>
      <c r="FD133" s="19"/>
      <c r="FE133" s="19"/>
      <c r="FF133" s="19"/>
      <c r="FG133" s="19"/>
      <c r="FH133" s="19"/>
      <c r="FI133" s="19"/>
      <c r="FJ133" s="19"/>
      <c r="FK133" s="19"/>
      <c r="FL133" s="19"/>
      <c r="FM133" s="19"/>
      <c r="FN133" s="19"/>
      <c r="FO133" s="19"/>
      <c r="FP133" s="19"/>
      <c r="FQ133" s="19"/>
      <c r="FR133" s="19"/>
      <c r="FS133" s="19"/>
      <c r="FT133" s="19"/>
      <c r="FU133" s="19"/>
      <c r="FV133" s="19"/>
      <c r="FW133" s="19"/>
      <c r="FX133" s="19"/>
      <c r="FY133" s="19"/>
      <c r="FZ133" s="19"/>
      <c r="GA133" s="19"/>
      <c r="GB133" s="19"/>
      <c r="GC133" s="19"/>
      <c r="GD133" s="19"/>
      <c r="GE133" s="19"/>
      <c r="GF133" s="19"/>
      <c r="GG133" s="19"/>
      <c r="GH133" s="19"/>
      <c r="GI133" s="19"/>
      <c r="GJ133" s="19"/>
      <c r="GK133" s="19"/>
      <c r="GL133" s="19"/>
      <c r="GM133" s="19"/>
      <c r="GN133" s="19"/>
      <c r="GO133" s="19"/>
      <c r="GP133" s="19"/>
      <c r="GQ133" s="19"/>
      <c r="GR133" s="19"/>
      <c r="GS133" s="19"/>
      <c r="GT133" s="19"/>
      <c r="GU133" s="19"/>
      <c r="GV133" s="19"/>
      <c r="GW133" s="19"/>
      <c r="GX133" s="19"/>
      <c r="GY133" s="19"/>
      <c r="GZ133" s="19"/>
      <c r="HA133" s="19"/>
      <c r="HB133" s="19"/>
      <c r="HC133" s="19"/>
      <c r="HD133" s="19"/>
      <c r="HE133" s="19"/>
      <c r="HF133" s="19"/>
      <c r="HG133" s="19"/>
      <c r="HH133" s="19"/>
      <c r="HI133" s="19"/>
      <c r="HJ133" s="19"/>
      <c r="HK133" s="19"/>
      <c r="HL133" s="19"/>
      <c r="HM133" s="19"/>
      <c r="HN133" s="19"/>
      <c r="HO133" s="19"/>
      <c r="HP133" s="19"/>
      <c r="HQ133" s="19"/>
      <c r="HR133" s="19"/>
      <c r="HS133" s="19"/>
      <c r="HT133" s="19"/>
      <c r="HU133" s="19"/>
      <c r="HV133" s="19"/>
      <c r="HW133" s="19"/>
      <c r="HX133" s="19"/>
      <c r="HY133" s="19"/>
      <c r="HZ133" s="19"/>
      <c r="IA133" s="19"/>
      <c r="IB133" s="19"/>
      <c r="IC133" s="19"/>
      <c r="ID133" s="19"/>
      <c r="IE133" s="19"/>
      <c r="IF133" s="19"/>
      <c r="IG133" s="19"/>
      <c r="IH133" s="19"/>
      <c r="II133" s="19"/>
      <c r="IJ133" s="19"/>
      <c r="IK133" s="19"/>
      <c r="IL133" s="19"/>
      <c r="IM133" s="19"/>
      <c r="IN133" s="19"/>
      <c r="IO133" s="19"/>
      <c r="IP133" s="19"/>
      <c r="IQ133" s="19"/>
      <c r="IR133" s="19"/>
      <c r="IS133" s="19"/>
      <c r="IT133" s="19"/>
      <c r="IU133" s="19"/>
      <c r="IV133" s="19"/>
    </row>
    <row r="134" spans="2:256" ht="21.95" customHeight="1" x14ac:dyDescent="0.2">
      <c r="B134" s="43"/>
      <c r="C134" s="697"/>
      <c r="D134" s="697"/>
      <c r="E134" s="697"/>
      <c r="F134" s="697"/>
      <c r="G134" s="697"/>
      <c r="H134" s="697"/>
      <c r="I134" s="697"/>
      <c r="J134" s="697"/>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19"/>
      <c r="DQ134" s="19"/>
      <c r="DR134" s="19"/>
      <c r="DS134" s="19"/>
      <c r="DT134" s="19"/>
      <c r="DU134" s="19"/>
      <c r="DV134" s="19"/>
      <c r="DW134" s="19"/>
      <c r="DX134" s="19"/>
      <c r="DY134" s="19"/>
      <c r="DZ134" s="19"/>
      <c r="EA134" s="19"/>
      <c r="EB134" s="19"/>
      <c r="EC134" s="19"/>
      <c r="ED134" s="19"/>
      <c r="EE134" s="19"/>
      <c r="EF134" s="19"/>
      <c r="EG134" s="19"/>
      <c r="EH134" s="19"/>
      <c r="EI134" s="19"/>
      <c r="EJ134" s="19"/>
      <c r="EK134" s="19"/>
      <c r="EL134" s="19"/>
      <c r="EM134" s="19"/>
      <c r="EN134" s="19"/>
      <c r="EO134" s="19"/>
      <c r="EP134" s="19"/>
      <c r="EQ134" s="19"/>
      <c r="ER134" s="19"/>
      <c r="ES134" s="19"/>
      <c r="ET134" s="19"/>
      <c r="EU134" s="19"/>
      <c r="EV134" s="19"/>
      <c r="EW134" s="19"/>
      <c r="EX134" s="19"/>
      <c r="EY134" s="19"/>
      <c r="EZ134" s="19"/>
      <c r="FA134" s="19"/>
      <c r="FB134" s="19"/>
      <c r="FC134" s="19"/>
      <c r="FD134" s="19"/>
      <c r="FE134" s="19"/>
      <c r="FF134" s="19"/>
      <c r="FG134" s="19"/>
      <c r="FH134" s="19"/>
      <c r="FI134" s="19"/>
      <c r="FJ134" s="19"/>
      <c r="FK134" s="19"/>
      <c r="FL134" s="19"/>
      <c r="FM134" s="19"/>
      <c r="FN134" s="19"/>
      <c r="FO134" s="19"/>
      <c r="FP134" s="19"/>
      <c r="FQ134" s="19"/>
      <c r="FR134" s="19"/>
      <c r="FS134" s="19"/>
      <c r="FT134" s="19"/>
      <c r="FU134" s="19"/>
      <c r="FV134" s="19"/>
      <c r="FW134" s="19"/>
      <c r="FX134" s="19"/>
      <c r="FY134" s="19"/>
      <c r="FZ134" s="19"/>
      <c r="GA134" s="19"/>
      <c r="GB134" s="19"/>
      <c r="GC134" s="19"/>
      <c r="GD134" s="19"/>
      <c r="GE134" s="19"/>
      <c r="GF134" s="19"/>
      <c r="GG134" s="19"/>
      <c r="GH134" s="19"/>
      <c r="GI134" s="19"/>
      <c r="GJ134" s="19"/>
      <c r="GK134" s="19"/>
      <c r="GL134" s="19"/>
      <c r="GM134" s="19"/>
      <c r="GN134" s="19"/>
      <c r="GO134" s="19"/>
      <c r="GP134" s="19"/>
      <c r="GQ134" s="19"/>
      <c r="GR134" s="19"/>
      <c r="GS134" s="19"/>
      <c r="GT134" s="19"/>
      <c r="GU134" s="19"/>
      <c r="GV134" s="19"/>
      <c r="GW134" s="19"/>
      <c r="GX134" s="19"/>
      <c r="GY134" s="19"/>
      <c r="GZ134" s="19"/>
      <c r="HA134" s="19"/>
      <c r="HB134" s="19"/>
      <c r="HC134" s="19"/>
      <c r="HD134" s="19"/>
      <c r="HE134" s="19"/>
      <c r="HF134" s="19"/>
      <c r="HG134" s="19"/>
      <c r="HH134" s="19"/>
      <c r="HI134" s="19"/>
      <c r="HJ134" s="19"/>
      <c r="HK134" s="19"/>
      <c r="HL134" s="19"/>
      <c r="HM134" s="19"/>
      <c r="HN134" s="19"/>
      <c r="HO134" s="19"/>
      <c r="HP134" s="19"/>
      <c r="HQ134" s="19"/>
      <c r="HR134" s="19"/>
      <c r="HS134" s="19"/>
      <c r="HT134" s="19"/>
      <c r="HU134" s="19"/>
      <c r="HV134" s="19"/>
      <c r="HW134" s="19"/>
      <c r="HX134" s="19"/>
      <c r="HY134" s="19"/>
      <c r="HZ134" s="19"/>
      <c r="IA134" s="19"/>
      <c r="IB134" s="19"/>
      <c r="IC134" s="19"/>
      <c r="ID134" s="19"/>
      <c r="IE134" s="19"/>
      <c r="IF134" s="19"/>
      <c r="IG134" s="19"/>
      <c r="IH134" s="19"/>
      <c r="II134" s="19"/>
      <c r="IJ134" s="19"/>
      <c r="IK134" s="19"/>
      <c r="IL134" s="19"/>
      <c r="IM134" s="19"/>
      <c r="IN134" s="19"/>
      <c r="IO134" s="19"/>
      <c r="IP134" s="19"/>
      <c r="IQ134" s="19"/>
      <c r="IR134" s="19"/>
      <c r="IS134" s="19"/>
      <c r="IT134" s="19"/>
      <c r="IU134" s="19"/>
      <c r="IV134" s="19"/>
    </row>
    <row r="135" spans="2:256" ht="21.95" customHeight="1" x14ac:dyDescent="0.2">
      <c r="B135" s="43"/>
      <c r="C135" s="697"/>
      <c r="D135" s="697"/>
      <c r="E135" s="697"/>
      <c r="F135" s="697"/>
      <c r="G135" s="697"/>
      <c r="H135" s="697"/>
      <c r="I135" s="697"/>
      <c r="J135" s="697"/>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19"/>
      <c r="DQ135" s="19"/>
      <c r="DR135" s="19"/>
      <c r="DS135" s="19"/>
      <c r="DT135" s="19"/>
      <c r="DU135" s="19"/>
      <c r="DV135" s="19"/>
      <c r="DW135" s="19"/>
      <c r="DX135" s="19"/>
      <c r="DY135" s="19"/>
      <c r="DZ135" s="19"/>
      <c r="EA135" s="19"/>
      <c r="EB135" s="19"/>
      <c r="EC135" s="19"/>
      <c r="ED135" s="19"/>
      <c r="EE135" s="19"/>
      <c r="EF135" s="19"/>
      <c r="EG135" s="19"/>
      <c r="EH135" s="19"/>
      <c r="EI135" s="19"/>
      <c r="EJ135" s="19"/>
      <c r="EK135" s="19"/>
      <c r="EL135" s="19"/>
      <c r="EM135" s="19"/>
      <c r="EN135" s="19"/>
      <c r="EO135" s="19"/>
      <c r="EP135" s="19"/>
      <c r="EQ135" s="19"/>
      <c r="ER135" s="19"/>
      <c r="ES135" s="19"/>
      <c r="ET135" s="19"/>
      <c r="EU135" s="19"/>
      <c r="EV135" s="19"/>
      <c r="EW135" s="19"/>
      <c r="EX135" s="19"/>
      <c r="EY135" s="19"/>
      <c r="EZ135" s="19"/>
      <c r="FA135" s="19"/>
      <c r="FB135" s="19"/>
      <c r="FC135" s="19"/>
      <c r="FD135" s="19"/>
      <c r="FE135" s="19"/>
      <c r="FF135" s="19"/>
      <c r="FG135" s="19"/>
      <c r="FH135" s="19"/>
      <c r="FI135" s="19"/>
      <c r="FJ135" s="19"/>
      <c r="FK135" s="19"/>
      <c r="FL135" s="19"/>
      <c r="FM135" s="19"/>
      <c r="FN135" s="19"/>
      <c r="FO135" s="19"/>
      <c r="FP135" s="19"/>
      <c r="FQ135" s="19"/>
      <c r="FR135" s="19"/>
      <c r="FS135" s="19"/>
      <c r="FT135" s="19"/>
      <c r="FU135" s="19"/>
      <c r="FV135" s="19"/>
      <c r="FW135" s="19"/>
      <c r="FX135" s="19"/>
      <c r="FY135" s="19"/>
      <c r="FZ135" s="19"/>
      <c r="GA135" s="19"/>
      <c r="GB135" s="19"/>
      <c r="GC135" s="19"/>
      <c r="GD135" s="19"/>
      <c r="GE135" s="19"/>
      <c r="GF135" s="19"/>
      <c r="GG135" s="19"/>
      <c r="GH135" s="19"/>
      <c r="GI135" s="19"/>
      <c r="GJ135" s="19"/>
      <c r="GK135" s="19"/>
      <c r="GL135" s="19"/>
      <c r="GM135" s="19"/>
      <c r="GN135" s="19"/>
      <c r="GO135" s="19"/>
      <c r="GP135" s="19"/>
      <c r="GQ135" s="19"/>
      <c r="GR135" s="19"/>
      <c r="GS135" s="19"/>
      <c r="GT135" s="19"/>
      <c r="GU135" s="19"/>
      <c r="GV135" s="19"/>
      <c r="GW135" s="19"/>
      <c r="GX135" s="19"/>
      <c r="GY135" s="19"/>
      <c r="GZ135" s="19"/>
      <c r="HA135" s="19"/>
      <c r="HB135" s="19"/>
      <c r="HC135" s="19"/>
      <c r="HD135" s="19"/>
      <c r="HE135" s="19"/>
      <c r="HF135" s="19"/>
      <c r="HG135" s="19"/>
      <c r="HH135" s="19"/>
      <c r="HI135" s="19"/>
      <c r="HJ135" s="19"/>
      <c r="HK135" s="19"/>
      <c r="HL135" s="19"/>
      <c r="HM135" s="19"/>
      <c r="HN135" s="19"/>
      <c r="HO135" s="19"/>
      <c r="HP135" s="19"/>
      <c r="HQ135" s="19"/>
      <c r="HR135" s="19"/>
      <c r="HS135" s="19"/>
      <c r="HT135" s="19"/>
      <c r="HU135" s="19"/>
      <c r="HV135" s="19"/>
      <c r="HW135" s="19"/>
      <c r="HX135" s="19"/>
      <c r="HY135" s="19"/>
      <c r="HZ135" s="19"/>
      <c r="IA135" s="19"/>
      <c r="IB135" s="19"/>
      <c r="IC135" s="19"/>
      <c r="ID135" s="19"/>
      <c r="IE135" s="19"/>
      <c r="IF135" s="19"/>
      <c r="IG135" s="19"/>
      <c r="IH135" s="19"/>
      <c r="II135" s="19"/>
      <c r="IJ135" s="19"/>
      <c r="IK135" s="19"/>
      <c r="IL135" s="19"/>
      <c r="IM135" s="19"/>
      <c r="IN135" s="19"/>
      <c r="IO135" s="19"/>
      <c r="IP135" s="19"/>
      <c r="IQ135" s="19"/>
      <c r="IR135" s="19"/>
      <c r="IS135" s="19"/>
      <c r="IT135" s="19"/>
      <c r="IU135" s="19"/>
      <c r="IV135" s="19"/>
    </row>
    <row r="136" spans="2:256" ht="21.95" customHeight="1" x14ac:dyDescent="0.2">
      <c r="B136" s="43"/>
      <c r="C136" s="697"/>
      <c r="D136" s="697"/>
      <c r="E136" s="697"/>
      <c r="F136" s="697"/>
      <c r="G136" s="697"/>
      <c r="H136" s="697"/>
      <c r="I136" s="697"/>
      <c r="J136" s="697"/>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19"/>
      <c r="DQ136" s="19"/>
      <c r="DR136" s="19"/>
      <c r="DS136" s="19"/>
      <c r="DT136" s="19"/>
      <c r="DU136" s="19"/>
      <c r="DV136" s="19"/>
      <c r="DW136" s="19"/>
      <c r="DX136" s="19"/>
      <c r="DY136" s="19"/>
      <c r="DZ136" s="19"/>
      <c r="EA136" s="19"/>
      <c r="EB136" s="19"/>
      <c r="EC136" s="19"/>
      <c r="ED136" s="19"/>
      <c r="EE136" s="19"/>
      <c r="EF136" s="19"/>
      <c r="EG136" s="19"/>
      <c r="EH136" s="19"/>
      <c r="EI136" s="19"/>
      <c r="EJ136" s="19"/>
      <c r="EK136" s="19"/>
      <c r="EL136" s="19"/>
      <c r="EM136" s="19"/>
      <c r="EN136" s="19"/>
      <c r="EO136" s="19"/>
      <c r="EP136" s="19"/>
      <c r="EQ136" s="19"/>
      <c r="ER136" s="19"/>
      <c r="ES136" s="19"/>
      <c r="ET136" s="19"/>
      <c r="EU136" s="19"/>
      <c r="EV136" s="19"/>
      <c r="EW136" s="19"/>
      <c r="EX136" s="19"/>
      <c r="EY136" s="19"/>
      <c r="EZ136" s="19"/>
      <c r="FA136" s="19"/>
      <c r="FB136" s="19"/>
      <c r="FC136" s="19"/>
      <c r="FD136" s="19"/>
      <c r="FE136" s="19"/>
      <c r="FF136" s="19"/>
      <c r="FG136" s="19"/>
      <c r="FH136" s="19"/>
      <c r="FI136" s="19"/>
      <c r="FJ136" s="19"/>
      <c r="FK136" s="19"/>
      <c r="FL136" s="19"/>
      <c r="FM136" s="19"/>
      <c r="FN136" s="19"/>
      <c r="FO136" s="19"/>
      <c r="FP136" s="19"/>
      <c r="FQ136" s="19"/>
      <c r="FR136" s="19"/>
      <c r="FS136" s="19"/>
      <c r="FT136" s="19"/>
      <c r="FU136" s="19"/>
      <c r="FV136" s="19"/>
      <c r="FW136" s="19"/>
      <c r="FX136" s="19"/>
      <c r="FY136" s="19"/>
      <c r="FZ136" s="19"/>
      <c r="GA136" s="19"/>
      <c r="GB136" s="19"/>
      <c r="GC136" s="19"/>
      <c r="GD136" s="19"/>
      <c r="GE136" s="19"/>
      <c r="GF136" s="19"/>
      <c r="GG136" s="19"/>
      <c r="GH136" s="19"/>
      <c r="GI136" s="19"/>
      <c r="GJ136" s="19"/>
      <c r="GK136" s="19"/>
      <c r="GL136" s="19"/>
      <c r="GM136" s="19"/>
      <c r="GN136" s="19"/>
      <c r="GO136" s="19"/>
      <c r="GP136" s="19"/>
      <c r="GQ136" s="19"/>
      <c r="GR136" s="19"/>
      <c r="GS136" s="19"/>
      <c r="GT136" s="19"/>
      <c r="GU136" s="19"/>
      <c r="GV136" s="19"/>
      <c r="GW136" s="19"/>
      <c r="GX136" s="19"/>
      <c r="GY136" s="19"/>
      <c r="GZ136" s="19"/>
      <c r="HA136" s="19"/>
      <c r="HB136" s="19"/>
      <c r="HC136" s="19"/>
      <c r="HD136" s="19"/>
      <c r="HE136" s="19"/>
      <c r="HF136" s="19"/>
      <c r="HG136" s="19"/>
      <c r="HH136" s="19"/>
      <c r="HI136" s="19"/>
      <c r="HJ136" s="19"/>
      <c r="HK136" s="19"/>
      <c r="HL136" s="19"/>
      <c r="HM136" s="19"/>
      <c r="HN136" s="19"/>
      <c r="HO136" s="19"/>
      <c r="HP136" s="19"/>
      <c r="HQ136" s="19"/>
      <c r="HR136" s="19"/>
      <c r="HS136" s="19"/>
      <c r="HT136" s="19"/>
      <c r="HU136" s="19"/>
      <c r="HV136" s="19"/>
      <c r="HW136" s="19"/>
      <c r="HX136" s="19"/>
      <c r="HY136" s="19"/>
      <c r="HZ136" s="19"/>
      <c r="IA136" s="19"/>
      <c r="IB136" s="19"/>
      <c r="IC136" s="19"/>
      <c r="ID136" s="19"/>
      <c r="IE136" s="19"/>
      <c r="IF136" s="19"/>
      <c r="IG136" s="19"/>
      <c r="IH136" s="19"/>
      <c r="II136" s="19"/>
      <c r="IJ136" s="19"/>
      <c r="IK136" s="19"/>
      <c r="IL136" s="19"/>
      <c r="IM136" s="19"/>
      <c r="IN136" s="19"/>
      <c r="IO136" s="19"/>
      <c r="IP136" s="19"/>
      <c r="IQ136" s="19"/>
      <c r="IR136" s="19"/>
      <c r="IS136" s="19"/>
      <c r="IT136" s="19"/>
      <c r="IU136" s="19"/>
      <c r="IV136" s="19"/>
    </row>
    <row r="137" spans="2:256" ht="12" x14ac:dyDescent="0.2">
      <c r="B137" s="43"/>
      <c r="C137" s="43"/>
      <c r="D137" s="43"/>
      <c r="E137" s="43"/>
      <c r="F137" s="43"/>
      <c r="G137" s="687"/>
      <c r="H137" s="687"/>
      <c r="I137" s="687"/>
      <c r="J137" s="687"/>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19"/>
      <c r="DQ137" s="19"/>
      <c r="DR137" s="19"/>
      <c r="DS137" s="19"/>
      <c r="DT137" s="19"/>
      <c r="DU137" s="19"/>
      <c r="DV137" s="19"/>
      <c r="DW137" s="19"/>
      <c r="DX137" s="19"/>
      <c r="DY137" s="19"/>
      <c r="DZ137" s="19"/>
      <c r="EA137" s="19"/>
      <c r="EB137" s="19"/>
      <c r="EC137" s="19"/>
      <c r="ED137" s="19"/>
      <c r="EE137" s="19"/>
      <c r="EF137" s="19"/>
      <c r="EG137" s="19"/>
      <c r="EH137" s="19"/>
      <c r="EI137" s="19"/>
      <c r="EJ137" s="19"/>
      <c r="EK137" s="19"/>
      <c r="EL137" s="19"/>
      <c r="EM137" s="19"/>
      <c r="EN137" s="19"/>
      <c r="EO137" s="19"/>
      <c r="EP137" s="19"/>
      <c r="EQ137" s="19"/>
      <c r="ER137" s="19"/>
      <c r="ES137" s="19"/>
      <c r="ET137" s="19"/>
      <c r="EU137" s="19"/>
      <c r="EV137" s="19"/>
      <c r="EW137" s="19"/>
      <c r="EX137" s="19"/>
      <c r="EY137" s="19"/>
      <c r="EZ137" s="19"/>
      <c r="FA137" s="19"/>
      <c r="FB137" s="19"/>
      <c r="FC137" s="19"/>
      <c r="FD137" s="19"/>
      <c r="FE137" s="19"/>
      <c r="FF137" s="19"/>
      <c r="FG137" s="19"/>
      <c r="FH137" s="19"/>
      <c r="FI137" s="19"/>
      <c r="FJ137" s="19"/>
      <c r="FK137" s="19"/>
      <c r="FL137" s="19"/>
      <c r="FM137" s="19"/>
      <c r="FN137" s="19"/>
      <c r="FO137" s="19"/>
      <c r="FP137" s="19"/>
      <c r="FQ137" s="19"/>
      <c r="FR137" s="19"/>
      <c r="FS137" s="19"/>
      <c r="FT137" s="19"/>
      <c r="FU137" s="19"/>
      <c r="FV137" s="19"/>
      <c r="FW137" s="19"/>
      <c r="FX137" s="19"/>
      <c r="FY137" s="19"/>
      <c r="FZ137" s="19"/>
      <c r="GA137" s="19"/>
      <c r="GB137" s="19"/>
      <c r="GC137" s="19"/>
      <c r="GD137" s="19"/>
      <c r="GE137" s="19"/>
      <c r="GF137" s="19"/>
      <c r="GG137" s="19"/>
      <c r="GH137" s="19"/>
      <c r="GI137" s="19"/>
      <c r="GJ137" s="19"/>
      <c r="GK137" s="19"/>
      <c r="GL137" s="19"/>
      <c r="GM137" s="19"/>
      <c r="GN137" s="19"/>
      <c r="GO137" s="19"/>
      <c r="GP137" s="19"/>
      <c r="GQ137" s="19"/>
      <c r="GR137" s="19"/>
      <c r="GS137" s="19"/>
      <c r="GT137" s="19"/>
      <c r="GU137" s="19"/>
      <c r="GV137" s="19"/>
      <c r="GW137" s="19"/>
      <c r="GX137" s="19"/>
      <c r="GY137" s="19"/>
      <c r="GZ137" s="19"/>
      <c r="HA137" s="19"/>
      <c r="HB137" s="19"/>
      <c r="HC137" s="19"/>
      <c r="HD137" s="19"/>
      <c r="HE137" s="19"/>
      <c r="HF137" s="19"/>
      <c r="HG137" s="19"/>
      <c r="HH137" s="19"/>
      <c r="HI137" s="19"/>
      <c r="HJ137" s="19"/>
      <c r="HK137" s="19"/>
      <c r="HL137" s="19"/>
      <c r="HM137" s="19"/>
      <c r="HN137" s="19"/>
      <c r="HO137" s="19"/>
      <c r="HP137" s="19"/>
      <c r="HQ137" s="19"/>
      <c r="HR137" s="19"/>
      <c r="HS137" s="19"/>
      <c r="HT137" s="19"/>
      <c r="HU137" s="19"/>
      <c r="HV137" s="19"/>
      <c r="HW137" s="19"/>
      <c r="HX137" s="19"/>
      <c r="HY137" s="19"/>
      <c r="HZ137" s="19"/>
      <c r="IA137" s="19"/>
      <c r="IB137" s="19"/>
      <c r="IC137" s="19"/>
      <c r="ID137" s="19"/>
      <c r="IE137" s="19"/>
      <c r="IF137" s="19"/>
      <c r="IG137" s="19"/>
      <c r="IH137" s="19"/>
      <c r="II137" s="19"/>
      <c r="IJ137" s="19"/>
      <c r="IK137" s="19"/>
      <c r="IL137" s="19"/>
      <c r="IM137" s="19"/>
      <c r="IN137" s="19"/>
      <c r="IO137" s="19"/>
      <c r="IP137" s="19"/>
      <c r="IQ137" s="19"/>
      <c r="IR137" s="19"/>
      <c r="IS137" s="19"/>
      <c r="IT137" s="19"/>
      <c r="IU137" s="19"/>
      <c r="IV137" s="19"/>
    </row>
    <row r="138" spans="2:256" ht="51" hidden="1" customHeight="1" x14ac:dyDescent="0.2">
      <c r="B138" s="43"/>
      <c r="C138" s="43"/>
      <c r="D138" s="43"/>
      <c r="E138" s="56"/>
      <c r="F138" s="43"/>
      <c r="G138" s="43"/>
      <c r="H138" s="43"/>
      <c r="I138" s="43"/>
      <c r="J138" s="43"/>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19"/>
      <c r="DQ138" s="19"/>
      <c r="DR138" s="19"/>
      <c r="DS138" s="19"/>
      <c r="DT138" s="19"/>
      <c r="DU138" s="19"/>
      <c r="DV138" s="19"/>
      <c r="DW138" s="19"/>
      <c r="DX138" s="19"/>
      <c r="DY138" s="19"/>
      <c r="DZ138" s="19"/>
      <c r="EA138" s="19"/>
      <c r="EB138" s="19"/>
      <c r="EC138" s="19"/>
      <c r="ED138" s="19"/>
      <c r="EE138" s="19"/>
      <c r="EF138" s="19"/>
      <c r="EG138" s="19"/>
      <c r="EH138" s="19"/>
      <c r="EI138" s="19"/>
      <c r="EJ138" s="19"/>
      <c r="EK138" s="19"/>
      <c r="EL138" s="19"/>
      <c r="EM138" s="19"/>
      <c r="EN138" s="19"/>
      <c r="EO138" s="19"/>
      <c r="EP138" s="19"/>
      <c r="EQ138" s="19"/>
      <c r="ER138" s="19"/>
      <c r="ES138" s="19"/>
      <c r="ET138" s="19"/>
      <c r="EU138" s="19"/>
      <c r="EV138" s="19"/>
      <c r="EW138" s="19"/>
      <c r="EX138" s="19"/>
      <c r="EY138" s="19"/>
      <c r="EZ138" s="19"/>
      <c r="FA138" s="19"/>
      <c r="FB138" s="19"/>
      <c r="FC138" s="19"/>
      <c r="FD138" s="19"/>
      <c r="FE138" s="19"/>
      <c r="FF138" s="19"/>
      <c r="FG138" s="19"/>
      <c r="FH138" s="19"/>
      <c r="FI138" s="19"/>
      <c r="FJ138" s="19"/>
      <c r="FK138" s="19"/>
      <c r="FL138" s="19"/>
      <c r="FM138" s="19"/>
      <c r="FN138" s="19"/>
      <c r="FO138" s="19"/>
      <c r="FP138" s="19"/>
      <c r="FQ138" s="19"/>
      <c r="FR138" s="19"/>
      <c r="FS138" s="19"/>
      <c r="FT138" s="19"/>
      <c r="FU138" s="19"/>
      <c r="FV138" s="19"/>
      <c r="FW138" s="19"/>
      <c r="FX138" s="19"/>
      <c r="FY138" s="19"/>
      <c r="FZ138" s="19"/>
      <c r="GA138" s="19"/>
      <c r="GB138" s="19"/>
      <c r="GC138" s="19"/>
      <c r="GD138" s="19"/>
      <c r="GE138" s="19"/>
      <c r="GF138" s="19"/>
      <c r="GG138" s="19"/>
      <c r="GH138" s="19"/>
      <c r="GI138" s="19"/>
      <c r="GJ138" s="19"/>
      <c r="GK138" s="19"/>
      <c r="GL138" s="19"/>
      <c r="GM138" s="19"/>
      <c r="GN138" s="19"/>
      <c r="GO138" s="19"/>
      <c r="GP138" s="19"/>
      <c r="GQ138" s="19"/>
      <c r="GR138" s="19"/>
      <c r="GS138" s="19"/>
      <c r="GT138" s="19"/>
      <c r="GU138" s="19"/>
      <c r="GV138" s="19"/>
      <c r="GW138" s="19"/>
      <c r="GX138" s="19"/>
      <c r="GY138" s="19"/>
      <c r="GZ138" s="19"/>
      <c r="HA138" s="19"/>
      <c r="HB138" s="19"/>
      <c r="HC138" s="19"/>
      <c r="HD138" s="19"/>
      <c r="HE138" s="19"/>
      <c r="HF138" s="19"/>
      <c r="HG138" s="19"/>
      <c r="HH138" s="19"/>
      <c r="HI138" s="19"/>
      <c r="HJ138" s="19"/>
      <c r="HK138" s="19"/>
      <c r="HL138" s="19"/>
      <c r="HM138" s="19"/>
      <c r="HN138" s="19"/>
      <c r="HO138" s="19"/>
      <c r="HP138" s="19"/>
      <c r="HQ138" s="19"/>
      <c r="HR138" s="19"/>
      <c r="HS138" s="19"/>
      <c r="HT138" s="19"/>
      <c r="HU138" s="19"/>
      <c r="HV138" s="19"/>
      <c r="HW138" s="19"/>
      <c r="HX138" s="19"/>
      <c r="HY138" s="19"/>
      <c r="HZ138" s="19"/>
      <c r="IA138" s="19"/>
      <c r="IB138" s="19"/>
      <c r="IC138" s="19"/>
      <c r="ID138" s="19"/>
      <c r="IE138" s="19"/>
      <c r="IF138" s="19"/>
      <c r="IG138" s="19"/>
      <c r="IH138" s="19"/>
      <c r="II138" s="19"/>
      <c r="IJ138" s="19"/>
      <c r="IK138" s="19"/>
      <c r="IL138" s="19"/>
      <c r="IM138" s="19"/>
      <c r="IN138" s="19"/>
      <c r="IO138" s="19"/>
      <c r="IP138" s="19"/>
      <c r="IQ138" s="19"/>
      <c r="IR138" s="19"/>
      <c r="IS138" s="19"/>
      <c r="IT138" s="19"/>
      <c r="IU138" s="19"/>
      <c r="IV138" s="19"/>
    </row>
    <row r="139" spans="2:256" ht="51" hidden="1" customHeight="1" x14ac:dyDescent="0.2">
      <c r="B139" s="43"/>
      <c r="C139" s="43"/>
      <c r="D139" s="43"/>
      <c r="E139" s="56"/>
      <c r="F139" s="43"/>
      <c r="G139" s="43"/>
      <c r="H139" s="43"/>
      <c r="I139" s="43"/>
      <c r="J139" s="43"/>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row>
    <row r="140" spans="2:256" ht="51" hidden="1" customHeight="1" x14ac:dyDescent="0.2">
      <c r="B140" s="75" t="s">
        <v>139</v>
      </c>
      <c r="C140" s="43"/>
      <c r="D140" s="43"/>
      <c r="E140" s="56"/>
      <c r="F140" s="43"/>
      <c r="G140" s="43"/>
      <c r="H140" s="43"/>
      <c r="I140" s="43"/>
      <c r="J140" s="43"/>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19"/>
      <c r="DQ140" s="19"/>
      <c r="DR140" s="19"/>
      <c r="DS140" s="19"/>
      <c r="DT140" s="19"/>
      <c r="DU140" s="19"/>
      <c r="DV140" s="19"/>
      <c r="DW140" s="19"/>
      <c r="DX140" s="19"/>
      <c r="DY140" s="19"/>
      <c r="DZ140" s="19"/>
      <c r="EA140" s="19"/>
      <c r="EB140" s="19"/>
      <c r="EC140" s="19"/>
      <c r="ED140" s="19"/>
      <c r="EE140" s="19"/>
      <c r="EF140" s="19"/>
      <c r="EG140" s="19"/>
      <c r="EH140" s="19"/>
      <c r="EI140" s="19"/>
      <c r="EJ140" s="19"/>
      <c r="EK140" s="19"/>
      <c r="EL140" s="19"/>
      <c r="EM140" s="19"/>
      <c r="EN140" s="19"/>
      <c r="EO140" s="19"/>
      <c r="EP140" s="19"/>
      <c r="EQ140" s="19"/>
      <c r="ER140" s="19"/>
      <c r="ES140" s="19"/>
      <c r="ET140" s="19"/>
      <c r="EU140" s="19"/>
      <c r="EV140" s="19"/>
      <c r="EW140" s="19"/>
      <c r="EX140" s="19"/>
      <c r="EY140" s="19"/>
      <c r="EZ140" s="19"/>
      <c r="FA140" s="19"/>
      <c r="FB140" s="19"/>
      <c r="FC140" s="19"/>
      <c r="FD140" s="19"/>
      <c r="FE140" s="19"/>
      <c r="FF140" s="19"/>
      <c r="FG140" s="19"/>
      <c r="FH140" s="19"/>
      <c r="FI140" s="19"/>
      <c r="FJ140" s="19"/>
      <c r="FK140" s="19"/>
      <c r="FL140" s="19"/>
      <c r="FM140" s="19"/>
      <c r="FN140" s="19"/>
      <c r="FO140" s="19"/>
      <c r="FP140" s="19"/>
      <c r="FQ140" s="19"/>
      <c r="FR140" s="19"/>
      <c r="FS140" s="19"/>
      <c r="FT140" s="19"/>
      <c r="FU140" s="19"/>
      <c r="FV140" s="19"/>
      <c r="FW140" s="19"/>
      <c r="FX140" s="19"/>
      <c r="FY140" s="19"/>
      <c r="FZ140" s="19"/>
      <c r="GA140" s="19"/>
      <c r="GB140" s="19"/>
      <c r="GC140" s="19"/>
      <c r="GD140" s="19"/>
      <c r="GE140" s="19"/>
      <c r="GF140" s="19"/>
      <c r="GG140" s="19"/>
      <c r="GH140" s="19"/>
      <c r="GI140" s="19"/>
      <c r="GJ140" s="19"/>
      <c r="GK140" s="19"/>
      <c r="GL140" s="19"/>
      <c r="GM140" s="19"/>
      <c r="GN140" s="19"/>
      <c r="GO140" s="19"/>
      <c r="GP140" s="19"/>
      <c r="GQ140" s="19"/>
      <c r="GR140" s="19"/>
      <c r="GS140" s="19"/>
      <c r="GT140" s="19"/>
      <c r="GU140" s="19"/>
      <c r="GV140" s="19"/>
      <c r="GW140" s="19"/>
      <c r="GX140" s="19"/>
      <c r="GY140" s="19"/>
      <c r="GZ140" s="19"/>
      <c r="HA140" s="19"/>
      <c r="HB140" s="19"/>
      <c r="HC140" s="19"/>
      <c r="HD140" s="19"/>
      <c r="HE140" s="19"/>
      <c r="HF140" s="19"/>
      <c r="HG140" s="19"/>
      <c r="HH140" s="19"/>
      <c r="HI140" s="19"/>
      <c r="HJ140" s="19"/>
      <c r="HK140" s="19"/>
      <c r="HL140" s="19"/>
      <c r="HM140" s="19"/>
      <c r="HN140" s="19"/>
      <c r="HO140" s="19"/>
      <c r="HP140" s="19"/>
      <c r="HQ140" s="19"/>
      <c r="HR140" s="19"/>
      <c r="HS140" s="19"/>
      <c r="HT140" s="19"/>
      <c r="HU140" s="19"/>
      <c r="HV140" s="19"/>
      <c r="HW140" s="19"/>
      <c r="HX140" s="19"/>
      <c r="HY140" s="19"/>
      <c r="HZ140" s="19"/>
      <c r="IA140" s="19"/>
      <c r="IB140" s="19"/>
      <c r="IC140" s="19"/>
      <c r="ID140" s="19"/>
      <c r="IE140" s="19"/>
      <c r="IF140" s="19"/>
      <c r="IG140" s="19"/>
      <c r="IH140" s="19"/>
      <c r="II140" s="19"/>
      <c r="IJ140" s="19"/>
      <c r="IK140" s="19"/>
      <c r="IL140" s="19"/>
      <c r="IM140" s="19"/>
      <c r="IN140" s="19"/>
      <c r="IO140" s="19"/>
      <c r="IP140" s="19"/>
      <c r="IQ140" s="19"/>
      <c r="IR140" s="19"/>
      <c r="IS140" s="19"/>
      <c r="IT140" s="19"/>
      <c r="IU140" s="19"/>
      <c r="IV140" s="19"/>
    </row>
    <row r="141" spans="2:256" ht="51" hidden="1" customHeight="1" x14ac:dyDescent="0.2">
      <c r="B141" s="75"/>
      <c r="C141" s="43"/>
      <c r="D141" s="43"/>
      <c r="E141" s="56"/>
      <c r="F141" s="43"/>
      <c r="G141" s="43"/>
      <c r="H141" s="43"/>
      <c r="I141" s="43"/>
      <c r="J141" s="43"/>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19"/>
      <c r="DQ141" s="19"/>
      <c r="DR141" s="19"/>
      <c r="DS141" s="19"/>
      <c r="DT141" s="19"/>
      <c r="DU141" s="19"/>
      <c r="DV141" s="19"/>
      <c r="DW141" s="19"/>
      <c r="DX141" s="19"/>
      <c r="DY141" s="19"/>
      <c r="DZ141" s="19"/>
      <c r="EA141" s="19"/>
      <c r="EB141" s="19"/>
      <c r="EC141" s="19"/>
      <c r="ED141" s="19"/>
      <c r="EE141" s="19"/>
      <c r="EF141" s="19"/>
      <c r="EG141" s="19"/>
      <c r="EH141" s="19"/>
      <c r="EI141" s="19"/>
      <c r="EJ141" s="19"/>
      <c r="EK141" s="19"/>
      <c r="EL141" s="19"/>
      <c r="EM141" s="19"/>
      <c r="EN141" s="19"/>
      <c r="EO141" s="19"/>
      <c r="EP141" s="19"/>
      <c r="EQ141" s="19"/>
      <c r="ER141" s="19"/>
      <c r="ES141" s="19"/>
      <c r="ET141" s="19"/>
      <c r="EU141" s="19"/>
      <c r="EV141" s="19"/>
      <c r="EW141" s="19"/>
      <c r="EX141" s="19"/>
      <c r="EY141" s="19"/>
      <c r="EZ141" s="19"/>
      <c r="FA141" s="19"/>
      <c r="FB141" s="19"/>
      <c r="FC141" s="19"/>
      <c r="FD141" s="19"/>
      <c r="FE141" s="19"/>
      <c r="FF141" s="19"/>
      <c r="FG141" s="19"/>
      <c r="FH141" s="19"/>
      <c r="FI141" s="19"/>
      <c r="FJ141" s="19"/>
      <c r="FK141" s="19"/>
      <c r="FL141" s="19"/>
      <c r="FM141" s="19"/>
      <c r="FN141" s="19"/>
      <c r="FO141" s="19"/>
      <c r="FP141" s="19"/>
      <c r="FQ141" s="19"/>
      <c r="FR141" s="19"/>
      <c r="FS141" s="19"/>
      <c r="FT141" s="19"/>
      <c r="FU141" s="19"/>
      <c r="FV141" s="19"/>
      <c r="FW141" s="19"/>
      <c r="FX141" s="19"/>
      <c r="FY141" s="19"/>
      <c r="FZ141" s="19"/>
      <c r="GA141" s="19"/>
      <c r="GB141" s="19"/>
      <c r="GC141" s="19"/>
      <c r="GD141" s="19"/>
      <c r="GE141" s="19"/>
      <c r="GF141" s="19"/>
      <c r="GG141" s="19"/>
      <c r="GH141" s="19"/>
      <c r="GI141" s="19"/>
      <c r="GJ141" s="19"/>
      <c r="GK141" s="19"/>
      <c r="GL141" s="19"/>
      <c r="GM141" s="19"/>
      <c r="GN141" s="19"/>
      <c r="GO141" s="19"/>
      <c r="GP141" s="19"/>
      <c r="GQ141" s="19"/>
      <c r="GR141" s="19"/>
      <c r="GS141" s="19"/>
      <c r="GT141" s="19"/>
      <c r="GU141" s="19"/>
      <c r="GV141" s="19"/>
      <c r="GW141" s="19"/>
      <c r="GX141" s="19"/>
      <c r="GY141" s="19"/>
      <c r="GZ141" s="19"/>
      <c r="HA141" s="19"/>
      <c r="HB141" s="19"/>
      <c r="HC141" s="19"/>
      <c r="HD141" s="19"/>
      <c r="HE141" s="19"/>
      <c r="HF141" s="19"/>
      <c r="HG141" s="19"/>
      <c r="HH141" s="19"/>
      <c r="HI141" s="19"/>
      <c r="HJ141" s="19"/>
      <c r="HK141" s="19"/>
      <c r="HL141" s="19"/>
      <c r="HM141" s="19"/>
      <c r="HN141" s="19"/>
      <c r="HO141" s="19"/>
      <c r="HP141" s="19"/>
      <c r="HQ141" s="19"/>
      <c r="HR141" s="19"/>
      <c r="HS141" s="19"/>
      <c r="HT141" s="19"/>
      <c r="HU141" s="19"/>
      <c r="HV141" s="19"/>
      <c r="HW141" s="19"/>
      <c r="HX141" s="19"/>
      <c r="HY141" s="19"/>
      <c r="HZ141" s="19"/>
      <c r="IA141" s="19"/>
      <c r="IB141" s="19"/>
      <c r="IC141" s="19"/>
      <c r="ID141" s="19"/>
      <c r="IE141" s="19"/>
      <c r="IF141" s="19"/>
      <c r="IG141" s="19"/>
      <c r="IH141" s="19"/>
      <c r="II141" s="19"/>
      <c r="IJ141" s="19"/>
      <c r="IK141" s="19"/>
      <c r="IL141" s="19"/>
      <c r="IM141" s="19"/>
      <c r="IN141" s="19"/>
      <c r="IO141" s="19"/>
      <c r="IP141" s="19"/>
      <c r="IQ141" s="19"/>
      <c r="IR141" s="19"/>
      <c r="IS141" s="19"/>
      <c r="IT141" s="19"/>
      <c r="IU141" s="19"/>
      <c r="IV141" s="19"/>
    </row>
    <row r="142" spans="2:256" ht="51" hidden="1" customHeight="1" x14ac:dyDescent="0.2">
      <c r="B142" s="43"/>
      <c r="C142" s="43"/>
      <c r="D142" s="43"/>
      <c r="E142" s="43"/>
      <c r="F142" s="43"/>
      <c r="G142" s="43"/>
      <c r="H142" s="43"/>
      <c r="I142" s="43"/>
      <c r="J142" s="43"/>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19"/>
      <c r="DQ142" s="19"/>
      <c r="DR142" s="19"/>
      <c r="DS142" s="19"/>
      <c r="DT142" s="19"/>
      <c r="DU142" s="19"/>
      <c r="DV142" s="19"/>
      <c r="DW142" s="19"/>
      <c r="DX142" s="19"/>
      <c r="DY142" s="19"/>
      <c r="DZ142" s="19"/>
      <c r="EA142" s="19"/>
      <c r="EB142" s="19"/>
      <c r="EC142" s="19"/>
      <c r="ED142" s="19"/>
      <c r="EE142" s="19"/>
      <c r="EF142" s="19"/>
      <c r="EG142" s="19"/>
      <c r="EH142" s="19"/>
      <c r="EI142" s="19"/>
      <c r="EJ142" s="19"/>
      <c r="EK142" s="19"/>
      <c r="EL142" s="19"/>
      <c r="EM142" s="19"/>
      <c r="EN142" s="19"/>
      <c r="EO142" s="19"/>
      <c r="EP142" s="19"/>
      <c r="EQ142" s="19"/>
      <c r="ER142" s="19"/>
      <c r="ES142" s="19"/>
      <c r="ET142" s="19"/>
      <c r="EU142" s="19"/>
      <c r="EV142" s="19"/>
      <c r="EW142" s="19"/>
      <c r="EX142" s="19"/>
      <c r="EY142" s="19"/>
      <c r="EZ142" s="19"/>
      <c r="FA142" s="19"/>
      <c r="FB142" s="19"/>
      <c r="FC142" s="19"/>
      <c r="FD142" s="19"/>
      <c r="FE142" s="19"/>
      <c r="FF142" s="19"/>
      <c r="FG142" s="19"/>
      <c r="FH142" s="19"/>
      <c r="FI142" s="19"/>
      <c r="FJ142" s="19"/>
      <c r="FK142" s="19"/>
      <c r="FL142" s="19"/>
      <c r="FM142" s="19"/>
      <c r="FN142" s="19"/>
      <c r="FO142" s="19"/>
      <c r="FP142" s="19"/>
      <c r="FQ142" s="19"/>
      <c r="FR142" s="19"/>
      <c r="FS142" s="19"/>
      <c r="FT142" s="19"/>
      <c r="FU142" s="19"/>
      <c r="FV142" s="19"/>
      <c r="FW142" s="19"/>
      <c r="FX142" s="19"/>
      <c r="FY142" s="19"/>
      <c r="FZ142" s="19"/>
      <c r="GA142" s="19"/>
      <c r="GB142" s="19"/>
      <c r="GC142" s="19"/>
      <c r="GD142" s="19"/>
      <c r="GE142" s="19"/>
      <c r="GF142" s="19"/>
      <c r="GG142" s="19"/>
      <c r="GH142" s="19"/>
      <c r="GI142" s="19"/>
      <c r="GJ142" s="19"/>
      <c r="GK142" s="19"/>
      <c r="GL142" s="19"/>
      <c r="GM142" s="19"/>
      <c r="GN142" s="19"/>
      <c r="GO142" s="19"/>
      <c r="GP142" s="19"/>
      <c r="GQ142" s="19"/>
      <c r="GR142" s="19"/>
      <c r="GS142" s="19"/>
      <c r="GT142" s="19"/>
      <c r="GU142" s="19"/>
      <c r="GV142" s="19"/>
      <c r="GW142" s="19"/>
      <c r="GX142" s="19"/>
      <c r="GY142" s="19"/>
      <c r="GZ142" s="19"/>
      <c r="HA142" s="19"/>
      <c r="HB142" s="19"/>
      <c r="HC142" s="19"/>
      <c r="HD142" s="19"/>
      <c r="HE142" s="19"/>
      <c r="HF142" s="19"/>
      <c r="HG142" s="19"/>
      <c r="HH142" s="19"/>
      <c r="HI142" s="19"/>
      <c r="HJ142" s="19"/>
      <c r="HK142" s="19"/>
      <c r="HL142" s="19"/>
      <c r="HM142" s="19"/>
      <c r="HN142" s="19"/>
      <c r="HO142" s="19"/>
      <c r="HP142" s="19"/>
      <c r="HQ142" s="19"/>
      <c r="HR142" s="19"/>
      <c r="HS142" s="19"/>
      <c r="HT142" s="19"/>
      <c r="HU142" s="19"/>
      <c r="HV142" s="19"/>
      <c r="HW142" s="19"/>
      <c r="HX142" s="19"/>
      <c r="HY142" s="19"/>
      <c r="HZ142" s="19"/>
      <c r="IA142" s="19"/>
      <c r="IB142" s="19"/>
      <c r="IC142" s="19"/>
      <c r="ID142" s="19"/>
      <c r="IE142" s="19"/>
      <c r="IF142" s="19"/>
      <c r="IG142" s="19"/>
      <c r="IH142" s="19"/>
      <c r="II142" s="19"/>
      <c r="IJ142" s="19"/>
      <c r="IK142" s="19"/>
      <c r="IL142" s="19"/>
      <c r="IM142" s="19"/>
      <c r="IN142" s="19"/>
      <c r="IO142" s="19"/>
      <c r="IP142" s="19"/>
      <c r="IQ142" s="19"/>
      <c r="IR142" s="19"/>
      <c r="IS142" s="19"/>
      <c r="IT142" s="19"/>
      <c r="IU142" s="19"/>
      <c r="IV142" s="19"/>
    </row>
    <row r="143" spans="2:256" ht="51" hidden="1" customHeight="1" x14ac:dyDescent="0.2">
      <c r="B143" s="43"/>
      <c r="C143" s="43"/>
      <c r="D143" s="43"/>
      <c r="E143" s="43"/>
      <c r="F143" s="43"/>
      <c r="G143" s="43"/>
      <c r="H143" s="43"/>
      <c r="I143" s="43"/>
      <c r="J143" s="43"/>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19"/>
      <c r="DQ143" s="19"/>
      <c r="DR143" s="19"/>
      <c r="DS143" s="19"/>
      <c r="DT143" s="19"/>
      <c r="DU143" s="19"/>
      <c r="DV143" s="19"/>
      <c r="DW143" s="19"/>
      <c r="DX143" s="19"/>
      <c r="DY143" s="19"/>
      <c r="DZ143" s="19"/>
      <c r="EA143" s="19"/>
      <c r="EB143" s="19"/>
      <c r="EC143" s="19"/>
      <c r="ED143" s="19"/>
      <c r="EE143" s="19"/>
      <c r="EF143" s="19"/>
      <c r="EG143" s="19"/>
      <c r="EH143" s="19"/>
      <c r="EI143" s="19"/>
      <c r="EJ143" s="19"/>
      <c r="EK143" s="19"/>
      <c r="EL143" s="19"/>
      <c r="EM143" s="19"/>
      <c r="EN143" s="19"/>
      <c r="EO143" s="19"/>
      <c r="EP143" s="19"/>
      <c r="EQ143" s="19"/>
      <c r="ER143" s="19"/>
      <c r="ES143" s="19"/>
      <c r="ET143" s="19"/>
      <c r="EU143" s="19"/>
      <c r="EV143" s="19"/>
      <c r="EW143" s="19"/>
      <c r="EX143" s="19"/>
      <c r="EY143" s="19"/>
      <c r="EZ143" s="19"/>
      <c r="FA143" s="19"/>
      <c r="FB143" s="19"/>
      <c r="FC143" s="19"/>
      <c r="FD143" s="19"/>
      <c r="FE143" s="19"/>
      <c r="FF143" s="19"/>
      <c r="FG143" s="19"/>
      <c r="FH143" s="19"/>
      <c r="FI143" s="19"/>
      <c r="FJ143" s="19"/>
      <c r="FK143" s="19"/>
      <c r="FL143" s="19"/>
      <c r="FM143" s="19"/>
      <c r="FN143" s="19"/>
      <c r="FO143" s="19"/>
      <c r="FP143" s="19"/>
      <c r="FQ143" s="19"/>
      <c r="FR143" s="19"/>
      <c r="FS143" s="19"/>
      <c r="FT143" s="19"/>
      <c r="FU143" s="19"/>
      <c r="FV143" s="19"/>
      <c r="FW143" s="19"/>
      <c r="FX143" s="19"/>
      <c r="FY143" s="19"/>
      <c r="FZ143" s="19"/>
      <c r="GA143" s="19"/>
      <c r="GB143" s="19"/>
      <c r="GC143" s="19"/>
      <c r="GD143" s="19"/>
      <c r="GE143" s="19"/>
      <c r="GF143" s="19"/>
      <c r="GG143" s="19"/>
      <c r="GH143" s="19"/>
      <c r="GI143" s="19"/>
      <c r="GJ143" s="19"/>
      <c r="GK143" s="19"/>
      <c r="GL143" s="19"/>
      <c r="GM143" s="19"/>
      <c r="GN143" s="19"/>
      <c r="GO143" s="19"/>
      <c r="GP143" s="19"/>
      <c r="GQ143" s="19"/>
      <c r="GR143" s="19"/>
      <c r="GS143" s="19"/>
      <c r="GT143" s="19"/>
      <c r="GU143" s="19"/>
      <c r="GV143" s="19"/>
      <c r="GW143" s="19"/>
      <c r="GX143" s="19"/>
      <c r="GY143" s="19"/>
      <c r="GZ143" s="19"/>
      <c r="HA143" s="19"/>
      <c r="HB143" s="19"/>
      <c r="HC143" s="19"/>
      <c r="HD143" s="19"/>
      <c r="HE143" s="19"/>
      <c r="HF143" s="19"/>
      <c r="HG143" s="19"/>
      <c r="HH143" s="19"/>
      <c r="HI143" s="19"/>
      <c r="HJ143" s="19"/>
      <c r="HK143" s="19"/>
      <c r="HL143" s="19"/>
      <c r="HM143" s="19"/>
      <c r="HN143" s="19"/>
      <c r="HO143" s="19"/>
      <c r="HP143" s="19"/>
      <c r="HQ143" s="19"/>
      <c r="HR143" s="19"/>
      <c r="HS143" s="19"/>
      <c r="HT143" s="19"/>
      <c r="HU143" s="19"/>
      <c r="HV143" s="19"/>
      <c r="HW143" s="19"/>
      <c r="HX143" s="19"/>
      <c r="HY143" s="19"/>
      <c r="HZ143" s="19"/>
      <c r="IA143" s="19"/>
      <c r="IB143" s="19"/>
      <c r="IC143" s="19"/>
      <c r="ID143" s="19"/>
      <c r="IE143" s="19"/>
      <c r="IF143" s="19"/>
      <c r="IG143" s="19"/>
      <c r="IH143" s="19"/>
      <c r="II143" s="19"/>
      <c r="IJ143" s="19"/>
      <c r="IK143" s="19"/>
      <c r="IL143" s="19"/>
      <c r="IM143" s="19"/>
      <c r="IN143" s="19"/>
      <c r="IO143" s="19"/>
      <c r="IP143" s="19"/>
      <c r="IQ143" s="19"/>
      <c r="IR143" s="19"/>
      <c r="IS143" s="19"/>
      <c r="IT143" s="19"/>
      <c r="IU143" s="19"/>
      <c r="IV143" s="19"/>
    </row>
    <row r="144" spans="2:256" ht="51" hidden="1" customHeight="1" x14ac:dyDescent="0.2">
      <c r="B144" s="43"/>
      <c r="C144" s="43"/>
      <c r="D144" s="43"/>
      <c r="E144" s="43"/>
      <c r="F144" s="43"/>
      <c r="G144" s="43"/>
      <c r="H144" s="43"/>
      <c r="I144" s="43"/>
      <c r="J144" s="43"/>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19"/>
      <c r="DQ144" s="19"/>
      <c r="DR144" s="19"/>
      <c r="DS144" s="19"/>
      <c r="DT144" s="19"/>
      <c r="DU144" s="19"/>
      <c r="DV144" s="19"/>
      <c r="DW144" s="19"/>
      <c r="DX144" s="19"/>
      <c r="DY144" s="19"/>
      <c r="DZ144" s="19"/>
      <c r="EA144" s="19"/>
      <c r="EB144" s="19"/>
      <c r="EC144" s="19"/>
      <c r="ED144" s="19"/>
      <c r="EE144" s="19"/>
      <c r="EF144" s="19"/>
      <c r="EG144" s="19"/>
      <c r="EH144" s="19"/>
      <c r="EI144" s="19"/>
      <c r="EJ144" s="19"/>
      <c r="EK144" s="19"/>
      <c r="EL144" s="19"/>
      <c r="EM144" s="19"/>
      <c r="EN144" s="19"/>
      <c r="EO144" s="19"/>
      <c r="EP144" s="19"/>
      <c r="EQ144" s="19"/>
      <c r="ER144" s="19"/>
      <c r="ES144" s="19"/>
      <c r="ET144" s="19"/>
      <c r="EU144" s="19"/>
      <c r="EV144" s="19"/>
      <c r="EW144" s="19"/>
      <c r="EX144" s="19"/>
      <c r="EY144" s="19"/>
      <c r="EZ144" s="19"/>
      <c r="FA144" s="19"/>
      <c r="FB144" s="19"/>
      <c r="FC144" s="19"/>
      <c r="FD144" s="19"/>
      <c r="FE144" s="19"/>
      <c r="FF144" s="19"/>
      <c r="FG144" s="19"/>
      <c r="FH144" s="19"/>
      <c r="FI144" s="19"/>
      <c r="FJ144" s="19"/>
      <c r="FK144" s="19"/>
      <c r="FL144" s="19"/>
      <c r="FM144" s="19"/>
      <c r="FN144" s="19"/>
      <c r="FO144" s="19"/>
      <c r="FP144" s="19"/>
      <c r="FQ144" s="19"/>
      <c r="FR144" s="19"/>
      <c r="FS144" s="19"/>
      <c r="FT144" s="19"/>
      <c r="FU144" s="19"/>
      <c r="FV144" s="19"/>
      <c r="FW144" s="19"/>
      <c r="FX144" s="19"/>
      <c r="FY144" s="19"/>
      <c r="FZ144" s="19"/>
      <c r="GA144" s="19"/>
      <c r="GB144" s="19"/>
      <c r="GC144" s="19"/>
      <c r="GD144" s="19"/>
      <c r="GE144" s="19"/>
      <c r="GF144" s="19"/>
      <c r="GG144" s="19"/>
      <c r="GH144" s="19"/>
      <c r="GI144" s="19"/>
      <c r="GJ144" s="19"/>
      <c r="GK144" s="19"/>
      <c r="GL144" s="19"/>
      <c r="GM144" s="19"/>
      <c r="GN144" s="19"/>
      <c r="GO144" s="19"/>
      <c r="GP144" s="19"/>
      <c r="GQ144" s="19"/>
      <c r="GR144" s="19"/>
      <c r="GS144" s="19"/>
      <c r="GT144" s="19"/>
      <c r="GU144" s="19"/>
      <c r="GV144" s="19"/>
      <c r="GW144" s="19"/>
      <c r="GX144" s="19"/>
      <c r="GY144" s="19"/>
      <c r="GZ144" s="19"/>
      <c r="HA144" s="19"/>
      <c r="HB144" s="19"/>
      <c r="HC144" s="19"/>
      <c r="HD144" s="19"/>
      <c r="HE144" s="19"/>
      <c r="HF144" s="19"/>
      <c r="HG144" s="19"/>
      <c r="HH144" s="19"/>
      <c r="HI144" s="19"/>
      <c r="HJ144" s="19"/>
      <c r="HK144" s="19"/>
      <c r="HL144" s="19"/>
      <c r="HM144" s="19"/>
      <c r="HN144" s="19"/>
      <c r="HO144" s="19"/>
      <c r="HP144" s="19"/>
      <c r="HQ144" s="19"/>
      <c r="HR144" s="19"/>
      <c r="HS144" s="19"/>
      <c r="HT144" s="19"/>
      <c r="HU144" s="19"/>
      <c r="HV144" s="19"/>
      <c r="HW144" s="19"/>
      <c r="HX144" s="19"/>
      <c r="HY144" s="19"/>
      <c r="HZ144" s="19"/>
      <c r="IA144" s="19"/>
      <c r="IB144" s="19"/>
      <c r="IC144" s="19"/>
      <c r="ID144" s="19"/>
      <c r="IE144" s="19"/>
      <c r="IF144" s="19"/>
      <c r="IG144" s="19"/>
      <c r="IH144" s="19"/>
      <c r="II144" s="19"/>
      <c r="IJ144" s="19"/>
      <c r="IK144" s="19"/>
      <c r="IL144" s="19"/>
      <c r="IM144" s="19"/>
      <c r="IN144" s="19"/>
      <c r="IO144" s="19"/>
      <c r="IP144" s="19"/>
      <c r="IQ144" s="19"/>
      <c r="IR144" s="19"/>
      <c r="IS144" s="19"/>
      <c r="IT144" s="19"/>
      <c r="IU144" s="19"/>
      <c r="IV144" s="19"/>
    </row>
    <row r="145" spans="2:256" ht="51" hidden="1" customHeight="1" x14ac:dyDescent="0.2">
      <c r="B145" s="43"/>
      <c r="C145" s="43"/>
      <c r="D145" s="43"/>
      <c r="E145" s="43"/>
      <c r="F145" s="43"/>
      <c r="G145" s="43"/>
      <c r="H145" s="43"/>
      <c r="I145" s="43"/>
      <c r="J145" s="43"/>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19"/>
      <c r="DQ145" s="19"/>
      <c r="DR145" s="19"/>
      <c r="DS145" s="19"/>
      <c r="DT145" s="19"/>
      <c r="DU145" s="19"/>
      <c r="DV145" s="19"/>
      <c r="DW145" s="19"/>
      <c r="DX145" s="19"/>
      <c r="DY145" s="19"/>
      <c r="DZ145" s="19"/>
      <c r="EA145" s="19"/>
      <c r="EB145" s="19"/>
      <c r="EC145" s="19"/>
      <c r="ED145" s="19"/>
      <c r="EE145" s="19"/>
      <c r="EF145" s="19"/>
      <c r="EG145" s="19"/>
      <c r="EH145" s="19"/>
      <c r="EI145" s="19"/>
      <c r="EJ145" s="19"/>
      <c r="EK145" s="19"/>
      <c r="EL145" s="19"/>
      <c r="EM145" s="19"/>
      <c r="EN145" s="19"/>
      <c r="EO145" s="19"/>
      <c r="EP145" s="19"/>
      <c r="EQ145" s="19"/>
      <c r="ER145" s="19"/>
      <c r="ES145" s="19"/>
      <c r="ET145" s="19"/>
      <c r="EU145" s="19"/>
      <c r="EV145" s="19"/>
      <c r="EW145" s="19"/>
      <c r="EX145" s="19"/>
      <c r="EY145" s="19"/>
      <c r="EZ145" s="19"/>
      <c r="FA145" s="19"/>
      <c r="FB145" s="19"/>
      <c r="FC145" s="19"/>
      <c r="FD145" s="19"/>
      <c r="FE145" s="19"/>
      <c r="FF145" s="19"/>
      <c r="FG145" s="19"/>
      <c r="FH145" s="19"/>
      <c r="FI145" s="19"/>
      <c r="FJ145" s="19"/>
      <c r="FK145" s="19"/>
      <c r="FL145" s="19"/>
      <c r="FM145" s="19"/>
      <c r="FN145" s="19"/>
      <c r="FO145" s="19"/>
      <c r="FP145" s="19"/>
      <c r="FQ145" s="19"/>
      <c r="FR145" s="19"/>
      <c r="FS145" s="19"/>
      <c r="FT145" s="19"/>
      <c r="FU145" s="19"/>
      <c r="FV145" s="19"/>
      <c r="FW145" s="19"/>
      <c r="FX145" s="19"/>
      <c r="FY145" s="19"/>
      <c r="FZ145" s="19"/>
      <c r="GA145" s="19"/>
      <c r="GB145" s="19"/>
      <c r="GC145" s="19"/>
      <c r="GD145" s="19"/>
      <c r="GE145" s="19"/>
      <c r="GF145" s="19"/>
      <c r="GG145" s="19"/>
      <c r="GH145" s="19"/>
      <c r="GI145" s="19"/>
      <c r="GJ145" s="19"/>
      <c r="GK145" s="19"/>
      <c r="GL145" s="19"/>
      <c r="GM145" s="19"/>
      <c r="GN145" s="19"/>
      <c r="GO145" s="19"/>
      <c r="GP145" s="19"/>
      <c r="GQ145" s="19"/>
      <c r="GR145" s="19"/>
      <c r="GS145" s="19"/>
      <c r="GT145" s="19"/>
      <c r="GU145" s="19"/>
      <c r="GV145" s="19"/>
      <c r="GW145" s="19"/>
      <c r="GX145" s="19"/>
      <c r="GY145" s="19"/>
      <c r="GZ145" s="19"/>
      <c r="HA145" s="19"/>
      <c r="HB145" s="19"/>
      <c r="HC145" s="19"/>
      <c r="HD145" s="19"/>
      <c r="HE145" s="19"/>
      <c r="HF145" s="19"/>
      <c r="HG145" s="19"/>
      <c r="HH145" s="19"/>
      <c r="HI145" s="19"/>
      <c r="HJ145" s="19"/>
      <c r="HK145" s="19"/>
      <c r="HL145" s="19"/>
      <c r="HM145" s="19"/>
      <c r="HN145" s="19"/>
      <c r="HO145" s="19"/>
      <c r="HP145" s="19"/>
      <c r="HQ145" s="19"/>
      <c r="HR145" s="19"/>
      <c r="HS145" s="19"/>
      <c r="HT145" s="19"/>
      <c r="HU145" s="19"/>
      <c r="HV145" s="19"/>
      <c r="HW145" s="19"/>
      <c r="HX145" s="19"/>
      <c r="HY145" s="19"/>
      <c r="HZ145" s="19"/>
      <c r="IA145" s="19"/>
      <c r="IB145" s="19"/>
      <c r="IC145" s="19"/>
      <c r="ID145" s="19"/>
      <c r="IE145" s="19"/>
      <c r="IF145" s="19"/>
      <c r="IG145" s="19"/>
      <c r="IH145" s="19"/>
      <c r="II145" s="19"/>
      <c r="IJ145" s="19"/>
      <c r="IK145" s="19"/>
      <c r="IL145" s="19"/>
      <c r="IM145" s="19"/>
      <c r="IN145" s="19"/>
      <c r="IO145" s="19"/>
      <c r="IP145" s="19"/>
      <c r="IQ145" s="19"/>
      <c r="IR145" s="19"/>
      <c r="IS145" s="19"/>
      <c r="IT145" s="19"/>
      <c r="IU145" s="19"/>
      <c r="IV145" s="19"/>
    </row>
    <row r="146" spans="2:256" ht="51" hidden="1" customHeight="1" x14ac:dyDescent="0.2">
      <c r="B146" s="43"/>
      <c r="C146" s="43"/>
      <c r="D146" s="43"/>
      <c r="E146" s="43"/>
      <c r="F146" s="43"/>
      <c r="G146" s="43"/>
      <c r="H146" s="43"/>
      <c r="I146" s="43"/>
      <c r="J146" s="43"/>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19"/>
      <c r="DQ146" s="19"/>
      <c r="DR146" s="19"/>
      <c r="DS146" s="19"/>
      <c r="DT146" s="19"/>
      <c r="DU146" s="19"/>
      <c r="DV146" s="19"/>
      <c r="DW146" s="19"/>
      <c r="DX146" s="19"/>
      <c r="DY146" s="19"/>
      <c r="DZ146" s="19"/>
      <c r="EA146" s="19"/>
      <c r="EB146" s="19"/>
      <c r="EC146" s="19"/>
      <c r="ED146" s="19"/>
      <c r="EE146" s="19"/>
      <c r="EF146" s="19"/>
      <c r="EG146" s="19"/>
      <c r="EH146" s="19"/>
      <c r="EI146" s="19"/>
      <c r="EJ146" s="19"/>
      <c r="EK146" s="19"/>
      <c r="EL146" s="19"/>
      <c r="EM146" s="19"/>
      <c r="EN146" s="19"/>
      <c r="EO146" s="19"/>
      <c r="EP146" s="19"/>
      <c r="EQ146" s="19"/>
      <c r="ER146" s="19"/>
      <c r="ES146" s="19"/>
      <c r="ET146" s="19"/>
      <c r="EU146" s="19"/>
      <c r="EV146" s="19"/>
      <c r="EW146" s="19"/>
      <c r="EX146" s="19"/>
      <c r="EY146" s="19"/>
      <c r="EZ146" s="19"/>
      <c r="FA146" s="19"/>
      <c r="FB146" s="19"/>
      <c r="FC146" s="19"/>
      <c r="FD146" s="19"/>
      <c r="FE146" s="19"/>
      <c r="FF146" s="19"/>
      <c r="FG146" s="19"/>
      <c r="FH146" s="19"/>
      <c r="FI146" s="19"/>
      <c r="FJ146" s="19"/>
      <c r="FK146" s="19"/>
      <c r="FL146" s="19"/>
      <c r="FM146" s="19"/>
      <c r="FN146" s="19"/>
      <c r="FO146" s="19"/>
      <c r="FP146" s="19"/>
      <c r="FQ146" s="19"/>
      <c r="FR146" s="19"/>
      <c r="FS146" s="19"/>
      <c r="FT146" s="19"/>
      <c r="FU146" s="19"/>
      <c r="FV146" s="19"/>
      <c r="FW146" s="19"/>
      <c r="FX146" s="19"/>
      <c r="FY146" s="19"/>
      <c r="FZ146" s="19"/>
      <c r="GA146" s="19"/>
      <c r="GB146" s="19"/>
      <c r="GC146" s="19"/>
      <c r="GD146" s="19"/>
      <c r="GE146" s="19"/>
      <c r="GF146" s="19"/>
      <c r="GG146" s="19"/>
      <c r="GH146" s="19"/>
      <c r="GI146" s="19"/>
      <c r="GJ146" s="19"/>
      <c r="GK146" s="19"/>
      <c r="GL146" s="19"/>
      <c r="GM146" s="19"/>
      <c r="GN146" s="19"/>
      <c r="GO146" s="19"/>
      <c r="GP146" s="19"/>
      <c r="GQ146" s="19"/>
      <c r="GR146" s="19"/>
      <c r="GS146" s="19"/>
      <c r="GT146" s="19"/>
      <c r="GU146" s="19"/>
      <c r="GV146" s="19"/>
      <c r="GW146" s="19"/>
      <c r="GX146" s="19"/>
      <c r="GY146" s="19"/>
      <c r="GZ146" s="19"/>
      <c r="HA146" s="19"/>
      <c r="HB146" s="19"/>
      <c r="HC146" s="19"/>
      <c r="HD146" s="19"/>
      <c r="HE146" s="19"/>
      <c r="HF146" s="19"/>
      <c r="HG146" s="19"/>
      <c r="HH146" s="19"/>
      <c r="HI146" s="19"/>
      <c r="HJ146" s="19"/>
      <c r="HK146" s="19"/>
      <c r="HL146" s="19"/>
      <c r="HM146" s="19"/>
      <c r="HN146" s="19"/>
      <c r="HO146" s="19"/>
      <c r="HP146" s="19"/>
      <c r="HQ146" s="19"/>
      <c r="HR146" s="19"/>
      <c r="HS146" s="19"/>
      <c r="HT146" s="19"/>
      <c r="HU146" s="19"/>
      <c r="HV146" s="19"/>
      <c r="HW146" s="19"/>
      <c r="HX146" s="19"/>
      <c r="HY146" s="19"/>
      <c r="HZ146" s="19"/>
      <c r="IA146" s="19"/>
      <c r="IB146" s="19"/>
      <c r="IC146" s="19"/>
      <c r="ID146" s="19"/>
      <c r="IE146" s="19"/>
      <c r="IF146" s="19"/>
      <c r="IG146" s="19"/>
      <c r="IH146" s="19"/>
      <c r="II146" s="19"/>
      <c r="IJ146" s="19"/>
      <c r="IK146" s="19"/>
      <c r="IL146" s="19"/>
      <c r="IM146" s="19"/>
      <c r="IN146" s="19"/>
      <c r="IO146" s="19"/>
      <c r="IP146" s="19"/>
      <c r="IQ146" s="19"/>
      <c r="IR146" s="19"/>
      <c r="IS146" s="19"/>
      <c r="IT146" s="19"/>
      <c r="IU146" s="19"/>
      <c r="IV146" s="19"/>
    </row>
    <row r="147" spans="2:256" ht="51" hidden="1" customHeight="1" x14ac:dyDescent="0.2">
      <c r="B147" s="43"/>
      <c r="C147" s="43"/>
      <c r="D147" s="43"/>
      <c r="E147" s="43"/>
      <c r="F147" s="43"/>
      <c r="G147" s="43"/>
      <c r="H147" s="43"/>
      <c r="I147" s="43"/>
      <c r="J147" s="43"/>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19"/>
      <c r="DQ147" s="19"/>
      <c r="DR147" s="19"/>
      <c r="DS147" s="19"/>
      <c r="DT147" s="19"/>
      <c r="DU147" s="19"/>
      <c r="DV147" s="19"/>
      <c r="DW147" s="19"/>
      <c r="DX147" s="19"/>
      <c r="DY147" s="19"/>
      <c r="DZ147" s="19"/>
      <c r="EA147" s="19"/>
      <c r="EB147" s="19"/>
      <c r="EC147" s="19"/>
      <c r="ED147" s="19"/>
      <c r="EE147" s="19"/>
      <c r="EF147" s="19"/>
      <c r="EG147" s="19"/>
      <c r="EH147" s="19"/>
      <c r="EI147" s="19"/>
      <c r="EJ147" s="19"/>
      <c r="EK147" s="19"/>
      <c r="EL147" s="19"/>
      <c r="EM147" s="19"/>
      <c r="EN147" s="19"/>
      <c r="EO147" s="19"/>
      <c r="EP147" s="19"/>
      <c r="EQ147" s="19"/>
      <c r="ER147" s="19"/>
      <c r="ES147" s="19"/>
      <c r="ET147" s="19"/>
      <c r="EU147" s="19"/>
      <c r="EV147" s="19"/>
      <c r="EW147" s="19"/>
      <c r="EX147" s="19"/>
      <c r="EY147" s="19"/>
      <c r="EZ147" s="19"/>
      <c r="FA147" s="19"/>
      <c r="FB147" s="19"/>
      <c r="FC147" s="19"/>
      <c r="FD147" s="19"/>
      <c r="FE147" s="19"/>
      <c r="FF147" s="19"/>
      <c r="FG147" s="19"/>
      <c r="FH147" s="19"/>
      <c r="FI147" s="19"/>
      <c r="FJ147" s="19"/>
      <c r="FK147" s="19"/>
      <c r="FL147" s="19"/>
      <c r="FM147" s="19"/>
      <c r="FN147" s="19"/>
      <c r="FO147" s="19"/>
      <c r="FP147" s="19"/>
      <c r="FQ147" s="19"/>
      <c r="FR147" s="19"/>
      <c r="FS147" s="19"/>
      <c r="FT147" s="19"/>
      <c r="FU147" s="19"/>
      <c r="FV147" s="19"/>
      <c r="FW147" s="19"/>
      <c r="FX147" s="19"/>
      <c r="FY147" s="19"/>
      <c r="FZ147" s="19"/>
      <c r="GA147" s="19"/>
      <c r="GB147" s="19"/>
      <c r="GC147" s="19"/>
      <c r="GD147" s="19"/>
      <c r="GE147" s="19"/>
      <c r="GF147" s="19"/>
      <c r="GG147" s="19"/>
      <c r="GH147" s="19"/>
      <c r="GI147" s="19"/>
      <c r="GJ147" s="19"/>
      <c r="GK147" s="19"/>
      <c r="GL147" s="19"/>
      <c r="GM147" s="19"/>
      <c r="GN147" s="19"/>
      <c r="GO147" s="19"/>
      <c r="GP147" s="19"/>
      <c r="GQ147" s="19"/>
      <c r="GR147" s="19"/>
      <c r="GS147" s="19"/>
      <c r="GT147" s="19"/>
      <c r="GU147" s="19"/>
      <c r="GV147" s="19"/>
      <c r="GW147" s="19"/>
      <c r="GX147" s="19"/>
      <c r="GY147" s="19"/>
      <c r="GZ147" s="19"/>
      <c r="HA147" s="19"/>
      <c r="HB147" s="19"/>
      <c r="HC147" s="19"/>
      <c r="HD147" s="19"/>
      <c r="HE147" s="19"/>
      <c r="HF147" s="19"/>
      <c r="HG147" s="19"/>
      <c r="HH147" s="19"/>
      <c r="HI147" s="19"/>
      <c r="HJ147" s="19"/>
      <c r="HK147" s="19"/>
      <c r="HL147" s="19"/>
      <c r="HM147" s="19"/>
      <c r="HN147" s="19"/>
      <c r="HO147" s="19"/>
      <c r="HP147" s="19"/>
      <c r="HQ147" s="19"/>
      <c r="HR147" s="19"/>
      <c r="HS147" s="19"/>
      <c r="HT147" s="19"/>
      <c r="HU147" s="19"/>
      <c r="HV147" s="19"/>
      <c r="HW147" s="19"/>
      <c r="HX147" s="19"/>
      <c r="HY147" s="19"/>
      <c r="HZ147" s="19"/>
      <c r="IA147" s="19"/>
      <c r="IB147" s="19"/>
      <c r="IC147" s="19"/>
      <c r="ID147" s="19"/>
      <c r="IE147" s="19"/>
      <c r="IF147" s="19"/>
      <c r="IG147" s="19"/>
      <c r="IH147" s="19"/>
      <c r="II147" s="19"/>
      <c r="IJ147" s="19"/>
      <c r="IK147" s="19"/>
      <c r="IL147" s="19"/>
      <c r="IM147" s="19"/>
      <c r="IN147" s="19"/>
      <c r="IO147" s="19"/>
      <c r="IP147" s="19"/>
      <c r="IQ147" s="19"/>
      <c r="IR147" s="19"/>
      <c r="IS147" s="19"/>
      <c r="IT147" s="19"/>
      <c r="IU147" s="19"/>
      <c r="IV147" s="19"/>
    </row>
    <row r="148" spans="2:256" ht="51" hidden="1" customHeight="1" x14ac:dyDescent="0.2">
      <c r="B148" s="43"/>
      <c r="C148" s="43"/>
      <c r="D148" s="43"/>
      <c r="E148" s="43"/>
      <c r="F148" s="43"/>
      <c r="G148" s="43"/>
      <c r="H148" s="43"/>
      <c r="I148" s="43"/>
      <c r="J148" s="43"/>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19"/>
      <c r="DQ148" s="19"/>
      <c r="DR148" s="19"/>
      <c r="DS148" s="19"/>
      <c r="DT148" s="19"/>
      <c r="DU148" s="19"/>
      <c r="DV148" s="19"/>
      <c r="DW148" s="19"/>
      <c r="DX148" s="19"/>
      <c r="DY148" s="19"/>
      <c r="DZ148" s="19"/>
      <c r="EA148" s="19"/>
      <c r="EB148" s="19"/>
      <c r="EC148" s="19"/>
      <c r="ED148" s="19"/>
      <c r="EE148" s="19"/>
      <c r="EF148" s="19"/>
      <c r="EG148" s="19"/>
      <c r="EH148" s="19"/>
      <c r="EI148" s="19"/>
      <c r="EJ148" s="19"/>
      <c r="EK148" s="19"/>
      <c r="EL148" s="19"/>
      <c r="EM148" s="19"/>
      <c r="EN148" s="19"/>
      <c r="EO148" s="19"/>
      <c r="EP148" s="19"/>
      <c r="EQ148" s="19"/>
      <c r="ER148" s="19"/>
      <c r="ES148" s="19"/>
      <c r="ET148" s="19"/>
      <c r="EU148" s="19"/>
      <c r="EV148" s="19"/>
      <c r="EW148" s="19"/>
      <c r="EX148" s="19"/>
      <c r="EY148" s="19"/>
      <c r="EZ148" s="19"/>
      <c r="FA148" s="19"/>
      <c r="FB148" s="19"/>
      <c r="FC148" s="19"/>
      <c r="FD148" s="19"/>
      <c r="FE148" s="19"/>
      <c r="FF148" s="19"/>
      <c r="FG148" s="19"/>
      <c r="FH148" s="19"/>
      <c r="FI148" s="19"/>
      <c r="FJ148" s="19"/>
      <c r="FK148" s="19"/>
      <c r="FL148" s="19"/>
      <c r="FM148" s="19"/>
      <c r="FN148" s="19"/>
      <c r="FO148" s="19"/>
      <c r="FP148" s="19"/>
      <c r="FQ148" s="19"/>
      <c r="FR148" s="19"/>
      <c r="FS148" s="19"/>
      <c r="FT148" s="19"/>
      <c r="FU148" s="19"/>
      <c r="FV148" s="19"/>
      <c r="FW148" s="19"/>
      <c r="FX148" s="19"/>
      <c r="FY148" s="19"/>
      <c r="FZ148" s="19"/>
      <c r="GA148" s="19"/>
      <c r="GB148" s="19"/>
      <c r="GC148" s="19"/>
      <c r="GD148" s="19"/>
      <c r="GE148" s="19"/>
      <c r="GF148" s="19"/>
      <c r="GG148" s="19"/>
      <c r="GH148" s="19"/>
      <c r="GI148" s="19"/>
      <c r="GJ148" s="19"/>
      <c r="GK148" s="19"/>
      <c r="GL148" s="19"/>
      <c r="GM148" s="19"/>
      <c r="GN148" s="19"/>
      <c r="GO148" s="19"/>
      <c r="GP148" s="19"/>
      <c r="GQ148" s="19"/>
      <c r="GR148" s="19"/>
      <c r="GS148" s="19"/>
      <c r="GT148" s="19"/>
      <c r="GU148" s="19"/>
      <c r="GV148" s="19"/>
      <c r="GW148" s="19"/>
      <c r="GX148" s="19"/>
      <c r="GY148" s="19"/>
      <c r="GZ148" s="19"/>
      <c r="HA148" s="19"/>
      <c r="HB148" s="19"/>
      <c r="HC148" s="19"/>
      <c r="HD148" s="19"/>
      <c r="HE148" s="19"/>
      <c r="HF148" s="19"/>
      <c r="HG148" s="19"/>
      <c r="HH148" s="19"/>
      <c r="HI148" s="19"/>
      <c r="HJ148" s="19"/>
      <c r="HK148" s="19"/>
      <c r="HL148" s="19"/>
      <c r="HM148" s="19"/>
      <c r="HN148" s="19"/>
      <c r="HO148" s="19"/>
      <c r="HP148" s="19"/>
      <c r="HQ148" s="19"/>
      <c r="HR148" s="19"/>
      <c r="HS148" s="19"/>
      <c r="HT148" s="19"/>
      <c r="HU148" s="19"/>
      <c r="HV148" s="19"/>
      <c r="HW148" s="19"/>
      <c r="HX148" s="19"/>
      <c r="HY148" s="19"/>
      <c r="HZ148" s="19"/>
      <c r="IA148" s="19"/>
      <c r="IB148" s="19"/>
      <c r="IC148" s="19"/>
      <c r="ID148" s="19"/>
      <c r="IE148" s="19"/>
      <c r="IF148" s="19"/>
      <c r="IG148" s="19"/>
      <c r="IH148" s="19"/>
      <c r="II148" s="19"/>
      <c r="IJ148" s="19"/>
      <c r="IK148" s="19"/>
      <c r="IL148" s="19"/>
      <c r="IM148" s="19"/>
      <c r="IN148" s="19"/>
      <c r="IO148" s="19"/>
      <c r="IP148" s="19"/>
      <c r="IQ148" s="19"/>
      <c r="IR148" s="19"/>
      <c r="IS148" s="19"/>
      <c r="IT148" s="19"/>
      <c r="IU148" s="19"/>
      <c r="IV148" s="19"/>
    </row>
    <row r="149" spans="2:256" ht="51" hidden="1" customHeight="1" x14ac:dyDescent="0.2">
      <c r="B149" s="43"/>
      <c r="C149" s="43"/>
      <c r="D149" s="43"/>
      <c r="E149" s="43"/>
      <c r="F149" s="43"/>
      <c r="G149" s="43"/>
      <c r="H149" s="43"/>
      <c r="I149" s="43"/>
      <c r="J149" s="43"/>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19"/>
      <c r="DQ149" s="19"/>
      <c r="DR149" s="19"/>
      <c r="DS149" s="19"/>
      <c r="DT149" s="19"/>
      <c r="DU149" s="19"/>
      <c r="DV149" s="19"/>
      <c r="DW149" s="19"/>
      <c r="DX149" s="19"/>
      <c r="DY149" s="19"/>
      <c r="DZ149" s="19"/>
      <c r="EA149" s="19"/>
      <c r="EB149" s="19"/>
      <c r="EC149" s="19"/>
      <c r="ED149" s="19"/>
      <c r="EE149" s="19"/>
      <c r="EF149" s="19"/>
      <c r="EG149" s="19"/>
      <c r="EH149" s="19"/>
      <c r="EI149" s="19"/>
      <c r="EJ149" s="19"/>
      <c r="EK149" s="19"/>
      <c r="EL149" s="19"/>
      <c r="EM149" s="19"/>
      <c r="EN149" s="19"/>
      <c r="EO149" s="19"/>
      <c r="EP149" s="19"/>
      <c r="EQ149" s="19"/>
      <c r="ER149" s="19"/>
      <c r="ES149" s="19"/>
      <c r="ET149" s="19"/>
      <c r="EU149" s="19"/>
      <c r="EV149" s="19"/>
      <c r="EW149" s="19"/>
      <c r="EX149" s="19"/>
      <c r="EY149" s="19"/>
      <c r="EZ149" s="19"/>
      <c r="FA149" s="19"/>
      <c r="FB149" s="19"/>
      <c r="FC149" s="19"/>
      <c r="FD149" s="19"/>
      <c r="FE149" s="19"/>
      <c r="FF149" s="19"/>
      <c r="FG149" s="19"/>
      <c r="FH149" s="19"/>
      <c r="FI149" s="19"/>
      <c r="FJ149" s="19"/>
      <c r="FK149" s="19"/>
      <c r="FL149" s="19"/>
      <c r="FM149" s="19"/>
      <c r="FN149" s="19"/>
      <c r="FO149" s="19"/>
      <c r="FP149" s="19"/>
      <c r="FQ149" s="19"/>
      <c r="FR149" s="19"/>
      <c r="FS149" s="19"/>
      <c r="FT149" s="19"/>
      <c r="FU149" s="19"/>
      <c r="FV149" s="19"/>
      <c r="FW149" s="19"/>
      <c r="FX149" s="19"/>
      <c r="FY149" s="19"/>
      <c r="FZ149" s="19"/>
      <c r="GA149" s="19"/>
      <c r="GB149" s="19"/>
      <c r="GC149" s="19"/>
      <c r="GD149" s="19"/>
      <c r="GE149" s="19"/>
      <c r="GF149" s="19"/>
      <c r="GG149" s="19"/>
      <c r="GH149" s="19"/>
      <c r="GI149" s="19"/>
      <c r="GJ149" s="19"/>
      <c r="GK149" s="19"/>
      <c r="GL149" s="19"/>
      <c r="GM149" s="19"/>
      <c r="GN149" s="19"/>
      <c r="GO149" s="19"/>
      <c r="GP149" s="19"/>
      <c r="GQ149" s="19"/>
      <c r="GR149" s="19"/>
      <c r="GS149" s="19"/>
      <c r="GT149" s="19"/>
      <c r="GU149" s="19"/>
      <c r="GV149" s="19"/>
      <c r="GW149" s="19"/>
      <c r="GX149" s="19"/>
      <c r="GY149" s="19"/>
      <c r="GZ149" s="19"/>
      <c r="HA149" s="19"/>
      <c r="HB149" s="19"/>
      <c r="HC149" s="19"/>
      <c r="HD149" s="19"/>
      <c r="HE149" s="19"/>
      <c r="HF149" s="19"/>
      <c r="HG149" s="19"/>
      <c r="HH149" s="19"/>
      <c r="HI149" s="19"/>
      <c r="HJ149" s="19"/>
      <c r="HK149" s="19"/>
      <c r="HL149" s="19"/>
      <c r="HM149" s="19"/>
      <c r="HN149" s="19"/>
      <c r="HO149" s="19"/>
      <c r="HP149" s="19"/>
      <c r="HQ149" s="19"/>
      <c r="HR149" s="19"/>
      <c r="HS149" s="19"/>
      <c r="HT149" s="19"/>
      <c r="HU149" s="19"/>
      <c r="HV149" s="19"/>
      <c r="HW149" s="19"/>
      <c r="HX149" s="19"/>
      <c r="HY149" s="19"/>
      <c r="HZ149" s="19"/>
      <c r="IA149" s="19"/>
      <c r="IB149" s="19"/>
      <c r="IC149" s="19"/>
      <c r="ID149" s="19"/>
      <c r="IE149" s="19"/>
      <c r="IF149" s="19"/>
      <c r="IG149" s="19"/>
      <c r="IH149" s="19"/>
      <c r="II149" s="19"/>
      <c r="IJ149" s="19"/>
      <c r="IK149" s="19"/>
      <c r="IL149" s="19"/>
      <c r="IM149" s="19"/>
      <c r="IN149" s="19"/>
      <c r="IO149" s="19"/>
      <c r="IP149" s="19"/>
      <c r="IQ149" s="19"/>
      <c r="IR149" s="19"/>
      <c r="IS149" s="19"/>
      <c r="IT149" s="19"/>
      <c r="IU149" s="19"/>
      <c r="IV149" s="19"/>
    </row>
    <row r="150" spans="2:256" ht="51" hidden="1" customHeight="1" x14ac:dyDescent="0.2">
      <c r="B150" s="43"/>
      <c r="C150" s="43"/>
      <c r="D150" s="43"/>
      <c r="E150" s="43"/>
      <c r="F150" s="43"/>
      <c r="G150" s="43"/>
      <c r="H150" s="43"/>
      <c r="I150" s="43"/>
      <c r="J150" s="43"/>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19"/>
      <c r="DQ150" s="19"/>
      <c r="DR150" s="19"/>
      <c r="DS150" s="19"/>
      <c r="DT150" s="19"/>
      <c r="DU150" s="19"/>
      <c r="DV150" s="19"/>
      <c r="DW150" s="19"/>
      <c r="DX150" s="19"/>
      <c r="DY150" s="19"/>
      <c r="DZ150" s="19"/>
      <c r="EA150" s="19"/>
      <c r="EB150" s="19"/>
      <c r="EC150" s="19"/>
      <c r="ED150" s="19"/>
      <c r="EE150" s="19"/>
      <c r="EF150" s="19"/>
      <c r="EG150" s="19"/>
      <c r="EH150" s="19"/>
      <c r="EI150" s="19"/>
      <c r="EJ150" s="19"/>
      <c r="EK150" s="19"/>
      <c r="EL150" s="19"/>
      <c r="EM150" s="19"/>
      <c r="EN150" s="19"/>
      <c r="EO150" s="19"/>
      <c r="EP150" s="19"/>
      <c r="EQ150" s="19"/>
      <c r="ER150" s="19"/>
      <c r="ES150" s="19"/>
      <c r="ET150" s="19"/>
      <c r="EU150" s="19"/>
      <c r="EV150" s="19"/>
      <c r="EW150" s="19"/>
      <c r="EX150" s="19"/>
      <c r="EY150" s="19"/>
      <c r="EZ150" s="19"/>
      <c r="FA150" s="19"/>
      <c r="FB150" s="19"/>
      <c r="FC150" s="19"/>
      <c r="FD150" s="19"/>
      <c r="FE150" s="19"/>
      <c r="FF150" s="19"/>
      <c r="FG150" s="19"/>
      <c r="FH150" s="19"/>
      <c r="FI150" s="19"/>
      <c r="FJ150" s="19"/>
      <c r="FK150" s="19"/>
      <c r="FL150" s="19"/>
      <c r="FM150" s="19"/>
      <c r="FN150" s="19"/>
      <c r="FO150" s="19"/>
      <c r="FP150" s="19"/>
      <c r="FQ150" s="19"/>
      <c r="FR150" s="19"/>
      <c r="FS150" s="19"/>
      <c r="FT150" s="19"/>
      <c r="FU150" s="19"/>
      <c r="FV150" s="19"/>
      <c r="FW150" s="19"/>
      <c r="FX150" s="19"/>
      <c r="FY150" s="19"/>
      <c r="FZ150" s="19"/>
      <c r="GA150" s="19"/>
      <c r="GB150" s="19"/>
      <c r="GC150" s="19"/>
      <c r="GD150" s="19"/>
      <c r="GE150" s="19"/>
      <c r="GF150" s="19"/>
      <c r="GG150" s="19"/>
      <c r="GH150" s="19"/>
      <c r="GI150" s="19"/>
      <c r="GJ150" s="19"/>
      <c r="GK150" s="19"/>
      <c r="GL150" s="19"/>
      <c r="GM150" s="19"/>
      <c r="GN150" s="19"/>
      <c r="GO150" s="19"/>
      <c r="GP150" s="19"/>
      <c r="GQ150" s="19"/>
      <c r="GR150" s="19"/>
      <c r="GS150" s="19"/>
      <c r="GT150" s="19"/>
      <c r="GU150" s="19"/>
      <c r="GV150" s="19"/>
      <c r="GW150" s="19"/>
      <c r="GX150" s="19"/>
      <c r="GY150" s="19"/>
      <c r="GZ150" s="19"/>
      <c r="HA150" s="19"/>
      <c r="HB150" s="19"/>
      <c r="HC150" s="19"/>
      <c r="HD150" s="19"/>
      <c r="HE150" s="19"/>
      <c r="HF150" s="19"/>
      <c r="HG150" s="19"/>
      <c r="HH150" s="19"/>
      <c r="HI150" s="19"/>
      <c r="HJ150" s="19"/>
      <c r="HK150" s="19"/>
      <c r="HL150" s="19"/>
      <c r="HM150" s="19"/>
      <c r="HN150" s="19"/>
      <c r="HO150" s="19"/>
      <c r="HP150" s="19"/>
      <c r="HQ150" s="19"/>
      <c r="HR150" s="19"/>
      <c r="HS150" s="19"/>
      <c r="HT150" s="19"/>
      <c r="HU150" s="19"/>
      <c r="HV150" s="19"/>
      <c r="HW150" s="19"/>
      <c r="HX150" s="19"/>
      <c r="HY150" s="19"/>
      <c r="HZ150" s="19"/>
      <c r="IA150" s="19"/>
      <c r="IB150" s="19"/>
      <c r="IC150" s="19"/>
      <c r="ID150" s="19"/>
      <c r="IE150" s="19"/>
      <c r="IF150" s="19"/>
      <c r="IG150" s="19"/>
      <c r="IH150" s="19"/>
      <c r="II150" s="19"/>
      <c r="IJ150" s="19"/>
      <c r="IK150" s="19"/>
      <c r="IL150" s="19"/>
      <c r="IM150" s="19"/>
      <c r="IN150" s="19"/>
      <c r="IO150" s="19"/>
      <c r="IP150" s="19"/>
      <c r="IQ150" s="19"/>
      <c r="IR150" s="19"/>
      <c r="IS150" s="19"/>
      <c r="IT150" s="19"/>
      <c r="IU150" s="19"/>
      <c r="IV150" s="19"/>
    </row>
    <row r="151" spans="2:256" ht="51" hidden="1" customHeight="1" x14ac:dyDescent="0.2">
      <c r="B151" s="43"/>
      <c r="C151" s="43"/>
      <c r="D151" s="43"/>
      <c r="E151" s="43"/>
      <c r="F151" s="43"/>
      <c r="G151" s="43"/>
      <c r="H151" s="43"/>
      <c r="I151" s="43"/>
      <c r="J151" s="43"/>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19"/>
      <c r="DQ151" s="19"/>
      <c r="DR151" s="19"/>
      <c r="DS151" s="19"/>
      <c r="DT151" s="19"/>
      <c r="DU151" s="19"/>
      <c r="DV151" s="19"/>
      <c r="DW151" s="19"/>
      <c r="DX151" s="19"/>
      <c r="DY151" s="19"/>
      <c r="DZ151" s="19"/>
      <c r="EA151" s="19"/>
      <c r="EB151" s="19"/>
      <c r="EC151" s="19"/>
      <c r="ED151" s="19"/>
      <c r="EE151" s="19"/>
      <c r="EF151" s="19"/>
      <c r="EG151" s="19"/>
      <c r="EH151" s="19"/>
      <c r="EI151" s="19"/>
      <c r="EJ151" s="19"/>
      <c r="EK151" s="19"/>
      <c r="EL151" s="19"/>
      <c r="EM151" s="19"/>
      <c r="EN151" s="19"/>
      <c r="EO151" s="19"/>
      <c r="EP151" s="19"/>
      <c r="EQ151" s="19"/>
      <c r="ER151" s="19"/>
      <c r="ES151" s="19"/>
      <c r="ET151" s="19"/>
      <c r="EU151" s="19"/>
      <c r="EV151" s="19"/>
      <c r="EW151" s="19"/>
      <c r="EX151" s="19"/>
      <c r="EY151" s="19"/>
      <c r="EZ151" s="19"/>
      <c r="FA151" s="19"/>
      <c r="FB151" s="19"/>
      <c r="FC151" s="19"/>
      <c r="FD151" s="19"/>
      <c r="FE151" s="19"/>
      <c r="FF151" s="19"/>
      <c r="FG151" s="19"/>
      <c r="FH151" s="19"/>
      <c r="FI151" s="19"/>
      <c r="FJ151" s="19"/>
      <c r="FK151" s="19"/>
      <c r="FL151" s="19"/>
      <c r="FM151" s="19"/>
      <c r="FN151" s="19"/>
      <c r="FO151" s="19"/>
      <c r="FP151" s="19"/>
      <c r="FQ151" s="19"/>
      <c r="FR151" s="19"/>
      <c r="FS151" s="19"/>
      <c r="FT151" s="19"/>
      <c r="FU151" s="19"/>
      <c r="FV151" s="19"/>
      <c r="FW151" s="19"/>
      <c r="FX151" s="19"/>
      <c r="FY151" s="19"/>
      <c r="FZ151" s="19"/>
      <c r="GA151" s="19"/>
      <c r="GB151" s="19"/>
      <c r="GC151" s="19"/>
      <c r="GD151" s="19"/>
      <c r="GE151" s="19"/>
      <c r="GF151" s="19"/>
      <c r="GG151" s="19"/>
      <c r="GH151" s="19"/>
      <c r="GI151" s="19"/>
      <c r="GJ151" s="19"/>
      <c r="GK151" s="19"/>
      <c r="GL151" s="19"/>
      <c r="GM151" s="19"/>
      <c r="GN151" s="19"/>
      <c r="GO151" s="19"/>
      <c r="GP151" s="19"/>
      <c r="GQ151" s="19"/>
      <c r="GR151" s="19"/>
      <c r="GS151" s="19"/>
      <c r="GT151" s="19"/>
      <c r="GU151" s="19"/>
      <c r="GV151" s="19"/>
      <c r="GW151" s="19"/>
      <c r="GX151" s="19"/>
      <c r="GY151" s="19"/>
      <c r="GZ151" s="19"/>
      <c r="HA151" s="19"/>
      <c r="HB151" s="19"/>
      <c r="HC151" s="19"/>
      <c r="HD151" s="19"/>
      <c r="HE151" s="19"/>
      <c r="HF151" s="19"/>
      <c r="HG151" s="19"/>
      <c r="HH151" s="19"/>
      <c r="HI151" s="19"/>
      <c r="HJ151" s="19"/>
      <c r="HK151" s="19"/>
      <c r="HL151" s="19"/>
      <c r="HM151" s="19"/>
      <c r="HN151" s="19"/>
      <c r="HO151" s="19"/>
      <c r="HP151" s="19"/>
      <c r="HQ151" s="19"/>
      <c r="HR151" s="19"/>
      <c r="HS151" s="19"/>
      <c r="HT151" s="19"/>
      <c r="HU151" s="19"/>
      <c r="HV151" s="19"/>
      <c r="HW151" s="19"/>
      <c r="HX151" s="19"/>
      <c r="HY151" s="19"/>
      <c r="HZ151" s="19"/>
      <c r="IA151" s="19"/>
      <c r="IB151" s="19"/>
      <c r="IC151" s="19"/>
      <c r="ID151" s="19"/>
      <c r="IE151" s="19"/>
      <c r="IF151" s="19"/>
      <c r="IG151" s="19"/>
      <c r="IH151" s="19"/>
      <c r="II151" s="19"/>
      <c r="IJ151" s="19"/>
      <c r="IK151" s="19"/>
      <c r="IL151" s="19"/>
      <c r="IM151" s="19"/>
      <c r="IN151" s="19"/>
      <c r="IO151" s="19"/>
      <c r="IP151" s="19"/>
      <c r="IQ151" s="19"/>
      <c r="IR151" s="19"/>
      <c r="IS151" s="19"/>
      <c r="IT151" s="19"/>
      <c r="IU151" s="19"/>
      <c r="IV151" s="19"/>
    </row>
    <row r="152" spans="2:256" ht="51" hidden="1" customHeight="1" x14ac:dyDescent="0.2">
      <c r="B152" s="43"/>
      <c r="C152" s="43"/>
      <c r="D152" s="43"/>
      <c r="E152" s="43"/>
      <c r="F152" s="43"/>
      <c r="G152" s="43"/>
      <c r="H152" s="43"/>
      <c r="I152" s="43"/>
      <c r="J152" s="43"/>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19"/>
      <c r="DQ152" s="19"/>
      <c r="DR152" s="19"/>
      <c r="DS152" s="19"/>
      <c r="DT152" s="19"/>
      <c r="DU152" s="19"/>
      <c r="DV152" s="19"/>
      <c r="DW152" s="19"/>
      <c r="DX152" s="19"/>
      <c r="DY152" s="19"/>
      <c r="DZ152" s="19"/>
      <c r="EA152" s="19"/>
      <c r="EB152" s="19"/>
      <c r="EC152" s="19"/>
      <c r="ED152" s="19"/>
      <c r="EE152" s="19"/>
      <c r="EF152" s="19"/>
      <c r="EG152" s="19"/>
      <c r="EH152" s="19"/>
      <c r="EI152" s="19"/>
      <c r="EJ152" s="19"/>
      <c r="EK152" s="19"/>
      <c r="EL152" s="19"/>
      <c r="EM152" s="19"/>
      <c r="EN152" s="19"/>
      <c r="EO152" s="19"/>
      <c r="EP152" s="19"/>
      <c r="EQ152" s="19"/>
      <c r="ER152" s="19"/>
      <c r="ES152" s="19"/>
      <c r="ET152" s="19"/>
      <c r="EU152" s="19"/>
      <c r="EV152" s="19"/>
      <c r="EW152" s="19"/>
      <c r="EX152" s="19"/>
      <c r="EY152" s="19"/>
      <c r="EZ152" s="19"/>
      <c r="FA152" s="19"/>
      <c r="FB152" s="19"/>
      <c r="FC152" s="19"/>
      <c r="FD152" s="19"/>
      <c r="FE152" s="19"/>
      <c r="FF152" s="19"/>
      <c r="FG152" s="19"/>
      <c r="FH152" s="19"/>
      <c r="FI152" s="19"/>
      <c r="FJ152" s="19"/>
      <c r="FK152" s="19"/>
      <c r="FL152" s="19"/>
      <c r="FM152" s="19"/>
      <c r="FN152" s="19"/>
      <c r="FO152" s="19"/>
      <c r="FP152" s="19"/>
      <c r="FQ152" s="19"/>
      <c r="FR152" s="19"/>
      <c r="FS152" s="19"/>
      <c r="FT152" s="19"/>
      <c r="FU152" s="19"/>
      <c r="FV152" s="19"/>
      <c r="FW152" s="19"/>
      <c r="FX152" s="19"/>
      <c r="FY152" s="19"/>
      <c r="FZ152" s="19"/>
      <c r="GA152" s="19"/>
      <c r="GB152" s="19"/>
      <c r="GC152" s="19"/>
      <c r="GD152" s="19"/>
      <c r="GE152" s="19"/>
      <c r="GF152" s="19"/>
      <c r="GG152" s="19"/>
      <c r="GH152" s="19"/>
      <c r="GI152" s="19"/>
      <c r="GJ152" s="19"/>
      <c r="GK152" s="19"/>
      <c r="GL152" s="19"/>
      <c r="GM152" s="19"/>
      <c r="GN152" s="19"/>
      <c r="GO152" s="19"/>
      <c r="GP152" s="19"/>
      <c r="GQ152" s="19"/>
      <c r="GR152" s="19"/>
      <c r="GS152" s="19"/>
      <c r="GT152" s="19"/>
      <c r="GU152" s="19"/>
      <c r="GV152" s="19"/>
      <c r="GW152" s="19"/>
      <c r="GX152" s="19"/>
      <c r="GY152" s="19"/>
      <c r="GZ152" s="19"/>
      <c r="HA152" s="19"/>
      <c r="HB152" s="19"/>
      <c r="HC152" s="19"/>
      <c r="HD152" s="19"/>
      <c r="HE152" s="19"/>
      <c r="HF152" s="19"/>
      <c r="HG152" s="19"/>
      <c r="HH152" s="19"/>
      <c r="HI152" s="19"/>
      <c r="HJ152" s="19"/>
      <c r="HK152" s="19"/>
      <c r="HL152" s="19"/>
      <c r="HM152" s="19"/>
      <c r="HN152" s="19"/>
      <c r="HO152" s="19"/>
      <c r="HP152" s="19"/>
      <c r="HQ152" s="19"/>
      <c r="HR152" s="19"/>
      <c r="HS152" s="19"/>
      <c r="HT152" s="19"/>
      <c r="HU152" s="19"/>
      <c r="HV152" s="19"/>
      <c r="HW152" s="19"/>
      <c r="HX152" s="19"/>
      <c r="HY152" s="19"/>
      <c r="HZ152" s="19"/>
      <c r="IA152" s="19"/>
      <c r="IB152" s="19"/>
      <c r="IC152" s="19"/>
      <c r="ID152" s="19"/>
      <c r="IE152" s="19"/>
      <c r="IF152" s="19"/>
      <c r="IG152" s="19"/>
      <c r="IH152" s="19"/>
      <c r="II152" s="19"/>
      <c r="IJ152" s="19"/>
      <c r="IK152" s="19"/>
      <c r="IL152" s="19"/>
      <c r="IM152" s="19"/>
      <c r="IN152" s="19"/>
      <c r="IO152" s="19"/>
      <c r="IP152" s="19"/>
      <c r="IQ152" s="19"/>
      <c r="IR152" s="19"/>
      <c r="IS152" s="19"/>
      <c r="IT152" s="19"/>
      <c r="IU152" s="19"/>
      <c r="IV152" s="19"/>
    </row>
    <row r="153" spans="2:256" ht="51" hidden="1" customHeight="1" x14ac:dyDescent="0.2">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19"/>
      <c r="DQ153" s="19"/>
      <c r="DR153" s="19"/>
      <c r="DS153" s="19"/>
      <c r="DT153" s="19"/>
      <c r="DU153" s="19"/>
      <c r="DV153" s="19"/>
      <c r="DW153" s="19"/>
      <c r="DX153" s="19"/>
      <c r="DY153" s="19"/>
      <c r="DZ153" s="19"/>
      <c r="EA153" s="19"/>
      <c r="EB153" s="19"/>
      <c r="EC153" s="19"/>
      <c r="ED153" s="19"/>
      <c r="EE153" s="19"/>
      <c r="EF153" s="19"/>
      <c r="EG153" s="19"/>
      <c r="EH153" s="19"/>
      <c r="EI153" s="19"/>
      <c r="EJ153" s="19"/>
      <c r="EK153" s="19"/>
      <c r="EL153" s="19"/>
      <c r="EM153" s="19"/>
      <c r="EN153" s="19"/>
      <c r="EO153" s="19"/>
      <c r="EP153" s="19"/>
      <c r="EQ153" s="19"/>
      <c r="ER153" s="19"/>
      <c r="ES153" s="19"/>
      <c r="ET153" s="19"/>
      <c r="EU153" s="19"/>
      <c r="EV153" s="19"/>
      <c r="EW153" s="19"/>
      <c r="EX153" s="19"/>
      <c r="EY153" s="19"/>
      <c r="EZ153" s="19"/>
      <c r="FA153" s="19"/>
      <c r="FB153" s="19"/>
      <c r="FC153" s="19"/>
      <c r="FD153" s="19"/>
      <c r="FE153" s="19"/>
      <c r="FF153" s="19"/>
      <c r="FG153" s="19"/>
      <c r="FH153" s="19"/>
      <c r="FI153" s="19"/>
      <c r="FJ153" s="19"/>
      <c r="FK153" s="19"/>
      <c r="FL153" s="19"/>
      <c r="FM153" s="19"/>
      <c r="FN153" s="19"/>
      <c r="FO153" s="19"/>
      <c r="FP153" s="19"/>
      <c r="FQ153" s="19"/>
      <c r="FR153" s="19"/>
      <c r="FS153" s="19"/>
      <c r="FT153" s="19"/>
      <c r="FU153" s="19"/>
      <c r="FV153" s="19"/>
      <c r="FW153" s="19"/>
      <c r="FX153" s="19"/>
      <c r="FY153" s="19"/>
      <c r="FZ153" s="19"/>
      <c r="GA153" s="19"/>
      <c r="GB153" s="19"/>
      <c r="GC153" s="19"/>
      <c r="GD153" s="19"/>
      <c r="GE153" s="19"/>
      <c r="GF153" s="19"/>
      <c r="GG153" s="19"/>
      <c r="GH153" s="19"/>
      <c r="GI153" s="19"/>
      <c r="GJ153" s="19"/>
      <c r="GK153" s="19"/>
      <c r="GL153" s="19"/>
      <c r="GM153" s="19"/>
      <c r="GN153" s="19"/>
      <c r="GO153" s="19"/>
      <c r="GP153" s="19"/>
      <c r="GQ153" s="19"/>
      <c r="GR153" s="19"/>
      <c r="GS153" s="19"/>
      <c r="GT153" s="19"/>
      <c r="GU153" s="19"/>
      <c r="GV153" s="19"/>
      <c r="GW153" s="19"/>
      <c r="GX153" s="19"/>
      <c r="GY153" s="19"/>
      <c r="GZ153" s="19"/>
      <c r="HA153" s="19"/>
      <c r="HB153" s="19"/>
      <c r="HC153" s="19"/>
      <c r="HD153" s="19"/>
      <c r="HE153" s="19"/>
      <c r="HF153" s="19"/>
      <c r="HG153" s="19"/>
      <c r="HH153" s="19"/>
      <c r="HI153" s="19"/>
      <c r="HJ153" s="19"/>
      <c r="HK153" s="19"/>
      <c r="HL153" s="19"/>
      <c r="HM153" s="19"/>
      <c r="HN153" s="19"/>
      <c r="HO153" s="19"/>
      <c r="HP153" s="19"/>
      <c r="HQ153" s="19"/>
      <c r="HR153" s="19"/>
      <c r="HS153" s="19"/>
      <c r="HT153" s="19"/>
      <c r="HU153" s="19"/>
      <c r="HV153" s="19"/>
      <c r="HW153" s="19"/>
      <c r="HX153" s="19"/>
      <c r="HY153" s="19"/>
      <c r="HZ153" s="19"/>
      <c r="IA153" s="19"/>
      <c r="IB153" s="19"/>
      <c r="IC153" s="19"/>
      <c r="ID153" s="19"/>
      <c r="IE153" s="19"/>
      <c r="IF153" s="19"/>
      <c r="IG153" s="19"/>
      <c r="IH153" s="19"/>
      <c r="II153" s="19"/>
      <c r="IJ153" s="19"/>
      <c r="IK153" s="19"/>
      <c r="IL153" s="19"/>
      <c r="IM153" s="19"/>
      <c r="IN153" s="19"/>
      <c r="IO153" s="19"/>
      <c r="IP153" s="19"/>
      <c r="IQ153" s="19"/>
      <c r="IR153" s="19"/>
      <c r="IS153" s="19"/>
      <c r="IT153" s="19"/>
      <c r="IU153" s="19"/>
      <c r="IV153" s="19"/>
    </row>
    <row r="154" spans="2:256" ht="51" hidden="1" customHeight="1" x14ac:dyDescent="0.2">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19"/>
      <c r="DQ154" s="19"/>
      <c r="DR154" s="19"/>
      <c r="DS154" s="19"/>
      <c r="DT154" s="19"/>
      <c r="DU154" s="19"/>
      <c r="DV154" s="19"/>
      <c r="DW154" s="19"/>
      <c r="DX154" s="19"/>
      <c r="DY154" s="19"/>
      <c r="DZ154" s="19"/>
      <c r="EA154" s="19"/>
      <c r="EB154" s="19"/>
      <c r="EC154" s="19"/>
      <c r="ED154" s="19"/>
      <c r="EE154" s="19"/>
      <c r="EF154" s="19"/>
      <c r="EG154" s="19"/>
      <c r="EH154" s="19"/>
      <c r="EI154" s="19"/>
      <c r="EJ154" s="19"/>
      <c r="EK154" s="19"/>
      <c r="EL154" s="19"/>
      <c r="EM154" s="19"/>
      <c r="EN154" s="19"/>
      <c r="EO154" s="19"/>
      <c r="EP154" s="19"/>
      <c r="EQ154" s="19"/>
      <c r="ER154" s="19"/>
      <c r="ES154" s="19"/>
      <c r="ET154" s="19"/>
      <c r="EU154" s="19"/>
      <c r="EV154" s="19"/>
      <c r="EW154" s="19"/>
      <c r="EX154" s="19"/>
      <c r="EY154" s="19"/>
      <c r="EZ154" s="19"/>
      <c r="FA154" s="19"/>
      <c r="FB154" s="19"/>
      <c r="FC154" s="19"/>
      <c r="FD154" s="19"/>
      <c r="FE154" s="19"/>
      <c r="FF154" s="19"/>
      <c r="FG154" s="19"/>
      <c r="FH154" s="19"/>
      <c r="FI154" s="19"/>
      <c r="FJ154" s="19"/>
      <c r="FK154" s="19"/>
      <c r="FL154" s="19"/>
      <c r="FM154" s="19"/>
      <c r="FN154" s="19"/>
      <c r="FO154" s="19"/>
      <c r="FP154" s="19"/>
      <c r="FQ154" s="19"/>
      <c r="FR154" s="19"/>
      <c r="FS154" s="19"/>
      <c r="FT154" s="19"/>
      <c r="FU154" s="19"/>
      <c r="FV154" s="19"/>
      <c r="FW154" s="19"/>
      <c r="FX154" s="19"/>
      <c r="FY154" s="19"/>
      <c r="FZ154" s="19"/>
      <c r="GA154" s="19"/>
      <c r="GB154" s="19"/>
      <c r="GC154" s="19"/>
      <c r="GD154" s="19"/>
      <c r="GE154" s="19"/>
      <c r="GF154" s="19"/>
      <c r="GG154" s="19"/>
      <c r="GH154" s="19"/>
      <c r="GI154" s="19"/>
      <c r="GJ154" s="19"/>
      <c r="GK154" s="19"/>
      <c r="GL154" s="19"/>
      <c r="GM154" s="19"/>
      <c r="GN154" s="19"/>
      <c r="GO154" s="19"/>
      <c r="GP154" s="19"/>
      <c r="GQ154" s="19"/>
      <c r="GR154" s="19"/>
      <c r="GS154" s="19"/>
      <c r="GT154" s="19"/>
      <c r="GU154" s="19"/>
      <c r="GV154" s="19"/>
      <c r="GW154" s="19"/>
      <c r="GX154" s="19"/>
      <c r="GY154" s="19"/>
      <c r="GZ154" s="19"/>
      <c r="HA154" s="19"/>
      <c r="HB154" s="19"/>
      <c r="HC154" s="19"/>
      <c r="HD154" s="19"/>
      <c r="HE154" s="19"/>
      <c r="HF154" s="19"/>
      <c r="HG154" s="19"/>
      <c r="HH154" s="19"/>
      <c r="HI154" s="19"/>
      <c r="HJ154" s="19"/>
      <c r="HK154" s="19"/>
      <c r="HL154" s="19"/>
      <c r="HM154" s="19"/>
      <c r="HN154" s="19"/>
      <c r="HO154" s="19"/>
      <c r="HP154" s="19"/>
      <c r="HQ154" s="19"/>
      <c r="HR154" s="19"/>
      <c r="HS154" s="19"/>
      <c r="HT154" s="19"/>
      <c r="HU154" s="19"/>
      <c r="HV154" s="19"/>
      <c r="HW154" s="19"/>
      <c r="HX154" s="19"/>
      <c r="HY154" s="19"/>
      <c r="HZ154" s="19"/>
      <c r="IA154" s="19"/>
      <c r="IB154" s="19"/>
      <c r="IC154" s="19"/>
      <c r="ID154" s="19"/>
      <c r="IE154" s="19"/>
      <c r="IF154" s="19"/>
      <c r="IG154" s="19"/>
      <c r="IH154" s="19"/>
      <c r="II154" s="19"/>
      <c r="IJ154" s="19"/>
      <c r="IK154" s="19"/>
      <c r="IL154" s="19"/>
      <c r="IM154" s="19"/>
      <c r="IN154" s="19"/>
      <c r="IO154" s="19"/>
      <c r="IP154" s="19"/>
      <c r="IQ154" s="19"/>
      <c r="IR154" s="19"/>
      <c r="IS154" s="19"/>
      <c r="IT154" s="19"/>
      <c r="IU154" s="19"/>
      <c r="IV154" s="19"/>
    </row>
    <row r="155" spans="2:256" ht="51" hidden="1" customHeight="1" x14ac:dyDescent="0.2">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19"/>
      <c r="DQ155" s="19"/>
      <c r="DR155" s="19"/>
      <c r="DS155" s="19"/>
      <c r="DT155" s="19"/>
      <c r="DU155" s="19"/>
      <c r="DV155" s="19"/>
      <c r="DW155" s="19"/>
      <c r="DX155" s="19"/>
      <c r="DY155" s="19"/>
      <c r="DZ155" s="19"/>
      <c r="EA155" s="19"/>
      <c r="EB155" s="19"/>
      <c r="EC155" s="19"/>
      <c r="ED155" s="19"/>
      <c r="EE155" s="19"/>
      <c r="EF155" s="19"/>
      <c r="EG155" s="19"/>
      <c r="EH155" s="19"/>
      <c r="EI155" s="19"/>
      <c r="EJ155" s="19"/>
      <c r="EK155" s="19"/>
      <c r="EL155" s="19"/>
      <c r="EM155" s="19"/>
      <c r="EN155" s="19"/>
      <c r="EO155" s="19"/>
      <c r="EP155" s="19"/>
      <c r="EQ155" s="19"/>
      <c r="ER155" s="19"/>
      <c r="ES155" s="19"/>
      <c r="ET155" s="19"/>
      <c r="EU155" s="19"/>
      <c r="EV155" s="19"/>
      <c r="EW155" s="19"/>
      <c r="EX155" s="19"/>
      <c r="EY155" s="19"/>
      <c r="EZ155" s="19"/>
      <c r="FA155" s="19"/>
      <c r="FB155" s="19"/>
      <c r="FC155" s="19"/>
      <c r="FD155" s="19"/>
      <c r="FE155" s="19"/>
      <c r="FF155" s="19"/>
      <c r="FG155" s="19"/>
      <c r="FH155" s="19"/>
      <c r="FI155" s="19"/>
      <c r="FJ155" s="19"/>
      <c r="FK155" s="19"/>
      <c r="FL155" s="19"/>
      <c r="FM155" s="19"/>
      <c r="FN155" s="19"/>
      <c r="FO155" s="19"/>
      <c r="FP155" s="19"/>
      <c r="FQ155" s="19"/>
      <c r="FR155" s="19"/>
      <c r="FS155" s="19"/>
      <c r="FT155" s="19"/>
      <c r="FU155" s="19"/>
      <c r="FV155" s="19"/>
      <c r="FW155" s="19"/>
      <c r="FX155" s="19"/>
      <c r="FY155" s="19"/>
      <c r="FZ155" s="19"/>
      <c r="GA155" s="19"/>
      <c r="GB155" s="19"/>
      <c r="GC155" s="19"/>
      <c r="GD155" s="19"/>
      <c r="GE155" s="19"/>
      <c r="GF155" s="19"/>
      <c r="GG155" s="19"/>
      <c r="GH155" s="19"/>
      <c r="GI155" s="19"/>
      <c r="GJ155" s="19"/>
      <c r="GK155" s="19"/>
      <c r="GL155" s="19"/>
      <c r="GM155" s="19"/>
      <c r="GN155" s="19"/>
      <c r="GO155" s="19"/>
      <c r="GP155" s="19"/>
      <c r="GQ155" s="19"/>
      <c r="GR155" s="19"/>
      <c r="GS155" s="19"/>
      <c r="GT155" s="19"/>
      <c r="GU155" s="19"/>
      <c r="GV155" s="19"/>
      <c r="GW155" s="19"/>
      <c r="GX155" s="19"/>
      <c r="GY155" s="19"/>
      <c r="GZ155" s="19"/>
      <c r="HA155" s="19"/>
      <c r="HB155" s="19"/>
      <c r="HC155" s="19"/>
      <c r="HD155" s="19"/>
      <c r="HE155" s="19"/>
      <c r="HF155" s="19"/>
      <c r="HG155" s="19"/>
      <c r="HH155" s="19"/>
      <c r="HI155" s="19"/>
      <c r="HJ155" s="19"/>
      <c r="HK155" s="19"/>
      <c r="HL155" s="19"/>
      <c r="HM155" s="19"/>
      <c r="HN155" s="19"/>
      <c r="HO155" s="19"/>
      <c r="HP155" s="19"/>
      <c r="HQ155" s="19"/>
      <c r="HR155" s="19"/>
      <c r="HS155" s="19"/>
      <c r="HT155" s="19"/>
      <c r="HU155" s="19"/>
      <c r="HV155" s="19"/>
      <c r="HW155" s="19"/>
      <c r="HX155" s="19"/>
      <c r="HY155" s="19"/>
      <c r="HZ155" s="19"/>
      <c r="IA155" s="19"/>
      <c r="IB155" s="19"/>
      <c r="IC155" s="19"/>
      <c r="ID155" s="19"/>
      <c r="IE155" s="19"/>
      <c r="IF155" s="19"/>
      <c r="IG155" s="19"/>
      <c r="IH155" s="19"/>
      <c r="II155" s="19"/>
      <c r="IJ155" s="19"/>
      <c r="IK155" s="19"/>
      <c r="IL155" s="19"/>
      <c r="IM155" s="19"/>
      <c r="IN155" s="19"/>
      <c r="IO155" s="19"/>
      <c r="IP155" s="19"/>
      <c r="IQ155" s="19"/>
      <c r="IR155" s="19"/>
      <c r="IS155" s="19"/>
      <c r="IT155" s="19"/>
      <c r="IU155" s="19"/>
      <c r="IV155" s="19"/>
    </row>
    <row r="156" spans="2:256" ht="51" hidden="1" customHeight="1" x14ac:dyDescent="0.2">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19"/>
      <c r="DQ156" s="19"/>
      <c r="DR156" s="19"/>
      <c r="DS156" s="19"/>
      <c r="DT156" s="19"/>
      <c r="DU156" s="19"/>
      <c r="DV156" s="19"/>
      <c r="DW156" s="19"/>
      <c r="DX156" s="19"/>
      <c r="DY156" s="19"/>
      <c r="DZ156" s="19"/>
      <c r="EA156" s="19"/>
      <c r="EB156" s="19"/>
      <c r="EC156" s="19"/>
      <c r="ED156" s="19"/>
      <c r="EE156" s="19"/>
      <c r="EF156" s="19"/>
      <c r="EG156" s="19"/>
      <c r="EH156" s="19"/>
      <c r="EI156" s="19"/>
      <c r="EJ156" s="19"/>
      <c r="EK156" s="19"/>
      <c r="EL156" s="19"/>
      <c r="EM156" s="19"/>
      <c r="EN156" s="19"/>
      <c r="EO156" s="19"/>
      <c r="EP156" s="19"/>
      <c r="EQ156" s="19"/>
      <c r="ER156" s="19"/>
      <c r="ES156" s="19"/>
      <c r="ET156" s="19"/>
      <c r="EU156" s="19"/>
      <c r="EV156" s="19"/>
      <c r="EW156" s="19"/>
      <c r="EX156" s="19"/>
      <c r="EY156" s="19"/>
      <c r="EZ156" s="19"/>
      <c r="FA156" s="19"/>
      <c r="FB156" s="19"/>
      <c r="FC156" s="19"/>
      <c r="FD156" s="19"/>
      <c r="FE156" s="19"/>
      <c r="FF156" s="19"/>
      <c r="FG156" s="19"/>
      <c r="FH156" s="19"/>
      <c r="FI156" s="19"/>
      <c r="FJ156" s="19"/>
      <c r="FK156" s="19"/>
      <c r="FL156" s="19"/>
      <c r="FM156" s="19"/>
      <c r="FN156" s="19"/>
      <c r="FO156" s="19"/>
      <c r="FP156" s="19"/>
      <c r="FQ156" s="19"/>
      <c r="FR156" s="19"/>
      <c r="FS156" s="19"/>
      <c r="FT156" s="19"/>
      <c r="FU156" s="19"/>
      <c r="FV156" s="19"/>
      <c r="FW156" s="19"/>
      <c r="FX156" s="19"/>
      <c r="FY156" s="19"/>
      <c r="FZ156" s="19"/>
      <c r="GA156" s="19"/>
      <c r="GB156" s="19"/>
      <c r="GC156" s="19"/>
      <c r="GD156" s="19"/>
      <c r="GE156" s="19"/>
      <c r="GF156" s="19"/>
      <c r="GG156" s="19"/>
      <c r="GH156" s="19"/>
      <c r="GI156" s="19"/>
      <c r="GJ156" s="19"/>
      <c r="GK156" s="19"/>
      <c r="GL156" s="19"/>
      <c r="GM156" s="19"/>
      <c r="GN156" s="19"/>
      <c r="GO156" s="19"/>
      <c r="GP156" s="19"/>
      <c r="GQ156" s="19"/>
      <c r="GR156" s="19"/>
      <c r="GS156" s="19"/>
      <c r="GT156" s="19"/>
      <c r="GU156" s="19"/>
      <c r="GV156" s="19"/>
      <c r="GW156" s="19"/>
      <c r="GX156" s="19"/>
      <c r="GY156" s="19"/>
      <c r="GZ156" s="19"/>
      <c r="HA156" s="19"/>
      <c r="HB156" s="19"/>
      <c r="HC156" s="19"/>
      <c r="HD156" s="19"/>
      <c r="HE156" s="19"/>
      <c r="HF156" s="19"/>
      <c r="HG156" s="19"/>
      <c r="HH156" s="19"/>
      <c r="HI156" s="19"/>
      <c r="HJ156" s="19"/>
      <c r="HK156" s="19"/>
      <c r="HL156" s="19"/>
      <c r="HM156" s="19"/>
      <c r="HN156" s="19"/>
      <c r="HO156" s="19"/>
      <c r="HP156" s="19"/>
      <c r="HQ156" s="19"/>
      <c r="HR156" s="19"/>
      <c r="HS156" s="19"/>
      <c r="HT156" s="19"/>
      <c r="HU156" s="19"/>
      <c r="HV156" s="19"/>
      <c r="HW156" s="19"/>
      <c r="HX156" s="19"/>
      <c r="HY156" s="19"/>
      <c r="HZ156" s="19"/>
      <c r="IA156" s="19"/>
      <c r="IB156" s="19"/>
      <c r="IC156" s="19"/>
      <c r="ID156" s="19"/>
      <c r="IE156" s="19"/>
      <c r="IF156" s="19"/>
      <c r="IG156" s="19"/>
      <c r="IH156" s="19"/>
      <c r="II156" s="19"/>
      <c r="IJ156" s="19"/>
      <c r="IK156" s="19"/>
      <c r="IL156" s="19"/>
      <c r="IM156" s="19"/>
      <c r="IN156" s="19"/>
      <c r="IO156" s="19"/>
      <c r="IP156" s="19"/>
      <c r="IQ156" s="19"/>
      <c r="IR156" s="19"/>
      <c r="IS156" s="19"/>
      <c r="IT156" s="19"/>
      <c r="IU156" s="19"/>
      <c r="IV156" s="19"/>
    </row>
    <row r="157" spans="2:256" ht="51" hidden="1" customHeight="1" x14ac:dyDescent="0.2">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19"/>
      <c r="DQ157" s="19"/>
      <c r="DR157" s="19"/>
      <c r="DS157" s="19"/>
      <c r="DT157" s="19"/>
      <c r="DU157" s="19"/>
      <c r="DV157" s="19"/>
      <c r="DW157" s="19"/>
      <c r="DX157" s="19"/>
      <c r="DY157" s="19"/>
      <c r="DZ157" s="19"/>
      <c r="EA157" s="19"/>
      <c r="EB157" s="19"/>
      <c r="EC157" s="19"/>
      <c r="ED157" s="19"/>
      <c r="EE157" s="19"/>
      <c r="EF157" s="19"/>
      <c r="EG157" s="19"/>
      <c r="EH157" s="19"/>
      <c r="EI157" s="19"/>
      <c r="EJ157" s="19"/>
      <c r="EK157" s="19"/>
      <c r="EL157" s="19"/>
      <c r="EM157" s="19"/>
      <c r="EN157" s="19"/>
      <c r="EO157" s="19"/>
      <c r="EP157" s="19"/>
      <c r="EQ157" s="19"/>
      <c r="ER157" s="19"/>
      <c r="ES157" s="19"/>
      <c r="ET157" s="19"/>
      <c r="EU157" s="19"/>
      <c r="EV157" s="19"/>
      <c r="EW157" s="19"/>
      <c r="EX157" s="19"/>
      <c r="EY157" s="19"/>
      <c r="EZ157" s="19"/>
      <c r="FA157" s="19"/>
      <c r="FB157" s="19"/>
      <c r="FC157" s="19"/>
      <c r="FD157" s="19"/>
      <c r="FE157" s="19"/>
      <c r="FF157" s="19"/>
      <c r="FG157" s="19"/>
      <c r="FH157" s="19"/>
      <c r="FI157" s="19"/>
      <c r="FJ157" s="19"/>
      <c r="FK157" s="19"/>
      <c r="FL157" s="19"/>
      <c r="FM157" s="19"/>
      <c r="FN157" s="19"/>
      <c r="FO157" s="19"/>
      <c r="FP157" s="19"/>
      <c r="FQ157" s="19"/>
      <c r="FR157" s="19"/>
      <c r="FS157" s="19"/>
      <c r="FT157" s="19"/>
      <c r="FU157" s="19"/>
      <c r="FV157" s="19"/>
      <c r="FW157" s="19"/>
      <c r="FX157" s="19"/>
      <c r="FY157" s="19"/>
      <c r="FZ157" s="19"/>
      <c r="GA157" s="19"/>
      <c r="GB157" s="19"/>
      <c r="GC157" s="19"/>
      <c r="GD157" s="19"/>
      <c r="GE157" s="19"/>
      <c r="GF157" s="19"/>
      <c r="GG157" s="19"/>
      <c r="GH157" s="19"/>
      <c r="GI157" s="19"/>
      <c r="GJ157" s="19"/>
      <c r="GK157" s="19"/>
      <c r="GL157" s="19"/>
      <c r="GM157" s="19"/>
      <c r="GN157" s="19"/>
      <c r="GO157" s="19"/>
      <c r="GP157" s="19"/>
      <c r="GQ157" s="19"/>
      <c r="GR157" s="19"/>
      <c r="GS157" s="19"/>
      <c r="GT157" s="19"/>
      <c r="GU157" s="19"/>
      <c r="GV157" s="19"/>
      <c r="GW157" s="19"/>
      <c r="GX157" s="19"/>
      <c r="GY157" s="19"/>
      <c r="GZ157" s="19"/>
      <c r="HA157" s="19"/>
      <c r="HB157" s="19"/>
      <c r="HC157" s="19"/>
      <c r="HD157" s="19"/>
      <c r="HE157" s="19"/>
      <c r="HF157" s="19"/>
      <c r="HG157" s="19"/>
      <c r="HH157" s="19"/>
      <c r="HI157" s="19"/>
      <c r="HJ157" s="19"/>
      <c r="HK157" s="19"/>
      <c r="HL157" s="19"/>
      <c r="HM157" s="19"/>
      <c r="HN157" s="19"/>
      <c r="HO157" s="19"/>
      <c r="HP157" s="19"/>
      <c r="HQ157" s="19"/>
      <c r="HR157" s="19"/>
      <c r="HS157" s="19"/>
      <c r="HT157" s="19"/>
      <c r="HU157" s="19"/>
      <c r="HV157" s="19"/>
      <c r="HW157" s="19"/>
      <c r="HX157" s="19"/>
      <c r="HY157" s="19"/>
      <c r="HZ157" s="19"/>
      <c r="IA157" s="19"/>
      <c r="IB157" s="19"/>
      <c r="IC157" s="19"/>
      <c r="ID157" s="19"/>
      <c r="IE157" s="19"/>
      <c r="IF157" s="19"/>
      <c r="IG157" s="19"/>
      <c r="IH157" s="19"/>
      <c r="II157" s="19"/>
      <c r="IJ157" s="19"/>
      <c r="IK157" s="19"/>
      <c r="IL157" s="19"/>
      <c r="IM157" s="19"/>
      <c r="IN157" s="19"/>
      <c r="IO157" s="19"/>
      <c r="IP157" s="19"/>
      <c r="IQ157" s="19"/>
      <c r="IR157" s="19"/>
      <c r="IS157" s="19"/>
      <c r="IT157" s="19"/>
      <c r="IU157" s="19"/>
      <c r="IV157" s="19"/>
    </row>
    <row r="158" spans="2:256" ht="51" hidden="1" customHeight="1" x14ac:dyDescent="0.2">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row>
    <row r="159" spans="2:256" ht="51" hidden="1" customHeight="1" x14ac:dyDescent="0.2">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19"/>
      <c r="DQ159" s="19"/>
      <c r="DR159" s="19"/>
      <c r="DS159" s="19"/>
      <c r="DT159" s="19"/>
      <c r="DU159" s="19"/>
      <c r="DV159" s="19"/>
      <c r="DW159" s="19"/>
      <c r="DX159" s="19"/>
      <c r="DY159" s="19"/>
      <c r="DZ159" s="19"/>
      <c r="EA159" s="19"/>
      <c r="EB159" s="19"/>
      <c r="EC159" s="19"/>
      <c r="ED159" s="19"/>
      <c r="EE159" s="19"/>
      <c r="EF159" s="19"/>
      <c r="EG159" s="19"/>
      <c r="EH159" s="19"/>
      <c r="EI159" s="19"/>
      <c r="EJ159" s="19"/>
      <c r="EK159" s="19"/>
      <c r="EL159" s="19"/>
      <c r="EM159" s="19"/>
      <c r="EN159" s="19"/>
      <c r="EO159" s="19"/>
      <c r="EP159" s="19"/>
      <c r="EQ159" s="19"/>
      <c r="ER159" s="19"/>
      <c r="ES159" s="19"/>
      <c r="ET159" s="19"/>
      <c r="EU159" s="19"/>
      <c r="EV159" s="19"/>
      <c r="EW159" s="19"/>
      <c r="EX159" s="19"/>
      <c r="EY159" s="19"/>
      <c r="EZ159" s="19"/>
      <c r="FA159" s="19"/>
      <c r="FB159" s="19"/>
      <c r="FC159" s="19"/>
      <c r="FD159" s="19"/>
      <c r="FE159" s="19"/>
      <c r="FF159" s="19"/>
      <c r="FG159" s="19"/>
      <c r="FH159" s="19"/>
      <c r="FI159" s="19"/>
      <c r="FJ159" s="19"/>
      <c r="FK159" s="19"/>
      <c r="FL159" s="19"/>
      <c r="FM159" s="19"/>
      <c r="FN159" s="19"/>
      <c r="FO159" s="19"/>
      <c r="FP159" s="19"/>
      <c r="FQ159" s="19"/>
      <c r="FR159" s="19"/>
      <c r="FS159" s="19"/>
      <c r="FT159" s="19"/>
      <c r="FU159" s="19"/>
      <c r="FV159" s="19"/>
      <c r="FW159" s="19"/>
      <c r="FX159" s="19"/>
      <c r="FY159" s="19"/>
      <c r="FZ159" s="19"/>
      <c r="GA159" s="19"/>
      <c r="GB159" s="19"/>
      <c r="GC159" s="19"/>
      <c r="GD159" s="19"/>
      <c r="GE159" s="19"/>
      <c r="GF159" s="19"/>
      <c r="GG159" s="19"/>
      <c r="GH159" s="19"/>
      <c r="GI159" s="19"/>
      <c r="GJ159" s="19"/>
      <c r="GK159" s="19"/>
      <c r="GL159" s="19"/>
      <c r="GM159" s="19"/>
      <c r="GN159" s="19"/>
      <c r="GO159" s="19"/>
      <c r="GP159" s="19"/>
      <c r="GQ159" s="19"/>
      <c r="GR159" s="19"/>
      <c r="GS159" s="19"/>
      <c r="GT159" s="19"/>
      <c r="GU159" s="19"/>
      <c r="GV159" s="19"/>
      <c r="GW159" s="19"/>
      <c r="GX159" s="19"/>
      <c r="GY159" s="19"/>
      <c r="GZ159" s="19"/>
      <c r="HA159" s="19"/>
      <c r="HB159" s="19"/>
      <c r="HC159" s="19"/>
      <c r="HD159" s="19"/>
      <c r="HE159" s="19"/>
      <c r="HF159" s="19"/>
      <c r="HG159" s="19"/>
      <c r="HH159" s="19"/>
      <c r="HI159" s="19"/>
      <c r="HJ159" s="19"/>
      <c r="HK159" s="19"/>
      <c r="HL159" s="19"/>
      <c r="HM159" s="19"/>
      <c r="HN159" s="19"/>
      <c r="HO159" s="19"/>
      <c r="HP159" s="19"/>
      <c r="HQ159" s="19"/>
      <c r="HR159" s="19"/>
      <c r="HS159" s="19"/>
      <c r="HT159" s="19"/>
      <c r="HU159" s="19"/>
      <c r="HV159" s="19"/>
      <c r="HW159" s="19"/>
      <c r="HX159" s="19"/>
      <c r="HY159" s="19"/>
      <c r="HZ159" s="19"/>
      <c r="IA159" s="19"/>
      <c r="IB159" s="19"/>
      <c r="IC159" s="19"/>
      <c r="ID159" s="19"/>
      <c r="IE159" s="19"/>
      <c r="IF159" s="19"/>
      <c r="IG159" s="19"/>
      <c r="IH159" s="19"/>
      <c r="II159" s="19"/>
      <c r="IJ159" s="19"/>
      <c r="IK159" s="19"/>
      <c r="IL159" s="19"/>
      <c r="IM159" s="19"/>
      <c r="IN159" s="19"/>
      <c r="IO159" s="19"/>
      <c r="IP159" s="19"/>
      <c r="IQ159" s="19"/>
      <c r="IR159" s="19"/>
      <c r="IS159" s="19"/>
      <c r="IT159" s="19"/>
      <c r="IU159" s="19"/>
      <c r="IV159" s="19"/>
    </row>
    <row r="160" spans="2:256" ht="51" hidden="1" customHeight="1" x14ac:dyDescent="0.2">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19"/>
      <c r="DQ160" s="19"/>
      <c r="DR160" s="19"/>
      <c r="DS160" s="19"/>
      <c r="DT160" s="19"/>
      <c r="DU160" s="19"/>
      <c r="DV160" s="19"/>
      <c r="DW160" s="19"/>
      <c r="DX160" s="19"/>
      <c r="DY160" s="19"/>
      <c r="DZ160" s="19"/>
      <c r="EA160" s="19"/>
      <c r="EB160" s="19"/>
      <c r="EC160" s="19"/>
      <c r="ED160" s="19"/>
      <c r="EE160" s="19"/>
      <c r="EF160" s="19"/>
      <c r="EG160" s="19"/>
      <c r="EH160" s="19"/>
      <c r="EI160" s="19"/>
      <c r="EJ160" s="19"/>
      <c r="EK160" s="19"/>
      <c r="EL160" s="19"/>
      <c r="EM160" s="19"/>
      <c r="EN160" s="19"/>
      <c r="EO160" s="19"/>
      <c r="EP160" s="19"/>
      <c r="EQ160" s="19"/>
      <c r="ER160" s="19"/>
      <c r="ES160" s="19"/>
      <c r="ET160" s="19"/>
      <c r="EU160" s="19"/>
      <c r="EV160" s="19"/>
      <c r="EW160" s="19"/>
      <c r="EX160" s="19"/>
      <c r="EY160" s="19"/>
      <c r="EZ160" s="19"/>
      <c r="FA160" s="19"/>
      <c r="FB160" s="19"/>
      <c r="FC160" s="19"/>
      <c r="FD160" s="19"/>
      <c r="FE160" s="19"/>
      <c r="FF160" s="19"/>
      <c r="FG160" s="19"/>
      <c r="FH160" s="19"/>
      <c r="FI160" s="19"/>
      <c r="FJ160" s="19"/>
      <c r="FK160" s="19"/>
      <c r="FL160" s="19"/>
      <c r="FM160" s="19"/>
      <c r="FN160" s="19"/>
      <c r="FO160" s="19"/>
      <c r="FP160" s="19"/>
      <c r="FQ160" s="19"/>
      <c r="FR160" s="19"/>
      <c r="FS160" s="19"/>
      <c r="FT160" s="19"/>
      <c r="FU160" s="19"/>
      <c r="FV160" s="19"/>
      <c r="FW160" s="19"/>
      <c r="FX160" s="19"/>
      <c r="FY160" s="19"/>
      <c r="FZ160" s="19"/>
      <c r="GA160" s="19"/>
      <c r="GB160" s="19"/>
      <c r="GC160" s="19"/>
      <c r="GD160" s="19"/>
      <c r="GE160" s="19"/>
      <c r="GF160" s="19"/>
      <c r="GG160" s="19"/>
      <c r="GH160" s="19"/>
      <c r="GI160" s="19"/>
      <c r="GJ160" s="19"/>
      <c r="GK160" s="19"/>
      <c r="GL160" s="19"/>
      <c r="GM160" s="19"/>
      <c r="GN160" s="19"/>
      <c r="GO160" s="19"/>
      <c r="GP160" s="19"/>
      <c r="GQ160" s="19"/>
      <c r="GR160" s="19"/>
      <c r="GS160" s="19"/>
      <c r="GT160" s="19"/>
      <c r="GU160" s="19"/>
      <c r="GV160" s="19"/>
      <c r="GW160" s="19"/>
      <c r="GX160" s="19"/>
      <c r="GY160" s="19"/>
      <c r="GZ160" s="19"/>
      <c r="HA160" s="19"/>
      <c r="HB160" s="19"/>
      <c r="HC160" s="19"/>
      <c r="HD160" s="19"/>
      <c r="HE160" s="19"/>
      <c r="HF160" s="19"/>
      <c r="HG160" s="19"/>
      <c r="HH160" s="19"/>
      <c r="HI160" s="19"/>
      <c r="HJ160" s="19"/>
      <c r="HK160" s="19"/>
      <c r="HL160" s="19"/>
      <c r="HM160" s="19"/>
      <c r="HN160" s="19"/>
      <c r="HO160" s="19"/>
      <c r="HP160" s="19"/>
      <c r="HQ160" s="19"/>
      <c r="HR160" s="19"/>
      <c r="HS160" s="19"/>
      <c r="HT160" s="19"/>
      <c r="HU160" s="19"/>
      <c r="HV160" s="19"/>
      <c r="HW160" s="19"/>
      <c r="HX160" s="19"/>
      <c r="HY160" s="19"/>
      <c r="HZ160" s="19"/>
      <c r="IA160" s="19"/>
      <c r="IB160" s="19"/>
      <c r="IC160" s="19"/>
      <c r="ID160" s="19"/>
      <c r="IE160" s="19"/>
      <c r="IF160" s="19"/>
      <c r="IG160" s="19"/>
      <c r="IH160" s="19"/>
      <c r="II160" s="19"/>
      <c r="IJ160" s="19"/>
      <c r="IK160" s="19"/>
      <c r="IL160" s="19"/>
      <c r="IM160" s="19"/>
      <c r="IN160" s="19"/>
      <c r="IO160" s="19"/>
      <c r="IP160" s="19"/>
      <c r="IQ160" s="19"/>
      <c r="IR160" s="19"/>
      <c r="IS160" s="19"/>
      <c r="IT160" s="19"/>
      <c r="IU160" s="19"/>
      <c r="IV160" s="19"/>
    </row>
    <row r="161" spans="2:256" ht="51" hidden="1" customHeight="1" x14ac:dyDescent="0.2">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19"/>
      <c r="DQ161" s="19"/>
      <c r="DR161" s="19"/>
      <c r="DS161" s="19"/>
      <c r="DT161" s="19"/>
      <c r="DU161" s="19"/>
      <c r="DV161" s="19"/>
      <c r="DW161" s="19"/>
      <c r="DX161" s="19"/>
      <c r="DY161" s="19"/>
      <c r="DZ161" s="19"/>
      <c r="EA161" s="19"/>
      <c r="EB161" s="19"/>
      <c r="EC161" s="19"/>
      <c r="ED161" s="19"/>
      <c r="EE161" s="19"/>
      <c r="EF161" s="19"/>
      <c r="EG161" s="19"/>
      <c r="EH161" s="19"/>
      <c r="EI161" s="19"/>
      <c r="EJ161" s="19"/>
      <c r="EK161" s="19"/>
      <c r="EL161" s="19"/>
      <c r="EM161" s="19"/>
      <c r="EN161" s="19"/>
      <c r="EO161" s="19"/>
      <c r="EP161" s="19"/>
      <c r="EQ161" s="19"/>
      <c r="ER161" s="19"/>
      <c r="ES161" s="19"/>
      <c r="ET161" s="19"/>
      <c r="EU161" s="19"/>
      <c r="EV161" s="19"/>
      <c r="EW161" s="19"/>
      <c r="EX161" s="19"/>
      <c r="EY161" s="19"/>
      <c r="EZ161" s="19"/>
      <c r="FA161" s="19"/>
      <c r="FB161" s="19"/>
      <c r="FC161" s="19"/>
      <c r="FD161" s="19"/>
      <c r="FE161" s="19"/>
      <c r="FF161" s="19"/>
      <c r="FG161" s="19"/>
      <c r="FH161" s="19"/>
      <c r="FI161" s="19"/>
      <c r="FJ161" s="19"/>
      <c r="FK161" s="19"/>
      <c r="FL161" s="19"/>
      <c r="FM161" s="19"/>
      <c r="FN161" s="19"/>
      <c r="FO161" s="19"/>
      <c r="FP161" s="19"/>
      <c r="FQ161" s="19"/>
      <c r="FR161" s="19"/>
      <c r="FS161" s="19"/>
      <c r="FT161" s="19"/>
      <c r="FU161" s="19"/>
      <c r="FV161" s="19"/>
      <c r="FW161" s="19"/>
      <c r="FX161" s="19"/>
      <c r="FY161" s="19"/>
      <c r="FZ161" s="19"/>
      <c r="GA161" s="19"/>
      <c r="GB161" s="19"/>
      <c r="GC161" s="19"/>
      <c r="GD161" s="19"/>
      <c r="GE161" s="19"/>
      <c r="GF161" s="19"/>
      <c r="GG161" s="19"/>
      <c r="GH161" s="19"/>
      <c r="GI161" s="19"/>
      <c r="GJ161" s="19"/>
      <c r="GK161" s="19"/>
      <c r="GL161" s="19"/>
      <c r="GM161" s="19"/>
      <c r="GN161" s="19"/>
      <c r="GO161" s="19"/>
      <c r="GP161" s="19"/>
      <c r="GQ161" s="19"/>
      <c r="GR161" s="19"/>
      <c r="GS161" s="19"/>
      <c r="GT161" s="19"/>
      <c r="GU161" s="19"/>
      <c r="GV161" s="19"/>
      <c r="GW161" s="19"/>
      <c r="GX161" s="19"/>
      <c r="GY161" s="19"/>
      <c r="GZ161" s="19"/>
      <c r="HA161" s="19"/>
      <c r="HB161" s="19"/>
      <c r="HC161" s="19"/>
      <c r="HD161" s="19"/>
      <c r="HE161" s="19"/>
      <c r="HF161" s="19"/>
      <c r="HG161" s="19"/>
      <c r="HH161" s="19"/>
      <c r="HI161" s="19"/>
      <c r="HJ161" s="19"/>
      <c r="HK161" s="19"/>
      <c r="HL161" s="19"/>
      <c r="HM161" s="19"/>
      <c r="HN161" s="19"/>
      <c r="HO161" s="19"/>
      <c r="HP161" s="19"/>
      <c r="HQ161" s="19"/>
      <c r="HR161" s="19"/>
      <c r="HS161" s="19"/>
      <c r="HT161" s="19"/>
      <c r="HU161" s="19"/>
      <c r="HV161" s="19"/>
      <c r="HW161" s="19"/>
      <c r="HX161" s="19"/>
      <c r="HY161" s="19"/>
      <c r="HZ161" s="19"/>
      <c r="IA161" s="19"/>
      <c r="IB161" s="19"/>
      <c r="IC161" s="19"/>
      <c r="ID161" s="19"/>
      <c r="IE161" s="19"/>
      <c r="IF161" s="19"/>
      <c r="IG161" s="19"/>
      <c r="IH161" s="19"/>
      <c r="II161" s="19"/>
      <c r="IJ161" s="19"/>
      <c r="IK161" s="19"/>
      <c r="IL161" s="19"/>
      <c r="IM161" s="19"/>
      <c r="IN161" s="19"/>
      <c r="IO161" s="19"/>
      <c r="IP161" s="19"/>
      <c r="IQ161" s="19"/>
      <c r="IR161" s="19"/>
      <c r="IS161" s="19"/>
      <c r="IT161" s="19"/>
      <c r="IU161" s="19"/>
      <c r="IV161" s="19"/>
    </row>
    <row r="162" spans="2:256" ht="51" hidden="1" customHeight="1" x14ac:dyDescent="0.2">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19"/>
      <c r="DQ162" s="19"/>
      <c r="DR162" s="19"/>
      <c r="DS162" s="19"/>
      <c r="DT162" s="19"/>
      <c r="DU162" s="19"/>
      <c r="DV162" s="19"/>
      <c r="DW162" s="19"/>
      <c r="DX162" s="19"/>
      <c r="DY162" s="19"/>
      <c r="DZ162" s="19"/>
      <c r="EA162" s="19"/>
      <c r="EB162" s="19"/>
      <c r="EC162" s="19"/>
      <c r="ED162" s="19"/>
      <c r="EE162" s="19"/>
      <c r="EF162" s="19"/>
      <c r="EG162" s="19"/>
      <c r="EH162" s="19"/>
      <c r="EI162" s="19"/>
      <c r="EJ162" s="19"/>
      <c r="EK162" s="19"/>
      <c r="EL162" s="19"/>
      <c r="EM162" s="19"/>
      <c r="EN162" s="19"/>
      <c r="EO162" s="19"/>
      <c r="EP162" s="19"/>
      <c r="EQ162" s="19"/>
      <c r="ER162" s="19"/>
      <c r="ES162" s="19"/>
      <c r="ET162" s="19"/>
      <c r="EU162" s="19"/>
      <c r="EV162" s="19"/>
      <c r="EW162" s="19"/>
      <c r="EX162" s="19"/>
      <c r="EY162" s="19"/>
      <c r="EZ162" s="19"/>
      <c r="FA162" s="19"/>
      <c r="FB162" s="19"/>
      <c r="FC162" s="19"/>
      <c r="FD162" s="19"/>
      <c r="FE162" s="19"/>
      <c r="FF162" s="19"/>
      <c r="FG162" s="19"/>
      <c r="FH162" s="19"/>
      <c r="FI162" s="19"/>
      <c r="FJ162" s="19"/>
      <c r="FK162" s="19"/>
      <c r="FL162" s="19"/>
      <c r="FM162" s="19"/>
      <c r="FN162" s="19"/>
      <c r="FO162" s="19"/>
      <c r="FP162" s="19"/>
      <c r="FQ162" s="19"/>
      <c r="FR162" s="19"/>
      <c r="FS162" s="19"/>
      <c r="FT162" s="19"/>
      <c r="FU162" s="19"/>
      <c r="FV162" s="19"/>
      <c r="FW162" s="19"/>
      <c r="FX162" s="19"/>
      <c r="FY162" s="19"/>
      <c r="FZ162" s="19"/>
      <c r="GA162" s="19"/>
      <c r="GB162" s="19"/>
      <c r="GC162" s="19"/>
      <c r="GD162" s="19"/>
      <c r="GE162" s="19"/>
      <c r="GF162" s="19"/>
      <c r="GG162" s="19"/>
      <c r="GH162" s="19"/>
      <c r="GI162" s="19"/>
      <c r="GJ162" s="19"/>
      <c r="GK162" s="19"/>
      <c r="GL162" s="19"/>
      <c r="GM162" s="19"/>
      <c r="GN162" s="19"/>
      <c r="GO162" s="19"/>
      <c r="GP162" s="19"/>
      <c r="GQ162" s="19"/>
      <c r="GR162" s="19"/>
      <c r="GS162" s="19"/>
      <c r="GT162" s="19"/>
      <c r="GU162" s="19"/>
      <c r="GV162" s="19"/>
      <c r="GW162" s="19"/>
      <c r="GX162" s="19"/>
      <c r="GY162" s="19"/>
      <c r="GZ162" s="19"/>
      <c r="HA162" s="19"/>
      <c r="HB162" s="19"/>
      <c r="HC162" s="19"/>
      <c r="HD162" s="19"/>
      <c r="HE162" s="19"/>
      <c r="HF162" s="19"/>
      <c r="HG162" s="19"/>
      <c r="HH162" s="19"/>
      <c r="HI162" s="19"/>
      <c r="HJ162" s="19"/>
      <c r="HK162" s="19"/>
      <c r="HL162" s="19"/>
      <c r="HM162" s="19"/>
      <c r="HN162" s="19"/>
      <c r="HO162" s="19"/>
      <c r="HP162" s="19"/>
      <c r="HQ162" s="19"/>
      <c r="HR162" s="19"/>
      <c r="HS162" s="19"/>
      <c r="HT162" s="19"/>
      <c r="HU162" s="19"/>
      <c r="HV162" s="19"/>
      <c r="HW162" s="19"/>
      <c r="HX162" s="19"/>
      <c r="HY162" s="19"/>
      <c r="HZ162" s="19"/>
      <c r="IA162" s="19"/>
      <c r="IB162" s="19"/>
      <c r="IC162" s="19"/>
      <c r="ID162" s="19"/>
      <c r="IE162" s="19"/>
      <c r="IF162" s="19"/>
      <c r="IG162" s="19"/>
      <c r="IH162" s="19"/>
      <c r="II162" s="19"/>
      <c r="IJ162" s="19"/>
      <c r="IK162" s="19"/>
      <c r="IL162" s="19"/>
      <c r="IM162" s="19"/>
      <c r="IN162" s="19"/>
      <c r="IO162" s="19"/>
      <c r="IP162" s="19"/>
      <c r="IQ162" s="19"/>
      <c r="IR162" s="19"/>
      <c r="IS162" s="19"/>
      <c r="IT162" s="19"/>
      <c r="IU162" s="19"/>
      <c r="IV162" s="19"/>
    </row>
    <row r="163" spans="2:256" ht="51" hidden="1" customHeight="1" x14ac:dyDescent="0.2">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19"/>
      <c r="DQ163" s="19"/>
      <c r="DR163" s="19"/>
      <c r="DS163" s="19"/>
      <c r="DT163" s="19"/>
      <c r="DU163" s="19"/>
      <c r="DV163" s="19"/>
      <c r="DW163" s="19"/>
      <c r="DX163" s="19"/>
      <c r="DY163" s="19"/>
      <c r="DZ163" s="19"/>
      <c r="EA163" s="19"/>
      <c r="EB163" s="19"/>
      <c r="EC163" s="19"/>
      <c r="ED163" s="19"/>
      <c r="EE163" s="19"/>
      <c r="EF163" s="19"/>
      <c r="EG163" s="19"/>
      <c r="EH163" s="19"/>
      <c r="EI163" s="19"/>
      <c r="EJ163" s="19"/>
      <c r="EK163" s="19"/>
      <c r="EL163" s="19"/>
      <c r="EM163" s="19"/>
      <c r="EN163" s="19"/>
      <c r="EO163" s="19"/>
      <c r="EP163" s="19"/>
      <c r="EQ163" s="19"/>
      <c r="ER163" s="19"/>
      <c r="ES163" s="19"/>
      <c r="ET163" s="19"/>
      <c r="EU163" s="19"/>
      <c r="EV163" s="19"/>
      <c r="EW163" s="19"/>
      <c r="EX163" s="19"/>
      <c r="EY163" s="19"/>
      <c r="EZ163" s="19"/>
      <c r="FA163" s="19"/>
      <c r="FB163" s="19"/>
      <c r="FC163" s="19"/>
      <c r="FD163" s="19"/>
      <c r="FE163" s="19"/>
      <c r="FF163" s="19"/>
      <c r="FG163" s="19"/>
      <c r="FH163" s="19"/>
      <c r="FI163" s="19"/>
      <c r="FJ163" s="19"/>
      <c r="FK163" s="19"/>
      <c r="FL163" s="19"/>
      <c r="FM163" s="19"/>
      <c r="FN163" s="19"/>
      <c r="FO163" s="19"/>
      <c r="FP163" s="19"/>
      <c r="FQ163" s="19"/>
      <c r="FR163" s="19"/>
      <c r="FS163" s="19"/>
      <c r="FT163" s="19"/>
      <c r="FU163" s="19"/>
      <c r="FV163" s="19"/>
      <c r="FW163" s="19"/>
      <c r="FX163" s="19"/>
      <c r="FY163" s="19"/>
      <c r="FZ163" s="19"/>
      <c r="GA163" s="19"/>
      <c r="GB163" s="19"/>
      <c r="GC163" s="19"/>
      <c r="GD163" s="19"/>
      <c r="GE163" s="19"/>
      <c r="GF163" s="19"/>
      <c r="GG163" s="19"/>
      <c r="GH163" s="19"/>
      <c r="GI163" s="19"/>
      <c r="GJ163" s="19"/>
      <c r="GK163" s="19"/>
      <c r="GL163" s="19"/>
      <c r="GM163" s="19"/>
      <c r="GN163" s="19"/>
      <c r="GO163" s="19"/>
      <c r="GP163" s="19"/>
      <c r="GQ163" s="19"/>
      <c r="GR163" s="19"/>
      <c r="GS163" s="19"/>
      <c r="GT163" s="19"/>
      <c r="GU163" s="19"/>
      <c r="GV163" s="19"/>
      <c r="GW163" s="19"/>
      <c r="GX163" s="19"/>
      <c r="GY163" s="19"/>
      <c r="GZ163" s="19"/>
      <c r="HA163" s="19"/>
      <c r="HB163" s="19"/>
      <c r="HC163" s="19"/>
      <c r="HD163" s="19"/>
      <c r="HE163" s="19"/>
      <c r="HF163" s="19"/>
      <c r="HG163" s="19"/>
      <c r="HH163" s="19"/>
      <c r="HI163" s="19"/>
      <c r="HJ163" s="19"/>
      <c r="HK163" s="19"/>
      <c r="HL163" s="19"/>
      <c r="HM163" s="19"/>
      <c r="HN163" s="19"/>
      <c r="HO163" s="19"/>
      <c r="HP163" s="19"/>
      <c r="HQ163" s="19"/>
      <c r="HR163" s="19"/>
      <c r="HS163" s="19"/>
      <c r="HT163" s="19"/>
      <c r="HU163" s="19"/>
      <c r="HV163" s="19"/>
      <c r="HW163" s="19"/>
      <c r="HX163" s="19"/>
      <c r="HY163" s="19"/>
      <c r="HZ163" s="19"/>
      <c r="IA163" s="19"/>
      <c r="IB163" s="19"/>
      <c r="IC163" s="19"/>
      <c r="ID163" s="19"/>
      <c r="IE163" s="19"/>
      <c r="IF163" s="19"/>
      <c r="IG163" s="19"/>
      <c r="IH163" s="19"/>
      <c r="II163" s="19"/>
      <c r="IJ163" s="19"/>
      <c r="IK163" s="19"/>
      <c r="IL163" s="19"/>
      <c r="IM163" s="19"/>
      <c r="IN163" s="19"/>
      <c r="IO163" s="19"/>
      <c r="IP163" s="19"/>
      <c r="IQ163" s="19"/>
      <c r="IR163" s="19"/>
      <c r="IS163" s="19"/>
      <c r="IT163" s="19"/>
      <c r="IU163" s="19"/>
      <c r="IV163" s="19"/>
    </row>
    <row r="164" spans="2:256" ht="51" hidden="1" customHeight="1" x14ac:dyDescent="0.2">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19"/>
      <c r="DQ164" s="19"/>
      <c r="DR164" s="19"/>
      <c r="DS164" s="19"/>
      <c r="DT164" s="19"/>
      <c r="DU164" s="19"/>
      <c r="DV164" s="19"/>
      <c r="DW164" s="19"/>
      <c r="DX164" s="19"/>
      <c r="DY164" s="19"/>
      <c r="DZ164" s="19"/>
      <c r="EA164" s="19"/>
      <c r="EB164" s="19"/>
      <c r="EC164" s="19"/>
      <c r="ED164" s="19"/>
      <c r="EE164" s="19"/>
      <c r="EF164" s="19"/>
      <c r="EG164" s="19"/>
      <c r="EH164" s="19"/>
      <c r="EI164" s="19"/>
      <c r="EJ164" s="19"/>
      <c r="EK164" s="19"/>
      <c r="EL164" s="19"/>
      <c r="EM164" s="19"/>
      <c r="EN164" s="19"/>
      <c r="EO164" s="19"/>
      <c r="EP164" s="19"/>
      <c r="EQ164" s="19"/>
      <c r="ER164" s="19"/>
      <c r="ES164" s="19"/>
      <c r="ET164" s="19"/>
      <c r="EU164" s="19"/>
      <c r="EV164" s="19"/>
      <c r="EW164" s="19"/>
      <c r="EX164" s="19"/>
      <c r="EY164" s="19"/>
      <c r="EZ164" s="19"/>
      <c r="FA164" s="19"/>
      <c r="FB164" s="19"/>
      <c r="FC164" s="19"/>
      <c r="FD164" s="19"/>
      <c r="FE164" s="19"/>
      <c r="FF164" s="19"/>
      <c r="FG164" s="19"/>
      <c r="FH164" s="19"/>
      <c r="FI164" s="19"/>
      <c r="FJ164" s="19"/>
      <c r="FK164" s="19"/>
      <c r="FL164" s="19"/>
      <c r="FM164" s="19"/>
      <c r="FN164" s="19"/>
      <c r="FO164" s="19"/>
      <c r="FP164" s="19"/>
      <c r="FQ164" s="19"/>
      <c r="FR164" s="19"/>
      <c r="FS164" s="19"/>
      <c r="FT164" s="19"/>
      <c r="FU164" s="19"/>
      <c r="FV164" s="19"/>
      <c r="FW164" s="19"/>
      <c r="FX164" s="19"/>
      <c r="FY164" s="19"/>
      <c r="FZ164" s="19"/>
      <c r="GA164" s="19"/>
      <c r="GB164" s="19"/>
      <c r="GC164" s="19"/>
      <c r="GD164" s="19"/>
      <c r="GE164" s="19"/>
      <c r="GF164" s="19"/>
      <c r="GG164" s="19"/>
      <c r="GH164" s="19"/>
      <c r="GI164" s="19"/>
      <c r="GJ164" s="19"/>
      <c r="GK164" s="19"/>
      <c r="GL164" s="19"/>
      <c r="GM164" s="19"/>
      <c r="GN164" s="19"/>
      <c r="GO164" s="19"/>
      <c r="GP164" s="19"/>
      <c r="GQ164" s="19"/>
      <c r="GR164" s="19"/>
      <c r="GS164" s="19"/>
      <c r="GT164" s="19"/>
      <c r="GU164" s="19"/>
      <c r="GV164" s="19"/>
      <c r="GW164" s="19"/>
      <c r="GX164" s="19"/>
      <c r="GY164" s="19"/>
      <c r="GZ164" s="19"/>
      <c r="HA164" s="19"/>
      <c r="HB164" s="19"/>
      <c r="HC164" s="19"/>
      <c r="HD164" s="19"/>
      <c r="HE164" s="19"/>
      <c r="HF164" s="19"/>
      <c r="HG164" s="19"/>
      <c r="HH164" s="19"/>
      <c r="HI164" s="19"/>
      <c r="HJ164" s="19"/>
      <c r="HK164" s="19"/>
      <c r="HL164" s="19"/>
      <c r="HM164" s="19"/>
      <c r="HN164" s="19"/>
      <c r="HO164" s="19"/>
      <c r="HP164" s="19"/>
      <c r="HQ164" s="19"/>
      <c r="HR164" s="19"/>
      <c r="HS164" s="19"/>
      <c r="HT164" s="19"/>
      <c r="HU164" s="19"/>
      <c r="HV164" s="19"/>
      <c r="HW164" s="19"/>
      <c r="HX164" s="19"/>
      <c r="HY164" s="19"/>
      <c r="HZ164" s="19"/>
      <c r="IA164" s="19"/>
      <c r="IB164" s="19"/>
      <c r="IC164" s="19"/>
      <c r="ID164" s="19"/>
      <c r="IE164" s="19"/>
      <c r="IF164" s="19"/>
      <c r="IG164" s="19"/>
      <c r="IH164" s="19"/>
      <c r="II164" s="19"/>
      <c r="IJ164" s="19"/>
      <c r="IK164" s="19"/>
      <c r="IL164" s="19"/>
      <c r="IM164" s="19"/>
      <c r="IN164" s="19"/>
      <c r="IO164" s="19"/>
      <c r="IP164" s="19"/>
      <c r="IQ164" s="19"/>
      <c r="IR164" s="19"/>
      <c r="IS164" s="19"/>
      <c r="IT164" s="19"/>
      <c r="IU164" s="19"/>
      <c r="IV164" s="19"/>
    </row>
    <row r="165" spans="2:256" ht="51" hidden="1" customHeight="1" x14ac:dyDescent="0.2">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19"/>
      <c r="DQ165" s="19"/>
      <c r="DR165" s="19"/>
      <c r="DS165" s="19"/>
      <c r="DT165" s="19"/>
      <c r="DU165" s="19"/>
      <c r="DV165" s="19"/>
      <c r="DW165" s="19"/>
      <c r="DX165" s="19"/>
      <c r="DY165" s="19"/>
      <c r="DZ165" s="19"/>
      <c r="EA165" s="19"/>
      <c r="EB165" s="19"/>
      <c r="EC165" s="19"/>
      <c r="ED165" s="19"/>
      <c r="EE165" s="19"/>
      <c r="EF165" s="19"/>
      <c r="EG165" s="19"/>
      <c r="EH165" s="19"/>
      <c r="EI165" s="19"/>
      <c r="EJ165" s="19"/>
      <c r="EK165" s="19"/>
      <c r="EL165" s="19"/>
      <c r="EM165" s="19"/>
      <c r="EN165" s="19"/>
      <c r="EO165" s="19"/>
      <c r="EP165" s="19"/>
      <c r="EQ165" s="19"/>
      <c r="ER165" s="19"/>
      <c r="ES165" s="19"/>
      <c r="ET165" s="19"/>
      <c r="EU165" s="19"/>
      <c r="EV165" s="19"/>
      <c r="EW165" s="19"/>
      <c r="EX165" s="19"/>
      <c r="EY165" s="19"/>
      <c r="EZ165" s="19"/>
      <c r="FA165" s="19"/>
      <c r="FB165" s="19"/>
      <c r="FC165" s="19"/>
      <c r="FD165" s="19"/>
      <c r="FE165" s="19"/>
      <c r="FF165" s="19"/>
      <c r="FG165" s="19"/>
      <c r="FH165" s="19"/>
      <c r="FI165" s="19"/>
      <c r="FJ165" s="19"/>
      <c r="FK165" s="19"/>
      <c r="FL165" s="19"/>
      <c r="FM165" s="19"/>
      <c r="FN165" s="19"/>
      <c r="FO165" s="19"/>
      <c r="FP165" s="19"/>
      <c r="FQ165" s="19"/>
      <c r="FR165" s="19"/>
      <c r="FS165" s="19"/>
      <c r="FT165" s="19"/>
      <c r="FU165" s="19"/>
      <c r="FV165" s="19"/>
      <c r="FW165" s="19"/>
      <c r="FX165" s="19"/>
      <c r="FY165" s="19"/>
      <c r="FZ165" s="19"/>
      <c r="GA165" s="19"/>
      <c r="GB165" s="19"/>
      <c r="GC165" s="19"/>
      <c r="GD165" s="19"/>
      <c r="GE165" s="19"/>
      <c r="GF165" s="19"/>
      <c r="GG165" s="19"/>
      <c r="GH165" s="19"/>
      <c r="GI165" s="19"/>
      <c r="GJ165" s="19"/>
      <c r="GK165" s="19"/>
      <c r="GL165" s="19"/>
      <c r="GM165" s="19"/>
      <c r="GN165" s="19"/>
      <c r="GO165" s="19"/>
      <c r="GP165" s="19"/>
      <c r="GQ165" s="19"/>
      <c r="GR165" s="19"/>
      <c r="GS165" s="19"/>
      <c r="GT165" s="19"/>
      <c r="GU165" s="19"/>
      <c r="GV165" s="19"/>
      <c r="GW165" s="19"/>
      <c r="GX165" s="19"/>
      <c r="GY165" s="19"/>
      <c r="GZ165" s="19"/>
      <c r="HA165" s="19"/>
      <c r="HB165" s="19"/>
      <c r="HC165" s="19"/>
      <c r="HD165" s="19"/>
      <c r="HE165" s="19"/>
      <c r="HF165" s="19"/>
      <c r="HG165" s="19"/>
      <c r="HH165" s="19"/>
      <c r="HI165" s="19"/>
      <c r="HJ165" s="19"/>
      <c r="HK165" s="19"/>
      <c r="HL165" s="19"/>
      <c r="HM165" s="19"/>
      <c r="HN165" s="19"/>
      <c r="HO165" s="19"/>
      <c r="HP165" s="19"/>
      <c r="HQ165" s="19"/>
      <c r="HR165" s="19"/>
      <c r="HS165" s="19"/>
      <c r="HT165" s="19"/>
      <c r="HU165" s="19"/>
      <c r="HV165" s="19"/>
      <c r="HW165" s="19"/>
      <c r="HX165" s="19"/>
      <c r="HY165" s="19"/>
      <c r="HZ165" s="19"/>
      <c r="IA165" s="19"/>
      <c r="IB165" s="19"/>
      <c r="IC165" s="19"/>
      <c r="ID165" s="19"/>
      <c r="IE165" s="19"/>
      <c r="IF165" s="19"/>
      <c r="IG165" s="19"/>
      <c r="IH165" s="19"/>
      <c r="II165" s="19"/>
      <c r="IJ165" s="19"/>
      <c r="IK165" s="19"/>
      <c r="IL165" s="19"/>
      <c r="IM165" s="19"/>
      <c r="IN165" s="19"/>
      <c r="IO165" s="19"/>
      <c r="IP165" s="19"/>
      <c r="IQ165" s="19"/>
      <c r="IR165" s="19"/>
      <c r="IS165" s="19"/>
      <c r="IT165" s="19"/>
      <c r="IU165" s="19"/>
      <c r="IV165" s="19"/>
    </row>
    <row r="166" spans="2:256" ht="51" hidden="1" customHeight="1" x14ac:dyDescent="0.2">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19"/>
      <c r="DQ166" s="19"/>
      <c r="DR166" s="19"/>
      <c r="DS166" s="19"/>
      <c r="DT166" s="19"/>
      <c r="DU166" s="19"/>
      <c r="DV166" s="19"/>
      <c r="DW166" s="19"/>
      <c r="DX166" s="19"/>
      <c r="DY166" s="19"/>
      <c r="DZ166" s="19"/>
      <c r="EA166" s="19"/>
      <c r="EB166" s="19"/>
      <c r="EC166" s="19"/>
      <c r="ED166" s="19"/>
      <c r="EE166" s="19"/>
      <c r="EF166" s="19"/>
      <c r="EG166" s="19"/>
      <c r="EH166" s="19"/>
      <c r="EI166" s="19"/>
      <c r="EJ166" s="19"/>
      <c r="EK166" s="19"/>
      <c r="EL166" s="19"/>
      <c r="EM166" s="19"/>
      <c r="EN166" s="19"/>
      <c r="EO166" s="19"/>
      <c r="EP166" s="19"/>
      <c r="EQ166" s="19"/>
      <c r="ER166" s="19"/>
      <c r="ES166" s="19"/>
      <c r="ET166" s="19"/>
      <c r="EU166" s="19"/>
      <c r="EV166" s="19"/>
      <c r="EW166" s="19"/>
      <c r="EX166" s="19"/>
      <c r="EY166" s="19"/>
      <c r="EZ166" s="19"/>
      <c r="FA166" s="19"/>
      <c r="FB166" s="19"/>
      <c r="FC166" s="19"/>
      <c r="FD166" s="19"/>
      <c r="FE166" s="19"/>
      <c r="FF166" s="19"/>
      <c r="FG166" s="19"/>
      <c r="FH166" s="19"/>
      <c r="FI166" s="19"/>
      <c r="FJ166" s="19"/>
      <c r="FK166" s="19"/>
      <c r="FL166" s="19"/>
      <c r="FM166" s="19"/>
      <c r="FN166" s="19"/>
      <c r="FO166" s="19"/>
      <c r="FP166" s="19"/>
      <c r="FQ166" s="19"/>
      <c r="FR166" s="19"/>
      <c r="FS166" s="19"/>
      <c r="FT166" s="19"/>
      <c r="FU166" s="19"/>
      <c r="FV166" s="19"/>
      <c r="FW166" s="19"/>
      <c r="FX166" s="19"/>
      <c r="FY166" s="19"/>
      <c r="FZ166" s="19"/>
      <c r="GA166" s="19"/>
      <c r="GB166" s="19"/>
      <c r="GC166" s="19"/>
      <c r="GD166" s="19"/>
      <c r="GE166" s="19"/>
      <c r="GF166" s="19"/>
      <c r="GG166" s="19"/>
      <c r="GH166" s="19"/>
      <c r="GI166" s="19"/>
      <c r="GJ166" s="19"/>
      <c r="GK166" s="19"/>
      <c r="GL166" s="19"/>
      <c r="GM166" s="19"/>
      <c r="GN166" s="19"/>
      <c r="GO166" s="19"/>
      <c r="GP166" s="19"/>
      <c r="GQ166" s="19"/>
      <c r="GR166" s="19"/>
      <c r="GS166" s="19"/>
      <c r="GT166" s="19"/>
      <c r="GU166" s="19"/>
      <c r="GV166" s="19"/>
      <c r="GW166" s="19"/>
      <c r="GX166" s="19"/>
      <c r="GY166" s="19"/>
      <c r="GZ166" s="19"/>
      <c r="HA166" s="19"/>
      <c r="HB166" s="19"/>
      <c r="HC166" s="19"/>
      <c r="HD166" s="19"/>
      <c r="HE166" s="19"/>
      <c r="HF166" s="19"/>
      <c r="HG166" s="19"/>
      <c r="HH166" s="19"/>
      <c r="HI166" s="19"/>
      <c r="HJ166" s="19"/>
      <c r="HK166" s="19"/>
      <c r="HL166" s="19"/>
      <c r="HM166" s="19"/>
      <c r="HN166" s="19"/>
      <c r="HO166" s="19"/>
      <c r="HP166" s="19"/>
      <c r="HQ166" s="19"/>
      <c r="HR166" s="19"/>
      <c r="HS166" s="19"/>
      <c r="HT166" s="19"/>
      <c r="HU166" s="19"/>
      <c r="HV166" s="19"/>
      <c r="HW166" s="19"/>
      <c r="HX166" s="19"/>
      <c r="HY166" s="19"/>
      <c r="HZ166" s="19"/>
      <c r="IA166" s="19"/>
      <c r="IB166" s="19"/>
      <c r="IC166" s="19"/>
      <c r="ID166" s="19"/>
      <c r="IE166" s="19"/>
      <c r="IF166" s="19"/>
      <c r="IG166" s="19"/>
      <c r="IH166" s="19"/>
      <c r="II166" s="19"/>
      <c r="IJ166" s="19"/>
      <c r="IK166" s="19"/>
      <c r="IL166" s="19"/>
      <c r="IM166" s="19"/>
      <c r="IN166" s="19"/>
      <c r="IO166" s="19"/>
      <c r="IP166" s="19"/>
      <c r="IQ166" s="19"/>
      <c r="IR166" s="19"/>
      <c r="IS166" s="19"/>
      <c r="IT166" s="19"/>
      <c r="IU166" s="19"/>
      <c r="IV166" s="19"/>
    </row>
    <row r="167" spans="2:256" ht="51" hidden="1" customHeight="1" x14ac:dyDescent="0.2">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19"/>
      <c r="DQ167" s="19"/>
      <c r="DR167" s="19"/>
      <c r="DS167" s="19"/>
      <c r="DT167" s="19"/>
      <c r="DU167" s="19"/>
      <c r="DV167" s="19"/>
      <c r="DW167" s="19"/>
      <c r="DX167" s="19"/>
      <c r="DY167" s="19"/>
      <c r="DZ167" s="19"/>
      <c r="EA167" s="19"/>
      <c r="EB167" s="19"/>
      <c r="EC167" s="19"/>
      <c r="ED167" s="19"/>
      <c r="EE167" s="19"/>
      <c r="EF167" s="19"/>
      <c r="EG167" s="19"/>
      <c r="EH167" s="19"/>
      <c r="EI167" s="19"/>
      <c r="EJ167" s="19"/>
      <c r="EK167" s="19"/>
      <c r="EL167" s="19"/>
      <c r="EM167" s="19"/>
      <c r="EN167" s="19"/>
      <c r="EO167" s="19"/>
      <c r="EP167" s="19"/>
      <c r="EQ167" s="19"/>
      <c r="ER167" s="19"/>
      <c r="ES167" s="19"/>
      <c r="ET167" s="19"/>
      <c r="EU167" s="19"/>
      <c r="EV167" s="19"/>
      <c r="EW167" s="19"/>
      <c r="EX167" s="19"/>
      <c r="EY167" s="19"/>
      <c r="EZ167" s="19"/>
      <c r="FA167" s="19"/>
      <c r="FB167" s="19"/>
      <c r="FC167" s="19"/>
      <c r="FD167" s="19"/>
      <c r="FE167" s="19"/>
      <c r="FF167" s="19"/>
      <c r="FG167" s="19"/>
      <c r="FH167" s="19"/>
      <c r="FI167" s="19"/>
      <c r="FJ167" s="19"/>
      <c r="FK167" s="19"/>
      <c r="FL167" s="19"/>
      <c r="FM167" s="19"/>
      <c r="FN167" s="19"/>
      <c r="FO167" s="19"/>
      <c r="FP167" s="19"/>
      <c r="FQ167" s="19"/>
      <c r="FR167" s="19"/>
      <c r="FS167" s="19"/>
      <c r="FT167" s="19"/>
      <c r="FU167" s="19"/>
      <c r="FV167" s="19"/>
      <c r="FW167" s="19"/>
      <c r="FX167" s="19"/>
      <c r="FY167" s="19"/>
      <c r="FZ167" s="19"/>
      <c r="GA167" s="19"/>
      <c r="GB167" s="19"/>
      <c r="GC167" s="19"/>
      <c r="GD167" s="19"/>
      <c r="GE167" s="19"/>
      <c r="GF167" s="19"/>
      <c r="GG167" s="19"/>
      <c r="GH167" s="19"/>
      <c r="GI167" s="19"/>
      <c r="GJ167" s="19"/>
      <c r="GK167" s="19"/>
      <c r="GL167" s="19"/>
      <c r="GM167" s="19"/>
      <c r="GN167" s="19"/>
      <c r="GO167" s="19"/>
      <c r="GP167" s="19"/>
      <c r="GQ167" s="19"/>
      <c r="GR167" s="19"/>
      <c r="GS167" s="19"/>
      <c r="GT167" s="19"/>
      <c r="GU167" s="19"/>
      <c r="GV167" s="19"/>
      <c r="GW167" s="19"/>
      <c r="GX167" s="19"/>
      <c r="GY167" s="19"/>
      <c r="GZ167" s="19"/>
      <c r="HA167" s="19"/>
      <c r="HB167" s="19"/>
      <c r="HC167" s="19"/>
      <c r="HD167" s="19"/>
      <c r="HE167" s="19"/>
      <c r="HF167" s="19"/>
      <c r="HG167" s="19"/>
      <c r="HH167" s="19"/>
      <c r="HI167" s="19"/>
      <c r="HJ167" s="19"/>
      <c r="HK167" s="19"/>
      <c r="HL167" s="19"/>
      <c r="HM167" s="19"/>
      <c r="HN167" s="19"/>
      <c r="HO167" s="19"/>
      <c r="HP167" s="19"/>
      <c r="HQ167" s="19"/>
      <c r="HR167" s="19"/>
      <c r="HS167" s="19"/>
      <c r="HT167" s="19"/>
      <c r="HU167" s="19"/>
      <c r="HV167" s="19"/>
      <c r="HW167" s="19"/>
      <c r="HX167" s="19"/>
      <c r="HY167" s="19"/>
      <c r="HZ167" s="19"/>
      <c r="IA167" s="19"/>
      <c r="IB167" s="19"/>
      <c r="IC167" s="19"/>
      <c r="ID167" s="19"/>
      <c r="IE167" s="19"/>
      <c r="IF167" s="19"/>
      <c r="IG167" s="19"/>
      <c r="IH167" s="19"/>
      <c r="II167" s="19"/>
      <c r="IJ167" s="19"/>
      <c r="IK167" s="19"/>
      <c r="IL167" s="19"/>
      <c r="IM167" s="19"/>
      <c r="IN167" s="19"/>
      <c r="IO167" s="19"/>
      <c r="IP167" s="19"/>
      <c r="IQ167" s="19"/>
      <c r="IR167" s="19"/>
      <c r="IS167" s="19"/>
      <c r="IT167" s="19"/>
      <c r="IU167" s="19"/>
      <c r="IV167" s="19"/>
    </row>
    <row r="168" spans="2:256" ht="51" hidden="1" customHeight="1" x14ac:dyDescent="0.2">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19"/>
      <c r="DQ168" s="19"/>
      <c r="DR168" s="19"/>
      <c r="DS168" s="19"/>
      <c r="DT168" s="19"/>
      <c r="DU168" s="19"/>
      <c r="DV168" s="19"/>
      <c r="DW168" s="19"/>
      <c r="DX168" s="19"/>
      <c r="DY168" s="19"/>
      <c r="DZ168" s="19"/>
      <c r="EA168" s="19"/>
      <c r="EB168" s="19"/>
      <c r="EC168" s="19"/>
      <c r="ED168" s="19"/>
      <c r="EE168" s="19"/>
      <c r="EF168" s="19"/>
      <c r="EG168" s="19"/>
      <c r="EH168" s="19"/>
      <c r="EI168" s="19"/>
      <c r="EJ168" s="19"/>
      <c r="EK168" s="19"/>
      <c r="EL168" s="19"/>
      <c r="EM168" s="19"/>
      <c r="EN168" s="19"/>
      <c r="EO168" s="19"/>
      <c r="EP168" s="19"/>
      <c r="EQ168" s="19"/>
      <c r="ER168" s="19"/>
      <c r="ES168" s="19"/>
      <c r="ET168" s="19"/>
      <c r="EU168" s="19"/>
      <c r="EV168" s="19"/>
      <c r="EW168" s="19"/>
      <c r="EX168" s="19"/>
      <c r="EY168" s="19"/>
      <c r="EZ168" s="19"/>
      <c r="FA168" s="19"/>
      <c r="FB168" s="19"/>
      <c r="FC168" s="19"/>
      <c r="FD168" s="19"/>
      <c r="FE168" s="19"/>
      <c r="FF168" s="19"/>
      <c r="FG168" s="19"/>
      <c r="FH168" s="19"/>
      <c r="FI168" s="19"/>
      <c r="FJ168" s="19"/>
      <c r="FK168" s="19"/>
      <c r="FL168" s="19"/>
      <c r="FM168" s="19"/>
      <c r="FN168" s="19"/>
      <c r="FO168" s="19"/>
      <c r="FP168" s="19"/>
      <c r="FQ168" s="19"/>
      <c r="FR168" s="19"/>
      <c r="FS168" s="19"/>
      <c r="FT168" s="19"/>
      <c r="FU168" s="19"/>
      <c r="FV168" s="19"/>
      <c r="FW168" s="19"/>
      <c r="FX168" s="19"/>
      <c r="FY168" s="19"/>
      <c r="FZ168" s="19"/>
      <c r="GA168" s="19"/>
      <c r="GB168" s="19"/>
      <c r="GC168" s="19"/>
      <c r="GD168" s="19"/>
      <c r="GE168" s="19"/>
      <c r="GF168" s="19"/>
      <c r="GG168" s="19"/>
      <c r="GH168" s="19"/>
      <c r="GI168" s="19"/>
      <c r="GJ168" s="19"/>
      <c r="GK168" s="19"/>
      <c r="GL168" s="19"/>
      <c r="GM168" s="19"/>
      <c r="GN168" s="19"/>
      <c r="GO168" s="19"/>
      <c r="GP168" s="19"/>
      <c r="GQ168" s="19"/>
      <c r="GR168" s="19"/>
      <c r="GS168" s="19"/>
      <c r="GT168" s="19"/>
      <c r="GU168" s="19"/>
      <c r="GV168" s="19"/>
      <c r="GW168" s="19"/>
      <c r="GX168" s="19"/>
      <c r="GY168" s="19"/>
      <c r="GZ168" s="19"/>
      <c r="HA168" s="19"/>
      <c r="HB168" s="19"/>
      <c r="HC168" s="19"/>
      <c r="HD168" s="19"/>
      <c r="HE168" s="19"/>
      <c r="HF168" s="19"/>
      <c r="HG168" s="19"/>
      <c r="HH168" s="19"/>
      <c r="HI168" s="19"/>
      <c r="HJ168" s="19"/>
      <c r="HK168" s="19"/>
      <c r="HL168" s="19"/>
      <c r="HM168" s="19"/>
      <c r="HN168" s="19"/>
      <c r="HO168" s="19"/>
      <c r="HP168" s="19"/>
      <c r="HQ168" s="19"/>
      <c r="HR168" s="19"/>
      <c r="HS168" s="19"/>
      <c r="HT168" s="19"/>
      <c r="HU168" s="19"/>
      <c r="HV168" s="19"/>
      <c r="HW168" s="19"/>
      <c r="HX168" s="19"/>
      <c r="HY168" s="19"/>
      <c r="HZ168" s="19"/>
      <c r="IA168" s="19"/>
      <c r="IB168" s="19"/>
      <c r="IC168" s="19"/>
      <c r="ID168" s="19"/>
      <c r="IE168" s="19"/>
      <c r="IF168" s="19"/>
      <c r="IG168" s="19"/>
      <c r="IH168" s="19"/>
      <c r="II168" s="19"/>
      <c r="IJ168" s="19"/>
      <c r="IK168" s="19"/>
      <c r="IL168" s="19"/>
      <c r="IM168" s="19"/>
      <c r="IN168" s="19"/>
      <c r="IO168" s="19"/>
      <c r="IP168" s="19"/>
      <c r="IQ168" s="19"/>
      <c r="IR168" s="19"/>
      <c r="IS168" s="19"/>
      <c r="IT168" s="19"/>
      <c r="IU168" s="19"/>
      <c r="IV168" s="19"/>
    </row>
    <row r="169" spans="2:256" ht="51" hidden="1" customHeight="1" x14ac:dyDescent="0.2">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19"/>
      <c r="DQ169" s="19"/>
      <c r="DR169" s="19"/>
      <c r="DS169" s="19"/>
      <c r="DT169" s="19"/>
      <c r="DU169" s="19"/>
      <c r="DV169" s="19"/>
      <c r="DW169" s="19"/>
      <c r="DX169" s="19"/>
      <c r="DY169" s="19"/>
      <c r="DZ169" s="19"/>
      <c r="EA169" s="19"/>
      <c r="EB169" s="19"/>
      <c r="EC169" s="19"/>
      <c r="ED169" s="19"/>
      <c r="EE169" s="19"/>
      <c r="EF169" s="19"/>
      <c r="EG169" s="19"/>
      <c r="EH169" s="19"/>
      <c r="EI169" s="19"/>
      <c r="EJ169" s="19"/>
      <c r="EK169" s="19"/>
      <c r="EL169" s="19"/>
      <c r="EM169" s="19"/>
      <c r="EN169" s="19"/>
      <c r="EO169" s="19"/>
      <c r="EP169" s="19"/>
      <c r="EQ169" s="19"/>
      <c r="ER169" s="19"/>
      <c r="ES169" s="19"/>
      <c r="ET169" s="19"/>
      <c r="EU169" s="19"/>
      <c r="EV169" s="19"/>
      <c r="EW169" s="19"/>
      <c r="EX169" s="19"/>
      <c r="EY169" s="19"/>
      <c r="EZ169" s="19"/>
      <c r="FA169" s="19"/>
      <c r="FB169" s="19"/>
      <c r="FC169" s="19"/>
      <c r="FD169" s="19"/>
      <c r="FE169" s="19"/>
      <c r="FF169" s="19"/>
      <c r="FG169" s="19"/>
      <c r="FH169" s="19"/>
      <c r="FI169" s="19"/>
      <c r="FJ169" s="19"/>
      <c r="FK169" s="19"/>
      <c r="FL169" s="19"/>
      <c r="FM169" s="19"/>
      <c r="FN169" s="19"/>
      <c r="FO169" s="19"/>
      <c r="FP169" s="19"/>
      <c r="FQ169" s="19"/>
      <c r="FR169" s="19"/>
      <c r="FS169" s="19"/>
      <c r="FT169" s="19"/>
      <c r="FU169" s="19"/>
      <c r="FV169" s="19"/>
      <c r="FW169" s="19"/>
      <c r="FX169" s="19"/>
      <c r="FY169" s="19"/>
      <c r="FZ169" s="19"/>
      <c r="GA169" s="19"/>
      <c r="GB169" s="19"/>
      <c r="GC169" s="19"/>
      <c r="GD169" s="19"/>
      <c r="GE169" s="19"/>
      <c r="GF169" s="19"/>
      <c r="GG169" s="19"/>
      <c r="GH169" s="19"/>
      <c r="GI169" s="19"/>
      <c r="GJ169" s="19"/>
      <c r="GK169" s="19"/>
      <c r="GL169" s="19"/>
      <c r="GM169" s="19"/>
      <c r="GN169" s="19"/>
      <c r="GO169" s="19"/>
      <c r="GP169" s="19"/>
      <c r="GQ169" s="19"/>
      <c r="GR169" s="19"/>
      <c r="GS169" s="19"/>
      <c r="GT169" s="19"/>
      <c r="GU169" s="19"/>
      <c r="GV169" s="19"/>
      <c r="GW169" s="19"/>
      <c r="GX169" s="19"/>
      <c r="GY169" s="19"/>
      <c r="GZ169" s="19"/>
      <c r="HA169" s="19"/>
      <c r="HB169" s="19"/>
      <c r="HC169" s="19"/>
      <c r="HD169" s="19"/>
      <c r="HE169" s="19"/>
      <c r="HF169" s="19"/>
      <c r="HG169" s="19"/>
      <c r="HH169" s="19"/>
      <c r="HI169" s="19"/>
      <c r="HJ169" s="19"/>
      <c r="HK169" s="19"/>
      <c r="HL169" s="19"/>
      <c r="HM169" s="19"/>
      <c r="HN169" s="19"/>
      <c r="HO169" s="19"/>
      <c r="HP169" s="19"/>
      <c r="HQ169" s="19"/>
      <c r="HR169" s="19"/>
      <c r="HS169" s="19"/>
      <c r="HT169" s="19"/>
      <c r="HU169" s="19"/>
      <c r="HV169" s="19"/>
      <c r="HW169" s="19"/>
      <c r="HX169" s="19"/>
      <c r="HY169" s="19"/>
      <c r="HZ169" s="19"/>
      <c r="IA169" s="19"/>
      <c r="IB169" s="19"/>
      <c r="IC169" s="19"/>
      <c r="ID169" s="19"/>
      <c r="IE169" s="19"/>
      <c r="IF169" s="19"/>
      <c r="IG169" s="19"/>
      <c r="IH169" s="19"/>
      <c r="II169" s="19"/>
      <c r="IJ169" s="19"/>
      <c r="IK169" s="19"/>
      <c r="IL169" s="19"/>
      <c r="IM169" s="19"/>
      <c r="IN169" s="19"/>
      <c r="IO169" s="19"/>
      <c r="IP169" s="19"/>
      <c r="IQ169" s="19"/>
      <c r="IR169" s="19"/>
      <c r="IS169" s="19"/>
      <c r="IT169" s="19"/>
      <c r="IU169" s="19"/>
      <c r="IV169" s="19"/>
    </row>
    <row r="170" spans="2:256" ht="51" hidden="1" customHeight="1" x14ac:dyDescent="0.2">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19"/>
      <c r="DQ170" s="19"/>
      <c r="DR170" s="19"/>
      <c r="DS170" s="19"/>
      <c r="DT170" s="19"/>
      <c r="DU170" s="19"/>
      <c r="DV170" s="19"/>
      <c r="DW170" s="19"/>
      <c r="DX170" s="19"/>
      <c r="DY170" s="19"/>
      <c r="DZ170" s="19"/>
      <c r="EA170" s="19"/>
      <c r="EB170" s="19"/>
      <c r="EC170" s="19"/>
      <c r="ED170" s="19"/>
      <c r="EE170" s="19"/>
      <c r="EF170" s="19"/>
      <c r="EG170" s="19"/>
      <c r="EH170" s="19"/>
      <c r="EI170" s="19"/>
      <c r="EJ170" s="19"/>
      <c r="EK170" s="19"/>
      <c r="EL170" s="19"/>
      <c r="EM170" s="19"/>
      <c r="EN170" s="19"/>
      <c r="EO170" s="19"/>
      <c r="EP170" s="19"/>
      <c r="EQ170" s="19"/>
      <c r="ER170" s="19"/>
      <c r="ES170" s="19"/>
      <c r="ET170" s="19"/>
      <c r="EU170" s="19"/>
      <c r="EV170" s="19"/>
      <c r="EW170" s="19"/>
      <c r="EX170" s="19"/>
      <c r="EY170" s="19"/>
      <c r="EZ170" s="19"/>
      <c r="FA170" s="19"/>
      <c r="FB170" s="19"/>
      <c r="FC170" s="19"/>
      <c r="FD170" s="19"/>
      <c r="FE170" s="19"/>
      <c r="FF170" s="19"/>
      <c r="FG170" s="19"/>
      <c r="FH170" s="19"/>
      <c r="FI170" s="19"/>
      <c r="FJ170" s="19"/>
      <c r="FK170" s="19"/>
      <c r="FL170" s="19"/>
      <c r="FM170" s="19"/>
      <c r="FN170" s="19"/>
      <c r="FO170" s="19"/>
      <c r="FP170" s="19"/>
      <c r="FQ170" s="19"/>
      <c r="FR170" s="19"/>
      <c r="FS170" s="19"/>
      <c r="FT170" s="19"/>
      <c r="FU170" s="19"/>
      <c r="FV170" s="19"/>
      <c r="FW170" s="19"/>
      <c r="FX170" s="19"/>
      <c r="FY170" s="19"/>
      <c r="FZ170" s="19"/>
      <c r="GA170" s="19"/>
      <c r="GB170" s="19"/>
      <c r="GC170" s="19"/>
      <c r="GD170" s="19"/>
      <c r="GE170" s="19"/>
      <c r="GF170" s="19"/>
      <c r="GG170" s="19"/>
      <c r="GH170" s="19"/>
      <c r="GI170" s="19"/>
      <c r="GJ170" s="19"/>
      <c r="GK170" s="19"/>
      <c r="GL170" s="19"/>
      <c r="GM170" s="19"/>
      <c r="GN170" s="19"/>
      <c r="GO170" s="19"/>
      <c r="GP170" s="19"/>
      <c r="GQ170" s="19"/>
      <c r="GR170" s="19"/>
      <c r="GS170" s="19"/>
      <c r="GT170" s="19"/>
      <c r="GU170" s="19"/>
      <c r="GV170" s="19"/>
      <c r="GW170" s="19"/>
      <c r="GX170" s="19"/>
      <c r="GY170" s="19"/>
      <c r="GZ170" s="19"/>
      <c r="HA170" s="19"/>
      <c r="HB170" s="19"/>
      <c r="HC170" s="19"/>
      <c r="HD170" s="19"/>
      <c r="HE170" s="19"/>
      <c r="HF170" s="19"/>
      <c r="HG170" s="19"/>
      <c r="HH170" s="19"/>
      <c r="HI170" s="19"/>
      <c r="HJ170" s="19"/>
      <c r="HK170" s="19"/>
      <c r="HL170" s="19"/>
      <c r="HM170" s="19"/>
      <c r="HN170" s="19"/>
      <c r="HO170" s="19"/>
      <c r="HP170" s="19"/>
      <c r="HQ170" s="19"/>
      <c r="HR170" s="19"/>
      <c r="HS170" s="19"/>
      <c r="HT170" s="19"/>
      <c r="HU170" s="19"/>
      <c r="HV170" s="19"/>
      <c r="HW170" s="19"/>
      <c r="HX170" s="19"/>
      <c r="HY170" s="19"/>
      <c r="HZ170" s="19"/>
      <c r="IA170" s="19"/>
      <c r="IB170" s="19"/>
      <c r="IC170" s="19"/>
      <c r="ID170" s="19"/>
      <c r="IE170" s="19"/>
      <c r="IF170" s="19"/>
      <c r="IG170" s="19"/>
      <c r="IH170" s="19"/>
      <c r="II170" s="19"/>
      <c r="IJ170" s="19"/>
      <c r="IK170" s="19"/>
      <c r="IL170" s="19"/>
      <c r="IM170" s="19"/>
      <c r="IN170" s="19"/>
      <c r="IO170" s="19"/>
      <c r="IP170" s="19"/>
      <c r="IQ170" s="19"/>
      <c r="IR170" s="19"/>
      <c r="IS170" s="19"/>
      <c r="IT170" s="19"/>
      <c r="IU170" s="19"/>
      <c r="IV170" s="19"/>
    </row>
    <row r="171" spans="2:256" ht="51" hidden="1" customHeight="1" x14ac:dyDescent="0.2">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19"/>
      <c r="DQ171" s="19"/>
      <c r="DR171" s="19"/>
      <c r="DS171" s="19"/>
      <c r="DT171" s="19"/>
      <c r="DU171" s="19"/>
      <c r="DV171" s="19"/>
      <c r="DW171" s="19"/>
      <c r="DX171" s="19"/>
      <c r="DY171" s="19"/>
      <c r="DZ171" s="19"/>
      <c r="EA171" s="19"/>
      <c r="EB171" s="19"/>
      <c r="EC171" s="19"/>
      <c r="ED171" s="19"/>
      <c r="EE171" s="19"/>
      <c r="EF171" s="19"/>
      <c r="EG171" s="19"/>
      <c r="EH171" s="19"/>
      <c r="EI171" s="19"/>
      <c r="EJ171" s="19"/>
      <c r="EK171" s="19"/>
      <c r="EL171" s="19"/>
      <c r="EM171" s="19"/>
      <c r="EN171" s="19"/>
      <c r="EO171" s="19"/>
      <c r="EP171" s="19"/>
      <c r="EQ171" s="19"/>
      <c r="ER171" s="19"/>
      <c r="ES171" s="19"/>
      <c r="ET171" s="19"/>
      <c r="EU171" s="19"/>
      <c r="EV171" s="19"/>
      <c r="EW171" s="19"/>
      <c r="EX171" s="19"/>
      <c r="EY171" s="19"/>
      <c r="EZ171" s="19"/>
      <c r="FA171" s="19"/>
      <c r="FB171" s="19"/>
      <c r="FC171" s="19"/>
      <c r="FD171" s="19"/>
      <c r="FE171" s="19"/>
      <c r="FF171" s="19"/>
      <c r="FG171" s="19"/>
      <c r="FH171" s="19"/>
      <c r="FI171" s="19"/>
      <c r="FJ171" s="19"/>
      <c r="FK171" s="19"/>
      <c r="FL171" s="19"/>
      <c r="FM171" s="19"/>
      <c r="FN171" s="19"/>
      <c r="FO171" s="19"/>
      <c r="FP171" s="19"/>
      <c r="FQ171" s="19"/>
      <c r="FR171" s="19"/>
      <c r="FS171" s="19"/>
      <c r="FT171" s="19"/>
      <c r="FU171" s="19"/>
      <c r="FV171" s="19"/>
      <c r="FW171" s="19"/>
      <c r="FX171" s="19"/>
      <c r="FY171" s="19"/>
      <c r="FZ171" s="19"/>
      <c r="GA171" s="19"/>
      <c r="GB171" s="19"/>
      <c r="GC171" s="19"/>
      <c r="GD171" s="19"/>
      <c r="GE171" s="19"/>
      <c r="GF171" s="19"/>
      <c r="GG171" s="19"/>
      <c r="GH171" s="19"/>
      <c r="GI171" s="19"/>
      <c r="GJ171" s="19"/>
      <c r="GK171" s="19"/>
      <c r="GL171" s="19"/>
      <c r="GM171" s="19"/>
      <c r="GN171" s="19"/>
      <c r="GO171" s="19"/>
      <c r="GP171" s="19"/>
      <c r="GQ171" s="19"/>
      <c r="GR171" s="19"/>
      <c r="GS171" s="19"/>
      <c r="GT171" s="19"/>
      <c r="GU171" s="19"/>
      <c r="GV171" s="19"/>
      <c r="GW171" s="19"/>
      <c r="GX171" s="19"/>
      <c r="GY171" s="19"/>
      <c r="GZ171" s="19"/>
      <c r="HA171" s="19"/>
      <c r="HB171" s="19"/>
      <c r="HC171" s="19"/>
      <c r="HD171" s="19"/>
      <c r="HE171" s="19"/>
      <c r="HF171" s="19"/>
      <c r="HG171" s="19"/>
      <c r="HH171" s="19"/>
      <c r="HI171" s="19"/>
      <c r="HJ171" s="19"/>
      <c r="HK171" s="19"/>
      <c r="HL171" s="19"/>
      <c r="HM171" s="19"/>
      <c r="HN171" s="19"/>
      <c r="HO171" s="19"/>
      <c r="HP171" s="19"/>
      <c r="HQ171" s="19"/>
      <c r="HR171" s="19"/>
      <c r="HS171" s="19"/>
      <c r="HT171" s="19"/>
      <c r="HU171" s="19"/>
      <c r="HV171" s="19"/>
      <c r="HW171" s="19"/>
      <c r="HX171" s="19"/>
      <c r="HY171" s="19"/>
      <c r="HZ171" s="19"/>
      <c r="IA171" s="19"/>
      <c r="IB171" s="19"/>
      <c r="IC171" s="19"/>
      <c r="ID171" s="19"/>
      <c r="IE171" s="19"/>
      <c r="IF171" s="19"/>
      <c r="IG171" s="19"/>
      <c r="IH171" s="19"/>
      <c r="II171" s="19"/>
      <c r="IJ171" s="19"/>
      <c r="IK171" s="19"/>
      <c r="IL171" s="19"/>
      <c r="IM171" s="19"/>
      <c r="IN171" s="19"/>
      <c r="IO171" s="19"/>
      <c r="IP171" s="19"/>
      <c r="IQ171" s="19"/>
      <c r="IR171" s="19"/>
      <c r="IS171" s="19"/>
      <c r="IT171" s="19"/>
      <c r="IU171" s="19"/>
      <c r="IV171" s="19"/>
    </row>
    <row r="172" spans="2:256" ht="51" hidden="1" customHeight="1" x14ac:dyDescent="0.2">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19"/>
      <c r="DQ172" s="19"/>
      <c r="DR172" s="19"/>
      <c r="DS172" s="19"/>
      <c r="DT172" s="19"/>
      <c r="DU172" s="19"/>
      <c r="DV172" s="19"/>
      <c r="DW172" s="19"/>
      <c r="DX172" s="19"/>
      <c r="DY172" s="19"/>
      <c r="DZ172" s="19"/>
      <c r="EA172" s="19"/>
      <c r="EB172" s="19"/>
      <c r="EC172" s="19"/>
      <c r="ED172" s="19"/>
      <c r="EE172" s="19"/>
      <c r="EF172" s="19"/>
      <c r="EG172" s="19"/>
      <c r="EH172" s="19"/>
      <c r="EI172" s="19"/>
      <c r="EJ172" s="19"/>
      <c r="EK172" s="19"/>
      <c r="EL172" s="19"/>
      <c r="EM172" s="19"/>
      <c r="EN172" s="19"/>
      <c r="EO172" s="19"/>
      <c r="EP172" s="19"/>
      <c r="EQ172" s="19"/>
      <c r="ER172" s="19"/>
      <c r="ES172" s="19"/>
      <c r="ET172" s="19"/>
      <c r="EU172" s="19"/>
      <c r="EV172" s="19"/>
      <c r="EW172" s="19"/>
      <c r="EX172" s="19"/>
      <c r="EY172" s="19"/>
      <c r="EZ172" s="19"/>
      <c r="FA172" s="19"/>
      <c r="FB172" s="19"/>
      <c r="FC172" s="19"/>
      <c r="FD172" s="19"/>
      <c r="FE172" s="19"/>
      <c r="FF172" s="19"/>
      <c r="FG172" s="19"/>
      <c r="FH172" s="19"/>
      <c r="FI172" s="19"/>
      <c r="FJ172" s="19"/>
      <c r="FK172" s="19"/>
      <c r="FL172" s="19"/>
      <c r="FM172" s="19"/>
      <c r="FN172" s="19"/>
      <c r="FO172" s="19"/>
      <c r="FP172" s="19"/>
      <c r="FQ172" s="19"/>
      <c r="FR172" s="19"/>
      <c r="FS172" s="19"/>
      <c r="FT172" s="19"/>
      <c r="FU172" s="19"/>
      <c r="FV172" s="19"/>
      <c r="FW172" s="19"/>
      <c r="FX172" s="19"/>
      <c r="FY172" s="19"/>
      <c r="FZ172" s="19"/>
      <c r="GA172" s="19"/>
      <c r="GB172" s="19"/>
      <c r="GC172" s="19"/>
      <c r="GD172" s="19"/>
      <c r="GE172" s="19"/>
      <c r="GF172" s="19"/>
      <c r="GG172" s="19"/>
      <c r="GH172" s="19"/>
      <c r="GI172" s="19"/>
      <c r="GJ172" s="19"/>
      <c r="GK172" s="19"/>
      <c r="GL172" s="19"/>
      <c r="GM172" s="19"/>
      <c r="GN172" s="19"/>
      <c r="GO172" s="19"/>
      <c r="GP172" s="19"/>
      <c r="GQ172" s="19"/>
      <c r="GR172" s="19"/>
      <c r="GS172" s="19"/>
      <c r="GT172" s="19"/>
      <c r="GU172" s="19"/>
      <c r="GV172" s="19"/>
      <c r="GW172" s="19"/>
      <c r="GX172" s="19"/>
      <c r="GY172" s="19"/>
      <c r="GZ172" s="19"/>
      <c r="HA172" s="19"/>
      <c r="HB172" s="19"/>
      <c r="HC172" s="19"/>
      <c r="HD172" s="19"/>
      <c r="HE172" s="19"/>
      <c r="HF172" s="19"/>
      <c r="HG172" s="19"/>
      <c r="HH172" s="19"/>
      <c r="HI172" s="19"/>
      <c r="HJ172" s="19"/>
      <c r="HK172" s="19"/>
      <c r="HL172" s="19"/>
      <c r="HM172" s="19"/>
      <c r="HN172" s="19"/>
      <c r="HO172" s="19"/>
      <c r="HP172" s="19"/>
      <c r="HQ172" s="19"/>
      <c r="HR172" s="19"/>
      <c r="HS172" s="19"/>
      <c r="HT172" s="19"/>
      <c r="HU172" s="19"/>
      <c r="HV172" s="19"/>
      <c r="HW172" s="19"/>
      <c r="HX172" s="19"/>
      <c r="HY172" s="19"/>
      <c r="HZ172" s="19"/>
      <c r="IA172" s="19"/>
      <c r="IB172" s="19"/>
      <c r="IC172" s="19"/>
      <c r="ID172" s="19"/>
      <c r="IE172" s="19"/>
      <c r="IF172" s="19"/>
      <c r="IG172" s="19"/>
      <c r="IH172" s="19"/>
      <c r="II172" s="19"/>
      <c r="IJ172" s="19"/>
      <c r="IK172" s="19"/>
      <c r="IL172" s="19"/>
      <c r="IM172" s="19"/>
      <c r="IN172" s="19"/>
      <c r="IO172" s="19"/>
      <c r="IP172" s="19"/>
      <c r="IQ172" s="19"/>
      <c r="IR172" s="19"/>
      <c r="IS172" s="19"/>
      <c r="IT172" s="19"/>
      <c r="IU172" s="19"/>
      <c r="IV172" s="19"/>
    </row>
    <row r="173" spans="2:256" ht="51" hidden="1" customHeight="1" x14ac:dyDescent="0.2">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19"/>
      <c r="DQ173" s="19"/>
      <c r="DR173" s="19"/>
      <c r="DS173" s="19"/>
      <c r="DT173" s="19"/>
      <c r="DU173" s="19"/>
      <c r="DV173" s="19"/>
      <c r="DW173" s="19"/>
      <c r="DX173" s="19"/>
      <c r="DY173" s="19"/>
      <c r="DZ173" s="19"/>
      <c r="EA173" s="19"/>
      <c r="EB173" s="19"/>
      <c r="EC173" s="19"/>
      <c r="ED173" s="19"/>
      <c r="EE173" s="19"/>
      <c r="EF173" s="19"/>
      <c r="EG173" s="19"/>
      <c r="EH173" s="19"/>
      <c r="EI173" s="19"/>
      <c r="EJ173" s="19"/>
      <c r="EK173" s="19"/>
      <c r="EL173" s="19"/>
      <c r="EM173" s="19"/>
      <c r="EN173" s="19"/>
      <c r="EO173" s="19"/>
      <c r="EP173" s="19"/>
      <c r="EQ173" s="19"/>
      <c r="ER173" s="19"/>
      <c r="ES173" s="19"/>
      <c r="ET173" s="19"/>
      <c r="EU173" s="19"/>
      <c r="EV173" s="19"/>
      <c r="EW173" s="19"/>
      <c r="EX173" s="19"/>
      <c r="EY173" s="19"/>
      <c r="EZ173" s="19"/>
      <c r="FA173" s="19"/>
      <c r="FB173" s="19"/>
      <c r="FC173" s="19"/>
      <c r="FD173" s="19"/>
      <c r="FE173" s="19"/>
      <c r="FF173" s="19"/>
      <c r="FG173" s="19"/>
      <c r="FH173" s="19"/>
      <c r="FI173" s="19"/>
      <c r="FJ173" s="19"/>
      <c r="FK173" s="19"/>
      <c r="FL173" s="19"/>
      <c r="FM173" s="19"/>
      <c r="FN173" s="19"/>
      <c r="FO173" s="19"/>
      <c r="FP173" s="19"/>
      <c r="FQ173" s="19"/>
      <c r="FR173" s="19"/>
      <c r="FS173" s="19"/>
      <c r="FT173" s="19"/>
      <c r="FU173" s="19"/>
      <c r="FV173" s="19"/>
      <c r="FW173" s="19"/>
      <c r="FX173" s="19"/>
      <c r="FY173" s="19"/>
      <c r="FZ173" s="19"/>
      <c r="GA173" s="19"/>
      <c r="GB173" s="19"/>
      <c r="GC173" s="19"/>
      <c r="GD173" s="19"/>
      <c r="GE173" s="19"/>
      <c r="GF173" s="19"/>
      <c r="GG173" s="19"/>
      <c r="GH173" s="19"/>
      <c r="GI173" s="19"/>
      <c r="GJ173" s="19"/>
      <c r="GK173" s="19"/>
      <c r="GL173" s="19"/>
      <c r="GM173" s="19"/>
      <c r="GN173" s="19"/>
      <c r="GO173" s="19"/>
      <c r="GP173" s="19"/>
      <c r="GQ173" s="19"/>
      <c r="GR173" s="19"/>
      <c r="GS173" s="19"/>
      <c r="GT173" s="19"/>
      <c r="GU173" s="19"/>
      <c r="GV173" s="19"/>
      <c r="GW173" s="19"/>
      <c r="GX173" s="19"/>
      <c r="GY173" s="19"/>
      <c r="GZ173" s="19"/>
      <c r="HA173" s="19"/>
      <c r="HB173" s="19"/>
      <c r="HC173" s="19"/>
      <c r="HD173" s="19"/>
      <c r="HE173" s="19"/>
      <c r="HF173" s="19"/>
      <c r="HG173" s="19"/>
      <c r="HH173" s="19"/>
      <c r="HI173" s="19"/>
      <c r="HJ173" s="19"/>
      <c r="HK173" s="19"/>
      <c r="HL173" s="19"/>
      <c r="HM173" s="19"/>
      <c r="HN173" s="19"/>
      <c r="HO173" s="19"/>
      <c r="HP173" s="19"/>
      <c r="HQ173" s="19"/>
      <c r="HR173" s="19"/>
      <c r="HS173" s="19"/>
      <c r="HT173" s="19"/>
      <c r="HU173" s="19"/>
      <c r="HV173" s="19"/>
      <c r="HW173" s="19"/>
      <c r="HX173" s="19"/>
      <c r="HY173" s="19"/>
      <c r="HZ173" s="19"/>
      <c r="IA173" s="19"/>
      <c r="IB173" s="19"/>
      <c r="IC173" s="19"/>
      <c r="ID173" s="19"/>
      <c r="IE173" s="19"/>
      <c r="IF173" s="19"/>
      <c r="IG173" s="19"/>
      <c r="IH173" s="19"/>
      <c r="II173" s="19"/>
      <c r="IJ173" s="19"/>
      <c r="IK173" s="19"/>
      <c r="IL173" s="19"/>
      <c r="IM173" s="19"/>
      <c r="IN173" s="19"/>
      <c r="IO173" s="19"/>
      <c r="IP173" s="19"/>
      <c r="IQ173" s="19"/>
      <c r="IR173" s="19"/>
      <c r="IS173" s="19"/>
      <c r="IT173" s="19"/>
      <c r="IU173" s="19"/>
      <c r="IV173" s="19"/>
    </row>
    <row r="174" spans="2:256" ht="51" hidden="1" customHeight="1" x14ac:dyDescent="0.2">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19"/>
      <c r="DQ174" s="19"/>
      <c r="DR174" s="19"/>
      <c r="DS174" s="19"/>
      <c r="DT174" s="19"/>
      <c r="DU174" s="19"/>
      <c r="DV174" s="19"/>
      <c r="DW174" s="19"/>
      <c r="DX174" s="19"/>
      <c r="DY174" s="19"/>
      <c r="DZ174" s="19"/>
      <c r="EA174" s="19"/>
      <c r="EB174" s="19"/>
      <c r="EC174" s="19"/>
      <c r="ED174" s="19"/>
      <c r="EE174" s="19"/>
      <c r="EF174" s="19"/>
      <c r="EG174" s="19"/>
      <c r="EH174" s="19"/>
      <c r="EI174" s="19"/>
      <c r="EJ174" s="19"/>
      <c r="EK174" s="19"/>
      <c r="EL174" s="19"/>
      <c r="EM174" s="19"/>
      <c r="EN174" s="19"/>
      <c r="EO174" s="19"/>
      <c r="EP174" s="19"/>
      <c r="EQ174" s="19"/>
      <c r="ER174" s="19"/>
      <c r="ES174" s="19"/>
      <c r="ET174" s="19"/>
      <c r="EU174" s="19"/>
      <c r="EV174" s="19"/>
      <c r="EW174" s="19"/>
      <c r="EX174" s="19"/>
      <c r="EY174" s="19"/>
      <c r="EZ174" s="19"/>
      <c r="FA174" s="19"/>
      <c r="FB174" s="19"/>
      <c r="FC174" s="19"/>
      <c r="FD174" s="19"/>
      <c r="FE174" s="19"/>
      <c r="FF174" s="19"/>
      <c r="FG174" s="19"/>
      <c r="FH174" s="19"/>
      <c r="FI174" s="19"/>
      <c r="FJ174" s="19"/>
      <c r="FK174" s="19"/>
      <c r="FL174" s="19"/>
      <c r="FM174" s="19"/>
      <c r="FN174" s="19"/>
      <c r="FO174" s="19"/>
      <c r="FP174" s="19"/>
      <c r="FQ174" s="19"/>
      <c r="FR174" s="19"/>
      <c r="FS174" s="19"/>
      <c r="FT174" s="19"/>
      <c r="FU174" s="19"/>
      <c r="FV174" s="19"/>
      <c r="FW174" s="19"/>
      <c r="FX174" s="19"/>
      <c r="FY174" s="19"/>
      <c r="FZ174" s="19"/>
      <c r="GA174" s="19"/>
      <c r="GB174" s="19"/>
      <c r="GC174" s="19"/>
      <c r="GD174" s="19"/>
      <c r="GE174" s="19"/>
      <c r="GF174" s="19"/>
      <c r="GG174" s="19"/>
      <c r="GH174" s="19"/>
      <c r="GI174" s="19"/>
      <c r="GJ174" s="19"/>
      <c r="GK174" s="19"/>
      <c r="GL174" s="19"/>
      <c r="GM174" s="19"/>
      <c r="GN174" s="19"/>
      <c r="GO174" s="19"/>
      <c r="GP174" s="19"/>
      <c r="GQ174" s="19"/>
      <c r="GR174" s="19"/>
      <c r="GS174" s="19"/>
      <c r="GT174" s="19"/>
      <c r="GU174" s="19"/>
      <c r="GV174" s="19"/>
      <c r="GW174" s="19"/>
      <c r="GX174" s="19"/>
      <c r="GY174" s="19"/>
      <c r="GZ174" s="19"/>
      <c r="HA174" s="19"/>
      <c r="HB174" s="19"/>
      <c r="HC174" s="19"/>
      <c r="HD174" s="19"/>
      <c r="HE174" s="19"/>
      <c r="HF174" s="19"/>
      <c r="HG174" s="19"/>
      <c r="HH174" s="19"/>
      <c r="HI174" s="19"/>
      <c r="HJ174" s="19"/>
      <c r="HK174" s="19"/>
      <c r="HL174" s="19"/>
      <c r="HM174" s="19"/>
      <c r="HN174" s="19"/>
      <c r="HO174" s="19"/>
      <c r="HP174" s="19"/>
      <c r="HQ174" s="19"/>
      <c r="HR174" s="19"/>
      <c r="HS174" s="19"/>
      <c r="HT174" s="19"/>
      <c r="HU174" s="19"/>
      <c r="HV174" s="19"/>
      <c r="HW174" s="19"/>
      <c r="HX174" s="19"/>
      <c r="HY174" s="19"/>
      <c r="HZ174" s="19"/>
      <c r="IA174" s="19"/>
      <c r="IB174" s="19"/>
      <c r="IC174" s="19"/>
      <c r="ID174" s="19"/>
      <c r="IE174" s="19"/>
      <c r="IF174" s="19"/>
      <c r="IG174" s="19"/>
      <c r="IH174" s="19"/>
      <c r="II174" s="19"/>
      <c r="IJ174" s="19"/>
      <c r="IK174" s="19"/>
      <c r="IL174" s="19"/>
      <c r="IM174" s="19"/>
      <c r="IN174" s="19"/>
      <c r="IO174" s="19"/>
      <c r="IP174" s="19"/>
      <c r="IQ174" s="19"/>
      <c r="IR174" s="19"/>
      <c r="IS174" s="19"/>
      <c r="IT174" s="19"/>
      <c r="IU174" s="19"/>
      <c r="IV174" s="19"/>
    </row>
    <row r="175" spans="2:256" ht="51" hidden="1" customHeight="1" x14ac:dyDescent="0.2">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19"/>
      <c r="DQ175" s="19"/>
      <c r="DR175" s="19"/>
      <c r="DS175" s="19"/>
      <c r="DT175" s="19"/>
      <c r="DU175" s="19"/>
      <c r="DV175" s="19"/>
      <c r="DW175" s="19"/>
      <c r="DX175" s="19"/>
      <c r="DY175" s="19"/>
      <c r="DZ175" s="19"/>
      <c r="EA175" s="19"/>
      <c r="EB175" s="19"/>
      <c r="EC175" s="19"/>
      <c r="ED175" s="19"/>
      <c r="EE175" s="19"/>
      <c r="EF175" s="19"/>
      <c r="EG175" s="19"/>
      <c r="EH175" s="19"/>
      <c r="EI175" s="19"/>
      <c r="EJ175" s="19"/>
      <c r="EK175" s="19"/>
      <c r="EL175" s="19"/>
      <c r="EM175" s="19"/>
      <c r="EN175" s="19"/>
      <c r="EO175" s="19"/>
      <c r="EP175" s="19"/>
      <c r="EQ175" s="19"/>
      <c r="ER175" s="19"/>
      <c r="ES175" s="19"/>
      <c r="ET175" s="19"/>
      <c r="EU175" s="19"/>
      <c r="EV175" s="19"/>
      <c r="EW175" s="19"/>
      <c r="EX175" s="19"/>
      <c r="EY175" s="19"/>
      <c r="EZ175" s="19"/>
      <c r="FA175" s="19"/>
      <c r="FB175" s="19"/>
      <c r="FC175" s="19"/>
      <c r="FD175" s="19"/>
      <c r="FE175" s="19"/>
      <c r="FF175" s="19"/>
      <c r="FG175" s="19"/>
      <c r="FH175" s="19"/>
      <c r="FI175" s="19"/>
      <c r="FJ175" s="19"/>
      <c r="FK175" s="19"/>
      <c r="FL175" s="19"/>
      <c r="FM175" s="19"/>
      <c r="FN175" s="19"/>
      <c r="FO175" s="19"/>
      <c r="FP175" s="19"/>
      <c r="FQ175" s="19"/>
      <c r="FR175" s="19"/>
      <c r="FS175" s="19"/>
      <c r="FT175" s="19"/>
      <c r="FU175" s="19"/>
      <c r="FV175" s="19"/>
      <c r="FW175" s="19"/>
      <c r="FX175" s="19"/>
      <c r="FY175" s="19"/>
      <c r="FZ175" s="19"/>
      <c r="GA175" s="19"/>
      <c r="GB175" s="19"/>
      <c r="GC175" s="19"/>
      <c r="GD175" s="19"/>
      <c r="GE175" s="19"/>
      <c r="GF175" s="19"/>
      <c r="GG175" s="19"/>
      <c r="GH175" s="19"/>
      <c r="GI175" s="19"/>
      <c r="GJ175" s="19"/>
      <c r="GK175" s="19"/>
      <c r="GL175" s="19"/>
      <c r="GM175" s="19"/>
      <c r="GN175" s="19"/>
      <c r="GO175" s="19"/>
      <c r="GP175" s="19"/>
      <c r="GQ175" s="19"/>
      <c r="GR175" s="19"/>
      <c r="GS175" s="19"/>
      <c r="GT175" s="19"/>
      <c r="GU175" s="19"/>
      <c r="GV175" s="19"/>
      <c r="GW175" s="19"/>
      <c r="GX175" s="19"/>
      <c r="GY175" s="19"/>
      <c r="GZ175" s="19"/>
      <c r="HA175" s="19"/>
      <c r="HB175" s="19"/>
      <c r="HC175" s="19"/>
      <c r="HD175" s="19"/>
      <c r="HE175" s="19"/>
      <c r="HF175" s="19"/>
      <c r="HG175" s="19"/>
      <c r="HH175" s="19"/>
      <c r="HI175" s="19"/>
      <c r="HJ175" s="19"/>
      <c r="HK175" s="19"/>
      <c r="HL175" s="19"/>
      <c r="HM175" s="19"/>
      <c r="HN175" s="19"/>
      <c r="HO175" s="19"/>
      <c r="HP175" s="19"/>
      <c r="HQ175" s="19"/>
      <c r="HR175" s="19"/>
      <c r="HS175" s="19"/>
      <c r="HT175" s="19"/>
      <c r="HU175" s="19"/>
      <c r="HV175" s="19"/>
      <c r="HW175" s="19"/>
      <c r="HX175" s="19"/>
      <c r="HY175" s="19"/>
      <c r="HZ175" s="19"/>
      <c r="IA175" s="19"/>
      <c r="IB175" s="19"/>
      <c r="IC175" s="19"/>
      <c r="ID175" s="19"/>
      <c r="IE175" s="19"/>
      <c r="IF175" s="19"/>
      <c r="IG175" s="19"/>
      <c r="IH175" s="19"/>
      <c r="II175" s="19"/>
      <c r="IJ175" s="19"/>
      <c r="IK175" s="19"/>
      <c r="IL175" s="19"/>
      <c r="IM175" s="19"/>
      <c r="IN175" s="19"/>
      <c r="IO175" s="19"/>
      <c r="IP175" s="19"/>
      <c r="IQ175" s="19"/>
      <c r="IR175" s="19"/>
      <c r="IS175" s="19"/>
      <c r="IT175" s="19"/>
      <c r="IU175" s="19"/>
      <c r="IV175" s="19"/>
    </row>
    <row r="176" spans="2:256" ht="51" hidden="1" customHeight="1" x14ac:dyDescent="0.2">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19"/>
      <c r="DQ176" s="19"/>
      <c r="DR176" s="19"/>
      <c r="DS176" s="19"/>
      <c r="DT176" s="19"/>
      <c r="DU176" s="19"/>
      <c r="DV176" s="19"/>
      <c r="DW176" s="19"/>
      <c r="DX176" s="19"/>
      <c r="DY176" s="19"/>
      <c r="DZ176" s="19"/>
      <c r="EA176" s="19"/>
      <c r="EB176" s="19"/>
      <c r="EC176" s="19"/>
      <c r="ED176" s="19"/>
      <c r="EE176" s="19"/>
      <c r="EF176" s="19"/>
      <c r="EG176" s="19"/>
      <c r="EH176" s="19"/>
      <c r="EI176" s="19"/>
      <c r="EJ176" s="19"/>
      <c r="EK176" s="19"/>
      <c r="EL176" s="19"/>
      <c r="EM176" s="19"/>
      <c r="EN176" s="19"/>
      <c r="EO176" s="19"/>
      <c r="EP176" s="19"/>
      <c r="EQ176" s="19"/>
      <c r="ER176" s="19"/>
      <c r="ES176" s="19"/>
      <c r="ET176" s="19"/>
      <c r="EU176" s="19"/>
      <c r="EV176" s="19"/>
      <c r="EW176" s="19"/>
      <c r="EX176" s="19"/>
      <c r="EY176" s="19"/>
      <c r="EZ176" s="19"/>
      <c r="FA176" s="19"/>
      <c r="FB176" s="19"/>
      <c r="FC176" s="19"/>
      <c r="FD176" s="19"/>
      <c r="FE176" s="19"/>
      <c r="FF176" s="19"/>
      <c r="FG176" s="19"/>
      <c r="FH176" s="19"/>
      <c r="FI176" s="19"/>
      <c r="FJ176" s="19"/>
      <c r="FK176" s="19"/>
      <c r="FL176" s="19"/>
      <c r="FM176" s="19"/>
      <c r="FN176" s="19"/>
      <c r="FO176" s="19"/>
      <c r="FP176" s="19"/>
      <c r="FQ176" s="19"/>
      <c r="FR176" s="19"/>
      <c r="FS176" s="19"/>
      <c r="FT176" s="19"/>
      <c r="FU176" s="19"/>
      <c r="FV176" s="19"/>
      <c r="FW176" s="19"/>
      <c r="FX176" s="19"/>
      <c r="FY176" s="19"/>
      <c r="FZ176" s="19"/>
      <c r="GA176" s="19"/>
      <c r="GB176" s="19"/>
      <c r="GC176" s="19"/>
      <c r="GD176" s="19"/>
      <c r="GE176" s="19"/>
      <c r="GF176" s="19"/>
      <c r="GG176" s="19"/>
      <c r="GH176" s="19"/>
      <c r="GI176" s="19"/>
      <c r="GJ176" s="19"/>
      <c r="GK176" s="19"/>
      <c r="GL176" s="19"/>
      <c r="GM176" s="19"/>
      <c r="GN176" s="19"/>
      <c r="GO176" s="19"/>
      <c r="GP176" s="19"/>
      <c r="GQ176" s="19"/>
      <c r="GR176" s="19"/>
      <c r="GS176" s="19"/>
      <c r="GT176" s="19"/>
      <c r="GU176" s="19"/>
      <c r="GV176" s="19"/>
      <c r="GW176" s="19"/>
      <c r="GX176" s="19"/>
      <c r="GY176" s="19"/>
      <c r="GZ176" s="19"/>
      <c r="HA176" s="19"/>
      <c r="HB176" s="19"/>
      <c r="HC176" s="19"/>
      <c r="HD176" s="19"/>
      <c r="HE176" s="19"/>
      <c r="HF176" s="19"/>
      <c r="HG176" s="19"/>
      <c r="HH176" s="19"/>
      <c r="HI176" s="19"/>
      <c r="HJ176" s="19"/>
      <c r="HK176" s="19"/>
      <c r="HL176" s="19"/>
      <c r="HM176" s="19"/>
      <c r="HN176" s="19"/>
      <c r="HO176" s="19"/>
      <c r="HP176" s="19"/>
      <c r="HQ176" s="19"/>
      <c r="HR176" s="19"/>
      <c r="HS176" s="19"/>
      <c r="HT176" s="19"/>
      <c r="HU176" s="19"/>
      <c r="HV176" s="19"/>
      <c r="HW176" s="19"/>
      <c r="HX176" s="19"/>
      <c r="HY176" s="19"/>
      <c r="HZ176" s="19"/>
      <c r="IA176" s="19"/>
      <c r="IB176" s="19"/>
      <c r="IC176" s="19"/>
      <c r="ID176" s="19"/>
      <c r="IE176" s="19"/>
      <c r="IF176" s="19"/>
      <c r="IG176" s="19"/>
      <c r="IH176" s="19"/>
      <c r="II176" s="19"/>
      <c r="IJ176" s="19"/>
      <c r="IK176" s="19"/>
      <c r="IL176" s="19"/>
      <c r="IM176" s="19"/>
      <c r="IN176" s="19"/>
      <c r="IO176" s="19"/>
      <c r="IP176" s="19"/>
      <c r="IQ176" s="19"/>
      <c r="IR176" s="19"/>
      <c r="IS176" s="19"/>
      <c r="IT176" s="19"/>
      <c r="IU176" s="19"/>
      <c r="IV176" s="19"/>
    </row>
    <row r="177" spans="2:256" ht="51" hidden="1" customHeight="1" x14ac:dyDescent="0.2">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19"/>
      <c r="DQ177" s="19"/>
      <c r="DR177" s="19"/>
      <c r="DS177" s="19"/>
      <c r="DT177" s="19"/>
      <c r="DU177" s="19"/>
      <c r="DV177" s="19"/>
      <c r="DW177" s="19"/>
      <c r="DX177" s="19"/>
      <c r="DY177" s="19"/>
      <c r="DZ177" s="19"/>
      <c r="EA177" s="19"/>
      <c r="EB177" s="19"/>
      <c r="EC177" s="19"/>
      <c r="ED177" s="19"/>
      <c r="EE177" s="19"/>
      <c r="EF177" s="19"/>
      <c r="EG177" s="19"/>
      <c r="EH177" s="19"/>
      <c r="EI177" s="19"/>
      <c r="EJ177" s="19"/>
      <c r="EK177" s="19"/>
      <c r="EL177" s="19"/>
      <c r="EM177" s="19"/>
      <c r="EN177" s="19"/>
      <c r="EO177" s="19"/>
      <c r="EP177" s="19"/>
      <c r="EQ177" s="19"/>
      <c r="ER177" s="19"/>
      <c r="ES177" s="19"/>
      <c r="ET177" s="19"/>
      <c r="EU177" s="19"/>
      <c r="EV177" s="19"/>
      <c r="EW177" s="19"/>
      <c r="EX177" s="19"/>
      <c r="EY177" s="19"/>
      <c r="EZ177" s="19"/>
      <c r="FA177" s="19"/>
      <c r="FB177" s="19"/>
      <c r="FC177" s="19"/>
      <c r="FD177" s="19"/>
      <c r="FE177" s="19"/>
      <c r="FF177" s="19"/>
      <c r="FG177" s="19"/>
      <c r="FH177" s="19"/>
      <c r="FI177" s="19"/>
      <c r="FJ177" s="19"/>
      <c r="FK177" s="19"/>
      <c r="FL177" s="19"/>
      <c r="FM177" s="19"/>
      <c r="FN177" s="19"/>
      <c r="FO177" s="19"/>
      <c r="FP177" s="19"/>
      <c r="FQ177" s="19"/>
      <c r="FR177" s="19"/>
      <c r="FS177" s="19"/>
      <c r="FT177" s="19"/>
      <c r="FU177" s="19"/>
      <c r="FV177" s="19"/>
      <c r="FW177" s="19"/>
      <c r="FX177" s="19"/>
      <c r="FY177" s="19"/>
      <c r="FZ177" s="19"/>
      <c r="GA177" s="19"/>
      <c r="GB177" s="19"/>
      <c r="GC177" s="19"/>
      <c r="GD177" s="19"/>
      <c r="GE177" s="19"/>
      <c r="GF177" s="19"/>
      <c r="GG177" s="19"/>
      <c r="GH177" s="19"/>
      <c r="GI177" s="19"/>
      <c r="GJ177" s="19"/>
      <c r="GK177" s="19"/>
      <c r="GL177" s="19"/>
      <c r="GM177" s="19"/>
      <c r="GN177" s="19"/>
      <c r="GO177" s="19"/>
      <c r="GP177" s="19"/>
      <c r="GQ177" s="19"/>
      <c r="GR177" s="19"/>
      <c r="GS177" s="19"/>
      <c r="GT177" s="19"/>
      <c r="GU177" s="19"/>
      <c r="GV177" s="19"/>
      <c r="GW177" s="19"/>
      <c r="GX177" s="19"/>
      <c r="GY177" s="19"/>
      <c r="GZ177" s="19"/>
      <c r="HA177" s="19"/>
      <c r="HB177" s="19"/>
      <c r="HC177" s="19"/>
      <c r="HD177" s="19"/>
      <c r="HE177" s="19"/>
      <c r="HF177" s="19"/>
      <c r="HG177" s="19"/>
      <c r="HH177" s="19"/>
      <c r="HI177" s="19"/>
      <c r="HJ177" s="19"/>
      <c r="HK177" s="19"/>
      <c r="HL177" s="19"/>
      <c r="HM177" s="19"/>
      <c r="HN177" s="19"/>
      <c r="HO177" s="19"/>
      <c r="HP177" s="19"/>
      <c r="HQ177" s="19"/>
      <c r="HR177" s="19"/>
      <c r="HS177" s="19"/>
      <c r="HT177" s="19"/>
      <c r="HU177" s="19"/>
      <c r="HV177" s="19"/>
      <c r="HW177" s="19"/>
      <c r="HX177" s="19"/>
      <c r="HY177" s="19"/>
      <c r="HZ177" s="19"/>
      <c r="IA177" s="19"/>
      <c r="IB177" s="19"/>
      <c r="IC177" s="19"/>
      <c r="ID177" s="19"/>
      <c r="IE177" s="19"/>
      <c r="IF177" s="19"/>
      <c r="IG177" s="19"/>
      <c r="IH177" s="19"/>
      <c r="II177" s="19"/>
      <c r="IJ177" s="19"/>
      <c r="IK177" s="19"/>
      <c r="IL177" s="19"/>
      <c r="IM177" s="19"/>
      <c r="IN177" s="19"/>
      <c r="IO177" s="19"/>
      <c r="IP177" s="19"/>
      <c r="IQ177" s="19"/>
      <c r="IR177" s="19"/>
      <c r="IS177" s="19"/>
      <c r="IT177" s="19"/>
      <c r="IU177" s="19"/>
      <c r="IV177" s="19"/>
    </row>
    <row r="178" spans="2:256" ht="51" hidden="1" customHeight="1" x14ac:dyDescent="0.2">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19"/>
      <c r="DQ178" s="19"/>
      <c r="DR178" s="19"/>
      <c r="DS178" s="19"/>
      <c r="DT178" s="19"/>
      <c r="DU178" s="19"/>
      <c r="DV178" s="19"/>
      <c r="DW178" s="19"/>
      <c r="DX178" s="19"/>
      <c r="DY178" s="19"/>
      <c r="DZ178" s="19"/>
      <c r="EA178" s="19"/>
      <c r="EB178" s="19"/>
      <c r="EC178" s="19"/>
      <c r="ED178" s="19"/>
      <c r="EE178" s="19"/>
      <c r="EF178" s="19"/>
      <c r="EG178" s="19"/>
      <c r="EH178" s="19"/>
      <c r="EI178" s="19"/>
      <c r="EJ178" s="19"/>
      <c r="EK178" s="19"/>
      <c r="EL178" s="19"/>
      <c r="EM178" s="19"/>
      <c r="EN178" s="19"/>
      <c r="EO178" s="19"/>
      <c r="EP178" s="19"/>
      <c r="EQ178" s="19"/>
      <c r="ER178" s="19"/>
      <c r="ES178" s="19"/>
      <c r="ET178" s="19"/>
      <c r="EU178" s="19"/>
      <c r="EV178" s="19"/>
      <c r="EW178" s="19"/>
      <c r="EX178" s="19"/>
      <c r="EY178" s="19"/>
      <c r="EZ178" s="19"/>
      <c r="FA178" s="19"/>
      <c r="FB178" s="19"/>
      <c r="FC178" s="19"/>
      <c r="FD178" s="19"/>
      <c r="FE178" s="19"/>
      <c r="FF178" s="19"/>
      <c r="FG178" s="19"/>
      <c r="FH178" s="19"/>
      <c r="FI178" s="19"/>
      <c r="FJ178" s="19"/>
      <c r="FK178" s="19"/>
      <c r="FL178" s="19"/>
      <c r="FM178" s="19"/>
      <c r="FN178" s="19"/>
      <c r="FO178" s="19"/>
      <c r="FP178" s="19"/>
      <c r="FQ178" s="19"/>
      <c r="FR178" s="19"/>
      <c r="FS178" s="19"/>
      <c r="FT178" s="19"/>
      <c r="FU178" s="19"/>
      <c r="FV178" s="19"/>
      <c r="FW178" s="19"/>
      <c r="FX178" s="19"/>
      <c r="FY178" s="19"/>
      <c r="FZ178" s="19"/>
      <c r="GA178" s="19"/>
      <c r="GB178" s="19"/>
      <c r="GC178" s="19"/>
      <c r="GD178" s="19"/>
      <c r="GE178" s="19"/>
      <c r="GF178" s="19"/>
      <c r="GG178" s="19"/>
      <c r="GH178" s="19"/>
      <c r="GI178" s="19"/>
      <c r="GJ178" s="19"/>
      <c r="GK178" s="19"/>
      <c r="GL178" s="19"/>
      <c r="GM178" s="19"/>
      <c r="GN178" s="19"/>
      <c r="GO178" s="19"/>
      <c r="GP178" s="19"/>
      <c r="GQ178" s="19"/>
      <c r="GR178" s="19"/>
      <c r="GS178" s="19"/>
      <c r="GT178" s="19"/>
      <c r="GU178" s="19"/>
      <c r="GV178" s="19"/>
      <c r="GW178" s="19"/>
      <c r="GX178" s="19"/>
      <c r="GY178" s="19"/>
      <c r="GZ178" s="19"/>
      <c r="HA178" s="19"/>
      <c r="HB178" s="19"/>
      <c r="HC178" s="19"/>
      <c r="HD178" s="19"/>
      <c r="HE178" s="19"/>
      <c r="HF178" s="19"/>
      <c r="HG178" s="19"/>
      <c r="HH178" s="19"/>
      <c r="HI178" s="19"/>
      <c r="HJ178" s="19"/>
      <c r="HK178" s="19"/>
      <c r="HL178" s="19"/>
      <c r="HM178" s="19"/>
      <c r="HN178" s="19"/>
      <c r="HO178" s="19"/>
      <c r="HP178" s="19"/>
      <c r="HQ178" s="19"/>
      <c r="HR178" s="19"/>
      <c r="HS178" s="19"/>
      <c r="HT178" s="19"/>
      <c r="HU178" s="19"/>
      <c r="HV178" s="19"/>
      <c r="HW178" s="19"/>
      <c r="HX178" s="19"/>
      <c r="HY178" s="19"/>
      <c r="HZ178" s="19"/>
      <c r="IA178" s="19"/>
      <c r="IB178" s="19"/>
      <c r="IC178" s="19"/>
      <c r="ID178" s="19"/>
      <c r="IE178" s="19"/>
      <c r="IF178" s="19"/>
      <c r="IG178" s="19"/>
      <c r="IH178" s="19"/>
      <c r="II178" s="19"/>
      <c r="IJ178" s="19"/>
      <c r="IK178" s="19"/>
      <c r="IL178" s="19"/>
      <c r="IM178" s="19"/>
      <c r="IN178" s="19"/>
      <c r="IO178" s="19"/>
      <c r="IP178" s="19"/>
      <c r="IQ178" s="19"/>
      <c r="IR178" s="19"/>
      <c r="IS178" s="19"/>
      <c r="IT178" s="19"/>
      <c r="IU178" s="19"/>
      <c r="IV178" s="19"/>
    </row>
    <row r="179" spans="2:256" ht="51" hidden="1" customHeight="1" x14ac:dyDescent="0.2">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19"/>
      <c r="DQ179" s="19"/>
      <c r="DR179" s="19"/>
      <c r="DS179" s="19"/>
      <c r="DT179" s="19"/>
      <c r="DU179" s="19"/>
      <c r="DV179" s="19"/>
      <c r="DW179" s="19"/>
      <c r="DX179" s="19"/>
      <c r="DY179" s="19"/>
      <c r="DZ179" s="19"/>
      <c r="EA179" s="19"/>
      <c r="EB179" s="19"/>
      <c r="EC179" s="19"/>
      <c r="ED179" s="19"/>
      <c r="EE179" s="19"/>
      <c r="EF179" s="19"/>
      <c r="EG179" s="19"/>
      <c r="EH179" s="19"/>
      <c r="EI179" s="19"/>
      <c r="EJ179" s="19"/>
      <c r="EK179" s="19"/>
      <c r="EL179" s="19"/>
      <c r="EM179" s="19"/>
      <c r="EN179" s="19"/>
      <c r="EO179" s="19"/>
      <c r="EP179" s="19"/>
      <c r="EQ179" s="19"/>
      <c r="ER179" s="19"/>
      <c r="ES179" s="19"/>
      <c r="ET179" s="19"/>
      <c r="EU179" s="19"/>
      <c r="EV179" s="19"/>
      <c r="EW179" s="19"/>
      <c r="EX179" s="19"/>
      <c r="EY179" s="19"/>
      <c r="EZ179" s="19"/>
      <c r="FA179" s="19"/>
      <c r="FB179" s="19"/>
      <c r="FC179" s="19"/>
      <c r="FD179" s="19"/>
      <c r="FE179" s="19"/>
      <c r="FF179" s="19"/>
      <c r="FG179" s="19"/>
      <c r="FH179" s="19"/>
      <c r="FI179" s="19"/>
      <c r="FJ179" s="19"/>
      <c r="FK179" s="19"/>
      <c r="FL179" s="19"/>
      <c r="FM179" s="19"/>
      <c r="FN179" s="19"/>
      <c r="FO179" s="19"/>
      <c r="FP179" s="19"/>
      <c r="FQ179" s="19"/>
      <c r="FR179" s="19"/>
      <c r="FS179" s="19"/>
      <c r="FT179" s="19"/>
      <c r="FU179" s="19"/>
      <c r="FV179" s="19"/>
      <c r="FW179" s="19"/>
      <c r="FX179" s="19"/>
      <c r="FY179" s="19"/>
      <c r="FZ179" s="19"/>
      <c r="GA179" s="19"/>
      <c r="GB179" s="19"/>
      <c r="GC179" s="19"/>
      <c r="GD179" s="19"/>
      <c r="GE179" s="19"/>
      <c r="GF179" s="19"/>
      <c r="GG179" s="19"/>
      <c r="GH179" s="19"/>
      <c r="GI179" s="19"/>
      <c r="GJ179" s="19"/>
      <c r="GK179" s="19"/>
      <c r="GL179" s="19"/>
      <c r="GM179" s="19"/>
      <c r="GN179" s="19"/>
      <c r="GO179" s="19"/>
      <c r="GP179" s="19"/>
      <c r="GQ179" s="19"/>
      <c r="GR179" s="19"/>
      <c r="GS179" s="19"/>
      <c r="GT179" s="19"/>
      <c r="GU179" s="19"/>
      <c r="GV179" s="19"/>
      <c r="GW179" s="19"/>
      <c r="GX179" s="19"/>
      <c r="GY179" s="19"/>
      <c r="GZ179" s="19"/>
      <c r="HA179" s="19"/>
      <c r="HB179" s="19"/>
      <c r="HC179" s="19"/>
      <c r="HD179" s="19"/>
      <c r="HE179" s="19"/>
      <c r="HF179" s="19"/>
      <c r="HG179" s="19"/>
      <c r="HH179" s="19"/>
      <c r="HI179" s="19"/>
      <c r="HJ179" s="19"/>
      <c r="HK179" s="19"/>
      <c r="HL179" s="19"/>
      <c r="HM179" s="19"/>
      <c r="HN179" s="19"/>
      <c r="HO179" s="19"/>
      <c r="HP179" s="19"/>
      <c r="HQ179" s="19"/>
      <c r="HR179" s="19"/>
      <c r="HS179" s="19"/>
      <c r="HT179" s="19"/>
      <c r="HU179" s="19"/>
      <c r="HV179" s="19"/>
      <c r="HW179" s="19"/>
      <c r="HX179" s="19"/>
      <c r="HY179" s="19"/>
      <c r="HZ179" s="19"/>
      <c r="IA179" s="19"/>
      <c r="IB179" s="19"/>
      <c r="IC179" s="19"/>
      <c r="ID179" s="19"/>
      <c r="IE179" s="19"/>
      <c r="IF179" s="19"/>
      <c r="IG179" s="19"/>
      <c r="IH179" s="19"/>
      <c r="II179" s="19"/>
      <c r="IJ179" s="19"/>
      <c r="IK179" s="19"/>
      <c r="IL179" s="19"/>
      <c r="IM179" s="19"/>
      <c r="IN179" s="19"/>
      <c r="IO179" s="19"/>
      <c r="IP179" s="19"/>
      <c r="IQ179" s="19"/>
      <c r="IR179" s="19"/>
      <c r="IS179" s="19"/>
      <c r="IT179" s="19"/>
      <c r="IU179" s="19"/>
      <c r="IV179" s="19"/>
    </row>
    <row r="180" spans="2:256" ht="51" hidden="1" customHeight="1" x14ac:dyDescent="0.2">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19"/>
      <c r="DQ180" s="19"/>
      <c r="DR180" s="19"/>
      <c r="DS180" s="19"/>
      <c r="DT180" s="19"/>
      <c r="DU180" s="19"/>
      <c r="DV180" s="19"/>
      <c r="DW180" s="19"/>
      <c r="DX180" s="19"/>
      <c r="DY180" s="19"/>
      <c r="DZ180" s="19"/>
      <c r="EA180" s="19"/>
      <c r="EB180" s="19"/>
      <c r="EC180" s="19"/>
      <c r="ED180" s="19"/>
      <c r="EE180" s="19"/>
      <c r="EF180" s="19"/>
      <c r="EG180" s="19"/>
      <c r="EH180" s="19"/>
      <c r="EI180" s="19"/>
      <c r="EJ180" s="19"/>
      <c r="EK180" s="19"/>
      <c r="EL180" s="19"/>
      <c r="EM180" s="19"/>
      <c r="EN180" s="19"/>
      <c r="EO180" s="19"/>
      <c r="EP180" s="19"/>
      <c r="EQ180" s="19"/>
      <c r="ER180" s="19"/>
      <c r="ES180" s="19"/>
      <c r="ET180" s="19"/>
      <c r="EU180" s="19"/>
      <c r="EV180" s="19"/>
      <c r="EW180" s="19"/>
      <c r="EX180" s="19"/>
      <c r="EY180" s="19"/>
      <c r="EZ180" s="19"/>
      <c r="FA180" s="19"/>
      <c r="FB180" s="19"/>
      <c r="FC180" s="19"/>
      <c r="FD180" s="19"/>
      <c r="FE180" s="19"/>
      <c r="FF180" s="19"/>
      <c r="FG180" s="19"/>
      <c r="FH180" s="19"/>
      <c r="FI180" s="19"/>
      <c r="FJ180" s="19"/>
      <c r="FK180" s="19"/>
      <c r="FL180" s="19"/>
      <c r="FM180" s="19"/>
      <c r="FN180" s="19"/>
      <c r="FO180" s="19"/>
      <c r="FP180" s="19"/>
      <c r="FQ180" s="19"/>
      <c r="FR180" s="19"/>
      <c r="FS180" s="19"/>
      <c r="FT180" s="19"/>
      <c r="FU180" s="19"/>
      <c r="FV180" s="19"/>
      <c r="FW180" s="19"/>
      <c r="FX180" s="19"/>
      <c r="FY180" s="19"/>
      <c r="FZ180" s="19"/>
      <c r="GA180" s="19"/>
      <c r="GB180" s="19"/>
      <c r="GC180" s="19"/>
      <c r="GD180" s="19"/>
      <c r="GE180" s="19"/>
      <c r="GF180" s="19"/>
      <c r="GG180" s="19"/>
      <c r="GH180" s="19"/>
      <c r="GI180" s="19"/>
      <c r="GJ180" s="19"/>
      <c r="GK180" s="19"/>
      <c r="GL180" s="19"/>
      <c r="GM180" s="19"/>
      <c r="GN180" s="19"/>
      <c r="GO180" s="19"/>
      <c r="GP180" s="19"/>
      <c r="GQ180" s="19"/>
      <c r="GR180" s="19"/>
      <c r="GS180" s="19"/>
      <c r="GT180" s="19"/>
      <c r="GU180" s="19"/>
      <c r="GV180" s="19"/>
      <c r="GW180" s="19"/>
      <c r="GX180" s="19"/>
      <c r="GY180" s="19"/>
      <c r="GZ180" s="19"/>
      <c r="HA180" s="19"/>
      <c r="HB180" s="19"/>
      <c r="HC180" s="19"/>
      <c r="HD180" s="19"/>
      <c r="HE180" s="19"/>
      <c r="HF180" s="19"/>
      <c r="HG180" s="19"/>
      <c r="HH180" s="19"/>
      <c r="HI180" s="19"/>
      <c r="HJ180" s="19"/>
      <c r="HK180" s="19"/>
      <c r="HL180" s="19"/>
      <c r="HM180" s="19"/>
      <c r="HN180" s="19"/>
      <c r="HO180" s="19"/>
      <c r="HP180" s="19"/>
      <c r="HQ180" s="19"/>
      <c r="HR180" s="19"/>
      <c r="HS180" s="19"/>
      <c r="HT180" s="19"/>
      <c r="HU180" s="19"/>
      <c r="HV180" s="19"/>
      <c r="HW180" s="19"/>
      <c r="HX180" s="19"/>
      <c r="HY180" s="19"/>
      <c r="HZ180" s="19"/>
      <c r="IA180" s="19"/>
      <c r="IB180" s="19"/>
      <c r="IC180" s="19"/>
      <c r="ID180" s="19"/>
      <c r="IE180" s="19"/>
      <c r="IF180" s="19"/>
      <c r="IG180" s="19"/>
      <c r="IH180" s="19"/>
      <c r="II180" s="19"/>
      <c r="IJ180" s="19"/>
      <c r="IK180" s="19"/>
      <c r="IL180" s="19"/>
      <c r="IM180" s="19"/>
      <c r="IN180" s="19"/>
      <c r="IO180" s="19"/>
      <c r="IP180" s="19"/>
      <c r="IQ180" s="19"/>
      <c r="IR180" s="19"/>
      <c r="IS180" s="19"/>
      <c r="IT180" s="19"/>
      <c r="IU180" s="19"/>
      <c r="IV180" s="19"/>
    </row>
    <row r="181" spans="2:256" ht="51" hidden="1" customHeight="1" x14ac:dyDescent="0.2">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19"/>
      <c r="DQ181" s="19"/>
      <c r="DR181" s="19"/>
      <c r="DS181" s="19"/>
      <c r="DT181" s="19"/>
      <c r="DU181" s="19"/>
      <c r="DV181" s="19"/>
      <c r="DW181" s="19"/>
      <c r="DX181" s="19"/>
      <c r="DY181" s="19"/>
      <c r="DZ181" s="19"/>
      <c r="EA181" s="19"/>
      <c r="EB181" s="19"/>
      <c r="EC181" s="19"/>
      <c r="ED181" s="19"/>
      <c r="EE181" s="19"/>
      <c r="EF181" s="19"/>
      <c r="EG181" s="19"/>
      <c r="EH181" s="19"/>
      <c r="EI181" s="19"/>
      <c r="EJ181" s="19"/>
      <c r="EK181" s="19"/>
      <c r="EL181" s="19"/>
      <c r="EM181" s="19"/>
      <c r="EN181" s="19"/>
      <c r="EO181" s="19"/>
      <c r="EP181" s="19"/>
      <c r="EQ181" s="19"/>
      <c r="ER181" s="19"/>
      <c r="ES181" s="19"/>
      <c r="ET181" s="19"/>
      <c r="EU181" s="19"/>
      <c r="EV181" s="19"/>
      <c r="EW181" s="19"/>
      <c r="EX181" s="19"/>
      <c r="EY181" s="19"/>
      <c r="EZ181" s="19"/>
      <c r="FA181" s="19"/>
      <c r="FB181" s="19"/>
      <c r="FC181" s="19"/>
      <c r="FD181" s="19"/>
      <c r="FE181" s="19"/>
      <c r="FF181" s="19"/>
      <c r="FG181" s="19"/>
      <c r="FH181" s="19"/>
      <c r="FI181" s="19"/>
      <c r="FJ181" s="19"/>
      <c r="FK181" s="19"/>
      <c r="FL181" s="19"/>
      <c r="FM181" s="19"/>
      <c r="FN181" s="19"/>
      <c r="FO181" s="19"/>
      <c r="FP181" s="19"/>
      <c r="FQ181" s="19"/>
      <c r="FR181" s="19"/>
      <c r="FS181" s="19"/>
      <c r="FT181" s="19"/>
      <c r="FU181" s="19"/>
      <c r="FV181" s="19"/>
      <c r="FW181" s="19"/>
      <c r="FX181" s="19"/>
      <c r="FY181" s="19"/>
      <c r="FZ181" s="19"/>
      <c r="GA181" s="19"/>
      <c r="GB181" s="19"/>
      <c r="GC181" s="19"/>
      <c r="GD181" s="19"/>
      <c r="GE181" s="19"/>
      <c r="GF181" s="19"/>
      <c r="GG181" s="19"/>
      <c r="GH181" s="19"/>
      <c r="GI181" s="19"/>
      <c r="GJ181" s="19"/>
      <c r="GK181" s="19"/>
      <c r="GL181" s="19"/>
      <c r="GM181" s="19"/>
      <c r="GN181" s="19"/>
      <c r="GO181" s="19"/>
      <c r="GP181" s="19"/>
      <c r="GQ181" s="19"/>
      <c r="GR181" s="19"/>
      <c r="GS181" s="19"/>
      <c r="GT181" s="19"/>
      <c r="GU181" s="19"/>
      <c r="GV181" s="19"/>
      <c r="GW181" s="19"/>
      <c r="GX181" s="19"/>
      <c r="GY181" s="19"/>
      <c r="GZ181" s="19"/>
      <c r="HA181" s="19"/>
      <c r="HB181" s="19"/>
      <c r="HC181" s="19"/>
      <c r="HD181" s="19"/>
      <c r="HE181" s="19"/>
      <c r="HF181" s="19"/>
      <c r="HG181" s="19"/>
      <c r="HH181" s="19"/>
      <c r="HI181" s="19"/>
      <c r="HJ181" s="19"/>
      <c r="HK181" s="19"/>
      <c r="HL181" s="19"/>
      <c r="HM181" s="19"/>
      <c r="HN181" s="19"/>
      <c r="HO181" s="19"/>
      <c r="HP181" s="19"/>
      <c r="HQ181" s="19"/>
      <c r="HR181" s="19"/>
      <c r="HS181" s="19"/>
      <c r="HT181" s="19"/>
      <c r="HU181" s="19"/>
      <c r="HV181" s="19"/>
      <c r="HW181" s="19"/>
      <c r="HX181" s="19"/>
      <c r="HY181" s="19"/>
      <c r="HZ181" s="19"/>
      <c r="IA181" s="19"/>
      <c r="IB181" s="19"/>
      <c r="IC181" s="19"/>
      <c r="ID181" s="19"/>
      <c r="IE181" s="19"/>
      <c r="IF181" s="19"/>
      <c r="IG181" s="19"/>
      <c r="IH181" s="19"/>
      <c r="II181" s="19"/>
      <c r="IJ181" s="19"/>
      <c r="IK181" s="19"/>
      <c r="IL181" s="19"/>
      <c r="IM181" s="19"/>
      <c r="IN181" s="19"/>
      <c r="IO181" s="19"/>
      <c r="IP181" s="19"/>
      <c r="IQ181" s="19"/>
      <c r="IR181" s="19"/>
      <c r="IS181" s="19"/>
      <c r="IT181" s="19"/>
      <c r="IU181" s="19"/>
      <c r="IV181" s="19"/>
    </row>
    <row r="182" spans="2:256" ht="51" hidden="1" customHeight="1" x14ac:dyDescent="0.2">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19"/>
      <c r="DQ182" s="19"/>
      <c r="DR182" s="19"/>
      <c r="DS182" s="19"/>
      <c r="DT182" s="19"/>
      <c r="DU182" s="19"/>
      <c r="DV182" s="19"/>
      <c r="DW182" s="19"/>
      <c r="DX182" s="19"/>
      <c r="DY182" s="19"/>
      <c r="DZ182" s="19"/>
      <c r="EA182" s="19"/>
      <c r="EB182" s="19"/>
      <c r="EC182" s="19"/>
      <c r="ED182" s="19"/>
      <c r="EE182" s="19"/>
      <c r="EF182" s="19"/>
      <c r="EG182" s="19"/>
      <c r="EH182" s="19"/>
      <c r="EI182" s="19"/>
      <c r="EJ182" s="19"/>
      <c r="EK182" s="19"/>
      <c r="EL182" s="19"/>
      <c r="EM182" s="19"/>
      <c r="EN182" s="19"/>
      <c r="EO182" s="19"/>
      <c r="EP182" s="19"/>
      <c r="EQ182" s="19"/>
      <c r="ER182" s="19"/>
      <c r="ES182" s="19"/>
      <c r="ET182" s="19"/>
      <c r="EU182" s="19"/>
      <c r="EV182" s="19"/>
      <c r="EW182" s="19"/>
      <c r="EX182" s="19"/>
      <c r="EY182" s="19"/>
      <c r="EZ182" s="19"/>
      <c r="FA182" s="19"/>
      <c r="FB182" s="19"/>
      <c r="FC182" s="19"/>
      <c r="FD182" s="19"/>
      <c r="FE182" s="19"/>
      <c r="FF182" s="19"/>
      <c r="FG182" s="19"/>
      <c r="FH182" s="19"/>
      <c r="FI182" s="19"/>
      <c r="FJ182" s="19"/>
      <c r="FK182" s="19"/>
      <c r="FL182" s="19"/>
      <c r="FM182" s="19"/>
      <c r="FN182" s="19"/>
      <c r="FO182" s="19"/>
      <c r="FP182" s="19"/>
      <c r="FQ182" s="19"/>
      <c r="FR182" s="19"/>
      <c r="FS182" s="19"/>
      <c r="FT182" s="19"/>
      <c r="FU182" s="19"/>
      <c r="FV182" s="19"/>
      <c r="FW182" s="19"/>
      <c r="FX182" s="19"/>
      <c r="FY182" s="19"/>
      <c r="FZ182" s="19"/>
      <c r="GA182" s="19"/>
      <c r="GB182" s="19"/>
      <c r="GC182" s="19"/>
      <c r="GD182" s="19"/>
      <c r="GE182" s="19"/>
      <c r="GF182" s="19"/>
      <c r="GG182" s="19"/>
      <c r="GH182" s="19"/>
      <c r="GI182" s="19"/>
      <c r="GJ182" s="19"/>
      <c r="GK182" s="19"/>
      <c r="GL182" s="19"/>
      <c r="GM182" s="19"/>
      <c r="GN182" s="19"/>
      <c r="GO182" s="19"/>
      <c r="GP182" s="19"/>
      <c r="GQ182" s="19"/>
      <c r="GR182" s="19"/>
      <c r="GS182" s="19"/>
      <c r="GT182" s="19"/>
      <c r="GU182" s="19"/>
      <c r="GV182" s="19"/>
      <c r="GW182" s="19"/>
      <c r="GX182" s="19"/>
      <c r="GY182" s="19"/>
      <c r="GZ182" s="19"/>
      <c r="HA182" s="19"/>
      <c r="HB182" s="19"/>
      <c r="HC182" s="19"/>
      <c r="HD182" s="19"/>
      <c r="HE182" s="19"/>
      <c r="HF182" s="19"/>
      <c r="HG182" s="19"/>
      <c r="HH182" s="19"/>
      <c r="HI182" s="19"/>
      <c r="HJ182" s="19"/>
      <c r="HK182" s="19"/>
      <c r="HL182" s="19"/>
      <c r="HM182" s="19"/>
      <c r="HN182" s="19"/>
      <c r="HO182" s="19"/>
      <c r="HP182" s="19"/>
      <c r="HQ182" s="19"/>
      <c r="HR182" s="19"/>
      <c r="HS182" s="19"/>
      <c r="HT182" s="19"/>
      <c r="HU182" s="19"/>
      <c r="HV182" s="19"/>
      <c r="HW182" s="19"/>
      <c r="HX182" s="19"/>
      <c r="HY182" s="19"/>
      <c r="HZ182" s="19"/>
      <c r="IA182" s="19"/>
      <c r="IB182" s="19"/>
      <c r="IC182" s="19"/>
      <c r="ID182" s="19"/>
      <c r="IE182" s="19"/>
      <c r="IF182" s="19"/>
      <c r="IG182" s="19"/>
      <c r="IH182" s="19"/>
      <c r="II182" s="19"/>
      <c r="IJ182" s="19"/>
      <c r="IK182" s="19"/>
      <c r="IL182" s="19"/>
      <c r="IM182" s="19"/>
      <c r="IN182" s="19"/>
      <c r="IO182" s="19"/>
      <c r="IP182" s="19"/>
      <c r="IQ182" s="19"/>
      <c r="IR182" s="19"/>
      <c r="IS182" s="19"/>
      <c r="IT182" s="19"/>
      <c r="IU182" s="19"/>
      <c r="IV182" s="19"/>
    </row>
    <row r="183" spans="2:256" ht="51" hidden="1" customHeight="1" x14ac:dyDescent="0.2">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row>
    <row r="184" spans="2:256" ht="51" hidden="1" customHeight="1" x14ac:dyDescent="0.2">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19"/>
      <c r="DQ184" s="19"/>
      <c r="DR184" s="19"/>
      <c r="DS184" s="19"/>
      <c r="DT184" s="19"/>
      <c r="DU184" s="19"/>
      <c r="DV184" s="19"/>
      <c r="DW184" s="19"/>
      <c r="DX184" s="19"/>
      <c r="DY184" s="19"/>
      <c r="DZ184" s="19"/>
      <c r="EA184" s="19"/>
      <c r="EB184" s="19"/>
      <c r="EC184" s="19"/>
      <c r="ED184" s="19"/>
      <c r="EE184" s="19"/>
      <c r="EF184" s="19"/>
      <c r="EG184" s="19"/>
      <c r="EH184" s="19"/>
      <c r="EI184" s="19"/>
      <c r="EJ184" s="19"/>
      <c r="EK184" s="19"/>
      <c r="EL184" s="19"/>
      <c r="EM184" s="19"/>
      <c r="EN184" s="19"/>
      <c r="EO184" s="19"/>
      <c r="EP184" s="19"/>
      <c r="EQ184" s="19"/>
      <c r="ER184" s="19"/>
      <c r="ES184" s="19"/>
      <c r="ET184" s="19"/>
      <c r="EU184" s="19"/>
      <c r="EV184" s="19"/>
      <c r="EW184" s="19"/>
      <c r="EX184" s="19"/>
      <c r="EY184" s="19"/>
      <c r="EZ184" s="19"/>
      <c r="FA184" s="19"/>
      <c r="FB184" s="19"/>
      <c r="FC184" s="19"/>
      <c r="FD184" s="19"/>
      <c r="FE184" s="19"/>
      <c r="FF184" s="19"/>
      <c r="FG184" s="19"/>
      <c r="FH184" s="19"/>
      <c r="FI184" s="19"/>
      <c r="FJ184" s="19"/>
      <c r="FK184" s="19"/>
      <c r="FL184" s="19"/>
      <c r="FM184" s="19"/>
      <c r="FN184" s="19"/>
      <c r="FO184" s="19"/>
      <c r="FP184" s="19"/>
      <c r="FQ184" s="19"/>
      <c r="FR184" s="19"/>
      <c r="FS184" s="19"/>
      <c r="FT184" s="19"/>
      <c r="FU184" s="19"/>
      <c r="FV184" s="19"/>
      <c r="FW184" s="19"/>
      <c r="FX184" s="19"/>
      <c r="FY184" s="19"/>
      <c r="FZ184" s="19"/>
      <c r="GA184" s="19"/>
      <c r="GB184" s="19"/>
      <c r="GC184" s="19"/>
      <c r="GD184" s="19"/>
      <c r="GE184" s="19"/>
      <c r="GF184" s="19"/>
      <c r="GG184" s="19"/>
      <c r="GH184" s="19"/>
      <c r="GI184" s="19"/>
      <c r="GJ184" s="19"/>
      <c r="GK184" s="19"/>
      <c r="GL184" s="19"/>
      <c r="GM184" s="19"/>
      <c r="GN184" s="19"/>
      <c r="GO184" s="19"/>
      <c r="GP184" s="19"/>
      <c r="GQ184" s="19"/>
      <c r="GR184" s="19"/>
      <c r="GS184" s="19"/>
      <c r="GT184" s="19"/>
      <c r="GU184" s="19"/>
      <c r="GV184" s="19"/>
      <c r="GW184" s="19"/>
      <c r="GX184" s="19"/>
      <c r="GY184" s="19"/>
      <c r="GZ184" s="19"/>
      <c r="HA184" s="19"/>
      <c r="HB184" s="19"/>
      <c r="HC184" s="19"/>
      <c r="HD184" s="19"/>
      <c r="HE184" s="19"/>
      <c r="HF184" s="19"/>
      <c r="HG184" s="19"/>
      <c r="HH184" s="19"/>
      <c r="HI184" s="19"/>
      <c r="HJ184" s="19"/>
      <c r="HK184" s="19"/>
      <c r="HL184" s="19"/>
      <c r="HM184" s="19"/>
      <c r="HN184" s="19"/>
      <c r="HO184" s="19"/>
      <c r="HP184" s="19"/>
      <c r="HQ184" s="19"/>
      <c r="HR184" s="19"/>
      <c r="HS184" s="19"/>
      <c r="HT184" s="19"/>
      <c r="HU184" s="19"/>
      <c r="HV184" s="19"/>
      <c r="HW184" s="19"/>
      <c r="HX184" s="19"/>
      <c r="HY184" s="19"/>
      <c r="HZ184" s="19"/>
      <c r="IA184" s="19"/>
      <c r="IB184" s="19"/>
      <c r="IC184" s="19"/>
      <c r="ID184" s="19"/>
      <c r="IE184" s="19"/>
      <c r="IF184" s="19"/>
      <c r="IG184" s="19"/>
      <c r="IH184" s="19"/>
      <c r="II184" s="19"/>
      <c r="IJ184" s="19"/>
      <c r="IK184" s="19"/>
      <c r="IL184" s="19"/>
      <c r="IM184" s="19"/>
      <c r="IN184" s="19"/>
      <c r="IO184" s="19"/>
      <c r="IP184" s="19"/>
      <c r="IQ184" s="19"/>
      <c r="IR184" s="19"/>
      <c r="IS184" s="19"/>
      <c r="IT184" s="19"/>
      <c r="IU184" s="19"/>
      <c r="IV184" s="19"/>
    </row>
    <row r="185" spans="2:256" ht="51" hidden="1" customHeight="1" x14ac:dyDescent="0.2">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19"/>
      <c r="DQ185" s="19"/>
      <c r="DR185" s="19"/>
      <c r="DS185" s="19"/>
      <c r="DT185" s="19"/>
      <c r="DU185" s="19"/>
      <c r="DV185" s="19"/>
      <c r="DW185" s="19"/>
      <c r="DX185" s="19"/>
      <c r="DY185" s="19"/>
      <c r="DZ185" s="19"/>
      <c r="EA185" s="19"/>
      <c r="EB185" s="19"/>
      <c r="EC185" s="19"/>
      <c r="ED185" s="19"/>
      <c r="EE185" s="19"/>
      <c r="EF185" s="19"/>
      <c r="EG185" s="19"/>
      <c r="EH185" s="19"/>
      <c r="EI185" s="19"/>
      <c r="EJ185" s="19"/>
      <c r="EK185" s="19"/>
      <c r="EL185" s="19"/>
      <c r="EM185" s="19"/>
      <c r="EN185" s="19"/>
      <c r="EO185" s="19"/>
      <c r="EP185" s="19"/>
      <c r="EQ185" s="19"/>
      <c r="ER185" s="19"/>
      <c r="ES185" s="19"/>
      <c r="ET185" s="19"/>
      <c r="EU185" s="19"/>
      <c r="EV185" s="19"/>
      <c r="EW185" s="19"/>
      <c r="EX185" s="19"/>
      <c r="EY185" s="19"/>
      <c r="EZ185" s="19"/>
      <c r="FA185" s="19"/>
      <c r="FB185" s="19"/>
      <c r="FC185" s="19"/>
      <c r="FD185" s="19"/>
      <c r="FE185" s="19"/>
      <c r="FF185" s="19"/>
      <c r="FG185" s="19"/>
      <c r="FH185" s="19"/>
      <c r="FI185" s="19"/>
      <c r="FJ185" s="19"/>
      <c r="FK185" s="19"/>
      <c r="FL185" s="19"/>
      <c r="FM185" s="19"/>
      <c r="FN185" s="19"/>
      <c r="FO185" s="19"/>
      <c r="FP185" s="19"/>
      <c r="FQ185" s="19"/>
      <c r="FR185" s="19"/>
      <c r="FS185" s="19"/>
      <c r="FT185" s="19"/>
      <c r="FU185" s="19"/>
      <c r="FV185" s="19"/>
      <c r="FW185" s="19"/>
      <c r="FX185" s="19"/>
      <c r="FY185" s="19"/>
      <c r="FZ185" s="19"/>
      <c r="GA185" s="19"/>
      <c r="GB185" s="19"/>
      <c r="GC185" s="19"/>
      <c r="GD185" s="19"/>
      <c r="GE185" s="19"/>
      <c r="GF185" s="19"/>
      <c r="GG185" s="19"/>
      <c r="GH185" s="19"/>
      <c r="GI185" s="19"/>
      <c r="GJ185" s="19"/>
      <c r="GK185" s="19"/>
      <c r="GL185" s="19"/>
      <c r="GM185" s="19"/>
      <c r="GN185" s="19"/>
      <c r="GO185" s="19"/>
      <c r="GP185" s="19"/>
      <c r="GQ185" s="19"/>
      <c r="GR185" s="19"/>
      <c r="GS185" s="19"/>
      <c r="GT185" s="19"/>
      <c r="GU185" s="19"/>
      <c r="GV185" s="19"/>
      <c r="GW185" s="19"/>
      <c r="GX185" s="19"/>
      <c r="GY185" s="19"/>
      <c r="GZ185" s="19"/>
      <c r="HA185" s="19"/>
      <c r="HB185" s="19"/>
      <c r="HC185" s="19"/>
      <c r="HD185" s="19"/>
      <c r="HE185" s="19"/>
      <c r="HF185" s="19"/>
      <c r="HG185" s="19"/>
      <c r="HH185" s="19"/>
      <c r="HI185" s="19"/>
      <c r="HJ185" s="19"/>
      <c r="HK185" s="19"/>
      <c r="HL185" s="19"/>
      <c r="HM185" s="19"/>
      <c r="HN185" s="19"/>
      <c r="HO185" s="19"/>
      <c r="HP185" s="19"/>
      <c r="HQ185" s="19"/>
      <c r="HR185" s="19"/>
      <c r="HS185" s="19"/>
      <c r="HT185" s="19"/>
      <c r="HU185" s="19"/>
      <c r="HV185" s="19"/>
      <c r="HW185" s="19"/>
      <c r="HX185" s="19"/>
      <c r="HY185" s="19"/>
      <c r="HZ185" s="19"/>
      <c r="IA185" s="19"/>
      <c r="IB185" s="19"/>
      <c r="IC185" s="19"/>
      <c r="ID185" s="19"/>
      <c r="IE185" s="19"/>
      <c r="IF185" s="19"/>
      <c r="IG185" s="19"/>
      <c r="IH185" s="19"/>
      <c r="II185" s="19"/>
      <c r="IJ185" s="19"/>
      <c r="IK185" s="19"/>
      <c r="IL185" s="19"/>
      <c r="IM185" s="19"/>
      <c r="IN185" s="19"/>
      <c r="IO185" s="19"/>
      <c r="IP185" s="19"/>
      <c r="IQ185" s="19"/>
      <c r="IR185" s="19"/>
      <c r="IS185" s="19"/>
      <c r="IT185" s="19"/>
      <c r="IU185" s="19"/>
      <c r="IV185" s="19"/>
    </row>
    <row r="186" spans="2:256" ht="51" hidden="1" customHeight="1" x14ac:dyDescent="0.2">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19"/>
      <c r="DQ186" s="19"/>
      <c r="DR186" s="19"/>
      <c r="DS186" s="19"/>
      <c r="DT186" s="19"/>
      <c r="DU186" s="19"/>
      <c r="DV186" s="19"/>
      <c r="DW186" s="19"/>
      <c r="DX186" s="19"/>
      <c r="DY186" s="19"/>
      <c r="DZ186" s="19"/>
      <c r="EA186" s="19"/>
      <c r="EB186" s="19"/>
      <c r="EC186" s="19"/>
      <c r="ED186" s="19"/>
      <c r="EE186" s="19"/>
      <c r="EF186" s="19"/>
      <c r="EG186" s="19"/>
      <c r="EH186" s="19"/>
      <c r="EI186" s="19"/>
      <c r="EJ186" s="19"/>
      <c r="EK186" s="19"/>
      <c r="EL186" s="19"/>
      <c r="EM186" s="19"/>
      <c r="EN186" s="19"/>
      <c r="EO186" s="19"/>
      <c r="EP186" s="19"/>
      <c r="EQ186" s="19"/>
      <c r="ER186" s="19"/>
      <c r="ES186" s="19"/>
      <c r="ET186" s="19"/>
      <c r="EU186" s="19"/>
      <c r="EV186" s="19"/>
      <c r="EW186" s="19"/>
      <c r="EX186" s="19"/>
      <c r="EY186" s="19"/>
      <c r="EZ186" s="19"/>
      <c r="FA186" s="19"/>
      <c r="FB186" s="19"/>
      <c r="FC186" s="19"/>
      <c r="FD186" s="19"/>
      <c r="FE186" s="19"/>
      <c r="FF186" s="19"/>
      <c r="FG186" s="19"/>
      <c r="FH186" s="19"/>
      <c r="FI186" s="19"/>
      <c r="FJ186" s="19"/>
      <c r="FK186" s="19"/>
      <c r="FL186" s="19"/>
      <c r="FM186" s="19"/>
      <c r="FN186" s="19"/>
      <c r="FO186" s="19"/>
      <c r="FP186" s="19"/>
      <c r="FQ186" s="19"/>
      <c r="FR186" s="19"/>
      <c r="FS186" s="19"/>
      <c r="FT186" s="19"/>
      <c r="FU186" s="19"/>
      <c r="FV186" s="19"/>
      <c r="FW186" s="19"/>
      <c r="FX186" s="19"/>
      <c r="FY186" s="19"/>
      <c r="FZ186" s="19"/>
      <c r="GA186" s="19"/>
      <c r="GB186" s="19"/>
      <c r="GC186" s="19"/>
      <c r="GD186" s="19"/>
      <c r="GE186" s="19"/>
      <c r="GF186" s="19"/>
      <c r="GG186" s="19"/>
      <c r="GH186" s="19"/>
      <c r="GI186" s="19"/>
      <c r="GJ186" s="19"/>
      <c r="GK186" s="19"/>
      <c r="GL186" s="19"/>
      <c r="GM186" s="19"/>
      <c r="GN186" s="19"/>
      <c r="GO186" s="19"/>
      <c r="GP186" s="19"/>
      <c r="GQ186" s="19"/>
      <c r="GR186" s="19"/>
      <c r="GS186" s="19"/>
      <c r="GT186" s="19"/>
      <c r="GU186" s="19"/>
      <c r="GV186" s="19"/>
      <c r="GW186" s="19"/>
      <c r="GX186" s="19"/>
      <c r="GY186" s="19"/>
      <c r="GZ186" s="19"/>
      <c r="HA186" s="19"/>
      <c r="HB186" s="19"/>
      <c r="HC186" s="19"/>
      <c r="HD186" s="19"/>
      <c r="HE186" s="19"/>
      <c r="HF186" s="19"/>
      <c r="HG186" s="19"/>
      <c r="HH186" s="19"/>
      <c r="HI186" s="19"/>
      <c r="HJ186" s="19"/>
      <c r="HK186" s="19"/>
      <c r="HL186" s="19"/>
      <c r="HM186" s="19"/>
      <c r="HN186" s="19"/>
      <c r="HO186" s="19"/>
      <c r="HP186" s="19"/>
      <c r="HQ186" s="19"/>
      <c r="HR186" s="19"/>
      <c r="HS186" s="19"/>
      <c r="HT186" s="19"/>
      <c r="HU186" s="19"/>
      <c r="HV186" s="19"/>
      <c r="HW186" s="19"/>
      <c r="HX186" s="19"/>
      <c r="HY186" s="19"/>
      <c r="HZ186" s="19"/>
      <c r="IA186" s="19"/>
      <c r="IB186" s="19"/>
      <c r="IC186" s="19"/>
      <c r="ID186" s="19"/>
      <c r="IE186" s="19"/>
      <c r="IF186" s="19"/>
      <c r="IG186" s="19"/>
      <c r="IH186" s="19"/>
      <c r="II186" s="19"/>
      <c r="IJ186" s="19"/>
      <c r="IK186" s="19"/>
      <c r="IL186" s="19"/>
      <c r="IM186" s="19"/>
      <c r="IN186" s="19"/>
      <c r="IO186" s="19"/>
      <c r="IP186" s="19"/>
      <c r="IQ186" s="19"/>
      <c r="IR186" s="19"/>
      <c r="IS186" s="19"/>
      <c r="IT186" s="19"/>
      <c r="IU186" s="19"/>
      <c r="IV186" s="19"/>
    </row>
    <row r="187" spans="2:256" ht="51" hidden="1" customHeight="1" x14ac:dyDescent="0.2">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19"/>
      <c r="DQ187" s="19"/>
      <c r="DR187" s="19"/>
      <c r="DS187" s="19"/>
      <c r="DT187" s="19"/>
      <c r="DU187" s="19"/>
      <c r="DV187" s="19"/>
      <c r="DW187" s="19"/>
      <c r="DX187" s="19"/>
      <c r="DY187" s="19"/>
      <c r="DZ187" s="19"/>
      <c r="EA187" s="19"/>
      <c r="EB187" s="19"/>
      <c r="EC187" s="19"/>
      <c r="ED187" s="19"/>
      <c r="EE187" s="19"/>
      <c r="EF187" s="19"/>
      <c r="EG187" s="19"/>
      <c r="EH187" s="19"/>
      <c r="EI187" s="19"/>
      <c r="EJ187" s="19"/>
      <c r="EK187" s="19"/>
      <c r="EL187" s="19"/>
      <c r="EM187" s="19"/>
      <c r="EN187" s="19"/>
      <c r="EO187" s="19"/>
      <c r="EP187" s="19"/>
      <c r="EQ187" s="19"/>
      <c r="ER187" s="19"/>
      <c r="ES187" s="19"/>
      <c r="ET187" s="19"/>
      <c r="EU187" s="19"/>
      <c r="EV187" s="19"/>
      <c r="EW187" s="19"/>
      <c r="EX187" s="19"/>
      <c r="EY187" s="19"/>
      <c r="EZ187" s="19"/>
      <c r="FA187" s="19"/>
      <c r="FB187" s="19"/>
      <c r="FC187" s="19"/>
      <c r="FD187" s="19"/>
      <c r="FE187" s="19"/>
      <c r="FF187" s="19"/>
      <c r="FG187" s="19"/>
      <c r="FH187" s="19"/>
      <c r="FI187" s="19"/>
      <c r="FJ187" s="19"/>
      <c r="FK187" s="19"/>
      <c r="FL187" s="19"/>
      <c r="FM187" s="19"/>
      <c r="FN187" s="19"/>
      <c r="FO187" s="19"/>
      <c r="FP187" s="19"/>
      <c r="FQ187" s="19"/>
      <c r="FR187" s="19"/>
      <c r="FS187" s="19"/>
      <c r="FT187" s="19"/>
      <c r="FU187" s="19"/>
      <c r="FV187" s="19"/>
      <c r="FW187" s="19"/>
      <c r="FX187" s="19"/>
      <c r="FY187" s="19"/>
      <c r="FZ187" s="19"/>
      <c r="GA187" s="19"/>
      <c r="GB187" s="19"/>
      <c r="GC187" s="19"/>
      <c r="GD187" s="19"/>
      <c r="GE187" s="19"/>
      <c r="GF187" s="19"/>
      <c r="GG187" s="19"/>
      <c r="GH187" s="19"/>
      <c r="GI187" s="19"/>
      <c r="GJ187" s="19"/>
      <c r="GK187" s="19"/>
      <c r="GL187" s="19"/>
      <c r="GM187" s="19"/>
      <c r="GN187" s="19"/>
      <c r="GO187" s="19"/>
      <c r="GP187" s="19"/>
      <c r="GQ187" s="19"/>
      <c r="GR187" s="19"/>
      <c r="GS187" s="19"/>
      <c r="GT187" s="19"/>
      <c r="GU187" s="19"/>
      <c r="GV187" s="19"/>
      <c r="GW187" s="19"/>
      <c r="GX187" s="19"/>
      <c r="GY187" s="19"/>
      <c r="GZ187" s="19"/>
      <c r="HA187" s="19"/>
      <c r="HB187" s="19"/>
      <c r="HC187" s="19"/>
      <c r="HD187" s="19"/>
      <c r="HE187" s="19"/>
      <c r="HF187" s="19"/>
      <c r="HG187" s="19"/>
      <c r="HH187" s="19"/>
      <c r="HI187" s="19"/>
      <c r="HJ187" s="19"/>
      <c r="HK187" s="19"/>
      <c r="HL187" s="19"/>
      <c r="HM187" s="19"/>
      <c r="HN187" s="19"/>
      <c r="HO187" s="19"/>
      <c r="HP187" s="19"/>
      <c r="HQ187" s="19"/>
      <c r="HR187" s="19"/>
      <c r="HS187" s="19"/>
      <c r="HT187" s="19"/>
      <c r="HU187" s="19"/>
      <c r="HV187" s="19"/>
      <c r="HW187" s="19"/>
      <c r="HX187" s="19"/>
      <c r="HY187" s="19"/>
      <c r="HZ187" s="19"/>
      <c r="IA187" s="19"/>
      <c r="IB187" s="19"/>
      <c r="IC187" s="19"/>
      <c r="ID187" s="19"/>
      <c r="IE187" s="19"/>
      <c r="IF187" s="19"/>
      <c r="IG187" s="19"/>
      <c r="IH187" s="19"/>
      <c r="II187" s="19"/>
      <c r="IJ187" s="19"/>
      <c r="IK187" s="19"/>
      <c r="IL187" s="19"/>
      <c r="IM187" s="19"/>
      <c r="IN187" s="19"/>
      <c r="IO187" s="19"/>
      <c r="IP187" s="19"/>
      <c r="IQ187" s="19"/>
      <c r="IR187" s="19"/>
      <c r="IS187" s="19"/>
      <c r="IT187" s="19"/>
      <c r="IU187" s="19"/>
      <c r="IV187" s="19"/>
    </row>
    <row r="188" spans="2:256" ht="51" hidden="1" customHeight="1" x14ac:dyDescent="0.2">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19"/>
      <c r="DQ188" s="19"/>
      <c r="DR188" s="19"/>
      <c r="DS188" s="19"/>
      <c r="DT188" s="19"/>
      <c r="DU188" s="19"/>
      <c r="DV188" s="19"/>
      <c r="DW188" s="19"/>
      <c r="DX188" s="19"/>
      <c r="DY188" s="19"/>
      <c r="DZ188" s="19"/>
      <c r="EA188" s="19"/>
      <c r="EB188" s="19"/>
      <c r="EC188" s="19"/>
      <c r="ED188" s="19"/>
      <c r="EE188" s="19"/>
      <c r="EF188" s="19"/>
      <c r="EG188" s="19"/>
      <c r="EH188" s="19"/>
      <c r="EI188" s="19"/>
      <c r="EJ188" s="19"/>
      <c r="EK188" s="19"/>
      <c r="EL188" s="19"/>
      <c r="EM188" s="19"/>
      <c r="EN188" s="19"/>
      <c r="EO188" s="19"/>
      <c r="EP188" s="19"/>
      <c r="EQ188" s="19"/>
      <c r="ER188" s="19"/>
      <c r="ES188" s="19"/>
      <c r="ET188" s="19"/>
      <c r="EU188" s="19"/>
      <c r="EV188" s="19"/>
      <c r="EW188" s="19"/>
      <c r="EX188" s="19"/>
      <c r="EY188" s="19"/>
      <c r="EZ188" s="19"/>
      <c r="FA188" s="19"/>
      <c r="FB188" s="19"/>
      <c r="FC188" s="19"/>
      <c r="FD188" s="19"/>
      <c r="FE188" s="19"/>
      <c r="FF188" s="19"/>
      <c r="FG188" s="19"/>
      <c r="FH188" s="19"/>
      <c r="FI188" s="19"/>
      <c r="FJ188" s="19"/>
      <c r="FK188" s="19"/>
      <c r="FL188" s="19"/>
      <c r="FM188" s="19"/>
      <c r="FN188" s="19"/>
      <c r="FO188" s="19"/>
      <c r="FP188" s="19"/>
      <c r="FQ188" s="19"/>
      <c r="FR188" s="19"/>
      <c r="FS188" s="19"/>
      <c r="FT188" s="19"/>
      <c r="FU188" s="19"/>
      <c r="FV188" s="19"/>
      <c r="FW188" s="19"/>
      <c r="FX188" s="19"/>
      <c r="FY188" s="19"/>
      <c r="FZ188" s="19"/>
      <c r="GA188" s="19"/>
      <c r="GB188" s="19"/>
      <c r="GC188" s="19"/>
      <c r="GD188" s="19"/>
      <c r="GE188" s="19"/>
      <c r="GF188" s="19"/>
      <c r="GG188" s="19"/>
      <c r="GH188" s="19"/>
      <c r="GI188" s="19"/>
      <c r="GJ188" s="19"/>
      <c r="GK188" s="19"/>
      <c r="GL188" s="19"/>
      <c r="GM188" s="19"/>
      <c r="GN188" s="19"/>
      <c r="GO188" s="19"/>
      <c r="GP188" s="19"/>
      <c r="GQ188" s="19"/>
      <c r="GR188" s="19"/>
      <c r="GS188" s="19"/>
      <c r="GT188" s="19"/>
      <c r="GU188" s="19"/>
      <c r="GV188" s="19"/>
      <c r="GW188" s="19"/>
      <c r="GX188" s="19"/>
      <c r="GY188" s="19"/>
      <c r="GZ188" s="19"/>
      <c r="HA188" s="19"/>
      <c r="HB188" s="19"/>
      <c r="HC188" s="19"/>
      <c r="HD188" s="19"/>
      <c r="HE188" s="19"/>
      <c r="HF188" s="19"/>
      <c r="HG188" s="19"/>
      <c r="HH188" s="19"/>
      <c r="HI188" s="19"/>
      <c r="HJ188" s="19"/>
      <c r="HK188" s="19"/>
      <c r="HL188" s="19"/>
      <c r="HM188" s="19"/>
      <c r="HN188" s="19"/>
      <c r="HO188" s="19"/>
      <c r="HP188" s="19"/>
      <c r="HQ188" s="19"/>
      <c r="HR188" s="19"/>
      <c r="HS188" s="19"/>
      <c r="HT188" s="19"/>
      <c r="HU188" s="19"/>
      <c r="HV188" s="19"/>
      <c r="HW188" s="19"/>
      <c r="HX188" s="19"/>
      <c r="HY188" s="19"/>
      <c r="HZ188" s="19"/>
      <c r="IA188" s="19"/>
      <c r="IB188" s="19"/>
      <c r="IC188" s="19"/>
      <c r="ID188" s="19"/>
      <c r="IE188" s="19"/>
      <c r="IF188" s="19"/>
      <c r="IG188" s="19"/>
      <c r="IH188" s="19"/>
      <c r="II188" s="19"/>
      <c r="IJ188" s="19"/>
      <c r="IK188" s="19"/>
      <c r="IL188" s="19"/>
      <c r="IM188" s="19"/>
      <c r="IN188" s="19"/>
      <c r="IO188" s="19"/>
      <c r="IP188" s="19"/>
      <c r="IQ188" s="19"/>
      <c r="IR188" s="19"/>
      <c r="IS188" s="19"/>
      <c r="IT188" s="19"/>
      <c r="IU188" s="19"/>
      <c r="IV188" s="19"/>
    </row>
    <row r="189" spans="2:256" ht="51" hidden="1" customHeight="1" x14ac:dyDescent="0.2">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19"/>
      <c r="DQ189" s="19"/>
      <c r="DR189" s="19"/>
      <c r="DS189" s="19"/>
      <c r="DT189" s="19"/>
      <c r="DU189" s="19"/>
      <c r="DV189" s="19"/>
      <c r="DW189" s="19"/>
      <c r="DX189" s="19"/>
      <c r="DY189" s="19"/>
      <c r="DZ189" s="19"/>
      <c r="EA189" s="19"/>
      <c r="EB189" s="19"/>
      <c r="EC189" s="19"/>
      <c r="ED189" s="19"/>
      <c r="EE189" s="19"/>
      <c r="EF189" s="19"/>
      <c r="EG189" s="19"/>
      <c r="EH189" s="19"/>
      <c r="EI189" s="19"/>
      <c r="EJ189" s="19"/>
      <c r="EK189" s="19"/>
      <c r="EL189" s="19"/>
      <c r="EM189" s="19"/>
      <c r="EN189" s="19"/>
      <c r="EO189" s="19"/>
      <c r="EP189" s="19"/>
      <c r="EQ189" s="19"/>
      <c r="ER189" s="19"/>
      <c r="ES189" s="19"/>
      <c r="ET189" s="19"/>
      <c r="EU189" s="19"/>
      <c r="EV189" s="19"/>
      <c r="EW189" s="19"/>
      <c r="EX189" s="19"/>
      <c r="EY189" s="19"/>
      <c r="EZ189" s="19"/>
      <c r="FA189" s="19"/>
      <c r="FB189" s="19"/>
      <c r="FC189" s="19"/>
      <c r="FD189" s="19"/>
      <c r="FE189" s="19"/>
      <c r="FF189" s="19"/>
      <c r="FG189" s="19"/>
      <c r="FH189" s="19"/>
      <c r="FI189" s="19"/>
      <c r="FJ189" s="19"/>
      <c r="FK189" s="19"/>
      <c r="FL189" s="19"/>
      <c r="FM189" s="19"/>
      <c r="FN189" s="19"/>
      <c r="FO189" s="19"/>
      <c r="FP189" s="19"/>
      <c r="FQ189" s="19"/>
      <c r="FR189" s="19"/>
      <c r="FS189" s="19"/>
      <c r="FT189" s="19"/>
      <c r="FU189" s="19"/>
      <c r="FV189" s="19"/>
      <c r="FW189" s="19"/>
      <c r="FX189" s="19"/>
      <c r="FY189" s="19"/>
      <c r="FZ189" s="19"/>
      <c r="GA189" s="19"/>
      <c r="GB189" s="19"/>
      <c r="GC189" s="19"/>
      <c r="GD189" s="19"/>
      <c r="GE189" s="19"/>
      <c r="GF189" s="19"/>
      <c r="GG189" s="19"/>
      <c r="GH189" s="19"/>
      <c r="GI189" s="19"/>
      <c r="GJ189" s="19"/>
      <c r="GK189" s="19"/>
      <c r="GL189" s="19"/>
      <c r="GM189" s="19"/>
      <c r="GN189" s="19"/>
      <c r="GO189" s="19"/>
      <c r="GP189" s="19"/>
      <c r="GQ189" s="19"/>
      <c r="GR189" s="19"/>
      <c r="GS189" s="19"/>
      <c r="GT189" s="19"/>
      <c r="GU189" s="19"/>
      <c r="GV189" s="19"/>
      <c r="GW189" s="19"/>
      <c r="GX189" s="19"/>
      <c r="GY189" s="19"/>
      <c r="GZ189" s="19"/>
      <c r="HA189" s="19"/>
      <c r="HB189" s="19"/>
      <c r="HC189" s="19"/>
      <c r="HD189" s="19"/>
      <c r="HE189" s="19"/>
      <c r="HF189" s="19"/>
      <c r="HG189" s="19"/>
      <c r="HH189" s="19"/>
      <c r="HI189" s="19"/>
      <c r="HJ189" s="19"/>
      <c r="HK189" s="19"/>
      <c r="HL189" s="19"/>
      <c r="HM189" s="19"/>
      <c r="HN189" s="19"/>
      <c r="HO189" s="19"/>
      <c r="HP189" s="19"/>
      <c r="HQ189" s="19"/>
      <c r="HR189" s="19"/>
      <c r="HS189" s="19"/>
      <c r="HT189" s="19"/>
      <c r="HU189" s="19"/>
      <c r="HV189" s="19"/>
      <c r="HW189" s="19"/>
      <c r="HX189" s="19"/>
      <c r="HY189" s="19"/>
      <c r="HZ189" s="19"/>
      <c r="IA189" s="19"/>
      <c r="IB189" s="19"/>
      <c r="IC189" s="19"/>
      <c r="ID189" s="19"/>
      <c r="IE189" s="19"/>
      <c r="IF189" s="19"/>
      <c r="IG189" s="19"/>
      <c r="IH189" s="19"/>
      <c r="II189" s="19"/>
      <c r="IJ189" s="19"/>
      <c r="IK189" s="19"/>
      <c r="IL189" s="19"/>
      <c r="IM189" s="19"/>
      <c r="IN189" s="19"/>
      <c r="IO189" s="19"/>
      <c r="IP189" s="19"/>
      <c r="IQ189" s="19"/>
      <c r="IR189" s="19"/>
      <c r="IS189" s="19"/>
      <c r="IT189" s="19"/>
      <c r="IU189" s="19"/>
      <c r="IV189" s="19"/>
    </row>
    <row r="190" spans="2:256" ht="51" hidden="1" customHeight="1" x14ac:dyDescent="0.2">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19"/>
      <c r="DQ190" s="19"/>
      <c r="DR190" s="19"/>
      <c r="DS190" s="19"/>
      <c r="DT190" s="19"/>
      <c r="DU190" s="19"/>
      <c r="DV190" s="19"/>
      <c r="DW190" s="19"/>
      <c r="DX190" s="19"/>
      <c r="DY190" s="19"/>
      <c r="DZ190" s="19"/>
      <c r="EA190" s="19"/>
      <c r="EB190" s="19"/>
      <c r="EC190" s="19"/>
      <c r="ED190" s="19"/>
      <c r="EE190" s="19"/>
      <c r="EF190" s="19"/>
      <c r="EG190" s="19"/>
      <c r="EH190" s="19"/>
      <c r="EI190" s="19"/>
      <c r="EJ190" s="19"/>
      <c r="EK190" s="19"/>
      <c r="EL190" s="19"/>
      <c r="EM190" s="19"/>
      <c r="EN190" s="19"/>
      <c r="EO190" s="19"/>
      <c r="EP190" s="19"/>
      <c r="EQ190" s="19"/>
      <c r="ER190" s="19"/>
      <c r="ES190" s="19"/>
      <c r="ET190" s="19"/>
      <c r="EU190" s="19"/>
      <c r="EV190" s="19"/>
      <c r="EW190" s="19"/>
      <c r="EX190" s="19"/>
      <c r="EY190" s="19"/>
      <c r="EZ190" s="19"/>
      <c r="FA190" s="19"/>
      <c r="FB190" s="19"/>
      <c r="FC190" s="19"/>
      <c r="FD190" s="19"/>
      <c r="FE190" s="19"/>
      <c r="FF190" s="19"/>
      <c r="FG190" s="19"/>
      <c r="FH190" s="19"/>
      <c r="FI190" s="19"/>
      <c r="FJ190" s="19"/>
      <c r="FK190" s="19"/>
      <c r="FL190" s="19"/>
      <c r="FM190" s="19"/>
      <c r="FN190" s="19"/>
      <c r="FO190" s="19"/>
      <c r="FP190" s="19"/>
      <c r="FQ190" s="19"/>
      <c r="FR190" s="19"/>
      <c r="FS190" s="19"/>
      <c r="FT190" s="19"/>
      <c r="FU190" s="19"/>
      <c r="FV190" s="19"/>
      <c r="FW190" s="19"/>
      <c r="FX190" s="19"/>
      <c r="FY190" s="19"/>
      <c r="FZ190" s="19"/>
      <c r="GA190" s="19"/>
      <c r="GB190" s="19"/>
      <c r="GC190" s="19"/>
      <c r="GD190" s="19"/>
      <c r="GE190" s="19"/>
      <c r="GF190" s="19"/>
      <c r="GG190" s="19"/>
      <c r="GH190" s="19"/>
      <c r="GI190" s="19"/>
      <c r="GJ190" s="19"/>
      <c r="GK190" s="19"/>
      <c r="GL190" s="19"/>
      <c r="GM190" s="19"/>
      <c r="GN190" s="19"/>
      <c r="GO190" s="19"/>
      <c r="GP190" s="19"/>
      <c r="GQ190" s="19"/>
      <c r="GR190" s="19"/>
      <c r="GS190" s="19"/>
      <c r="GT190" s="19"/>
      <c r="GU190" s="19"/>
      <c r="GV190" s="19"/>
      <c r="GW190" s="19"/>
      <c r="GX190" s="19"/>
      <c r="GY190" s="19"/>
      <c r="GZ190" s="19"/>
      <c r="HA190" s="19"/>
      <c r="HB190" s="19"/>
      <c r="HC190" s="19"/>
      <c r="HD190" s="19"/>
      <c r="HE190" s="19"/>
      <c r="HF190" s="19"/>
      <c r="HG190" s="19"/>
      <c r="HH190" s="19"/>
      <c r="HI190" s="19"/>
      <c r="HJ190" s="19"/>
      <c r="HK190" s="19"/>
      <c r="HL190" s="19"/>
      <c r="HM190" s="19"/>
      <c r="HN190" s="19"/>
      <c r="HO190" s="19"/>
      <c r="HP190" s="19"/>
      <c r="HQ190" s="19"/>
      <c r="HR190" s="19"/>
      <c r="HS190" s="19"/>
      <c r="HT190" s="19"/>
      <c r="HU190" s="19"/>
      <c r="HV190" s="19"/>
      <c r="HW190" s="19"/>
      <c r="HX190" s="19"/>
      <c r="HY190" s="19"/>
      <c r="HZ190" s="19"/>
      <c r="IA190" s="19"/>
      <c r="IB190" s="19"/>
      <c r="IC190" s="19"/>
      <c r="ID190" s="19"/>
      <c r="IE190" s="19"/>
      <c r="IF190" s="19"/>
      <c r="IG190" s="19"/>
      <c r="IH190" s="19"/>
      <c r="II190" s="19"/>
      <c r="IJ190" s="19"/>
      <c r="IK190" s="19"/>
      <c r="IL190" s="19"/>
      <c r="IM190" s="19"/>
      <c r="IN190" s="19"/>
      <c r="IO190" s="19"/>
      <c r="IP190" s="19"/>
      <c r="IQ190" s="19"/>
      <c r="IR190" s="19"/>
      <c r="IS190" s="19"/>
      <c r="IT190" s="19"/>
      <c r="IU190" s="19"/>
      <c r="IV190" s="19"/>
    </row>
    <row r="191" spans="2:256" ht="51" hidden="1" customHeight="1" x14ac:dyDescent="0.2">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19"/>
      <c r="DQ191" s="19"/>
      <c r="DR191" s="19"/>
      <c r="DS191" s="19"/>
      <c r="DT191" s="19"/>
      <c r="DU191" s="19"/>
      <c r="DV191" s="19"/>
      <c r="DW191" s="19"/>
      <c r="DX191" s="19"/>
      <c r="DY191" s="19"/>
      <c r="DZ191" s="19"/>
      <c r="EA191" s="19"/>
      <c r="EB191" s="19"/>
      <c r="EC191" s="19"/>
      <c r="ED191" s="19"/>
      <c r="EE191" s="19"/>
      <c r="EF191" s="19"/>
      <c r="EG191" s="19"/>
      <c r="EH191" s="19"/>
      <c r="EI191" s="19"/>
      <c r="EJ191" s="19"/>
      <c r="EK191" s="19"/>
      <c r="EL191" s="19"/>
      <c r="EM191" s="19"/>
      <c r="EN191" s="19"/>
      <c r="EO191" s="19"/>
      <c r="EP191" s="19"/>
      <c r="EQ191" s="19"/>
      <c r="ER191" s="19"/>
      <c r="ES191" s="19"/>
      <c r="ET191" s="19"/>
      <c r="EU191" s="19"/>
      <c r="EV191" s="19"/>
      <c r="EW191" s="19"/>
      <c r="EX191" s="19"/>
      <c r="EY191" s="19"/>
      <c r="EZ191" s="19"/>
      <c r="FA191" s="19"/>
      <c r="FB191" s="19"/>
      <c r="FC191" s="19"/>
      <c r="FD191" s="19"/>
      <c r="FE191" s="19"/>
      <c r="FF191" s="19"/>
      <c r="FG191" s="19"/>
      <c r="FH191" s="19"/>
      <c r="FI191" s="19"/>
      <c r="FJ191" s="19"/>
      <c r="FK191" s="19"/>
      <c r="FL191" s="19"/>
      <c r="FM191" s="19"/>
      <c r="FN191" s="19"/>
      <c r="FO191" s="19"/>
      <c r="FP191" s="19"/>
      <c r="FQ191" s="19"/>
      <c r="FR191" s="19"/>
      <c r="FS191" s="19"/>
      <c r="FT191" s="19"/>
      <c r="FU191" s="19"/>
      <c r="FV191" s="19"/>
      <c r="FW191" s="19"/>
      <c r="FX191" s="19"/>
      <c r="FY191" s="19"/>
      <c r="FZ191" s="19"/>
      <c r="GA191" s="19"/>
      <c r="GB191" s="19"/>
      <c r="GC191" s="19"/>
      <c r="GD191" s="19"/>
      <c r="GE191" s="19"/>
      <c r="GF191" s="19"/>
      <c r="GG191" s="19"/>
      <c r="GH191" s="19"/>
      <c r="GI191" s="19"/>
      <c r="GJ191" s="19"/>
      <c r="GK191" s="19"/>
      <c r="GL191" s="19"/>
      <c r="GM191" s="19"/>
      <c r="GN191" s="19"/>
      <c r="GO191" s="19"/>
      <c r="GP191" s="19"/>
      <c r="GQ191" s="19"/>
      <c r="GR191" s="19"/>
      <c r="GS191" s="19"/>
      <c r="GT191" s="19"/>
      <c r="GU191" s="19"/>
      <c r="GV191" s="19"/>
      <c r="GW191" s="19"/>
      <c r="GX191" s="19"/>
      <c r="GY191" s="19"/>
      <c r="GZ191" s="19"/>
      <c r="HA191" s="19"/>
      <c r="HB191" s="19"/>
      <c r="HC191" s="19"/>
      <c r="HD191" s="19"/>
      <c r="HE191" s="19"/>
      <c r="HF191" s="19"/>
      <c r="HG191" s="19"/>
      <c r="HH191" s="19"/>
      <c r="HI191" s="19"/>
      <c r="HJ191" s="19"/>
      <c r="HK191" s="19"/>
      <c r="HL191" s="19"/>
      <c r="HM191" s="19"/>
      <c r="HN191" s="19"/>
      <c r="HO191" s="19"/>
      <c r="HP191" s="19"/>
      <c r="HQ191" s="19"/>
      <c r="HR191" s="19"/>
      <c r="HS191" s="19"/>
      <c r="HT191" s="19"/>
      <c r="HU191" s="19"/>
      <c r="HV191" s="19"/>
      <c r="HW191" s="19"/>
      <c r="HX191" s="19"/>
      <c r="HY191" s="19"/>
      <c r="HZ191" s="19"/>
      <c r="IA191" s="19"/>
      <c r="IB191" s="19"/>
      <c r="IC191" s="19"/>
      <c r="ID191" s="19"/>
      <c r="IE191" s="19"/>
      <c r="IF191" s="19"/>
      <c r="IG191" s="19"/>
      <c r="IH191" s="19"/>
      <c r="II191" s="19"/>
      <c r="IJ191" s="19"/>
      <c r="IK191" s="19"/>
      <c r="IL191" s="19"/>
      <c r="IM191" s="19"/>
      <c r="IN191" s="19"/>
      <c r="IO191" s="19"/>
      <c r="IP191" s="19"/>
      <c r="IQ191" s="19"/>
      <c r="IR191" s="19"/>
      <c r="IS191" s="19"/>
      <c r="IT191" s="19"/>
      <c r="IU191" s="19"/>
      <c r="IV191" s="19"/>
    </row>
    <row r="192" spans="2:256" ht="51" hidden="1" customHeight="1" x14ac:dyDescent="0.2">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19"/>
      <c r="DQ192" s="19"/>
      <c r="DR192" s="19"/>
      <c r="DS192" s="19"/>
      <c r="DT192" s="19"/>
      <c r="DU192" s="19"/>
      <c r="DV192" s="19"/>
      <c r="DW192" s="19"/>
      <c r="DX192" s="19"/>
      <c r="DY192" s="19"/>
      <c r="DZ192" s="19"/>
      <c r="EA192" s="19"/>
      <c r="EB192" s="19"/>
      <c r="EC192" s="19"/>
      <c r="ED192" s="19"/>
      <c r="EE192" s="19"/>
      <c r="EF192" s="19"/>
      <c r="EG192" s="19"/>
      <c r="EH192" s="19"/>
      <c r="EI192" s="19"/>
      <c r="EJ192" s="19"/>
      <c r="EK192" s="19"/>
      <c r="EL192" s="19"/>
      <c r="EM192" s="19"/>
      <c r="EN192" s="19"/>
      <c r="EO192" s="19"/>
      <c r="EP192" s="19"/>
      <c r="EQ192" s="19"/>
      <c r="ER192" s="19"/>
      <c r="ES192" s="19"/>
      <c r="ET192" s="19"/>
      <c r="EU192" s="19"/>
      <c r="EV192" s="19"/>
      <c r="EW192" s="19"/>
      <c r="EX192" s="19"/>
      <c r="EY192" s="19"/>
      <c r="EZ192" s="19"/>
      <c r="FA192" s="19"/>
      <c r="FB192" s="19"/>
      <c r="FC192" s="19"/>
      <c r="FD192" s="19"/>
      <c r="FE192" s="19"/>
      <c r="FF192" s="19"/>
      <c r="FG192" s="19"/>
      <c r="FH192" s="19"/>
      <c r="FI192" s="19"/>
      <c r="FJ192" s="19"/>
      <c r="FK192" s="19"/>
      <c r="FL192" s="19"/>
      <c r="FM192" s="19"/>
      <c r="FN192" s="19"/>
      <c r="FO192" s="19"/>
      <c r="FP192" s="19"/>
      <c r="FQ192" s="19"/>
      <c r="FR192" s="19"/>
      <c r="FS192" s="19"/>
      <c r="FT192" s="19"/>
      <c r="FU192" s="19"/>
      <c r="FV192" s="19"/>
      <c r="FW192" s="19"/>
      <c r="FX192" s="19"/>
      <c r="FY192" s="19"/>
      <c r="FZ192" s="19"/>
      <c r="GA192" s="19"/>
      <c r="GB192" s="19"/>
      <c r="GC192" s="19"/>
      <c r="GD192" s="19"/>
      <c r="GE192" s="19"/>
      <c r="GF192" s="19"/>
      <c r="GG192" s="19"/>
      <c r="GH192" s="19"/>
      <c r="GI192" s="19"/>
      <c r="GJ192" s="19"/>
      <c r="GK192" s="19"/>
      <c r="GL192" s="19"/>
      <c r="GM192" s="19"/>
      <c r="GN192" s="19"/>
      <c r="GO192" s="19"/>
      <c r="GP192" s="19"/>
      <c r="GQ192" s="19"/>
      <c r="GR192" s="19"/>
      <c r="GS192" s="19"/>
      <c r="GT192" s="19"/>
      <c r="GU192" s="19"/>
      <c r="GV192" s="19"/>
      <c r="GW192" s="19"/>
      <c r="GX192" s="19"/>
      <c r="GY192" s="19"/>
      <c r="GZ192" s="19"/>
      <c r="HA192" s="19"/>
      <c r="HB192" s="19"/>
      <c r="HC192" s="19"/>
      <c r="HD192" s="19"/>
      <c r="HE192" s="19"/>
      <c r="HF192" s="19"/>
      <c r="HG192" s="19"/>
      <c r="HH192" s="19"/>
      <c r="HI192" s="19"/>
      <c r="HJ192" s="19"/>
      <c r="HK192" s="19"/>
      <c r="HL192" s="19"/>
      <c r="HM192" s="19"/>
      <c r="HN192" s="19"/>
      <c r="HO192" s="19"/>
      <c r="HP192" s="19"/>
      <c r="HQ192" s="19"/>
      <c r="HR192" s="19"/>
      <c r="HS192" s="19"/>
      <c r="HT192" s="19"/>
      <c r="HU192" s="19"/>
      <c r="HV192" s="19"/>
      <c r="HW192" s="19"/>
      <c r="HX192" s="19"/>
      <c r="HY192" s="19"/>
      <c r="HZ192" s="19"/>
      <c r="IA192" s="19"/>
      <c r="IB192" s="19"/>
      <c r="IC192" s="19"/>
      <c r="ID192" s="19"/>
      <c r="IE192" s="19"/>
      <c r="IF192" s="19"/>
      <c r="IG192" s="19"/>
      <c r="IH192" s="19"/>
      <c r="II192" s="19"/>
      <c r="IJ192" s="19"/>
      <c r="IK192" s="19"/>
      <c r="IL192" s="19"/>
      <c r="IM192" s="19"/>
      <c r="IN192" s="19"/>
      <c r="IO192" s="19"/>
      <c r="IP192" s="19"/>
      <c r="IQ192" s="19"/>
      <c r="IR192" s="19"/>
      <c r="IS192" s="19"/>
      <c r="IT192" s="19"/>
      <c r="IU192" s="19"/>
      <c r="IV192" s="19"/>
    </row>
    <row r="193" spans="2:256" ht="51" hidden="1" customHeight="1" x14ac:dyDescent="0.2">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19"/>
      <c r="DQ193" s="19"/>
      <c r="DR193" s="19"/>
      <c r="DS193" s="19"/>
      <c r="DT193" s="19"/>
      <c r="DU193" s="19"/>
      <c r="DV193" s="19"/>
      <c r="DW193" s="19"/>
      <c r="DX193" s="19"/>
      <c r="DY193" s="19"/>
      <c r="DZ193" s="19"/>
      <c r="EA193" s="19"/>
      <c r="EB193" s="19"/>
      <c r="EC193" s="19"/>
      <c r="ED193" s="19"/>
      <c r="EE193" s="19"/>
      <c r="EF193" s="19"/>
      <c r="EG193" s="19"/>
      <c r="EH193" s="19"/>
      <c r="EI193" s="19"/>
      <c r="EJ193" s="19"/>
      <c r="EK193" s="19"/>
      <c r="EL193" s="19"/>
      <c r="EM193" s="19"/>
      <c r="EN193" s="19"/>
      <c r="EO193" s="19"/>
      <c r="EP193" s="19"/>
      <c r="EQ193" s="19"/>
      <c r="ER193" s="19"/>
      <c r="ES193" s="19"/>
      <c r="ET193" s="19"/>
      <c r="EU193" s="19"/>
      <c r="EV193" s="19"/>
      <c r="EW193" s="19"/>
      <c r="EX193" s="19"/>
      <c r="EY193" s="19"/>
      <c r="EZ193" s="19"/>
      <c r="FA193" s="19"/>
      <c r="FB193" s="19"/>
      <c r="FC193" s="19"/>
      <c r="FD193" s="19"/>
      <c r="FE193" s="19"/>
      <c r="FF193" s="19"/>
      <c r="FG193" s="19"/>
      <c r="FH193" s="19"/>
      <c r="FI193" s="19"/>
      <c r="FJ193" s="19"/>
      <c r="FK193" s="19"/>
      <c r="FL193" s="19"/>
      <c r="FM193" s="19"/>
      <c r="FN193" s="19"/>
      <c r="FO193" s="19"/>
      <c r="FP193" s="19"/>
      <c r="FQ193" s="19"/>
      <c r="FR193" s="19"/>
      <c r="FS193" s="19"/>
      <c r="FT193" s="19"/>
      <c r="FU193" s="19"/>
      <c r="FV193" s="19"/>
      <c r="FW193" s="19"/>
      <c r="FX193" s="19"/>
      <c r="FY193" s="19"/>
      <c r="FZ193" s="19"/>
      <c r="GA193" s="19"/>
      <c r="GB193" s="19"/>
      <c r="GC193" s="19"/>
      <c r="GD193" s="19"/>
      <c r="GE193" s="19"/>
      <c r="GF193" s="19"/>
      <c r="GG193" s="19"/>
      <c r="GH193" s="19"/>
      <c r="GI193" s="19"/>
      <c r="GJ193" s="19"/>
      <c r="GK193" s="19"/>
      <c r="GL193" s="19"/>
      <c r="GM193" s="19"/>
      <c r="GN193" s="19"/>
      <c r="GO193" s="19"/>
      <c r="GP193" s="19"/>
      <c r="GQ193" s="19"/>
      <c r="GR193" s="19"/>
      <c r="GS193" s="19"/>
      <c r="GT193" s="19"/>
      <c r="GU193" s="19"/>
      <c r="GV193" s="19"/>
      <c r="GW193" s="19"/>
      <c r="GX193" s="19"/>
      <c r="GY193" s="19"/>
      <c r="GZ193" s="19"/>
      <c r="HA193" s="19"/>
      <c r="HB193" s="19"/>
      <c r="HC193" s="19"/>
      <c r="HD193" s="19"/>
      <c r="HE193" s="19"/>
      <c r="HF193" s="19"/>
      <c r="HG193" s="19"/>
      <c r="HH193" s="19"/>
      <c r="HI193" s="19"/>
      <c r="HJ193" s="19"/>
      <c r="HK193" s="19"/>
      <c r="HL193" s="19"/>
      <c r="HM193" s="19"/>
      <c r="HN193" s="19"/>
      <c r="HO193" s="19"/>
      <c r="HP193" s="19"/>
      <c r="HQ193" s="19"/>
      <c r="HR193" s="19"/>
      <c r="HS193" s="19"/>
      <c r="HT193" s="19"/>
      <c r="HU193" s="19"/>
      <c r="HV193" s="19"/>
      <c r="HW193" s="19"/>
      <c r="HX193" s="19"/>
      <c r="HY193" s="19"/>
      <c r="HZ193" s="19"/>
      <c r="IA193" s="19"/>
      <c r="IB193" s="19"/>
      <c r="IC193" s="19"/>
      <c r="ID193" s="19"/>
      <c r="IE193" s="19"/>
      <c r="IF193" s="19"/>
      <c r="IG193" s="19"/>
      <c r="IH193" s="19"/>
      <c r="II193" s="19"/>
      <c r="IJ193" s="19"/>
      <c r="IK193" s="19"/>
      <c r="IL193" s="19"/>
      <c r="IM193" s="19"/>
      <c r="IN193" s="19"/>
      <c r="IO193" s="19"/>
      <c r="IP193" s="19"/>
      <c r="IQ193" s="19"/>
      <c r="IR193" s="19"/>
      <c r="IS193" s="19"/>
      <c r="IT193" s="19"/>
      <c r="IU193" s="19"/>
      <c r="IV193" s="19"/>
    </row>
    <row r="194" spans="2:256" ht="51" hidden="1" customHeight="1" x14ac:dyDescent="0.2">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19"/>
      <c r="DQ194" s="19"/>
      <c r="DR194" s="19"/>
      <c r="DS194" s="19"/>
      <c r="DT194" s="19"/>
      <c r="DU194" s="19"/>
      <c r="DV194" s="19"/>
      <c r="DW194" s="19"/>
      <c r="DX194" s="19"/>
      <c r="DY194" s="19"/>
      <c r="DZ194" s="19"/>
      <c r="EA194" s="19"/>
      <c r="EB194" s="19"/>
      <c r="EC194" s="19"/>
      <c r="ED194" s="19"/>
      <c r="EE194" s="19"/>
      <c r="EF194" s="19"/>
      <c r="EG194" s="19"/>
      <c r="EH194" s="19"/>
      <c r="EI194" s="19"/>
      <c r="EJ194" s="19"/>
      <c r="EK194" s="19"/>
      <c r="EL194" s="19"/>
      <c r="EM194" s="19"/>
      <c r="EN194" s="19"/>
      <c r="EO194" s="19"/>
      <c r="EP194" s="19"/>
      <c r="EQ194" s="19"/>
      <c r="ER194" s="19"/>
      <c r="ES194" s="19"/>
      <c r="ET194" s="19"/>
      <c r="EU194" s="19"/>
      <c r="EV194" s="19"/>
      <c r="EW194" s="19"/>
      <c r="EX194" s="19"/>
      <c r="EY194" s="19"/>
      <c r="EZ194" s="19"/>
      <c r="FA194" s="19"/>
      <c r="FB194" s="19"/>
      <c r="FC194" s="19"/>
      <c r="FD194" s="19"/>
      <c r="FE194" s="19"/>
      <c r="FF194" s="19"/>
      <c r="FG194" s="19"/>
      <c r="FH194" s="19"/>
      <c r="FI194" s="19"/>
      <c r="FJ194" s="19"/>
      <c r="FK194" s="19"/>
      <c r="FL194" s="19"/>
      <c r="FM194" s="19"/>
      <c r="FN194" s="19"/>
      <c r="FO194" s="19"/>
      <c r="FP194" s="19"/>
      <c r="FQ194" s="19"/>
      <c r="FR194" s="19"/>
      <c r="FS194" s="19"/>
      <c r="FT194" s="19"/>
      <c r="FU194" s="19"/>
      <c r="FV194" s="19"/>
      <c r="FW194" s="19"/>
      <c r="FX194" s="19"/>
      <c r="FY194" s="19"/>
      <c r="FZ194" s="19"/>
      <c r="GA194" s="19"/>
      <c r="GB194" s="19"/>
      <c r="GC194" s="19"/>
      <c r="GD194" s="19"/>
      <c r="GE194" s="19"/>
      <c r="GF194" s="19"/>
      <c r="GG194" s="19"/>
      <c r="GH194" s="19"/>
      <c r="GI194" s="19"/>
      <c r="GJ194" s="19"/>
      <c r="GK194" s="19"/>
      <c r="GL194" s="19"/>
      <c r="GM194" s="19"/>
      <c r="GN194" s="19"/>
      <c r="GO194" s="19"/>
      <c r="GP194" s="19"/>
      <c r="GQ194" s="19"/>
      <c r="GR194" s="19"/>
      <c r="GS194" s="19"/>
      <c r="GT194" s="19"/>
      <c r="GU194" s="19"/>
      <c r="GV194" s="19"/>
      <c r="GW194" s="19"/>
      <c r="GX194" s="19"/>
      <c r="GY194" s="19"/>
      <c r="GZ194" s="19"/>
      <c r="HA194" s="19"/>
      <c r="HB194" s="19"/>
      <c r="HC194" s="19"/>
      <c r="HD194" s="19"/>
      <c r="HE194" s="19"/>
      <c r="HF194" s="19"/>
      <c r="HG194" s="19"/>
      <c r="HH194" s="19"/>
      <c r="HI194" s="19"/>
      <c r="HJ194" s="19"/>
      <c r="HK194" s="19"/>
      <c r="HL194" s="19"/>
      <c r="HM194" s="19"/>
      <c r="HN194" s="19"/>
      <c r="HO194" s="19"/>
      <c r="HP194" s="19"/>
      <c r="HQ194" s="19"/>
      <c r="HR194" s="19"/>
      <c r="HS194" s="19"/>
      <c r="HT194" s="19"/>
      <c r="HU194" s="19"/>
      <c r="HV194" s="19"/>
      <c r="HW194" s="19"/>
      <c r="HX194" s="19"/>
      <c r="HY194" s="19"/>
      <c r="HZ194" s="19"/>
      <c r="IA194" s="19"/>
      <c r="IB194" s="19"/>
      <c r="IC194" s="19"/>
      <c r="ID194" s="19"/>
      <c r="IE194" s="19"/>
      <c r="IF194" s="19"/>
      <c r="IG194" s="19"/>
      <c r="IH194" s="19"/>
      <c r="II194" s="19"/>
      <c r="IJ194" s="19"/>
      <c r="IK194" s="19"/>
      <c r="IL194" s="19"/>
      <c r="IM194" s="19"/>
      <c r="IN194" s="19"/>
      <c r="IO194" s="19"/>
      <c r="IP194" s="19"/>
      <c r="IQ194" s="19"/>
      <c r="IR194" s="19"/>
      <c r="IS194" s="19"/>
      <c r="IT194" s="19"/>
      <c r="IU194" s="19"/>
      <c r="IV194" s="19"/>
    </row>
    <row r="195" spans="2:256" ht="51" hidden="1" customHeight="1" x14ac:dyDescent="0.2">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19"/>
      <c r="DQ195" s="19"/>
      <c r="DR195" s="19"/>
      <c r="DS195" s="19"/>
      <c r="DT195" s="19"/>
      <c r="DU195" s="19"/>
      <c r="DV195" s="19"/>
      <c r="DW195" s="19"/>
      <c r="DX195" s="19"/>
      <c r="DY195" s="19"/>
      <c r="DZ195" s="19"/>
      <c r="EA195" s="19"/>
      <c r="EB195" s="19"/>
      <c r="EC195" s="19"/>
      <c r="ED195" s="19"/>
      <c r="EE195" s="19"/>
      <c r="EF195" s="19"/>
      <c r="EG195" s="19"/>
      <c r="EH195" s="19"/>
      <c r="EI195" s="19"/>
      <c r="EJ195" s="19"/>
      <c r="EK195" s="19"/>
      <c r="EL195" s="19"/>
      <c r="EM195" s="19"/>
      <c r="EN195" s="19"/>
      <c r="EO195" s="19"/>
      <c r="EP195" s="19"/>
      <c r="EQ195" s="19"/>
      <c r="ER195" s="19"/>
      <c r="ES195" s="19"/>
      <c r="ET195" s="19"/>
      <c r="EU195" s="19"/>
      <c r="EV195" s="19"/>
      <c r="EW195" s="19"/>
      <c r="EX195" s="19"/>
      <c r="EY195" s="19"/>
      <c r="EZ195" s="19"/>
      <c r="FA195" s="19"/>
      <c r="FB195" s="19"/>
      <c r="FC195" s="19"/>
      <c r="FD195" s="19"/>
      <c r="FE195" s="19"/>
      <c r="FF195" s="19"/>
      <c r="FG195" s="19"/>
      <c r="FH195" s="19"/>
      <c r="FI195" s="19"/>
      <c r="FJ195" s="19"/>
      <c r="FK195" s="19"/>
      <c r="FL195" s="19"/>
      <c r="FM195" s="19"/>
      <c r="FN195" s="19"/>
      <c r="FO195" s="19"/>
      <c r="FP195" s="19"/>
      <c r="FQ195" s="19"/>
      <c r="FR195" s="19"/>
      <c r="FS195" s="19"/>
      <c r="FT195" s="19"/>
      <c r="FU195" s="19"/>
      <c r="FV195" s="19"/>
      <c r="FW195" s="19"/>
      <c r="FX195" s="19"/>
      <c r="FY195" s="19"/>
      <c r="FZ195" s="19"/>
      <c r="GA195" s="19"/>
      <c r="GB195" s="19"/>
      <c r="GC195" s="19"/>
      <c r="GD195" s="19"/>
      <c r="GE195" s="19"/>
      <c r="GF195" s="19"/>
      <c r="GG195" s="19"/>
      <c r="GH195" s="19"/>
      <c r="GI195" s="19"/>
      <c r="GJ195" s="19"/>
      <c r="GK195" s="19"/>
      <c r="GL195" s="19"/>
      <c r="GM195" s="19"/>
      <c r="GN195" s="19"/>
      <c r="GO195" s="19"/>
      <c r="GP195" s="19"/>
      <c r="GQ195" s="19"/>
      <c r="GR195" s="19"/>
      <c r="GS195" s="19"/>
      <c r="GT195" s="19"/>
      <c r="GU195" s="19"/>
      <c r="GV195" s="19"/>
      <c r="GW195" s="19"/>
      <c r="GX195" s="19"/>
      <c r="GY195" s="19"/>
      <c r="GZ195" s="19"/>
      <c r="HA195" s="19"/>
      <c r="HB195" s="19"/>
      <c r="HC195" s="19"/>
      <c r="HD195" s="19"/>
      <c r="HE195" s="19"/>
      <c r="HF195" s="19"/>
      <c r="HG195" s="19"/>
      <c r="HH195" s="19"/>
      <c r="HI195" s="19"/>
      <c r="HJ195" s="19"/>
      <c r="HK195" s="19"/>
      <c r="HL195" s="19"/>
      <c r="HM195" s="19"/>
      <c r="HN195" s="19"/>
      <c r="HO195" s="19"/>
      <c r="HP195" s="19"/>
      <c r="HQ195" s="19"/>
      <c r="HR195" s="19"/>
      <c r="HS195" s="19"/>
      <c r="HT195" s="19"/>
      <c r="HU195" s="19"/>
      <c r="HV195" s="19"/>
      <c r="HW195" s="19"/>
      <c r="HX195" s="19"/>
      <c r="HY195" s="19"/>
      <c r="HZ195" s="19"/>
      <c r="IA195" s="19"/>
      <c r="IB195" s="19"/>
      <c r="IC195" s="19"/>
      <c r="ID195" s="19"/>
      <c r="IE195" s="19"/>
      <c r="IF195" s="19"/>
      <c r="IG195" s="19"/>
      <c r="IH195" s="19"/>
      <c r="II195" s="19"/>
      <c r="IJ195" s="19"/>
      <c r="IK195" s="19"/>
      <c r="IL195" s="19"/>
      <c r="IM195" s="19"/>
      <c r="IN195" s="19"/>
      <c r="IO195" s="19"/>
      <c r="IP195" s="19"/>
      <c r="IQ195" s="19"/>
      <c r="IR195" s="19"/>
      <c r="IS195" s="19"/>
      <c r="IT195" s="19"/>
      <c r="IU195" s="19"/>
      <c r="IV195" s="19"/>
    </row>
    <row r="196" spans="2:256" ht="51" hidden="1" customHeight="1" x14ac:dyDescent="0.2">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19"/>
      <c r="DQ196" s="19"/>
      <c r="DR196" s="19"/>
      <c r="DS196" s="19"/>
      <c r="DT196" s="19"/>
      <c r="DU196" s="19"/>
      <c r="DV196" s="19"/>
      <c r="DW196" s="19"/>
      <c r="DX196" s="19"/>
      <c r="DY196" s="19"/>
      <c r="DZ196" s="19"/>
      <c r="EA196" s="19"/>
      <c r="EB196" s="19"/>
      <c r="EC196" s="19"/>
      <c r="ED196" s="19"/>
      <c r="EE196" s="19"/>
      <c r="EF196" s="19"/>
      <c r="EG196" s="19"/>
      <c r="EH196" s="19"/>
      <c r="EI196" s="19"/>
      <c r="EJ196" s="19"/>
      <c r="EK196" s="19"/>
      <c r="EL196" s="19"/>
      <c r="EM196" s="19"/>
      <c r="EN196" s="19"/>
      <c r="EO196" s="19"/>
      <c r="EP196" s="19"/>
      <c r="EQ196" s="19"/>
      <c r="ER196" s="19"/>
      <c r="ES196" s="19"/>
      <c r="ET196" s="19"/>
      <c r="EU196" s="19"/>
      <c r="EV196" s="19"/>
      <c r="EW196" s="19"/>
      <c r="EX196" s="19"/>
      <c r="EY196" s="19"/>
      <c r="EZ196" s="19"/>
      <c r="FA196" s="19"/>
      <c r="FB196" s="19"/>
      <c r="FC196" s="19"/>
      <c r="FD196" s="19"/>
      <c r="FE196" s="19"/>
      <c r="FF196" s="19"/>
      <c r="FG196" s="19"/>
      <c r="FH196" s="19"/>
      <c r="FI196" s="19"/>
      <c r="FJ196" s="19"/>
      <c r="FK196" s="19"/>
      <c r="FL196" s="19"/>
      <c r="FM196" s="19"/>
      <c r="FN196" s="19"/>
      <c r="FO196" s="19"/>
      <c r="FP196" s="19"/>
      <c r="FQ196" s="19"/>
      <c r="FR196" s="19"/>
      <c r="FS196" s="19"/>
      <c r="FT196" s="19"/>
      <c r="FU196" s="19"/>
      <c r="FV196" s="19"/>
      <c r="FW196" s="19"/>
      <c r="FX196" s="19"/>
      <c r="FY196" s="19"/>
      <c r="FZ196" s="19"/>
      <c r="GA196" s="19"/>
      <c r="GB196" s="19"/>
      <c r="GC196" s="19"/>
      <c r="GD196" s="19"/>
      <c r="GE196" s="19"/>
      <c r="GF196" s="19"/>
      <c r="GG196" s="19"/>
      <c r="GH196" s="19"/>
      <c r="GI196" s="19"/>
      <c r="GJ196" s="19"/>
      <c r="GK196" s="19"/>
      <c r="GL196" s="19"/>
      <c r="GM196" s="19"/>
      <c r="GN196" s="19"/>
      <c r="GO196" s="19"/>
      <c r="GP196" s="19"/>
      <c r="GQ196" s="19"/>
      <c r="GR196" s="19"/>
      <c r="GS196" s="19"/>
      <c r="GT196" s="19"/>
      <c r="GU196" s="19"/>
      <c r="GV196" s="19"/>
      <c r="GW196" s="19"/>
      <c r="GX196" s="19"/>
      <c r="GY196" s="19"/>
      <c r="GZ196" s="19"/>
      <c r="HA196" s="19"/>
      <c r="HB196" s="19"/>
      <c r="HC196" s="19"/>
      <c r="HD196" s="19"/>
      <c r="HE196" s="19"/>
      <c r="HF196" s="19"/>
      <c r="HG196" s="19"/>
      <c r="HH196" s="19"/>
      <c r="HI196" s="19"/>
      <c r="HJ196" s="19"/>
      <c r="HK196" s="19"/>
      <c r="HL196" s="19"/>
      <c r="HM196" s="19"/>
      <c r="HN196" s="19"/>
      <c r="HO196" s="19"/>
      <c r="HP196" s="19"/>
      <c r="HQ196" s="19"/>
      <c r="HR196" s="19"/>
      <c r="HS196" s="19"/>
      <c r="HT196" s="19"/>
      <c r="HU196" s="19"/>
      <c r="HV196" s="19"/>
      <c r="HW196" s="19"/>
      <c r="HX196" s="19"/>
      <c r="HY196" s="19"/>
      <c r="HZ196" s="19"/>
      <c r="IA196" s="19"/>
      <c r="IB196" s="19"/>
      <c r="IC196" s="19"/>
      <c r="ID196" s="19"/>
      <c r="IE196" s="19"/>
      <c r="IF196" s="19"/>
      <c r="IG196" s="19"/>
      <c r="IH196" s="19"/>
      <c r="II196" s="19"/>
      <c r="IJ196" s="19"/>
      <c r="IK196" s="19"/>
      <c r="IL196" s="19"/>
      <c r="IM196" s="19"/>
      <c r="IN196" s="19"/>
      <c r="IO196" s="19"/>
      <c r="IP196" s="19"/>
      <c r="IQ196" s="19"/>
      <c r="IR196" s="19"/>
      <c r="IS196" s="19"/>
      <c r="IT196" s="19"/>
      <c r="IU196" s="19"/>
      <c r="IV196" s="19"/>
    </row>
    <row r="197" spans="2:256" ht="51" hidden="1" customHeight="1" x14ac:dyDescent="0.2">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19"/>
      <c r="DQ197" s="19"/>
      <c r="DR197" s="19"/>
      <c r="DS197" s="19"/>
      <c r="DT197" s="19"/>
      <c r="DU197" s="19"/>
      <c r="DV197" s="19"/>
      <c r="DW197" s="19"/>
      <c r="DX197" s="19"/>
      <c r="DY197" s="19"/>
      <c r="DZ197" s="19"/>
      <c r="EA197" s="19"/>
      <c r="EB197" s="19"/>
      <c r="EC197" s="19"/>
      <c r="ED197" s="19"/>
      <c r="EE197" s="19"/>
      <c r="EF197" s="19"/>
      <c r="EG197" s="19"/>
      <c r="EH197" s="19"/>
      <c r="EI197" s="19"/>
      <c r="EJ197" s="19"/>
      <c r="EK197" s="19"/>
      <c r="EL197" s="19"/>
      <c r="EM197" s="19"/>
      <c r="EN197" s="19"/>
      <c r="EO197" s="19"/>
      <c r="EP197" s="19"/>
      <c r="EQ197" s="19"/>
      <c r="ER197" s="19"/>
      <c r="ES197" s="19"/>
      <c r="ET197" s="19"/>
      <c r="EU197" s="19"/>
      <c r="EV197" s="19"/>
      <c r="EW197" s="19"/>
      <c r="EX197" s="19"/>
      <c r="EY197" s="19"/>
      <c r="EZ197" s="19"/>
      <c r="FA197" s="19"/>
      <c r="FB197" s="19"/>
      <c r="FC197" s="19"/>
      <c r="FD197" s="19"/>
      <c r="FE197" s="19"/>
      <c r="FF197" s="19"/>
      <c r="FG197" s="19"/>
      <c r="FH197" s="19"/>
      <c r="FI197" s="19"/>
      <c r="FJ197" s="19"/>
      <c r="FK197" s="19"/>
      <c r="FL197" s="19"/>
      <c r="FM197" s="19"/>
      <c r="FN197" s="19"/>
      <c r="FO197" s="19"/>
      <c r="FP197" s="19"/>
      <c r="FQ197" s="19"/>
      <c r="FR197" s="19"/>
      <c r="FS197" s="19"/>
      <c r="FT197" s="19"/>
      <c r="FU197" s="19"/>
      <c r="FV197" s="19"/>
      <c r="FW197" s="19"/>
      <c r="FX197" s="19"/>
      <c r="FY197" s="19"/>
      <c r="FZ197" s="19"/>
      <c r="GA197" s="19"/>
      <c r="GB197" s="19"/>
      <c r="GC197" s="19"/>
      <c r="GD197" s="19"/>
      <c r="GE197" s="19"/>
      <c r="GF197" s="19"/>
      <c r="GG197" s="19"/>
      <c r="GH197" s="19"/>
      <c r="GI197" s="19"/>
      <c r="GJ197" s="19"/>
      <c r="GK197" s="19"/>
      <c r="GL197" s="19"/>
      <c r="GM197" s="19"/>
      <c r="GN197" s="19"/>
      <c r="GO197" s="19"/>
      <c r="GP197" s="19"/>
      <c r="GQ197" s="19"/>
      <c r="GR197" s="19"/>
      <c r="GS197" s="19"/>
      <c r="GT197" s="19"/>
      <c r="GU197" s="19"/>
      <c r="GV197" s="19"/>
      <c r="GW197" s="19"/>
      <c r="GX197" s="19"/>
      <c r="GY197" s="19"/>
      <c r="GZ197" s="19"/>
      <c r="HA197" s="19"/>
      <c r="HB197" s="19"/>
      <c r="HC197" s="19"/>
      <c r="HD197" s="19"/>
      <c r="HE197" s="19"/>
      <c r="HF197" s="19"/>
      <c r="HG197" s="19"/>
      <c r="HH197" s="19"/>
      <c r="HI197" s="19"/>
      <c r="HJ197" s="19"/>
      <c r="HK197" s="19"/>
      <c r="HL197" s="19"/>
      <c r="HM197" s="19"/>
      <c r="HN197" s="19"/>
      <c r="HO197" s="19"/>
      <c r="HP197" s="19"/>
      <c r="HQ197" s="19"/>
      <c r="HR197" s="19"/>
      <c r="HS197" s="19"/>
      <c r="HT197" s="19"/>
      <c r="HU197" s="19"/>
      <c r="HV197" s="19"/>
      <c r="HW197" s="19"/>
      <c r="HX197" s="19"/>
      <c r="HY197" s="19"/>
      <c r="HZ197" s="19"/>
      <c r="IA197" s="19"/>
      <c r="IB197" s="19"/>
      <c r="IC197" s="19"/>
      <c r="ID197" s="19"/>
      <c r="IE197" s="19"/>
      <c r="IF197" s="19"/>
      <c r="IG197" s="19"/>
      <c r="IH197" s="19"/>
      <c r="II197" s="19"/>
      <c r="IJ197" s="19"/>
      <c r="IK197" s="19"/>
      <c r="IL197" s="19"/>
      <c r="IM197" s="19"/>
      <c r="IN197" s="19"/>
      <c r="IO197" s="19"/>
      <c r="IP197" s="19"/>
      <c r="IQ197" s="19"/>
      <c r="IR197" s="19"/>
      <c r="IS197" s="19"/>
      <c r="IT197" s="19"/>
      <c r="IU197" s="19"/>
      <c r="IV197" s="19"/>
    </row>
    <row r="198" spans="2:256" ht="51" hidden="1" customHeight="1" x14ac:dyDescent="0.2">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19"/>
      <c r="DQ198" s="19"/>
      <c r="DR198" s="19"/>
      <c r="DS198" s="19"/>
      <c r="DT198" s="19"/>
      <c r="DU198" s="19"/>
      <c r="DV198" s="19"/>
      <c r="DW198" s="19"/>
      <c r="DX198" s="19"/>
      <c r="DY198" s="19"/>
      <c r="DZ198" s="19"/>
      <c r="EA198" s="19"/>
      <c r="EB198" s="19"/>
      <c r="EC198" s="19"/>
      <c r="ED198" s="19"/>
      <c r="EE198" s="19"/>
      <c r="EF198" s="19"/>
      <c r="EG198" s="19"/>
      <c r="EH198" s="19"/>
      <c r="EI198" s="19"/>
      <c r="EJ198" s="19"/>
      <c r="EK198" s="19"/>
      <c r="EL198" s="19"/>
      <c r="EM198" s="19"/>
      <c r="EN198" s="19"/>
      <c r="EO198" s="19"/>
      <c r="EP198" s="19"/>
      <c r="EQ198" s="19"/>
      <c r="ER198" s="19"/>
      <c r="ES198" s="19"/>
      <c r="ET198" s="19"/>
      <c r="EU198" s="19"/>
      <c r="EV198" s="19"/>
      <c r="EW198" s="19"/>
      <c r="EX198" s="19"/>
      <c r="EY198" s="19"/>
      <c r="EZ198" s="19"/>
      <c r="FA198" s="19"/>
      <c r="FB198" s="19"/>
      <c r="FC198" s="19"/>
      <c r="FD198" s="19"/>
      <c r="FE198" s="19"/>
      <c r="FF198" s="19"/>
      <c r="FG198" s="19"/>
      <c r="FH198" s="19"/>
      <c r="FI198" s="19"/>
      <c r="FJ198" s="19"/>
      <c r="FK198" s="19"/>
      <c r="FL198" s="19"/>
      <c r="FM198" s="19"/>
      <c r="FN198" s="19"/>
      <c r="FO198" s="19"/>
      <c r="FP198" s="19"/>
      <c r="FQ198" s="19"/>
      <c r="FR198" s="19"/>
      <c r="FS198" s="19"/>
      <c r="FT198" s="19"/>
      <c r="FU198" s="19"/>
      <c r="FV198" s="19"/>
      <c r="FW198" s="19"/>
      <c r="FX198" s="19"/>
      <c r="FY198" s="19"/>
      <c r="FZ198" s="19"/>
      <c r="GA198" s="19"/>
      <c r="GB198" s="19"/>
      <c r="GC198" s="19"/>
      <c r="GD198" s="19"/>
      <c r="GE198" s="19"/>
      <c r="GF198" s="19"/>
      <c r="GG198" s="19"/>
      <c r="GH198" s="19"/>
      <c r="GI198" s="19"/>
      <c r="GJ198" s="19"/>
      <c r="GK198" s="19"/>
      <c r="GL198" s="19"/>
      <c r="GM198" s="19"/>
      <c r="GN198" s="19"/>
      <c r="GO198" s="19"/>
      <c r="GP198" s="19"/>
      <c r="GQ198" s="19"/>
      <c r="GR198" s="19"/>
      <c r="GS198" s="19"/>
      <c r="GT198" s="19"/>
      <c r="GU198" s="19"/>
      <c r="GV198" s="19"/>
      <c r="GW198" s="19"/>
      <c r="GX198" s="19"/>
      <c r="GY198" s="19"/>
      <c r="GZ198" s="19"/>
      <c r="HA198" s="19"/>
      <c r="HB198" s="19"/>
      <c r="HC198" s="19"/>
      <c r="HD198" s="19"/>
      <c r="HE198" s="19"/>
      <c r="HF198" s="19"/>
      <c r="HG198" s="19"/>
      <c r="HH198" s="19"/>
      <c r="HI198" s="19"/>
      <c r="HJ198" s="19"/>
      <c r="HK198" s="19"/>
      <c r="HL198" s="19"/>
      <c r="HM198" s="19"/>
      <c r="HN198" s="19"/>
      <c r="HO198" s="19"/>
      <c r="HP198" s="19"/>
      <c r="HQ198" s="19"/>
      <c r="HR198" s="19"/>
      <c r="HS198" s="19"/>
      <c r="HT198" s="19"/>
      <c r="HU198" s="19"/>
      <c r="HV198" s="19"/>
      <c r="HW198" s="19"/>
      <c r="HX198" s="19"/>
      <c r="HY198" s="19"/>
      <c r="HZ198" s="19"/>
      <c r="IA198" s="19"/>
      <c r="IB198" s="19"/>
      <c r="IC198" s="19"/>
      <c r="ID198" s="19"/>
      <c r="IE198" s="19"/>
      <c r="IF198" s="19"/>
      <c r="IG198" s="19"/>
      <c r="IH198" s="19"/>
      <c r="II198" s="19"/>
      <c r="IJ198" s="19"/>
      <c r="IK198" s="19"/>
      <c r="IL198" s="19"/>
      <c r="IM198" s="19"/>
      <c r="IN198" s="19"/>
      <c r="IO198" s="19"/>
      <c r="IP198" s="19"/>
      <c r="IQ198" s="19"/>
      <c r="IR198" s="19"/>
      <c r="IS198" s="19"/>
      <c r="IT198" s="19"/>
      <c r="IU198" s="19"/>
      <c r="IV198" s="19"/>
    </row>
    <row r="199" spans="2:256" ht="88.5" customHeight="1" x14ac:dyDescent="0.2"/>
    <row r="200" spans="2:256" ht="88.5" customHeight="1" x14ac:dyDescent="0.2"/>
  </sheetData>
  <mergeCells count="118">
    <mergeCell ref="B35:D35"/>
    <mergeCell ref="B80:D81"/>
    <mergeCell ref="B127:D128"/>
    <mergeCell ref="E121:J123"/>
    <mergeCell ref="E126:J126"/>
    <mergeCell ref="E11:F11"/>
    <mergeCell ref="H11:J11"/>
    <mergeCell ref="F68:G68"/>
    <mergeCell ref="I114:J114"/>
    <mergeCell ref="E124:J125"/>
    <mergeCell ref="E34:J34"/>
    <mergeCell ref="E45:F45"/>
    <mergeCell ref="H44:J44"/>
    <mergeCell ref="G51:H51"/>
    <mergeCell ref="E47:F47"/>
    <mergeCell ref="I47:J47"/>
    <mergeCell ref="E40:F40"/>
    <mergeCell ref="E88:J88"/>
    <mergeCell ref="E80:J81"/>
    <mergeCell ref="E72:J72"/>
    <mergeCell ref="E73:J73"/>
    <mergeCell ref="E77:J77"/>
    <mergeCell ref="B82:J82"/>
    <mergeCell ref="I76:J76"/>
    <mergeCell ref="E48:J48"/>
    <mergeCell ref="E49:J49"/>
    <mergeCell ref="F74:J74"/>
    <mergeCell ref="E78:J78"/>
    <mergeCell ref="E79:J79"/>
    <mergeCell ref="G47:H47"/>
    <mergeCell ref="E70:F70"/>
    <mergeCell ref="E71:F71"/>
    <mergeCell ref="E56:J56"/>
    <mergeCell ref="E63:J65"/>
    <mergeCell ref="H40:J40"/>
    <mergeCell ref="B132:J132"/>
    <mergeCell ref="E43:F43"/>
    <mergeCell ref="E50:J50"/>
    <mergeCell ref="I51:J51"/>
    <mergeCell ref="E54:J54"/>
    <mergeCell ref="E55:J55"/>
    <mergeCell ref="E127:J128"/>
    <mergeCell ref="E129:J130"/>
    <mergeCell ref="B121:D123"/>
    <mergeCell ref="E98:J98"/>
    <mergeCell ref="E84:J86"/>
    <mergeCell ref="E66:J67"/>
    <mergeCell ref="E69:J69"/>
    <mergeCell ref="E97:F97"/>
    <mergeCell ref="E83:J83"/>
    <mergeCell ref="E113:J113"/>
    <mergeCell ref="E103:J103"/>
    <mergeCell ref="B101:D101"/>
    <mergeCell ref="I102:J102"/>
    <mergeCell ref="E102:G102"/>
    <mergeCell ref="G100:J100"/>
    <mergeCell ref="B89:D91"/>
    <mergeCell ref="B92:D94"/>
    <mergeCell ref="B124:D125"/>
    <mergeCell ref="G97:H97"/>
    <mergeCell ref="E89:J91"/>
    <mergeCell ref="E96:J96"/>
    <mergeCell ref="E92:J94"/>
    <mergeCell ref="E42:F42"/>
    <mergeCell ref="G137:J137"/>
    <mergeCell ref="B84:D86"/>
    <mergeCell ref="B95:J95"/>
    <mergeCell ref="C133:J136"/>
    <mergeCell ref="B46:J46"/>
    <mergeCell ref="B41:D44"/>
    <mergeCell ref="E41:F41"/>
    <mergeCell ref="E99:J99"/>
    <mergeCell ref="E100:F100"/>
    <mergeCell ref="E101:F101"/>
    <mergeCell ref="I97:J97"/>
    <mergeCell ref="E114:F114"/>
    <mergeCell ref="E104:J104"/>
    <mergeCell ref="E105:J105"/>
    <mergeCell ref="E106:J106"/>
    <mergeCell ref="E107:J107"/>
    <mergeCell ref="E108:J108"/>
    <mergeCell ref="E112:J112"/>
    <mergeCell ref="E35:F35"/>
    <mergeCell ref="G35:H35"/>
    <mergeCell ref="I35:J35"/>
    <mergeCell ref="B36:D36"/>
    <mergeCell ref="E36:F36"/>
    <mergeCell ref="G36:H36"/>
    <mergeCell ref="I36:J36"/>
    <mergeCell ref="B16:C18"/>
    <mergeCell ref="C4:I4"/>
    <mergeCell ref="H8:J8"/>
    <mergeCell ref="E13:F13"/>
    <mergeCell ref="E10:F10"/>
    <mergeCell ref="F6:J6"/>
    <mergeCell ref="F7:J7"/>
    <mergeCell ref="B15:F15"/>
    <mergeCell ref="B20:C22"/>
    <mergeCell ref="B26:D28"/>
    <mergeCell ref="F31:G31"/>
    <mergeCell ref="I31:J31"/>
    <mergeCell ref="I30:J30"/>
    <mergeCell ref="F29:G29"/>
    <mergeCell ref="I29:J29"/>
    <mergeCell ref="F30:G30"/>
    <mergeCell ref="E33:J33"/>
    <mergeCell ref="B37:D37"/>
    <mergeCell ref="E37:F37"/>
    <mergeCell ref="G37:H37"/>
    <mergeCell ref="I37:J37"/>
    <mergeCell ref="B38:D38"/>
    <mergeCell ref="E38:F38"/>
    <mergeCell ref="G38:H38"/>
    <mergeCell ref="I38:J38"/>
    <mergeCell ref="B39:D39"/>
    <mergeCell ref="E39:F39"/>
    <mergeCell ref="G39:H39"/>
    <mergeCell ref="I39:J39"/>
  </mergeCells>
  <phoneticPr fontId="0" type="noConversion"/>
  <dataValidations disablePrompts="1" count="1">
    <dataValidation type="decimal" errorStyle="warning" allowBlank="1" showInputMessage="1" showErrorMessage="1" errorTitle="Number Format" error="You must enter a number value for calculating!" sqref="E26:E28 E24" xr:uid="{00000000-0002-0000-0000-000000000000}">
      <formula1>0</formula1>
      <formula2>999999999</formula2>
    </dataValidation>
  </dataValidations>
  <printOptions horizontalCentered="1"/>
  <pageMargins left="0.51181102362204722" right="0.51181102362204722" top="1.1417322834645669" bottom="0.51181102362204722" header="0" footer="0.23622047244094491"/>
  <pageSetup paperSize="9" scale="75" fitToHeight="0" orientation="portrait" blackAndWhite="1" horizontalDpi="360" r:id="rId1"/>
  <headerFooter alignWithMargins="0">
    <oddHeader>&amp;C&amp;G</oddHeader>
    <oddFooter>&amp;L&amp;10&amp;UForm No: NM001A
Folder No: SM1&amp;C&amp;10&amp;UIssue No: 009&amp;R&amp;10&amp;UIssue Date: 15 Apr 2020</oddFooter>
  </headerFooter>
  <rowBreaks count="3" manualBreakCount="3">
    <brk id="45" max="16383" man="1"/>
    <brk id="81" max="16383" man="1"/>
    <brk id="12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510" r:id="rId5" name="Check Box 6">
              <controlPr defaultSize="0" autoFill="0" autoLine="0" autoPict="0">
                <anchor moveWithCells="1">
                  <from>
                    <xdr:col>4</xdr:col>
                    <xdr:colOff>800100</xdr:colOff>
                    <xdr:row>35</xdr:row>
                    <xdr:rowOff>38100</xdr:rowOff>
                  </from>
                  <to>
                    <xdr:col>5</xdr:col>
                    <xdr:colOff>38100</xdr:colOff>
                    <xdr:row>35</xdr:row>
                    <xdr:rowOff>190500</xdr:rowOff>
                  </to>
                </anchor>
              </controlPr>
            </control>
          </mc:Choice>
        </mc:AlternateContent>
        <mc:AlternateContent xmlns:mc="http://schemas.openxmlformats.org/markup-compatibility/2006">
          <mc:Choice Requires="x14">
            <control shapeId="21522" r:id="rId6" name="Check Box 18">
              <controlPr defaultSize="0" autoFill="0" autoLine="0" autoPict="0">
                <anchor moveWithCells="1">
                  <from>
                    <xdr:col>4</xdr:col>
                    <xdr:colOff>800100</xdr:colOff>
                    <xdr:row>36</xdr:row>
                    <xdr:rowOff>38100</xdr:rowOff>
                  </from>
                  <to>
                    <xdr:col>5</xdr:col>
                    <xdr:colOff>38100</xdr:colOff>
                    <xdr:row>36</xdr:row>
                    <xdr:rowOff>190500</xdr:rowOff>
                  </to>
                </anchor>
              </controlPr>
            </control>
          </mc:Choice>
        </mc:AlternateContent>
        <mc:AlternateContent xmlns:mc="http://schemas.openxmlformats.org/markup-compatibility/2006">
          <mc:Choice Requires="x14">
            <control shapeId="21523" r:id="rId7" name="Check Box 19">
              <controlPr defaultSize="0" autoFill="0" autoLine="0" autoPict="0">
                <anchor moveWithCells="1">
                  <from>
                    <xdr:col>7</xdr:col>
                    <xdr:colOff>0</xdr:colOff>
                    <xdr:row>35</xdr:row>
                    <xdr:rowOff>38100</xdr:rowOff>
                  </from>
                  <to>
                    <xdr:col>7</xdr:col>
                    <xdr:colOff>266700</xdr:colOff>
                    <xdr:row>35</xdr:row>
                    <xdr:rowOff>190500</xdr:rowOff>
                  </to>
                </anchor>
              </controlPr>
            </control>
          </mc:Choice>
        </mc:AlternateContent>
        <mc:AlternateContent xmlns:mc="http://schemas.openxmlformats.org/markup-compatibility/2006">
          <mc:Choice Requires="x14">
            <control shapeId="21524" r:id="rId8" name="Check Box 20">
              <controlPr defaultSize="0" autoFill="0" autoLine="0" autoPict="0">
                <anchor moveWithCells="1">
                  <from>
                    <xdr:col>7</xdr:col>
                    <xdr:colOff>0</xdr:colOff>
                    <xdr:row>36</xdr:row>
                    <xdr:rowOff>38100</xdr:rowOff>
                  </from>
                  <to>
                    <xdr:col>7</xdr:col>
                    <xdr:colOff>266700</xdr:colOff>
                    <xdr:row>36</xdr:row>
                    <xdr:rowOff>190500</xdr:rowOff>
                  </to>
                </anchor>
              </controlPr>
            </control>
          </mc:Choice>
        </mc:AlternateContent>
        <mc:AlternateContent xmlns:mc="http://schemas.openxmlformats.org/markup-compatibility/2006">
          <mc:Choice Requires="x14">
            <control shapeId="21525" r:id="rId9" name="Check Box 21">
              <controlPr defaultSize="0" autoFill="0" autoLine="0" autoPict="0">
                <anchor moveWithCells="1">
                  <from>
                    <xdr:col>8</xdr:col>
                    <xdr:colOff>800100</xdr:colOff>
                    <xdr:row>35</xdr:row>
                    <xdr:rowOff>38100</xdr:rowOff>
                  </from>
                  <to>
                    <xdr:col>9</xdr:col>
                    <xdr:colOff>123825</xdr:colOff>
                    <xdr:row>35</xdr:row>
                    <xdr:rowOff>190500</xdr:rowOff>
                  </to>
                </anchor>
              </controlPr>
            </control>
          </mc:Choice>
        </mc:AlternateContent>
        <mc:AlternateContent xmlns:mc="http://schemas.openxmlformats.org/markup-compatibility/2006">
          <mc:Choice Requires="x14">
            <control shapeId="21526" r:id="rId10" name="Check Box 22">
              <controlPr defaultSize="0" autoFill="0" autoLine="0" autoPict="0">
                <anchor moveWithCells="1">
                  <from>
                    <xdr:col>8</xdr:col>
                    <xdr:colOff>800100</xdr:colOff>
                    <xdr:row>36</xdr:row>
                    <xdr:rowOff>38100</xdr:rowOff>
                  </from>
                  <to>
                    <xdr:col>9</xdr:col>
                    <xdr:colOff>123825</xdr:colOff>
                    <xdr:row>36</xdr:row>
                    <xdr:rowOff>190500</xdr:rowOff>
                  </to>
                </anchor>
              </controlPr>
            </control>
          </mc:Choice>
        </mc:AlternateContent>
        <mc:AlternateContent xmlns:mc="http://schemas.openxmlformats.org/markup-compatibility/2006">
          <mc:Choice Requires="x14">
            <control shapeId="21527" r:id="rId11" name="Check Box 23">
              <controlPr defaultSize="0" autoFill="0" autoLine="0" autoPict="0">
                <anchor moveWithCells="1">
                  <from>
                    <xdr:col>4</xdr:col>
                    <xdr:colOff>800100</xdr:colOff>
                    <xdr:row>37</xdr:row>
                    <xdr:rowOff>38100</xdr:rowOff>
                  </from>
                  <to>
                    <xdr:col>5</xdr:col>
                    <xdr:colOff>38100</xdr:colOff>
                    <xdr:row>37</xdr:row>
                    <xdr:rowOff>190500</xdr:rowOff>
                  </to>
                </anchor>
              </controlPr>
            </control>
          </mc:Choice>
        </mc:AlternateContent>
        <mc:AlternateContent xmlns:mc="http://schemas.openxmlformats.org/markup-compatibility/2006">
          <mc:Choice Requires="x14">
            <control shapeId="21528" r:id="rId12" name="Check Box 24">
              <controlPr defaultSize="0" autoFill="0" autoLine="0" autoPict="0">
                <anchor moveWithCells="1">
                  <from>
                    <xdr:col>7</xdr:col>
                    <xdr:colOff>0</xdr:colOff>
                    <xdr:row>37</xdr:row>
                    <xdr:rowOff>38100</xdr:rowOff>
                  </from>
                  <to>
                    <xdr:col>7</xdr:col>
                    <xdr:colOff>266700</xdr:colOff>
                    <xdr:row>37</xdr:row>
                    <xdr:rowOff>190500</xdr:rowOff>
                  </to>
                </anchor>
              </controlPr>
            </control>
          </mc:Choice>
        </mc:AlternateContent>
        <mc:AlternateContent xmlns:mc="http://schemas.openxmlformats.org/markup-compatibility/2006">
          <mc:Choice Requires="x14">
            <control shapeId="21529" r:id="rId13" name="Check Box 25">
              <controlPr defaultSize="0" autoFill="0" autoLine="0" autoPict="0">
                <anchor moveWithCells="1">
                  <from>
                    <xdr:col>8</xdr:col>
                    <xdr:colOff>800100</xdr:colOff>
                    <xdr:row>37</xdr:row>
                    <xdr:rowOff>38100</xdr:rowOff>
                  </from>
                  <to>
                    <xdr:col>9</xdr:col>
                    <xdr:colOff>123825</xdr:colOff>
                    <xdr:row>37</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4.9989318521683403E-2"/>
  </sheetPr>
  <dimension ref="A1:Z2727"/>
  <sheetViews>
    <sheetView workbookViewId="0">
      <selection activeCell="J8" sqref="J8"/>
    </sheetView>
  </sheetViews>
  <sheetFormatPr defaultColWidth="0" defaultRowHeight="18.75" zeroHeight="1" x14ac:dyDescent="0.3"/>
  <cols>
    <col min="1" max="1" width="1.33203125" style="133" customWidth="1"/>
    <col min="2" max="2" width="6.109375" style="137" customWidth="1"/>
    <col min="3" max="6" width="5.77734375" style="138" customWidth="1"/>
    <col min="7" max="7" width="6.33203125" style="138" customWidth="1"/>
    <col min="8" max="8" width="6.109375" style="138" customWidth="1"/>
    <col min="9" max="9" width="19.6640625" style="139" customWidth="1"/>
    <col min="10" max="10" width="11.21875" style="140" customWidth="1"/>
    <col min="11" max="11" width="5.5546875" style="141" customWidth="1"/>
    <col min="12" max="12" width="5.6640625" style="142" customWidth="1"/>
    <col min="13" max="13" width="6" style="142" customWidth="1"/>
    <col min="14" max="14" width="6" style="143" customWidth="1"/>
    <col min="15" max="15" width="6" style="144" customWidth="1"/>
    <col min="16" max="16" width="6" style="142" customWidth="1"/>
    <col min="17" max="17" width="6" style="145" customWidth="1"/>
    <col min="18" max="18" width="6" style="144" customWidth="1"/>
    <col min="19" max="19" width="9.77734375" style="149" customWidth="1"/>
    <col min="20" max="20" width="9.6640625" style="147" customWidth="1"/>
    <col min="21" max="21" width="10.44140625" style="148" customWidth="1"/>
    <col min="22" max="22" width="10.21875" style="148" customWidth="1"/>
    <col min="23" max="23" width="5.21875" style="133" customWidth="1"/>
    <col min="24" max="24" width="9.6640625" style="133" hidden="1" customWidth="1"/>
    <col min="25" max="26" width="8.88671875" style="150" hidden="1" customWidth="1"/>
    <col min="27" max="16384" width="0" style="133" hidden="1"/>
  </cols>
  <sheetData>
    <row r="1" spans="1:22" s="81" customFormat="1" ht="106.5" customHeight="1" x14ac:dyDescent="0.2">
      <c r="A1" s="779" t="s">
        <v>431</v>
      </c>
      <c r="B1" s="780"/>
      <c r="C1" s="780"/>
      <c r="D1" s="780"/>
      <c r="E1" s="780"/>
      <c r="F1" s="780"/>
      <c r="G1" s="780"/>
      <c r="H1" s="780"/>
      <c r="I1" s="780"/>
      <c r="J1" s="781"/>
      <c r="K1" s="782" t="s">
        <v>236</v>
      </c>
      <c r="L1" s="783"/>
      <c r="M1" s="783"/>
      <c r="N1" s="783"/>
      <c r="O1" s="783"/>
      <c r="P1" s="783"/>
      <c r="Q1" s="783"/>
      <c r="R1" s="784"/>
      <c r="S1" s="785" t="s">
        <v>237</v>
      </c>
      <c r="T1" s="785"/>
      <c r="U1" s="786" t="s">
        <v>28</v>
      </c>
      <c r="V1" s="787"/>
    </row>
    <row r="2" spans="1:22" s="87" customFormat="1" ht="50.25" customHeight="1" x14ac:dyDescent="0.2">
      <c r="A2" s="82"/>
      <c r="B2" s="83" t="s">
        <v>238</v>
      </c>
      <c r="C2" s="83" t="s">
        <v>239</v>
      </c>
      <c r="D2" s="83" t="s">
        <v>240</v>
      </c>
      <c r="E2" s="83" t="s">
        <v>241</v>
      </c>
      <c r="F2" s="83" t="s">
        <v>242</v>
      </c>
      <c r="G2" s="83" t="s">
        <v>243</v>
      </c>
      <c r="H2" s="83" t="s">
        <v>244</v>
      </c>
      <c r="I2" s="83" t="s">
        <v>245</v>
      </c>
      <c r="J2" s="83" t="s">
        <v>246</v>
      </c>
      <c r="K2" s="277" t="s">
        <v>430</v>
      </c>
      <c r="L2" s="278" t="s">
        <v>238</v>
      </c>
      <c r="M2" s="279" t="s">
        <v>239</v>
      </c>
      <c r="N2" s="280" t="s">
        <v>240</v>
      </c>
      <c r="O2" s="281" t="s">
        <v>241</v>
      </c>
      <c r="P2" s="279" t="s">
        <v>242</v>
      </c>
      <c r="Q2" s="282" t="s">
        <v>240</v>
      </c>
      <c r="R2" s="281" t="s">
        <v>241</v>
      </c>
      <c r="S2" s="84" t="s">
        <v>214</v>
      </c>
      <c r="T2" s="85" t="s">
        <v>215</v>
      </c>
      <c r="U2" s="86" t="s">
        <v>245</v>
      </c>
      <c r="V2" s="83" t="s">
        <v>28</v>
      </c>
    </row>
    <row r="3" spans="1:22" s="97" customFormat="1" ht="12.75" x14ac:dyDescent="0.2">
      <c r="A3" s="88"/>
      <c r="B3" s="89">
        <v>1</v>
      </c>
      <c r="C3" s="269" t="s">
        <v>375</v>
      </c>
      <c r="D3" s="270">
        <v>1</v>
      </c>
      <c r="E3" s="271">
        <v>26</v>
      </c>
      <c r="F3" s="269" t="s">
        <v>376</v>
      </c>
      <c r="G3" s="272">
        <v>103</v>
      </c>
      <c r="H3" s="271">
        <v>0</v>
      </c>
      <c r="I3" s="273" t="s">
        <v>377</v>
      </c>
      <c r="J3" s="274" t="s">
        <v>247</v>
      </c>
      <c r="K3" s="318">
        <v>1</v>
      </c>
      <c r="L3" s="274">
        <v>1</v>
      </c>
      <c r="M3" s="283" t="str">
        <f t="shared" ref="M3:M66" si="0">IF($L3&gt;0,(VLOOKUP($L3,$B$2:$J$2601,2,)),"")</f>
        <v>N</v>
      </c>
      <c r="N3" s="284">
        <f t="shared" ref="N3:N66" si="1">IF($L3&gt;0,(VLOOKUP($L3,$B$2:$J$2601,3,)),"")</f>
        <v>1</v>
      </c>
      <c r="O3" s="285">
        <f t="shared" ref="O3:O66" si="2">IF($L3&gt;0,(VLOOKUP($L3,$B$2:$J$2601,4,)),"")</f>
        <v>26</v>
      </c>
      <c r="P3" s="283" t="str">
        <f t="shared" ref="P3:P66" si="3">IF($L3&gt;0,(VLOOKUP($L3,$B$2:$J$2601,5,)),"")</f>
        <v>E</v>
      </c>
      <c r="Q3" s="286">
        <f t="shared" ref="Q3:Q66" si="4">IF($L3&gt;0,(VLOOKUP($L3,$B$2:$J$2601,6,)),"")</f>
        <v>103</v>
      </c>
      <c r="R3" s="285">
        <f t="shared" ref="R3:R66" si="5">IF($L3&gt;0,(VLOOKUP($L3,$B$2:$J$2601,7,)),"")</f>
        <v>0</v>
      </c>
      <c r="S3" s="95"/>
      <c r="T3" s="96"/>
      <c r="U3" s="287" t="str">
        <f t="shared" ref="U3:U66" si="6">IF($L3&gt;0,(VLOOKUP($L3,$B$2:$J$2601,8,)),"")</f>
        <v>Singapore</v>
      </c>
      <c r="V3" s="287" t="str">
        <f t="shared" ref="V3:V66" si="7">IF($L3&gt;0,(VLOOKUP($L3,$B$2:$J$2601,9,)),"")</f>
        <v>BA 3972</v>
      </c>
    </row>
    <row r="4" spans="1:22" s="97" customFormat="1" ht="12.75" x14ac:dyDescent="0.2">
      <c r="A4" s="88"/>
      <c r="B4" s="89">
        <v>2</v>
      </c>
      <c r="C4" s="269" t="s">
        <v>440</v>
      </c>
      <c r="D4" s="270">
        <v>1</v>
      </c>
      <c r="E4" s="271">
        <v>0</v>
      </c>
      <c r="F4" s="269" t="s">
        <v>376</v>
      </c>
      <c r="G4" s="272">
        <v>102</v>
      </c>
      <c r="H4" s="271">
        <v>4</v>
      </c>
      <c r="I4" s="273"/>
      <c r="J4" s="274"/>
      <c r="K4" s="318">
        <v>2</v>
      </c>
      <c r="L4" s="274">
        <v>2</v>
      </c>
      <c r="M4" s="283" t="str">
        <f t="shared" si="0"/>
        <v>S</v>
      </c>
      <c r="N4" s="284">
        <f t="shared" si="1"/>
        <v>1</v>
      </c>
      <c r="O4" s="285">
        <f t="shared" si="2"/>
        <v>0</v>
      </c>
      <c r="P4" s="283" t="str">
        <f t="shared" si="3"/>
        <v>E</v>
      </c>
      <c r="Q4" s="286">
        <f t="shared" si="4"/>
        <v>102</v>
      </c>
      <c r="R4" s="285">
        <f t="shared" si="5"/>
        <v>4</v>
      </c>
      <c r="S4" s="98"/>
      <c r="T4" s="99"/>
      <c r="U4" s="287">
        <f t="shared" si="6"/>
        <v>0</v>
      </c>
      <c r="V4" s="287">
        <f t="shared" si="7"/>
        <v>0</v>
      </c>
    </row>
    <row r="5" spans="1:22" s="97" customFormat="1" ht="12.75" x14ac:dyDescent="0.2">
      <c r="A5" s="88"/>
      <c r="B5" s="89">
        <v>3</v>
      </c>
      <c r="C5" s="269"/>
      <c r="D5" s="270"/>
      <c r="E5" s="271"/>
      <c r="F5" s="269"/>
      <c r="G5" s="272"/>
      <c r="H5" s="271"/>
      <c r="I5" s="273"/>
      <c r="J5" s="275"/>
      <c r="K5" s="318">
        <v>3</v>
      </c>
      <c r="L5" s="274"/>
      <c r="M5" s="283" t="str">
        <f t="shared" si="0"/>
        <v/>
      </c>
      <c r="N5" s="284" t="str">
        <f t="shared" si="1"/>
        <v/>
      </c>
      <c r="O5" s="285" t="str">
        <f t="shared" si="2"/>
        <v/>
      </c>
      <c r="P5" s="283" t="str">
        <f t="shared" si="3"/>
        <v/>
      </c>
      <c r="Q5" s="286" t="str">
        <f t="shared" si="4"/>
        <v/>
      </c>
      <c r="R5" s="285" t="str">
        <f t="shared" si="5"/>
        <v/>
      </c>
      <c r="S5" s="98"/>
      <c r="T5" s="99"/>
      <c r="U5" s="287" t="str">
        <f t="shared" si="6"/>
        <v/>
      </c>
      <c r="V5" s="287" t="str">
        <f t="shared" si="7"/>
        <v/>
      </c>
    </row>
    <row r="6" spans="1:22" s="97" customFormat="1" ht="12.75" x14ac:dyDescent="0.2">
      <c r="A6" s="88"/>
      <c r="B6" s="89">
        <v>4</v>
      </c>
      <c r="C6" s="269"/>
      <c r="D6" s="270"/>
      <c r="E6" s="271"/>
      <c r="F6" s="269"/>
      <c r="G6" s="272"/>
      <c r="H6" s="271"/>
      <c r="I6" s="273"/>
      <c r="J6" s="275"/>
      <c r="K6" s="318">
        <v>4</v>
      </c>
      <c r="L6" s="274"/>
      <c r="M6" s="283" t="str">
        <f t="shared" si="0"/>
        <v/>
      </c>
      <c r="N6" s="284" t="str">
        <f t="shared" si="1"/>
        <v/>
      </c>
      <c r="O6" s="285" t="str">
        <f t="shared" si="2"/>
        <v/>
      </c>
      <c r="P6" s="283" t="str">
        <f t="shared" si="3"/>
        <v/>
      </c>
      <c r="Q6" s="286" t="str">
        <f t="shared" si="4"/>
        <v/>
      </c>
      <c r="R6" s="285" t="str">
        <f t="shared" si="5"/>
        <v/>
      </c>
      <c r="S6" s="98"/>
      <c r="T6" s="99"/>
      <c r="U6" s="287" t="str">
        <f t="shared" si="6"/>
        <v/>
      </c>
      <c r="V6" s="287" t="str">
        <f t="shared" si="7"/>
        <v/>
      </c>
    </row>
    <row r="7" spans="1:22" s="97" customFormat="1" ht="12.75" x14ac:dyDescent="0.2">
      <c r="A7" s="88"/>
      <c r="B7" s="89">
        <v>5</v>
      </c>
      <c r="C7" s="269"/>
      <c r="D7" s="270"/>
      <c r="E7" s="271"/>
      <c r="F7" s="269"/>
      <c r="G7" s="272"/>
      <c r="H7" s="271"/>
      <c r="I7" s="273"/>
      <c r="J7" s="275"/>
      <c r="K7" s="318">
        <v>5</v>
      </c>
      <c r="L7" s="274"/>
      <c r="M7" s="283" t="str">
        <f t="shared" si="0"/>
        <v/>
      </c>
      <c r="N7" s="284" t="str">
        <f t="shared" si="1"/>
        <v/>
      </c>
      <c r="O7" s="285" t="str">
        <f t="shared" si="2"/>
        <v/>
      </c>
      <c r="P7" s="283" t="str">
        <f t="shared" si="3"/>
        <v/>
      </c>
      <c r="Q7" s="286" t="str">
        <f t="shared" si="4"/>
        <v/>
      </c>
      <c r="R7" s="285" t="str">
        <f t="shared" si="5"/>
        <v/>
      </c>
      <c r="S7" s="98"/>
      <c r="T7" s="99"/>
      <c r="U7" s="287" t="str">
        <f t="shared" si="6"/>
        <v/>
      </c>
      <c r="V7" s="287" t="str">
        <f t="shared" si="7"/>
        <v/>
      </c>
    </row>
    <row r="8" spans="1:22" s="97" customFormat="1" ht="12.75" x14ac:dyDescent="0.2">
      <c r="A8" s="88"/>
      <c r="B8" s="89">
        <v>6</v>
      </c>
      <c r="C8" s="269"/>
      <c r="D8" s="270"/>
      <c r="E8" s="271"/>
      <c r="F8" s="269"/>
      <c r="G8" s="272"/>
      <c r="H8" s="271"/>
      <c r="I8" s="273"/>
      <c r="J8" s="275"/>
      <c r="K8" s="318">
        <v>6</v>
      </c>
      <c r="L8" s="274"/>
      <c r="M8" s="283" t="str">
        <f t="shared" si="0"/>
        <v/>
      </c>
      <c r="N8" s="284" t="str">
        <f t="shared" si="1"/>
        <v/>
      </c>
      <c r="O8" s="285" t="str">
        <f t="shared" si="2"/>
        <v/>
      </c>
      <c r="P8" s="283" t="str">
        <f t="shared" si="3"/>
        <v/>
      </c>
      <c r="Q8" s="286" t="str">
        <f t="shared" si="4"/>
        <v/>
      </c>
      <c r="R8" s="285" t="str">
        <f t="shared" si="5"/>
        <v/>
      </c>
      <c r="S8" s="98"/>
      <c r="T8" s="99"/>
      <c r="U8" s="287" t="str">
        <f t="shared" si="6"/>
        <v/>
      </c>
      <c r="V8" s="287" t="str">
        <f t="shared" si="7"/>
        <v/>
      </c>
    </row>
    <row r="9" spans="1:22" s="97" customFormat="1" ht="12.75" x14ac:dyDescent="0.2">
      <c r="A9" s="88"/>
      <c r="B9" s="89">
        <v>7</v>
      </c>
      <c r="C9" s="269"/>
      <c r="D9" s="270"/>
      <c r="E9" s="271"/>
      <c r="F9" s="269"/>
      <c r="G9" s="272"/>
      <c r="H9" s="271"/>
      <c r="I9" s="273"/>
      <c r="J9" s="275"/>
      <c r="K9" s="318">
        <v>7</v>
      </c>
      <c r="L9" s="274"/>
      <c r="M9" s="283" t="str">
        <f t="shared" si="0"/>
        <v/>
      </c>
      <c r="N9" s="284" t="str">
        <f t="shared" si="1"/>
        <v/>
      </c>
      <c r="O9" s="285" t="str">
        <f t="shared" si="2"/>
        <v/>
      </c>
      <c r="P9" s="283" t="str">
        <f t="shared" si="3"/>
        <v/>
      </c>
      <c r="Q9" s="286" t="str">
        <f t="shared" si="4"/>
        <v/>
      </c>
      <c r="R9" s="285" t="str">
        <f t="shared" si="5"/>
        <v/>
      </c>
      <c r="S9" s="98"/>
      <c r="T9" s="99"/>
      <c r="U9" s="287" t="str">
        <f t="shared" si="6"/>
        <v/>
      </c>
      <c r="V9" s="287" t="str">
        <f t="shared" si="7"/>
        <v/>
      </c>
    </row>
    <row r="10" spans="1:22" s="97" customFormat="1" ht="12.75" x14ac:dyDescent="0.2">
      <c r="A10" s="88"/>
      <c r="B10" s="89">
        <v>8</v>
      </c>
      <c r="C10" s="269"/>
      <c r="D10" s="270"/>
      <c r="E10" s="271"/>
      <c r="F10" s="269"/>
      <c r="G10" s="272"/>
      <c r="H10" s="271"/>
      <c r="I10" s="273"/>
      <c r="J10" s="275"/>
      <c r="K10" s="318">
        <v>8</v>
      </c>
      <c r="L10" s="274"/>
      <c r="M10" s="283" t="str">
        <f t="shared" si="0"/>
        <v/>
      </c>
      <c r="N10" s="284" t="str">
        <f t="shared" si="1"/>
        <v/>
      </c>
      <c r="O10" s="285" t="str">
        <f t="shared" si="2"/>
        <v/>
      </c>
      <c r="P10" s="283" t="str">
        <f t="shared" si="3"/>
        <v/>
      </c>
      <c r="Q10" s="286" t="str">
        <f t="shared" si="4"/>
        <v/>
      </c>
      <c r="R10" s="285" t="str">
        <f t="shared" si="5"/>
        <v/>
      </c>
      <c r="S10" s="98"/>
      <c r="T10" s="99"/>
      <c r="U10" s="287" t="str">
        <f t="shared" si="6"/>
        <v/>
      </c>
      <c r="V10" s="287" t="str">
        <f t="shared" si="7"/>
        <v/>
      </c>
    </row>
    <row r="11" spans="1:22" s="97" customFormat="1" ht="12.75" x14ac:dyDescent="0.2">
      <c r="A11" s="88"/>
      <c r="B11" s="89">
        <v>9</v>
      </c>
      <c r="C11" s="269"/>
      <c r="D11" s="270"/>
      <c r="E11" s="271"/>
      <c r="F11" s="269"/>
      <c r="G11" s="272"/>
      <c r="H11" s="271"/>
      <c r="I11" s="273"/>
      <c r="J11" s="275"/>
      <c r="K11" s="318">
        <v>9</v>
      </c>
      <c r="L11" s="274"/>
      <c r="M11" s="283" t="str">
        <f t="shared" si="0"/>
        <v/>
      </c>
      <c r="N11" s="284" t="str">
        <f t="shared" si="1"/>
        <v/>
      </c>
      <c r="O11" s="285" t="str">
        <f t="shared" si="2"/>
        <v/>
      </c>
      <c r="P11" s="283" t="str">
        <f t="shared" si="3"/>
        <v/>
      </c>
      <c r="Q11" s="286" t="str">
        <f t="shared" si="4"/>
        <v/>
      </c>
      <c r="R11" s="285" t="str">
        <f t="shared" si="5"/>
        <v/>
      </c>
      <c r="S11" s="98"/>
      <c r="T11" s="99"/>
      <c r="U11" s="287" t="str">
        <f t="shared" si="6"/>
        <v/>
      </c>
      <c r="V11" s="287" t="str">
        <f t="shared" si="7"/>
        <v/>
      </c>
    </row>
    <row r="12" spans="1:22" s="97" customFormat="1" ht="12.75" x14ac:dyDescent="0.2">
      <c r="A12" s="88"/>
      <c r="B12" s="89">
        <v>10</v>
      </c>
      <c r="C12" s="269"/>
      <c r="D12" s="270"/>
      <c r="E12" s="271"/>
      <c r="F12" s="269"/>
      <c r="G12" s="272"/>
      <c r="H12" s="271"/>
      <c r="I12" s="273"/>
      <c r="J12" s="275"/>
      <c r="K12" s="318">
        <v>10</v>
      </c>
      <c r="L12" s="274"/>
      <c r="M12" s="283" t="str">
        <f t="shared" si="0"/>
        <v/>
      </c>
      <c r="N12" s="284" t="str">
        <f t="shared" si="1"/>
        <v/>
      </c>
      <c r="O12" s="285" t="str">
        <f t="shared" si="2"/>
        <v/>
      </c>
      <c r="P12" s="283" t="str">
        <f t="shared" si="3"/>
        <v/>
      </c>
      <c r="Q12" s="286" t="str">
        <f t="shared" si="4"/>
        <v/>
      </c>
      <c r="R12" s="285" t="str">
        <f t="shared" si="5"/>
        <v/>
      </c>
      <c r="S12" s="98"/>
      <c r="T12" s="99"/>
      <c r="U12" s="287" t="str">
        <f t="shared" si="6"/>
        <v/>
      </c>
      <c r="V12" s="287" t="str">
        <f t="shared" si="7"/>
        <v/>
      </c>
    </row>
    <row r="13" spans="1:22" s="97" customFormat="1" ht="12.75" x14ac:dyDescent="0.2">
      <c r="A13" s="88"/>
      <c r="B13" s="89">
        <v>11</v>
      </c>
      <c r="C13" s="269"/>
      <c r="D13" s="270"/>
      <c r="E13" s="271"/>
      <c r="F13" s="269"/>
      <c r="G13" s="272"/>
      <c r="H13" s="271"/>
      <c r="I13" s="273"/>
      <c r="J13" s="275"/>
      <c r="K13" s="318">
        <v>11</v>
      </c>
      <c r="L13" s="274"/>
      <c r="M13" s="283" t="str">
        <f t="shared" si="0"/>
        <v/>
      </c>
      <c r="N13" s="284" t="str">
        <f t="shared" si="1"/>
        <v/>
      </c>
      <c r="O13" s="285" t="str">
        <f t="shared" si="2"/>
        <v/>
      </c>
      <c r="P13" s="283" t="str">
        <f t="shared" si="3"/>
        <v/>
      </c>
      <c r="Q13" s="286" t="str">
        <f t="shared" si="4"/>
        <v/>
      </c>
      <c r="R13" s="285" t="str">
        <f t="shared" si="5"/>
        <v/>
      </c>
      <c r="S13" s="98"/>
      <c r="T13" s="99"/>
      <c r="U13" s="287" t="str">
        <f t="shared" si="6"/>
        <v/>
      </c>
      <c r="V13" s="287" t="str">
        <f t="shared" si="7"/>
        <v/>
      </c>
    </row>
    <row r="14" spans="1:22" s="97" customFormat="1" ht="12.75" x14ac:dyDescent="0.2">
      <c r="A14" s="88"/>
      <c r="B14" s="89">
        <v>12</v>
      </c>
      <c r="C14" s="269"/>
      <c r="D14" s="270"/>
      <c r="E14" s="271"/>
      <c r="F14" s="269"/>
      <c r="G14" s="272"/>
      <c r="H14" s="271"/>
      <c r="I14" s="273"/>
      <c r="J14" s="275"/>
      <c r="K14" s="318">
        <v>12</v>
      </c>
      <c r="L14" s="274"/>
      <c r="M14" s="283" t="str">
        <f t="shared" si="0"/>
        <v/>
      </c>
      <c r="N14" s="284" t="str">
        <f t="shared" si="1"/>
        <v/>
      </c>
      <c r="O14" s="285" t="str">
        <f t="shared" si="2"/>
        <v/>
      </c>
      <c r="P14" s="283" t="str">
        <f t="shared" si="3"/>
        <v/>
      </c>
      <c r="Q14" s="286" t="str">
        <f t="shared" si="4"/>
        <v/>
      </c>
      <c r="R14" s="285" t="str">
        <f t="shared" si="5"/>
        <v/>
      </c>
      <c r="S14" s="98"/>
      <c r="T14" s="99"/>
      <c r="U14" s="287" t="str">
        <f t="shared" si="6"/>
        <v/>
      </c>
      <c r="V14" s="287" t="str">
        <f t="shared" si="7"/>
        <v/>
      </c>
    </row>
    <row r="15" spans="1:22" s="97" customFormat="1" ht="12.75" x14ac:dyDescent="0.2">
      <c r="A15" s="88"/>
      <c r="B15" s="89">
        <v>13</v>
      </c>
      <c r="C15" s="269"/>
      <c r="D15" s="270"/>
      <c r="E15" s="271"/>
      <c r="F15" s="269"/>
      <c r="G15" s="272"/>
      <c r="H15" s="271"/>
      <c r="I15" s="273"/>
      <c r="J15" s="275"/>
      <c r="K15" s="318">
        <v>13</v>
      </c>
      <c r="L15" s="274"/>
      <c r="M15" s="283" t="str">
        <f t="shared" si="0"/>
        <v/>
      </c>
      <c r="N15" s="284" t="str">
        <f t="shared" si="1"/>
        <v/>
      </c>
      <c r="O15" s="285" t="str">
        <f t="shared" si="2"/>
        <v/>
      </c>
      <c r="P15" s="283" t="str">
        <f t="shared" si="3"/>
        <v/>
      </c>
      <c r="Q15" s="286" t="str">
        <f t="shared" si="4"/>
        <v/>
      </c>
      <c r="R15" s="285" t="str">
        <f t="shared" si="5"/>
        <v/>
      </c>
      <c r="S15" s="98"/>
      <c r="T15" s="99"/>
      <c r="U15" s="287" t="str">
        <f t="shared" si="6"/>
        <v/>
      </c>
      <c r="V15" s="287" t="str">
        <f t="shared" si="7"/>
        <v/>
      </c>
    </row>
    <row r="16" spans="1:22" s="97" customFormat="1" ht="12.75" x14ac:dyDescent="0.2">
      <c r="A16" s="88"/>
      <c r="B16" s="89">
        <v>14</v>
      </c>
      <c r="C16" s="269"/>
      <c r="D16" s="270"/>
      <c r="E16" s="271"/>
      <c r="F16" s="269"/>
      <c r="G16" s="272"/>
      <c r="H16" s="271"/>
      <c r="I16" s="273"/>
      <c r="J16" s="275"/>
      <c r="K16" s="318">
        <v>14</v>
      </c>
      <c r="L16" s="274"/>
      <c r="M16" s="283" t="str">
        <f t="shared" si="0"/>
        <v/>
      </c>
      <c r="N16" s="284" t="str">
        <f t="shared" si="1"/>
        <v/>
      </c>
      <c r="O16" s="285" t="str">
        <f t="shared" si="2"/>
        <v/>
      </c>
      <c r="P16" s="283" t="str">
        <f t="shared" si="3"/>
        <v/>
      </c>
      <c r="Q16" s="286" t="str">
        <f t="shared" si="4"/>
        <v/>
      </c>
      <c r="R16" s="285" t="str">
        <f t="shared" si="5"/>
        <v/>
      </c>
      <c r="S16" s="98"/>
      <c r="T16" s="99"/>
      <c r="U16" s="287" t="str">
        <f t="shared" si="6"/>
        <v/>
      </c>
      <c r="V16" s="287" t="str">
        <f t="shared" si="7"/>
        <v/>
      </c>
    </row>
    <row r="17" spans="1:22" s="97" customFormat="1" ht="12.75" x14ac:dyDescent="0.2">
      <c r="A17" s="88"/>
      <c r="B17" s="89">
        <v>15</v>
      </c>
      <c r="C17" s="269"/>
      <c r="D17" s="270"/>
      <c r="E17" s="271"/>
      <c r="F17" s="269"/>
      <c r="G17" s="272"/>
      <c r="H17" s="271"/>
      <c r="I17" s="273"/>
      <c r="J17" s="275"/>
      <c r="K17" s="318">
        <v>15</v>
      </c>
      <c r="L17" s="274"/>
      <c r="M17" s="283" t="str">
        <f t="shared" si="0"/>
        <v/>
      </c>
      <c r="N17" s="284" t="str">
        <f t="shared" si="1"/>
        <v/>
      </c>
      <c r="O17" s="285" t="str">
        <f t="shared" si="2"/>
        <v/>
      </c>
      <c r="P17" s="283" t="str">
        <f t="shared" si="3"/>
        <v/>
      </c>
      <c r="Q17" s="286" t="str">
        <f t="shared" si="4"/>
        <v/>
      </c>
      <c r="R17" s="285" t="str">
        <f t="shared" si="5"/>
        <v/>
      </c>
      <c r="S17" s="98"/>
      <c r="T17" s="99"/>
      <c r="U17" s="287" t="str">
        <f t="shared" si="6"/>
        <v/>
      </c>
      <c r="V17" s="287" t="str">
        <f t="shared" si="7"/>
        <v/>
      </c>
    </row>
    <row r="18" spans="1:22" s="97" customFormat="1" ht="12.75" x14ac:dyDescent="0.2">
      <c r="A18" s="88"/>
      <c r="B18" s="89">
        <v>16</v>
      </c>
      <c r="C18" s="269"/>
      <c r="D18" s="270"/>
      <c r="E18" s="271"/>
      <c r="F18" s="269"/>
      <c r="G18" s="272"/>
      <c r="H18" s="271"/>
      <c r="I18" s="273"/>
      <c r="J18" s="275"/>
      <c r="K18" s="318">
        <v>16</v>
      </c>
      <c r="L18" s="274"/>
      <c r="M18" s="283" t="str">
        <f t="shared" si="0"/>
        <v/>
      </c>
      <c r="N18" s="284" t="str">
        <f t="shared" si="1"/>
        <v/>
      </c>
      <c r="O18" s="285" t="str">
        <f t="shared" si="2"/>
        <v/>
      </c>
      <c r="P18" s="283" t="str">
        <f t="shared" si="3"/>
        <v/>
      </c>
      <c r="Q18" s="286" t="str">
        <f t="shared" si="4"/>
        <v/>
      </c>
      <c r="R18" s="285" t="str">
        <f t="shared" si="5"/>
        <v/>
      </c>
      <c r="S18" s="98"/>
      <c r="T18" s="99"/>
      <c r="U18" s="287" t="str">
        <f t="shared" si="6"/>
        <v/>
      </c>
      <c r="V18" s="287" t="str">
        <f t="shared" si="7"/>
        <v/>
      </c>
    </row>
    <row r="19" spans="1:22" s="97" customFormat="1" ht="12.75" x14ac:dyDescent="0.2">
      <c r="A19" s="88"/>
      <c r="B19" s="89">
        <v>17</v>
      </c>
      <c r="C19" s="269"/>
      <c r="D19" s="270"/>
      <c r="E19" s="271"/>
      <c r="F19" s="269"/>
      <c r="G19" s="272"/>
      <c r="H19" s="271"/>
      <c r="I19" s="273"/>
      <c r="J19" s="275"/>
      <c r="K19" s="318">
        <v>17</v>
      </c>
      <c r="L19" s="274"/>
      <c r="M19" s="283" t="str">
        <f t="shared" si="0"/>
        <v/>
      </c>
      <c r="N19" s="284" t="str">
        <f t="shared" si="1"/>
        <v/>
      </c>
      <c r="O19" s="285" t="str">
        <f t="shared" si="2"/>
        <v/>
      </c>
      <c r="P19" s="283" t="str">
        <f t="shared" si="3"/>
        <v/>
      </c>
      <c r="Q19" s="286" t="str">
        <f t="shared" si="4"/>
        <v/>
      </c>
      <c r="R19" s="285" t="str">
        <f t="shared" si="5"/>
        <v/>
      </c>
      <c r="S19" s="98"/>
      <c r="T19" s="99"/>
      <c r="U19" s="287" t="str">
        <f t="shared" si="6"/>
        <v/>
      </c>
      <c r="V19" s="287" t="str">
        <f t="shared" si="7"/>
        <v/>
      </c>
    </row>
    <row r="20" spans="1:22" s="97" customFormat="1" ht="12.75" x14ac:dyDescent="0.2">
      <c r="A20" s="88"/>
      <c r="B20" s="89">
        <v>18</v>
      </c>
      <c r="C20" s="269"/>
      <c r="D20" s="270"/>
      <c r="E20" s="271"/>
      <c r="F20" s="269"/>
      <c r="G20" s="272"/>
      <c r="H20" s="271"/>
      <c r="I20" s="273"/>
      <c r="J20" s="275"/>
      <c r="K20" s="318">
        <v>18</v>
      </c>
      <c r="L20" s="274"/>
      <c r="M20" s="283" t="str">
        <f t="shared" si="0"/>
        <v/>
      </c>
      <c r="N20" s="284" t="str">
        <f t="shared" si="1"/>
        <v/>
      </c>
      <c r="O20" s="285" t="str">
        <f t="shared" si="2"/>
        <v/>
      </c>
      <c r="P20" s="283" t="str">
        <f t="shared" si="3"/>
        <v/>
      </c>
      <c r="Q20" s="286" t="str">
        <f t="shared" si="4"/>
        <v/>
      </c>
      <c r="R20" s="285" t="str">
        <f t="shared" si="5"/>
        <v/>
      </c>
      <c r="S20" s="98"/>
      <c r="T20" s="99"/>
      <c r="U20" s="287" t="str">
        <f t="shared" si="6"/>
        <v/>
      </c>
      <c r="V20" s="287" t="str">
        <f t="shared" si="7"/>
        <v/>
      </c>
    </row>
    <row r="21" spans="1:22" s="97" customFormat="1" ht="12.75" x14ac:dyDescent="0.2">
      <c r="A21" s="88"/>
      <c r="B21" s="89">
        <v>19</v>
      </c>
      <c r="C21" s="269"/>
      <c r="D21" s="270"/>
      <c r="E21" s="271"/>
      <c r="F21" s="269"/>
      <c r="G21" s="272"/>
      <c r="H21" s="271"/>
      <c r="I21" s="273"/>
      <c r="J21" s="275"/>
      <c r="K21" s="318">
        <v>19</v>
      </c>
      <c r="L21" s="274"/>
      <c r="M21" s="283" t="str">
        <f t="shared" si="0"/>
        <v/>
      </c>
      <c r="N21" s="284" t="str">
        <f t="shared" si="1"/>
        <v/>
      </c>
      <c r="O21" s="285" t="str">
        <f t="shared" si="2"/>
        <v/>
      </c>
      <c r="P21" s="283" t="str">
        <f t="shared" si="3"/>
        <v/>
      </c>
      <c r="Q21" s="286" t="str">
        <f t="shared" si="4"/>
        <v/>
      </c>
      <c r="R21" s="285" t="str">
        <f t="shared" si="5"/>
        <v/>
      </c>
      <c r="S21" s="98"/>
      <c r="T21" s="99"/>
      <c r="U21" s="287" t="str">
        <f t="shared" si="6"/>
        <v/>
      </c>
      <c r="V21" s="287" t="str">
        <f t="shared" si="7"/>
        <v/>
      </c>
    </row>
    <row r="22" spans="1:22" s="97" customFormat="1" ht="12.75" x14ac:dyDescent="0.2">
      <c r="A22" s="88"/>
      <c r="B22" s="89">
        <v>20</v>
      </c>
      <c r="C22" s="269"/>
      <c r="D22" s="270"/>
      <c r="E22" s="271"/>
      <c r="F22" s="269"/>
      <c r="G22" s="272"/>
      <c r="H22" s="271"/>
      <c r="I22" s="273"/>
      <c r="J22" s="275"/>
      <c r="K22" s="318">
        <v>20</v>
      </c>
      <c r="L22" s="274"/>
      <c r="M22" s="283" t="str">
        <f t="shared" si="0"/>
        <v/>
      </c>
      <c r="N22" s="284" t="str">
        <f t="shared" si="1"/>
        <v/>
      </c>
      <c r="O22" s="285" t="str">
        <f t="shared" si="2"/>
        <v/>
      </c>
      <c r="P22" s="283" t="str">
        <f t="shared" si="3"/>
        <v/>
      </c>
      <c r="Q22" s="286" t="str">
        <f t="shared" si="4"/>
        <v/>
      </c>
      <c r="R22" s="285" t="str">
        <f t="shared" si="5"/>
        <v/>
      </c>
      <c r="S22" s="98"/>
      <c r="T22" s="99"/>
      <c r="U22" s="287" t="str">
        <f t="shared" si="6"/>
        <v/>
      </c>
      <c r="V22" s="287" t="str">
        <f t="shared" si="7"/>
        <v/>
      </c>
    </row>
    <row r="23" spans="1:22" s="97" customFormat="1" ht="12.75" x14ac:dyDescent="0.2">
      <c r="A23" s="88"/>
      <c r="B23" s="89">
        <v>21</v>
      </c>
      <c r="C23" s="269"/>
      <c r="D23" s="270"/>
      <c r="E23" s="271"/>
      <c r="F23" s="269"/>
      <c r="G23" s="272"/>
      <c r="H23" s="271"/>
      <c r="I23" s="273"/>
      <c r="J23" s="275"/>
      <c r="K23" s="318">
        <v>21</v>
      </c>
      <c r="L23" s="274"/>
      <c r="M23" s="283" t="str">
        <f t="shared" si="0"/>
        <v/>
      </c>
      <c r="N23" s="284" t="str">
        <f t="shared" si="1"/>
        <v/>
      </c>
      <c r="O23" s="285" t="str">
        <f t="shared" si="2"/>
        <v/>
      </c>
      <c r="P23" s="283" t="str">
        <f t="shared" si="3"/>
        <v/>
      </c>
      <c r="Q23" s="286" t="str">
        <f t="shared" si="4"/>
        <v/>
      </c>
      <c r="R23" s="285" t="str">
        <f t="shared" si="5"/>
        <v/>
      </c>
      <c r="S23" s="98"/>
      <c r="T23" s="99"/>
      <c r="U23" s="287" t="str">
        <f t="shared" si="6"/>
        <v/>
      </c>
      <c r="V23" s="287" t="str">
        <f t="shared" si="7"/>
        <v/>
      </c>
    </row>
    <row r="24" spans="1:22" s="97" customFormat="1" ht="12.75" x14ac:dyDescent="0.2">
      <c r="A24" s="88"/>
      <c r="B24" s="89">
        <v>22</v>
      </c>
      <c r="C24" s="269"/>
      <c r="D24" s="270"/>
      <c r="E24" s="271"/>
      <c r="F24" s="269"/>
      <c r="G24" s="272"/>
      <c r="H24" s="271"/>
      <c r="I24" s="273"/>
      <c r="J24" s="275"/>
      <c r="K24" s="318">
        <v>22</v>
      </c>
      <c r="L24" s="274"/>
      <c r="M24" s="283" t="str">
        <f t="shared" si="0"/>
        <v/>
      </c>
      <c r="N24" s="284" t="str">
        <f t="shared" si="1"/>
        <v/>
      </c>
      <c r="O24" s="285" t="str">
        <f t="shared" si="2"/>
        <v/>
      </c>
      <c r="P24" s="283" t="str">
        <f t="shared" si="3"/>
        <v/>
      </c>
      <c r="Q24" s="286" t="str">
        <f t="shared" si="4"/>
        <v/>
      </c>
      <c r="R24" s="285" t="str">
        <f t="shared" si="5"/>
        <v/>
      </c>
      <c r="S24" s="98"/>
      <c r="T24" s="99"/>
      <c r="U24" s="287" t="str">
        <f t="shared" si="6"/>
        <v/>
      </c>
      <c r="V24" s="287" t="str">
        <f t="shared" si="7"/>
        <v/>
      </c>
    </row>
    <row r="25" spans="1:22" s="97" customFormat="1" ht="12.75" x14ac:dyDescent="0.2">
      <c r="A25" s="88"/>
      <c r="B25" s="89">
        <v>23</v>
      </c>
      <c r="C25" s="269"/>
      <c r="D25" s="270"/>
      <c r="E25" s="271"/>
      <c r="F25" s="269"/>
      <c r="G25" s="272"/>
      <c r="H25" s="271"/>
      <c r="I25" s="273"/>
      <c r="J25" s="275"/>
      <c r="K25" s="318">
        <v>23</v>
      </c>
      <c r="L25" s="274"/>
      <c r="M25" s="283" t="str">
        <f t="shared" si="0"/>
        <v/>
      </c>
      <c r="N25" s="284" t="str">
        <f t="shared" si="1"/>
        <v/>
      </c>
      <c r="O25" s="285" t="str">
        <f t="shared" si="2"/>
        <v/>
      </c>
      <c r="P25" s="283" t="str">
        <f t="shared" si="3"/>
        <v/>
      </c>
      <c r="Q25" s="286" t="str">
        <f t="shared" si="4"/>
        <v/>
      </c>
      <c r="R25" s="285" t="str">
        <f t="shared" si="5"/>
        <v/>
      </c>
      <c r="S25" s="98"/>
      <c r="T25" s="99"/>
      <c r="U25" s="287" t="str">
        <f t="shared" si="6"/>
        <v/>
      </c>
      <c r="V25" s="287" t="str">
        <f t="shared" si="7"/>
        <v/>
      </c>
    </row>
    <row r="26" spans="1:22" s="97" customFormat="1" ht="12.75" x14ac:dyDescent="0.2">
      <c r="A26" s="88"/>
      <c r="B26" s="89">
        <v>24</v>
      </c>
      <c r="C26" s="269"/>
      <c r="D26" s="270"/>
      <c r="E26" s="271"/>
      <c r="F26" s="269"/>
      <c r="G26" s="272"/>
      <c r="H26" s="271"/>
      <c r="I26" s="273"/>
      <c r="J26" s="275"/>
      <c r="K26" s="318">
        <v>24</v>
      </c>
      <c r="L26" s="274"/>
      <c r="M26" s="283" t="str">
        <f t="shared" si="0"/>
        <v/>
      </c>
      <c r="N26" s="284" t="str">
        <f t="shared" si="1"/>
        <v/>
      </c>
      <c r="O26" s="285" t="str">
        <f t="shared" si="2"/>
        <v/>
      </c>
      <c r="P26" s="283" t="str">
        <f t="shared" si="3"/>
        <v/>
      </c>
      <c r="Q26" s="286" t="str">
        <f t="shared" si="4"/>
        <v/>
      </c>
      <c r="R26" s="285" t="str">
        <f t="shared" si="5"/>
        <v/>
      </c>
      <c r="S26" s="98"/>
      <c r="T26" s="99"/>
      <c r="U26" s="287" t="str">
        <f t="shared" si="6"/>
        <v/>
      </c>
      <c r="V26" s="287" t="str">
        <f t="shared" si="7"/>
        <v/>
      </c>
    </row>
    <row r="27" spans="1:22" s="97" customFormat="1" ht="12.75" x14ac:dyDescent="0.2">
      <c r="A27" s="88"/>
      <c r="B27" s="89">
        <v>25</v>
      </c>
      <c r="C27" s="269"/>
      <c r="D27" s="270"/>
      <c r="E27" s="271"/>
      <c r="F27" s="269"/>
      <c r="G27" s="272"/>
      <c r="H27" s="271"/>
      <c r="I27" s="273"/>
      <c r="J27" s="275"/>
      <c r="K27" s="318">
        <v>25</v>
      </c>
      <c r="L27" s="274"/>
      <c r="M27" s="283" t="str">
        <f t="shared" si="0"/>
        <v/>
      </c>
      <c r="N27" s="284" t="str">
        <f t="shared" si="1"/>
        <v/>
      </c>
      <c r="O27" s="285" t="str">
        <f t="shared" si="2"/>
        <v/>
      </c>
      <c r="P27" s="283" t="str">
        <f t="shared" si="3"/>
        <v/>
      </c>
      <c r="Q27" s="286" t="str">
        <f t="shared" si="4"/>
        <v/>
      </c>
      <c r="R27" s="285" t="str">
        <f t="shared" si="5"/>
        <v/>
      </c>
      <c r="S27" s="98"/>
      <c r="T27" s="99"/>
      <c r="U27" s="287" t="str">
        <f t="shared" si="6"/>
        <v/>
      </c>
      <c r="V27" s="287" t="str">
        <f t="shared" si="7"/>
        <v/>
      </c>
    </row>
    <row r="28" spans="1:22" s="97" customFormat="1" ht="12.75" x14ac:dyDescent="0.2">
      <c r="A28" s="88"/>
      <c r="B28" s="89">
        <v>26</v>
      </c>
      <c r="C28" s="269"/>
      <c r="D28" s="270"/>
      <c r="E28" s="271"/>
      <c r="F28" s="269"/>
      <c r="G28" s="272"/>
      <c r="H28" s="271"/>
      <c r="I28" s="273"/>
      <c r="J28" s="275"/>
      <c r="K28" s="318">
        <v>26</v>
      </c>
      <c r="L28" s="274"/>
      <c r="M28" s="283" t="str">
        <f t="shared" si="0"/>
        <v/>
      </c>
      <c r="N28" s="284" t="str">
        <f t="shared" si="1"/>
        <v/>
      </c>
      <c r="O28" s="285" t="str">
        <f t="shared" si="2"/>
        <v/>
      </c>
      <c r="P28" s="283" t="str">
        <f t="shared" si="3"/>
        <v/>
      </c>
      <c r="Q28" s="286" t="str">
        <f t="shared" si="4"/>
        <v/>
      </c>
      <c r="R28" s="285" t="str">
        <f t="shared" si="5"/>
        <v/>
      </c>
      <c r="S28" s="98"/>
      <c r="T28" s="99"/>
      <c r="U28" s="287" t="str">
        <f t="shared" si="6"/>
        <v/>
      </c>
      <c r="V28" s="287" t="str">
        <f t="shared" si="7"/>
        <v/>
      </c>
    </row>
    <row r="29" spans="1:22" s="97" customFormat="1" ht="12.75" x14ac:dyDescent="0.2">
      <c r="A29" s="88"/>
      <c r="B29" s="89">
        <v>27</v>
      </c>
      <c r="C29" s="269"/>
      <c r="D29" s="270"/>
      <c r="E29" s="271"/>
      <c r="F29" s="269"/>
      <c r="G29" s="272"/>
      <c r="H29" s="271"/>
      <c r="I29" s="273"/>
      <c r="J29" s="275"/>
      <c r="K29" s="318">
        <v>27</v>
      </c>
      <c r="L29" s="274"/>
      <c r="M29" s="283" t="str">
        <f t="shared" si="0"/>
        <v/>
      </c>
      <c r="N29" s="284" t="str">
        <f t="shared" si="1"/>
        <v/>
      </c>
      <c r="O29" s="285" t="str">
        <f t="shared" si="2"/>
        <v/>
      </c>
      <c r="P29" s="283" t="str">
        <f t="shared" si="3"/>
        <v/>
      </c>
      <c r="Q29" s="286" t="str">
        <f t="shared" si="4"/>
        <v/>
      </c>
      <c r="R29" s="285" t="str">
        <f t="shared" si="5"/>
        <v/>
      </c>
      <c r="S29" s="98"/>
      <c r="T29" s="99"/>
      <c r="U29" s="287" t="str">
        <f t="shared" si="6"/>
        <v/>
      </c>
      <c r="V29" s="287" t="str">
        <f t="shared" si="7"/>
        <v/>
      </c>
    </row>
    <row r="30" spans="1:22" s="97" customFormat="1" ht="12.75" x14ac:dyDescent="0.2">
      <c r="A30" s="88"/>
      <c r="B30" s="89">
        <v>28</v>
      </c>
      <c r="C30" s="269"/>
      <c r="D30" s="270"/>
      <c r="E30" s="271"/>
      <c r="F30" s="269"/>
      <c r="G30" s="272"/>
      <c r="H30" s="271"/>
      <c r="I30" s="273"/>
      <c r="J30" s="275"/>
      <c r="K30" s="318">
        <v>28</v>
      </c>
      <c r="L30" s="274"/>
      <c r="M30" s="283" t="str">
        <f t="shared" si="0"/>
        <v/>
      </c>
      <c r="N30" s="284" t="str">
        <f t="shared" si="1"/>
        <v/>
      </c>
      <c r="O30" s="285" t="str">
        <f t="shared" si="2"/>
        <v/>
      </c>
      <c r="P30" s="283" t="str">
        <f t="shared" si="3"/>
        <v/>
      </c>
      <c r="Q30" s="286" t="str">
        <f t="shared" si="4"/>
        <v/>
      </c>
      <c r="R30" s="285" t="str">
        <f t="shared" si="5"/>
        <v/>
      </c>
      <c r="S30" s="98"/>
      <c r="T30" s="99"/>
      <c r="U30" s="287" t="str">
        <f t="shared" si="6"/>
        <v/>
      </c>
      <c r="V30" s="287" t="str">
        <f t="shared" si="7"/>
        <v/>
      </c>
    </row>
    <row r="31" spans="1:22" s="97" customFormat="1" ht="12.75" x14ac:dyDescent="0.2">
      <c r="A31" s="88"/>
      <c r="B31" s="89">
        <v>29</v>
      </c>
      <c r="C31" s="269"/>
      <c r="D31" s="270"/>
      <c r="E31" s="271"/>
      <c r="F31" s="269"/>
      <c r="G31" s="272"/>
      <c r="H31" s="271"/>
      <c r="I31" s="273"/>
      <c r="J31" s="275"/>
      <c r="K31" s="318">
        <v>29</v>
      </c>
      <c r="L31" s="274"/>
      <c r="M31" s="283" t="str">
        <f t="shared" si="0"/>
        <v/>
      </c>
      <c r="N31" s="284" t="str">
        <f t="shared" si="1"/>
        <v/>
      </c>
      <c r="O31" s="285" t="str">
        <f t="shared" si="2"/>
        <v/>
      </c>
      <c r="P31" s="283" t="str">
        <f t="shared" si="3"/>
        <v/>
      </c>
      <c r="Q31" s="286" t="str">
        <f t="shared" si="4"/>
        <v/>
      </c>
      <c r="R31" s="285" t="str">
        <f t="shared" si="5"/>
        <v/>
      </c>
      <c r="S31" s="98"/>
      <c r="T31" s="99"/>
      <c r="U31" s="287" t="str">
        <f t="shared" si="6"/>
        <v/>
      </c>
      <c r="V31" s="287" t="str">
        <f t="shared" si="7"/>
        <v/>
      </c>
    </row>
    <row r="32" spans="1:22" s="97" customFormat="1" ht="12.75" x14ac:dyDescent="0.2">
      <c r="A32" s="88"/>
      <c r="B32" s="89">
        <v>30</v>
      </c>
      <c r="C32" s="269"/>
      <c r="D32" s="270"/>
      <c r="E32" s="271"/>
      <c r="F32" s="269"/>
      <c r="G32" s="272"/>
      <c r="H32" s="271"/>
      <c r="I32" s="273"/>
      <c r="J32" s="275"/>
      <c r="K32" s="318">
        <v>30</v>
      </c>
      <c r="L32" s="274"/>
      <c r="M32" s="283" t="str">
        <f t="shared" si="0"/>
        <v/>
      </c>
      <c r="N32" s="284" t="str">
        <f t="shared" si="1"/>
        <v/>
      </c>
      <c r="O32" s="285" t="str">
        <f t="shared" si="2"/>
        <v/>
      </c>
      <c r="P32" s="283" t="str">
        <f t="shared" si="3"/>
        <v/>
      </c>
      <c r="Q32" s="286" t="str">
        <f t="shared" si="4"/>
        <v/>
      </c>
      <c r="R32" s="285" t="str">
        <f t="shared" si="5"/>
        <v/>
      </c>
      <c r="S32" s="98"/>
      <c r="T32" s="99"/>
      <c r="U32" s="287" t="str">
        <f t="shared" si="6"/>
        <v/>
      </c>
      <c r="V32" s="287" t="str">
        <f t="shared" si="7"/>
        <v/>
      </c>
    </row>
    <row r="33" spans="1:22" s="97" customFormat="1" ht="12.75" x14ac:dyDescent="0.2">
      <c r="A33" s="88"/>
      <c r="B33" s="89">
        <v>31</v>
      </c>
      <c r="C33" s="269"/>
      <c r="D33" s="270"/>
      <c r="E33" s="271"/>
      <c r="F33" s="269"/>
      <c r="G33" s="272"/>
      <c r="H33" s="271"/>
      <c r="I33" s="273"/>
      <c r="J33" s="275"/>
      <c r="K33" s="318">
        <v>31</v>
      </c>
      <c r="L33" s="274"/>
      <c r="M33" s="283" t="str">
        <f t="shared" si="0"/>
        <v/>
      </c>
      <c r="N33" s="284" t="str">
        <f t="shared" si="1"/>
        <v/>
      </c>
      <c r="O33" s="285" t="str">
        <f t="shared" si="2"/>
        <v/>
      </c>
      <c r="P33" s="283" t="str">
        <f t="shared" si="3"/>
        <v/>
      </c>
      <c r="Q33" s="286" t="str">
        <f t="shared" si="4"/>
        <v/>
      </c>
      <c r="R33" s="285" t="str">
        <f t="shared" si="5"/>
        <v/>
      </c>
      <c r="S33" s="98"/>
      <c r="T33" s="99"/>
      <c r="U33" s="287" t="str">
        <f t="shared" si="6"/>
        <v/>
      </c>
      <c r="V33" s="287" t="str">
        <f t="shared" si="7"/>
        <v/>
      </c>
    </row>
    <row r="34" spans="1:22" s="97" customFormat="1" ht="12.75" x14ac:dyDescent="0.2">
      <c r="A34" s="88"/>
      <c r="B34" s="89">
        <v>32</v>
      </c>
      <c r="C34" s="269"/>
      <c r="D34" s="270"/>
      <c r="E34" s="271"/>
      <c r="F34" s="269"/>
      <c r="G34" s="272"/>
      <c r="H34" s="271"/>
      <c r="I34" s="273"/>
      <c r="J34" s="275"/>
      <c r="K34" s="318">
        <v>32</v>
      </c>
      <c r="L34" s="274"/>
      <c r="M34" s="283" t="str">
        <f t="shared" si="0"/>
        <v/>
      </c>
      <c r="N34" s="284" t="str">
        <f t="shared" si="1"/>
        <v/>
      </c>
      <c r="O34" s="285" t="str">
        <f t="shared" si="2"/>
        <v/>
      </c>
      <c r="P34" s="283" t="str">
        <f t="shared" si="3"/>
        <v/>
      </c>
      <c r="Q34" s="286" t="str">
        <f t="shared" si="4"/>
        <v/>
      </c>
      <c r="R34" s="285" t="str">
        <f t="shared" si="5"/>
        <v/>
      </c>
      <c r="S34" s="98"/>
      <c r="T34" s="99"/>
      <c r="U34" s="287" t="str">
        <f t="shared" si="6"/>
        <v/>
      </c>
      <c r="V34" s="287" t="str">
        <f t="shared" si="7"/>
        <v/>
      </c>
    </row>
    <row r="35" spans="1:22" s="97" customFormat="1" ht="12.75" x14ac:dyDescent="0.2">
      <c r="A35" s="88"/>
      <c r="B35" s="89">
        <v>33</v>
      </c>
      <c r="C35" s="269"/>
      <c r="D35" s="270"/>
      <c r="E35" s="271"/>
      <c r="F35" s="269"/>
      <c r="G35" s="272"/>
      <c r="H35" s="271"/>
      <c r="I35" s="273"/>
      <c r="J35" s="275"/>
      <c r="K35" s="318">
        <v>33</v>
      </c>
      <c r="L35" s="274"/>
      <c r="M35" s="283" t="str">
        <f t="shared" si="0"/>
        <v/>
      </c>
      <c r="N35" s="284" t="str">
        <f t="shared" si="1"/>
        <v/>
      </c>
      <c r="O35" s="285" t="str">
        <f t="shared" si="2"/>
        <v/>
      </c>
      <c r="P35" s="283" t="str">
        <f t="shared" si="3"/>
        <v/>
      </c>
      <c r="Q35" s="286" t="str">
        <f t="shared" si="4"/>
        <v/>
      </c>
      <c r="R35" s="285" t="str">
        <f t="shared" si="5"/>
        <v/>
      </c>
      <c r="S35" s="98"/>
      <c r="T35" s="99"/>
      <c r="U35" s="287" t="str">
        <f t="shared" si="6"/>
        <v/>
      </c>
      <c r="V35" s="287" t="str">
        <f t="shared" si="7"/>
        <v/>
      </c>
    </row>
    <row r="36" spans="1:22" s="97" customFormat="1" ht="12.75" x14ac:dyDescent="0.2">
      <c r="A36" s="88"/>
      <c r="B36" s="89">
        <v>34</v>
      </c>
      <c r="C36" s="269"/>
      <c r="D36" s="270"/>
      <c r="E36" s="271"/>
      <c r="F36" s="269"/>
      <c r="G36" s="272"/>
      <c r="H36" s="271"/>
      <c r="I36" s="273"/>
      <c r="J36" s="275"/>
      <c r="K36" s="318">
        <v>34</v>
      </c>
      <c r="L36" s="274"/>
      <c r="M36" s="283" t="str">
        <f t="shared" si="0"/>
        <v/>
      </c>
      <c r="N36" s="284" t="str">
        <f t="shared" si="1"/>
        <v/>
      </c>
      <c r="O36" s="285" t="str">
        <f t="shared" si="2"/>
        <v/>
      </c>
      <c r="P36" s="283" t="str">
        <f t="shared" si="3"/>
        <v/>
      </c>
      <c r="Q36" s="286" t="str">
        <f t="shared" si="4"/>
        <v/>
      </c>
      <c r="R36" s="285" t="str">
        <f t="shared" si="5"/>
        <v/>
      </c>
      <c r="S36" s="98"/>
      <c r="T36" s="99"/>
      <c r="U36" s="287" t="str">
        <f t="shared" si="6"/>
        <v/>
      </c>
      <c r="V36" s="287" t="str">
        <f t="shared" si="7"/>
        <v/>
      </c>
    </row>
    <row r="37" spans="1:22" s="97" customFormat="1" ht="12.75" x14ac:dyDescent="0.2">
      <c r="A37" s="88"/>
      <c r="B37" s="89">
        <v>35</v>
      </c>
      <c r="C37" s="269"/>
      <c r="D37" s="270"/>
      <c r="E37" s="271"/>
      <c r="F37" s="269"/>
      <c r="G37" s="272"/>
      <c r="H37" s="271"/>
      <c r="I37" s="273"/>
      <c r="J37" s="275"/>
      <c r="K37" s="318">
        <v>35</v>
      </c>
      <c r="L37" s="274"/>
      <c r="M37" s="283" t="str">
        <f t="shared" si="0"/>
        <v/>
      </c>
      <c r="N37" s="284" t="str">
        <f t="shared" si="1"/>
        <v/>
      </c>
      <c r="O37" s="285" t="str">
        <f t="shared" si="2"/>
        <v/>
      </c>
      <c r="P37" s="283" t="str">
        <f t="shared" si="3"/>
        <v/>
      </c>
      <c r="Q37" s="286" t="str">
        <f t="shared" si="4"/>
        <v/>
      </c>
      <c r="R37" s="285" t="str">
        <f t="shared" si="5"/>
        <v/>
      </c>
      <c r="S37" s="98"/>
      <c r="T37" s="99"/>
      <c r="U37" s="287" t="str">
        <f t="shared" si="6"/>
        <v/>
      </c>
      <c r="V37" s="287" t="str">
        <f t="shared" si="7"/>
        <v/>
      </c>
    </row>
    <row r="38" spans="1:22" s="97" customFormat="1" ht="12.75" x14ac:dyDescent="0.2">
      <c r="A38" s="88"/>
      <c r="B38" s="89">
        <v>36</v>
      </c>
      <c r="C38" s="269"/>
      <c r="D38" s="270"/>
      <c r="E38" s="271"/>
      <c r="F38" s="269"/>
      <c r="G38" s="272"/>
      <c r="H38" s="271"/>
      <c r="I38" s="273"/>
      <c r="J38" s="276"/>
      <c r="K38" s="318">
        <v>36</v>
      </c>
      <c r="L38" s="274"/>
      <c r="M38" s="283" t="str">
        <f t="shared" si="0"/>
        <v/>
      </c>
      <c r="N38" s="284" t="str">
        <f t="shared" si="1"/>
        <v/>
      </c>
      <c r="O38" s="285" t="str">
        <f t="shared" si="2"/>
        <v/>
      </c>
      <c r="P38" s="283" t="str">
        <f t="shared" si="3"/>
        <v/>
      </c>
      <c r="Q38" s="286" t="str">
        <f t="shared" si="4"/>
        <v/>
      </c>
      <c r="R38" s="285" t="str">
        <f t="shared" si="5"/>
        <v/>
      </c>
      <c r="S38" s="98"/>
      <c r="T38" s="99"/>
      <c r="U38" s="287" t="str">
        <f t="shared" si="6"/>
        <v/>
      </c>
      <c r="V38" s="287" t="str">
        <f t="shared" si="7"/>
        <v/>
      </c>
    </row>
    <row r="39" spans="1:22" s="97" customFormat="1" ht="12.75" x14ac:dyDescent="0.2">
      <c r="A39" s="88"/>
      <c r="B39" s="89">
        <v>37</v>
      </c>
      <c r="C39" s="269"/>
      <c r="D39" s="270"/>
      <c r="E39" s="271"/>
      <c r="F39" s="269"/>
      <c r="G39" s="272"/>
      <c r="H39" s="271"/>
      <c r="I39" s="273"/>
      <c r="J39" s="275"/>
      <c r="K39" s="318">
        <v>37</v>
      </c>
      <c r="L39" s="274"/>
      <c r="M39" s="283" t="str">
        <f t="shared" si="0"/>
        <v/>
      </c>
      <c r="N39" s="284" t="str">
        <f t="shared" si="1"/>
        <v/>
      </c>
      <c r="O39" s="285" t="str">
        <f t="shared" si="2"/>
        <v/>
      </c>
      <c r="P39" s="283" t="str">
        <f t="shared" si="3"/>
        <v/>
      </c>
      <c r="Q39" s="286" t="str">
        <f t="shared" si="4"/>
        <v/>
      </c>
      <c r="R39" s="285" t="str">
        <f t="shared" si="5"/>
        <v/>
      </c>
      <c r="S39" s="98"/>
      <c r="T39" s="99"/>
      <c r="U39" s="287" t="str">
        <f t="shared" si="6"/>
        <v/>
      </c>
      <c r="V39" s="287" t="str">
        <f t="shared" si="7"/>
        <v/>
      </c>
    </row>
    <row r="40" spans="1:22" s="97" customFormat="1" ht="12.75" x14ac:dyDescent="0.2">
      <c r="A40" s="88"/>
      <c r="B40" s="89">
        <v>38</v>
      </c>
      <c r="C40" s="269"/>
      <c r="D40" s="270"/>
      <c r="E40" s="271"/>
      <c r="F40" s="269"/>
      <c r="G40" s="272"/>
      <c r="H40" s="271"/>
      <c r="I40" s="273"/>
      <c r="J40" s="275"/>
      <c r="K40" s="318">
        <v>38</v>
      </c>
      <c r="L40" s="274"/>
      <c r="M40" s="283" t="str">
        <f t="shared" si="0"/>
        <v/>
      </c>
      <c r="N40" s="284" t="str">
        <f t="shared" si="1"/>
        <v/>
      </c>
      <c r="O40" s="285" t="str">
        <f t="shared" si="2"/>
        <v/>
      </c>
      <c r="P40" s="283" t="str">
        <f t="shared" si="3"/>
        <v/>
      </c>
      <c r="Q40" s="286" t="str">
        <f t="shared" si="4"/>
        <v/>
      </c>
      <c r="R40" s="285" t="str">
        <f t="shared" si="5"/>
        <v/>
      </c>
      <c r="S40" s="98"/>
      <c r="T40" s="99"/>
      <c r="U40" s="287" t="str">
        <f t="shared" si="6"/>
        <v/>
      </c>
      <c r="V40" s="287" t="str">
        <f t="shared" si="7"/>
        <v/>
      </c>
    </row>
    <row r="41" spans="1:22" s="97" customFormat="1" ht="12.75" x14ac:dyDescent="0.2">
      <c r="A41" s="88"/>
      <c r="B41" s="89">
        <v>39</v>
      </c>
      <c r="C41" s="269"/>
      <c r="D41" s="270"/>
      <c r="E41" s="271"/>
      <c r="F41" s="269"/>
      <c r="G41" s="272"/>
      <c r="H41" s="271"/>
      <c r="I41" s="273"/>
      <c r="J41" s="275"/>
      <c r="K41" s="318">
        <v>39</v>
      </c>
      <c r="L41" s="274"/>
      <c r="M41" s="283" t="str">
        <f t="shared" si="0"/>
        <v/>
      </c>
      <c r="N41" s="284" t="str">
        <f t="shared" si="1"/>
        <v/>
      </c>
      <c r="O41" s="285" t="str">
        <f t="shared" si="2"/>
        <v/>
      </c>
      <c r="P41" s="283" t="str">
        <f t="shared" si="3"/>
        <v/>
      </c>
      <c r="Q41" s="286" t="str">
        <f t="shared" si="4"/>
        <v/>
      </c>
      <c r="R41" s="285" t="str">
        <f t="shared" si="5"/>
        <v/>
      </c>
      <c r="S41" s="98"/>
      <c r="T41" s="99"/>
      <c r="U41" s="287" t="str">
        <f t="shared" si="6"/>
        <v/>
      </c>
      <c r="V41" s="287" t="str">
        <f t="shared" si="7"/>
        <v/>
      </c>
    </row>
    <row r="42" spans="1:22" s="97" customFormat="1" ht="12.75" x14ac:dyDescent="0.2">
      <c r="A42" s="88"/>
      <c r="B42" s="89">
        <v>40</v>
      </c>
      <c r="C42" s="269"/>
      <c r="D42" s="270"/>
      <c r="E42" s="271"/>
      <c r="F42" s="269"/>
      <c r="G42" s="272"/>
      <c r="H42" s="271"/>
      <c r="I42" s="273"/>
      <c r="J42" s="275"/>
      <c r="K42" s="318">
        <v>40</v>
      </c>
      <c r="L42" s="274"/>
      <c r="M42" s="283" t="str">
        <f t="shared" si="0"/>
        <v/>
      </c>
      <c r="N42" s="284" t="str">
        <f t="shared" si="1"/>
        <v/>
      </c>
      <c r="O42" s="285" t="str">
        <f t="shared" si="2"/>
        <v/>
      </c>
      <c r="P42" s="283" t="str">
        <f t="shared" si="3"/>
        <v/>
      </c>
      <c r="Q42" s="286" t="str">
        <f t="shared" si="4"/>
        <v/>
      </c>
      <c r="R42" s="285" t="str">
        <f t="shared" si="5"/>
        <v/>
      </c>
      <c r="S42" s="98"/>
      <c r="T42" s="99"/>
      <c r="U42" s="287" t="str">
        <f t="shared" si="6"/>
        <v/>
      </c>
      <c r="V42" s="287" t="str">
        <f t="shared" si="7"/>
        <v/>
      </c>
    </row>
    <row r="43" spans="1:22" s="97" customFormat="1" ht="12.75" x14ac:dyDescent="0.2">
      <c r="A43" s="88"/>
      <c r="B43" s="89">
        <v>41</v>
      </c>
      <c r="C43" s="269"/>
      <c r="D43" s="270"/>
      <c r="E43" s="271"/>
      <c r="F43" s="269"/>
      <c r="G43" s="272"/>
      <c r="H43" s="271"/>
      <c r="I43" s="273"/>
      <c r="J43" s="275"/>
      <c r="K43" s="318">
        <v>41</v>
      </c>
      <c r="L43" s="274"/>
      <c r="M43" s="283" t="str">
        <f t="shared" si="0"/>
        <v/>
      </c>
      <c r="N43" s="284" t="str">
        <f t="shared" si="1"/>
        <v/>
      </c>
      <c r="O43" s="285" t="str">
        <f t="shared" si="2"/>
        <v/>
      </c>
      <c r="P43" s="283" t="str">
        <f t="shared" si="3"/>
        <v/>
      </c>
      <c r="Q43" s="286" t="str">
        <f t="shared" si="4"/>
        <v/>
      </c>
      <c r="R43" s="285" t="str">
        <f t="shared" si="5"/>
        <v/>
      </c>
      <c r="S43" s="98"/>
      <c r="T43" s="99"/>
      <c r="U43" s="287" t="str">
        <f t="shared" si="6"/>
        <v/>
      </c>
      <c r="V43" s="287" t="str">
        <f t="shared" si="7"/>
        <v/>
      </c>
    </row>
    <row r="44" spans="1:22" s="97" customFormat="1" ht="12.75" x14ac:dyDescent="0.2">
      <c r="A44" s="88"/>
      <c r="B44" s="89">
        <v>42</v>
      </c>
      <c r="C44" s="269"/>
      <c r="D44" s="270"/>
      <c r="E44" s="271"/>
      <c r="F44" s="269"/>
      <c r="G44" s="272"/>
      <c r="H44" s="271"/>
      <c r="I44" s="273"/>
      <c r="J44" s="275"/>
      <c r="K44" s="318">
        <v>42</v>
      </c>
      <c r="L44" s="274"/>
      <c r="M44" s="283" t="str">
        <f t="shared" si="0"/>
        <v/>
      </c>
      <c r="N44" s="284" t="str">
        <f t="shared" si="1"/>
        <v/>
      </c>
      <c r="O44" s="285" t="str">
        <f t="shared" si="2"/>
        <v/>
      </c>
      <c r="P44" s="283" t="str">
        <f t="shared" si="3"/>
        <v/>
      </c>
      <c r="Q44" s="286" t="str">
        <f t="shared" si="4"/>
        <v/>
      </c>
      <c r="R44" s="285" t="str">
        <f t="shared" si="5"/>
        <v/>
      </c>
      <c r="S44" s="98"/>
      <c r="T44" s="99"/>
      <c r="U44" s="287" t="str">
        <f t="shared" si="6"/>
        <v/>
      </c>
      <c r="V44" s="287" t="str">
        <f t="shared" si="7"/>
        <v/>
      </c>
    </row>
    <row r="45" spans="1:22" s="97" customFormat="1" ht="12.75" x14ac:dyDescent="0.2">
      <c r="A45" s="88"/>
      <c r="B45" s="89">
        <v>43</v>
      </c>
      <c r="C45" s="269"/>
      <c r="D45" s="270"/>
      <c r="E45" s="271"/>
      <c r="F45" s="269"/>
      <c r="G45" s="272"/>
      <c r="H45" s="271"/>
      <c r="I45" s="273"/>
      <c r="J45" s="275"/>
      <c r="K45" s="318">
        <v>43</v>
      </c>
      <c r="L45" s="274"/>
      <c r="M45" s="283" t="str">
        <f t="shared" si="0"/>
        <v/>
      </c>
      <c r="N45" s="284" t="str">
        <f t="shared" si="1"/>
        <v/>
      </c>
      <c r="O45" s="285" t="str">
        <f t="shared" si="2"/>
        <v/>
      </c>
      <c r="P45" s="283" t="str">
        <f t="shared" si="3"/>
        <v/>
      </c>
      <c r="Q45" s="286" t="str">
        <f t="shared" si="4"/>
        <v/>
      </c>
      <c r="R45" s="285" t="str">
        <f t="shared" si="5"/>
        <v/>
      </c>
      <c r="S45" s="98"/>
      <c r="T45" s="99"/>
      <c r="U45" s="287" t="str">
        <f t="shared" si="6"/>
        <v/>
      </c>
      <c r="V45" s="287" t="str">
        <f t="shared" si="7"/>
        <v/>
      </c>
    </row>
    <row r="46" spans="1:22" s="97" customFormat="1" ht="12.75" x14ac:dyDescent="0.2">
      <c r="A46" s="88"/>
      <c r="B46" s="89">
        <v>44</v>
      </c>
      <c r="C46" s="269"/>
      <c r="D46" s="270"/>
      <c r="E46" s="271"/>
      <c r="F46" s="269"/>
      <c r="G46" s="272"/>
      <c r="H46" s="271"/>
      <c r="I46" s="273"/>
      <c r="J46" s="275"/>
      <c r="K46" s="318">
        <v>44</v>
      </c>
      <c r="L46" s="274"/>
      <c r="M46" s="283" t="str">
        <f t="shared" si="0"/>
        <v/>
      </c>
      <c r="N46" s="284" t="str">
        <f t="shared" si="1"/>
        <v/>
      </c>
      <c r="O46" s="285" t="str">
        <f t="shared" si="2"/>
        <v/>
      </c>
      <c r="P46" s="283" t="str">
        <f t="shared" si="3"/>
        <v/>
      </c>
      <c r="Q46" s="286" t="str">
        <f t="shared" si="4"/>
        <v/>
      </c>
      <c r="R46" s="285" t="str">
        <f t="shared" si="5"/>
        <v/>
      </c>
      <c r="S46" s="98"/>
      <c r="T46" s="99"/>
      <c r="U46" s="287" t="str">
        <f t="shared" si="6"/>
        <v/>
      </c>
      <c r="V46" s="287" t="str">
        <f t="shared" si="7"/>
        <v/>
      </c>
    </row>
    <row r="47" spans="1:22" s="97" customFormat="1" ht="12.75" x14ac:dyDescent="0.2">
      <c r="A47" s="88"/>
      <c r="B47" s="89">
        <v>45</v>
      </c>
      <c r="C47" s="269"/>
      <c r="D47" s="270"/>
      <c r="E47" s="271"/>
      <c r="F47" s="269"/>
      <c r="G47" s="272"/>
      <c r="H47" s="271"/>
      <c r="I47" s="273"/>
      <c r="J47" s="275"/>
      <c r="K47" s="318">
        <v>45</v>
      </c>
      <c r="L47" s="274"/>
      <c r="M47" s="283" t="str">
        <f t="shared" si="0"/>
        <v/>
      </c>
      <c r="N47" s="284" t="str">
        <f t="shared" si="1"/>
        <v/>
      </c>
      <c r="O47" s="285" t="str">
        <f t="shared" si="2"/>
        <v/>
      </c>
      <c r="P47" s="283" t="str">
        <f t="shared" si="3"/>
        <v/>
      </c>
      <c r="Q47" s="286" t="str">
        <f t="shared" si="4"/>
        <v/>
      </c>
      <c r="R47" s="285" t="str">
        <f t="shared" si="5"/>
        <v/>
      </c>
      <c r="S47" s="98"/>
      <c r="T47" s="99"/>
      <c r="U47" s="287" t="str">
        <f t="shared" si="6"/>
        <v/>
      </c>
      <c r="V47" s="287" t="str">
        <f t="shared" si="7"/>
        <v/>
      </c>
    </row>
    <row r="48" spans="1:22" s="97" customFormat="1" ht="12.75" x14ac:dyDescent="0.2">
      <c r="A48" s="88"/>
      <c r="B48" s="89">
        <v>46</v>
      </c>
      <c r="C48" s="269"/>
      <c r="D48" s="270"/>
      <c r="E48" s="271"/>
      <c r="F48" s="269"/>
      <c r="G48" s="272"/>
      <c r="H48" s="271"/>
      <c r="I48" s="273"/>
      <c r="J48" s="275"/>
      <c r="K48" s="318">
        <v>46</v>
      </c>
      <c r="L48" s="274"/>
      <c r="M48" s="283" t="str">
        <f t="shared" si="0"/>
        <v/>
      </c>
      <c r="N48" s="284" t="str">
        <f t="shared" si="1"/>
        <v/>
      </c>
      <c r="O48" s="285" t="str">
        <f t="shared" si="2"/>
        <v/>
      </c>
      <c r="P48" s="283" t="str">
        <f t="shared" si="3"/>
        <v/>
      </c>
      <c r="Q48" s="286" t="str">
        <f t="shared" si="4"/>
        <v/>
      </c>
      <c r="R48" s="285" t="str">
        <f t="shared" si="5"/>
        <v/>
      </c>
      <c r="S48" s="98"/>
      <c r="T48" s="99"/>
      <c r="U48" s="287" t="str">
        <f t="shared" si="6"/>
        <v/>
      </c>
      <c r="V48" s="287" t="str">
        <f t="shared" si="7"/>
        <v/>
      </c>
    </row>
    <row r="49" spans="1:22" s="97" customFormat="1" ht="12.75" x14ac:dyDescent="0.2">
      <c r="A49" s="88"/>
      <c r="B49" s="89">
        <v>47</v>
      </c>
      <c r="C49" s="269"/>
      <c r="D49" s="270"/>
      <c r="E49" s="271"/>
      <c r="F49" s="269"/>
      <c r="G49" s="272"/>
      <c r="H49" s="271"/>
      <c r="I49" s="273"/>
      <c r="J49" s="276"/>
      <c r="K49" s="318">
        <v>47</v>
      </c>
      <c r="L49" s="274"/>
      <c r="M49" s="283" t="str">
        <f t="shared" si="0"/>
        <v/>
      </c>
      <c r="N49" s="284" t="str">
        <f t="shared" si="1"/>
        <v/>
      </c>
      <c r="O49" s="285" t="str">
        <f t="shared" si="2"/>
        <v/>
      </c>
      <c r="P49" s="283" t="str">
        <f t="shared" si="3"/>
        <v/>
      </c>
      <c r="Q49" s="286" t="str">
        <f t="shared" si="4"/>
        <v/>
      </c>
      <c r="R49" s="285" t="str">
        <f t="shared" si="5"/>
        <v/>
      </c>
      <c r="S49" s="98"/>
      <c r="T49" s="99"/>
      <c r="U49" s="287" t="str">
        <f t="shared" si="6"/>
        <v/>
      </c>
      <c r="V49" s="287" t="str">
        <f t="shared" si="7"/>
        <v/>
      </c>
    </row>
    <row r="50" spans="1:22" s="97" customFormat="1" ht="12.75" x14ac:dyDescent="0.2">
      <c r="A50" s="88"/>
      <c r="B50" s="89">
        <v>48</v>
      </c>
      <c r="C50" s="269"/>
      <c r="D50" s="270"/>
      <c r="E50" s="271"/>
      <c r="F50" s="269"/>
      <c r="G50" s="272"/>
      <c r="H50" s="271"/>
      <c r="I50" s="273"/>
      <c r="J50" s="276"/>
      <c r="K50" s="318">
        <v>48</v>
      </c>
      <c r="L50" s="274"/>
      <c r="M50" s="283" t="str">
        <f t="shared" si="0"/>
        <v/>
      </c>
      <c r="N50" s="284" t="str">
        <f t="shared" si="1"/>
        <v/>
      </c>
      <c r="O50" s="285" t="str">
        <f t="shared" si="2"/>
        <v/>
      </c>
      <c r="P50" s="283" t="str">
        <f t="shared" si="3"/>
        <v/>
      </c>
      <c r="Q50" s="286" t="str">
        <f t="shared" si="4"/>
        <v/>
      </c>
      <c r="R50" s="285" t="str">
        <f t="shared" si="5"/>
        <v/>
      </c>
      <c r="S50" s="98"/>
      <c r="T50" s="99"/>
      <c r="U50" s="287" t="str">
        <f t="shared" si="6"/>
        <v/>
      </c>
      <c r="V50" s="287" t="str">
        <f t="shared" si="7"/>
        <v/>
      </c>
    </row>
    <row r="51" spans="1:22" s="97" customFormat="1" ht="12.75" x14ac:dyDescent="0.2">
      <c r="A51" s="88"/>
      <c r="B51" s="89">
        <v>49</v>
      </c>
      <c r="C51" s="269"/>
      <c r="D51" s="270"/>
      <c r="E51" s="271"/>
      <c r="F51" s="269"/>
      <c r="G51" s="272"/>
      <c r="H51" s="271"/>
      <c r="I51" s="273"/>
      <c r="J51" s="276"/>
      <c r="K51" s="318">
        <v>49</v>
      </c>
      <c r="L51" s="274"/>
      <c r="M51" s="283" t="str">
        <f t="shared" si="0"/>
        <v/>
      </c>
      <c r="N51" s="284" t="str">
        <f t="shared" si="1"/>
        <v/>
      </c>
      <c r="O51" s="285" t="str">
        <f t="shared" si="2"/>
        <v/>
      </c>
      <c r="P51" s="283" t="str">
        <f t="shared" si="3"/>
        <v/>
      </c>
      <c r="Q51" s="286" t="str">
        <f t="shared" si="4"/>
        <v/>
      </c>
      <c r="R51" s="285" t="str">
        <f t="shared" si="5"/>
        <v/>
      </c>
      <c r="S51" s="98"/>
      <c r="T51" s="99"/>
      <c r="U51" s="287" t="str">
        <f t="shared" si="6"/>
        <v/>
      </c>
      <c r="V51" s="287" t="str">
        <f t="shared" si="7"/>
        <v/>
      </c>
    </row>
    <row r="52" spans="1:22" s="97" customFormat="1" ht="12.75" x14ac:dyDescent="0.2">
      <c r="A52" s="88"/>
      <c r="B52" s="89">
        <v>50</v>
      </c>
      <c r="C52" s="269"/>
      <c r="D52" s="270"/>
      <c r="E52" s="271"/>
      <c r="F52" s="269"/>
      <c r="G52" s="272"/>
      <c r="H52" s="271"/>
      <c r="I52" s="273"/>
      <c r="J52" s="276"/>
      <c r="K52" s="318">
        <v>50</v>
      </c>
      <c r="L52" s="274"/>
      <c r="M52" s="283" t="str">
        <f t="shared" si="0"/>
        <v/>
      </c>
      <c r="N52" s="284" t="str">
        <f t="shared" si="1"/>
        <v/>
      </c>
      <c r="O52" s="285" t="str">
        <f t="shared" si="2"/>
        <v/>
      </c>
      <c r="P52" s="283" t="str">
        <f t="shared" si="3"/>
        <v/>
      </c>
      <c r="Q52" s="286" t="str">
        <f t="shared" si="4"/>
        <v/>
      </c>
      <c r="R52" s="285" t="str">
        <f t="shared" si="5"/>
        <v/>
      </c>
      <c r="S52" s="98"/>
      <c r="T52" s="99"/>
      <c r="U52" s="287" t="str">
        <f t="shared" si="6"/>
        <v/>
      </c>
      <c r="V52" s="287" t="str">
        <f t="shared" si="7"/>
        <v/>
      </c>
    </row>
    <row r="53" spans="1:22" s="97" customFormat="1" ht="12.75" x14ac:dyDescent="0.2">
      <c r="A53" s="88"/>
      <c r="B53" s="89">
        <v>51</v>
      </c>
      <c r="C53" s="269"/>
      <c r="D53" s="270"/>
      <c r="E53" s="271"/>
      <c r="F53" s="269"/>
      <c r="G53" s="272"/>
      <c r="H53" s="271"/>
      <c r="I53" s="273"/>
      <c r="J53" s="276"/>
      <c r="K53" s="318">
        <v>51</v>
      </c>
      <c r="L53" s="274"/>
      <c r="M53" s="283" t="str">
        <f t="shared" si="0"/>
        <v/>
      </c>
      <c r="N53" s="284" t="str">
        <f t="shared" si="1"/>
        <v/>
      </c>
      <c r="O53" s="285" t="str">
        <f t="shared" si="2"/>
        <v/>
      </c>
      <c r="P53" s="283" t="str">
        <f t="shared" si="3"/>
        <v/>
      </c>
      <c r="Q53" s="286" t="str">
        <f t="shared" si="4"/>
        <v/>
      </c>
      <c r="R53" s="285" t="str">
        <f t="shared" si="5"/>
        <v/>
      </c>
      <c r="S53" s="98"/>
      <c r="T53" s="99"/>
      <c r="U53" s="287" t="str">
        <f t="shared" si="6"/>
        <v/>
      </c>
      <c r="V53" s="287" t="str">
        <f t="shared" si="7"/>
        <v/>
      </c>
    </row>
    <row r="54" spans="1:22" s="97" customFormat="1" ht="12.75" x14ac:dyDescent="0.2">
      <c r="A54" s="88"/>
      <c r="B54" s="89">
        <v>52</v>
      </c>
      <c r="C54" s="269"/>
      <c r="D54" s="270"/>
      <c r="E54" s="271"/>
      <c r="F54" s="269"/>
      <c r="G54" s="272"/>
      <c r="H54" s="271"/>
      <c r="I54" s="273"/>
      <c r="J54" s="275"/>
      <c r="K54" s="318">
        <v>52</v>
      </c>
      <c r="L54" s="274"/>
      <c r="M54" s="283" t="str">
        <f t="shared" si="0"/>
        <v/>
      </c>
      <c r="N54" s="284" t="str">
        <f t="shared" si="1"/>
        <v/>
      </c>
      <c r="O54" s="285" t="str">
        <f t="shared" si="2"/>
        <v/>
      </c>
      <c r="P54" s="283" t="str">
        <f t="shared" si="3"/>
        <v/>
      </c>
      <c r="Q54" s="286" t="str">
        <f t="shared" si="4"/>
        <v/>
      </c>
      <c r="R54" s="285" t="str">
        <f t="shared" si="5"/>
        <v/>
      </c>
      <c r="S54" s="98"/>
      <c r="T54" s="99"/>
      <c r="U54" s="287" t="str">
        <f t="shared" si="6"/>
        <v/>
      </c>
      <c r="V54" s="287" t="str">
        <f t="shared" si="7"/>
        <v/>
      </c>
    </row>
    <row r="55" spans="1:22" s="97" customFormat="1" ht="12.75" x14ac:dyDescent="0.2">
      <c r="A55" s="88"/>
      <c r="B55" s="89">
        <v>53</v>
      </c>
      <c r="C55" s="269"/>
      <c r="D55" s="270"/>
      <c r="E55" s="271"/>
      <c r="F55" s="269"/>
      <c r="G55" s="272"/>
      <c r="H55" s="271"/>
      <c r="I55" s="273"/>
      <c r="J55" s="275"/>
      <c r="K55" s="318">
        <v>53</v>
      </c>
      <c r="L55" s="274"/>
      <c r="M55" s="283" t="str">
        <f t="shared" si="0"/>
        <v/>
      </c>
      <c r="N55" s="284" t="str">
        <f t="shared" si="1"/>
        <v/>
      </c>
      <c r="O55" s="285" t="str">
        <f t="shared" si="2"/>
        <v/>
      </c>
      <c r="P55" s="283" t="str">
        <f t="shared" si="3"/>
        <v/>
      </c>
      <c r="Q55" s="286" t="str">
        <f t="shared" si="4"/>
        <v/>
      </c>
      <c r="R55" s="285" t="str">
        <f t="shared" si="5"/>
        <v/>
      </c>
      <c r="S55" s="98"/>
      <c r="T55" s="99"/>
      <c r="U55" s="287" t="str">
        <f t="shared" si="6"/>
        <v/>
      </c>
      <c r="V55" s="287" t="str">
        <f t="shared" si="7"/>
        <v/>
      </c>
    </row>
    <row r="56" spans="1:22" s="97" customFormat="1" ht="12.75" x14ac:dyDescent="0.2">
      <c r="A56" s="88"/>
      <c r="B56" s="89">
        <v>54</v>
      </c>
      <c r="C56" s="269"/>
      <c r="D56" s="270"/>
      <c r="E56" s="271"/>
      <c r="F56" s="269"/>
      <c r="G56" s="272"/>
      <c r="H56" s="271"/>
      <c r="I56" s="273"/>
      <c r="J56" s="276"/>
      <c r="K56" s="318">
        <v>54</v>
      </c>
      <c r="L56" s="274"/>
      <c r="M56" s="283" t="str">
        <f t="shared" si="0"/>
        <v/>
      </c>
      <c r="N56" s="284" t="str">
        <f t="shared" si="1"/>
        <v/>
      </c>
      <c r="O56" s="285" t="str">
        <f t="shared" si="2"/>
        <v/>
      </c>
      <c r="P56" s="283" t="str">
        <f t="shared" si="3"/>
        <v/>
      </c>
      <c r="Q56" s="286" t="str">
        <f t="shared" si="4"/>
        <v/>
      </c>
      <c r="R56" s="285" t="str">
        <f t="shared" si="5"/>
        <v/>
      </c>
      <c r="S56" s="98"/>
      <c r="T56" s="99"/>
      <c r="U56" s="287" t="str">
        <f t="shared" si="6"/>
        <v/>
      </c>
      <c r="V56" s="287" t="str">
        <f t="shared" si="7"/>
        <v/>
      </c>
    </row>
    <row r="57" spans="1:22" s="97" customFormat="1" ht="12.75" x14ac:dyDescent="0.2">
      <c r="A57" s="88"/>
      <c r="B57" s="89">
        <v>55</v>
      </c>
      <c r="C57" s="269"/>
      <c r="D57" s="270"/>
      <c r="E57" s="271"/>
      <c r="F57" s="269"/>
      <c r="G57" s="272"/>
      <c r="H57" s="271"/>
      <c r="I57" s="273"/>
      <c r="J57" s="275"/>
      <c r="K57" s="318">
        <v>55</v>
      </c>
      <c r="L57" s="274"/>
      <c r="M57" s="283" t="str">
        <f t="shared" si="0"/>
        <v/>
      </c>
      <c r="N57" s="284" t="str">
        <f t="shared" si="1"/>
        <v/>
      </c>
      <c r="O57" s="285" t="str">
        <f t="shared" si="2"/>
        <v/>
      </c>
      <c r="P57" s="283" t="str">
        <f t="shared" si="3"/>
        <v/>
      </c>
      <c r="Q57" s="286" t="str">
        <f t="shared" si="4"/>
        <v/>
      </c>
      <c r="R57" s="285" t="str">
        <f t="shared" si="5"/>
        <v/>
      </c>
      <c r="S57" s="98"/>
      <c r="T57" s="99"/>
      <c r="U57" s="287" t="str">
        <f t="shared" si="6"/>
        <v/>
      </c>
      <c r="V57" s="287" t="str">
        <f t="shared" si="7"/>
        <v/>
      </c>
    </row>
    <row r="58" spans="1:22" s="97" customFormat="1" ht="12.75" x14ac:dyDescent="0.2">
      <c r="A58" s="88"/>
      <c r="B58" s="89">
        <v>56</v>
      </c>
      <c r="C58" s="269"/>
      <c r="D58" s="270"/>
      <c r="E58" s="271"/>
      <c r="F58" s="269"/>
      <c r="G58" s="272"/>
      <c r="H58" s="271"/>
      <c r="I58" s="273"/>
      <c r="J58" s="275"/>
      <c r="K58" s="318">
        <v>56</v>
      </c>
      <c r="L58" s="274"/>
      <c r="M58" s="283" t="str">
        <f t="shared" si="0"/>
        <v/>
      </c>
      <c r="N58" s="284" t="str">
        <f t="shared" si="1"/>
        <v/>
      </c>
      <c r="O58" s="285" t="str">
        <f t="shared" si="2"/>
        <v/>
      </c>
      <c r="P58" s="283" t="str">
        <f t="shared" si="3"/>
        <v/>
      </c>
      <c r="Q58" s="286" t="str">
        <f t="shared" si="4"/>
        <v/>
      </c>
      <c r="R58" s="285" t="str">
        <f t="shared" si="5"/>
        <v/>
      </c>
      <c r="S58" s="98"/>
      <c r="T58" s="99"/>
      <c r="U58" s="287" t="str">
        <f t="shared" si="6"/>
        <v/>
      </c>
      <c r="V58" s="287" t="str">
        <f t="shared" si="7"/>
        <v/>
      </c>
    </row>
    <row r="59" spans="1:22" s="97" customFormat="1" ht="12.75" x14ac:dyDescent="0.2">
      <c r="A59" s="88"/>
      <c r="B59" s="89">
        <v>57</v>
      </c>
      <c r="C59" s="269"/>
      <c r="D59" s="270"/>
      <c r="E59" s="271"/>
      <c r="F59" s="269"/>
      <c r="G59" s="272"/>
      <c r="H59" s="271"/>
      <c r="I59" s="273"/>
      <c r="J59" s="275"/>
      <c r="K59" s="318">
        <v>57</v>
      </c>
      <c r="L59" s="274"/>
      <c r="M59" s="283" t="str">
        <f t="shared" si="0"/>
        <v/>
      </c>
      <c r="N59" s="284" t="str">
        <f t="shared" si="1"/>
        <v/>
      </c>
      <c r="O59" s="285" t="str">
        <f t="shared" si="2"/>
        <v/>
      </c>
      <c r="P59" s="283" t="str">
        <f t="shared" si="3"/>
        <v/>
      </c>
      <c r="Q59" s="286" t="str">
        <f t="shared" si="4"/>
        <v/>
      </c>
      <c r="R59" s="285" t="str">
        <f t="shared" si="5"/>
        <v/>
      </c>
      <c r="S59" s="98"/>
      <c r="T59" s="99"/>
      <c r="U59" s="287" t="str">
        <f t="shared" si="6"/>
        <v/>
      </c>
      <c r="V59" s="287" t="str">
        <f t="shared" si="7"/>
        <v/>
      </c>
    </row>
    <row r="60" spans="1:22" s="97" customFormat="1" ht="12.75" x14ac:dyDescent="0.2">
      <c r="A60" s="88"/>
      <c r="B60" s="89">
        <v>58</v>
      </c>
      <c r="C60" s="269"/>
      <c r="D60" s="270"/>
      <c r="E60" s="271"/>
      <c r="F60" s="269"/>
      <c r="G60" s="272"/>
      <c r="H60" s="271"/>
      <c r="I60" s="273"/>
      <c r="J60" s="275"/>
      <c r="K60" s="318">
        <v>58</v>
      </c>
      <c r="L60" s="274"/>
      <c r="M60" s="283" t="str">
        <f t="shared" si="0"/>
        <v/>
      </c>
      <c r="N60" s="284" t="str">
        <f t="shared" si="1"/>
        <v/>
      </c>
      <c r="O60" s="285" t="str">
        <f t="shared" si="2"/>
        <v/>
      </c>
      <c r="P60" s="283" t="str">
        <f t="shared" si="3"/>
        <v/>
      </c>
      <c r="Q60" s="286" t="str">
        <f t="shared" si="4"/>
        <v/>
      </c>
      <c r="R60" s="285" t="str">
        <f t="shared" si="5"/>
        <v/>
      </c>
      <c r="S60" s="98"/>
      <c r="T60" s="99"/>
      <c r="U60" s="287" t="str">
        <f t="shared" si="6"/>
        <v/>
      </c>
      <c r="V60" s="287" t="str">
        <f t="shared" si="7"/>
        <v/>
      </c>
    </row>
    <row r="61" spans="1:22" s="97" customFormat="1" ht="12.75" x14ac:dyDescent="0.2">
      <c r="A61" s="88"/>
      <c r="B61" s="89">
        <v>59</v>
      </c>
      <c r="C61" s="269"/>
      <c r="D61" s="270"/>
      <c r="E61" s="271"/>
      <c r="F61" s="269"/>
      <c r="G61" s="272"/>
      <c r="H61" s="271"/>
      <c r="I61" s="273"/>
      <c r="J61" s="276"/>
      <c r="K61" s="318">
        <v>59</v>
      </c>
      <c r="L61" s="274"/>
      <c r="M61" s="283" t="str">
        <f t="shared" si="0"/>
        <v/>
      </c>
      <c r="N61" s="284" t="str">
        <f t="shared" si="1"/>
        <v/>
      </c>
      <c r="O61" s="285" t="str">
        <f t="shared" si="2"/>
        <v/>
      </c>
      <c r="P61" s="283" t="str">
        <f t="shared" si="3"/>
        <v/>
      </c>
      <c r="Q61" s="286" t="str">
        <f t="shared" si="4"/>
        <v/>
      </c>
      <c r="R61" s="285" t="str">
        <f t="shared" si="5"/>
        <v/>
      </c>
      <c r="S61" s="98"/>
      <c r="T61" s="99"/>
      <c r="U61" s="287" t="str">
        <f t="shared" si="6"/>
        <v/>
      </c>
      <c r="V61" s="287" t="str">
        <f t="shared" si="7"/>
        <v/>
      </c>
    </row>
    <row r="62" spans="1:22" s="97" customFormat="1" ht="12.75" x14ac:dyDescent="0.2">
      <c r="A62" s="88"/>
      <c r="B62" s="89">
        <v>60</v>
      </c>
      <c r="C62" s="269"/>
      <c r="D62" s="270"/>
      <c r="E62" s="271"/>
      <c r="F62" s="269"/>
      <c r="G62" s="272"/>
      <c r="H62" s="271"/>
      <c r="I62" s="273"/>
      <c r="J62" s="275"/>
      <c r="K62" s="318">
        <v>60</v>
      </c>
      <c r="L62" s="274"/>
      <c r="M62" s="283" t="str">
        <f t="shared" si="0"/>
        <v/>
      </c>
      <c r="N62" s="284" t="str">
        <f t="shared" si="1"/>
        <v/>
      </c>
      <c r="O62" s="285" t="str">
        <f t="shared" si="2"/>
        <v/>
      </c>
      <c r="P62" s="283" t="str">
        <f t="shared" si="3"/>
        <v/>
      </c>
      <c r="Q62" s="286" t="str">
        <f t="shared" si="4"/>
        <v/>
      </c>
      <c r="R62" s="285" t="str">
        <f t="shared" si="5"/>
        <v/>
      </c>
      <c r="S62" s="98"/>
      <c r="T62" s="99"/>
      <c r="U62" s="287" t="str">
        <f t="shared" si="6"/>
        <v/>
      </c>
      <c r="V62" s="287" t="str">
        <f t="shared" si="7"/>
        <v/>
      </c>
    </row>
    <row r="63" spans="1:22" s="97" customFormat="1" ht="12.75" x14ac:dyDescent="0.2">
      <c r="A63" s="88"/>
      <c r="B63" s="89">
        <v>61</v>
      </c>
      <c r="C63" s="269"/>
      <c r="D63" s="270"/>
      <c r="E63" s="271"/>
      <c r="F63" s="269"/>
      <c r="G63" s="272"/>
      <c r="H63" s="271"/>
      <c r="I63" s="273"/>
      <c r="J63" s="275"/>
      <c r="K63" s="318">
        <v>61</v>
      </c>
      <c r="L63" s="274"/>
      <c r="M63" s="283" t="str">
        <f t="shared" si="0"/>
        <v/>
      </c>
      <c r="N63" s="284" t="str">
        <f t="shared" si="1"/>
        <v/>
      </c>
      <c r="O63" s="285" t="str">
        <f t="shared" si="2"/>
        <v/>
      </c>
      <c r="P63" s="283" t="str">
        <f t="shared" si="3"/>
        <v/>
      </c>
      <c r="Q63" s="286" t="str">
        <f t="shared" si="4"/>
        <v/>
      </c>
      <c r="R63" s="285" t="str">
        <f t="shared" si="5"/>
        <v/>
      </c>
      <c r="S63" s="98"/>
      <c r="T63" s="99"/>
      <c r="U63" s="287" t="str">
        <f t="shared" si="6"/>
        <v/>
      </c>
      <c r="V63" s="287" t="str">
        <f t="shared" si="7"/>
        <v/>
      </c>
    </row>
    <row r="64" spans="1:22" s="97" customFormat="1" ht="12.75" x14ac:dyDescent="0.2">
      <c r="A64" s="88"/>
      <c r="B64" s="89">
        <v>62</v>
      </c>
      <c r="C64" s="269"/>
      <c r="D64" s="270"/>
      <c r="E64" s="271"/>
      <c r="F64" s="269"/>
      <c r="G64" s="272"/>
      <c r="H64" s="271"/>
      <c r="I64" s="273"/>
      <c r="J64" s="275"/>
      <c r="K64" s="318">
        <v>62</v>
      </c>
      <c r="L64" s="274"/>
      <c r="M64" s="283" t="str">
        <f t="shared" si="0"/>
        <v/>
      </c>
      <c r="N64" s="284" t="str">
        <f t="shared" si="1"/>
        <v/>
      </c>
      <c r="O64" s="285" t="str">
        <f t="shared" si="2"/>
        <v/>
      </c>
      <c r="P64" s="283" t="str">
        <f t="shared" si="3"/>
        <v/>
      </c>
      <c r="Q64" s="286" t="str">
        <f t="shared" si="4"/>
        <v/>
      </c>
      <c r="R64" s="285" t="str">
        <f t="shared" si="5"/>
        <v/>
      </c>
      <c r="S64" s="98"/>
      <c r="T64" s="99"/>
      <c r="U64" s="287" t="str">
        <f t="shared" si="6"/>
        <v/>
      </c>
      <c r="V64" s="287" t="str">
        <f t="shared" si="7"/>
        <v/>
      </c>
    </row>
    <row r="65" spans="1:22" s="97" customFormat="1" ht="12.75" x14ac:dyDescent="0.2">
      <c r="A65" s="88"/>
      <c r="B65" s="89">
        <v>63</v>
      </c>
      <c r="C65" s="269"/>
      <c r="D65" s="270"/>
      <c r="E65" s="271"/>
      <c r="F65" s="269"/>
      <c r="G65" s="272"/>
      <c r="H65" s="271"/>
      <c r="I65" s="273"/>
      <c r="J65" s="275"/>
      <c r="K65" s="318">
        <v>63</v>
      </c>
      <c r="L65" s="274"/>
      <c r="M65" s="283" t="str">
        <f t="shared" si="0"/>
        <v/>
      </c>
      <c r="N65" s="284" t="str">
        <f t="shared" si="1"/>
        <v/>
      </c>
      <c r="O65" s="285" t="str">
        <f t="shared" si="2"/>
        <v/>
      </c>
      <c r="P65" s="283" t="str">
        <f t="shared" si="3"/>
        <v/>
      </c>
      <c r="Q65" s="286" t="str">
        <f t="shared" si="4"/>
        <v/>
      </c>
      <c r="R65" s="285" t="str">
        <f t="shared" si="5"/>
        <v/>
      </c>
      <c r="S65" s="98"/>
      <c r="T65" s="99"/>
      <c r="U65" s="287" t="str">
        <f t="shared" si="6"/>
        <v/>
      </c>
      <c r="V65" s="287" t="str">
        <f t="shared" si="7"/>
        <v/>
      </c>
    </row>
    <row r="66" spans="1:22" s="97" customFormat="1" ht="12.75" x14ac:dyDescent="0.2">
      <c r="A66" s="88"/>
      <c r="B66" s="89">
        <v>64</v>
      </c>
      <c r="C66" s="269"/>
      <c r="D66" s="270"/>
      <c r="E66" s="271"/>
      <c r="F66" s="269"/>
      <c r="G66" s="272"/>
      <c r="H66" s="271"/>
      <c r="I66" s="273"/>
      <c r="J66" s="275"/>
      <c r="K66" s="318">
        <v>64</v>
      </c>
      <c r="L66" s="274"/>
      <c r="M66" s="283" t="str">
        <f t="shared" si="0"/>
        <v/>
      </c>
      <c r="N66" s="284" t="str">
        <f t="shared" si="1"/>
        <v/>
      </c>
      <c r="O66" s="285" t="str">
        <f t="shared" si="2"/>
        <v/>
      </c>
      <c r="P66" s="283" t="str">
        <f t="shared" si="3"/>
        <v/>
      </c>
      <c r="Q66" s="286" t="str">
        <f t="shared" si="4"/>
        <v/>
      </c>
      <c r="R66" s="285" t="str">
        <f t="shared" si="5"/>
        <v/>
      </c>
      <c r="S66" s="98"/>
      <c r="T66" s="99"/>
      <c r="U66" s="287" t="str">
        <f t="shared" si="6"/>
        <v/>
      </c>
      <c r="V66" s="287" t="str">
        <f t="shared" si="7"/>
        <v/>
      </c>
    </row>
    <row r="67" spans="1:22" s="97" customFormat="1" ht="12.75" x14ac:dyDescent="0.2">
      <c r="A67" s="88"/>
      <c r="B67" s="89">
        <v>65</v>
      </c>
      <c r="C67" s="269"/>
      <c r="D67" s="270"/>
      <c r="E67" s="271"/>
      <c r="F67" s="269"/>
      <c r="G67" s="272"/>
      <c r="H67" s="271"/>
      <c r="I67" s="273"/>
      <c r="J67" s="275"/>
      <c r="K67" s="318">
        <v>65</v>
      </c>
      <c r="L67" s="274"/>
      <c r="M67" s="283" t="str">
        <f t="shared" ref="M67:M130" si="8">IF($L67&gt;0,(VLOOKUP($L67,$B$2:$J$2601,2,)),"")</f>
        <v/>
      </c>
      <c r="N67" s="284" t="str">
        <f t="shared" ref="N67:N130" si="9">IF($L67&gt;0,(VLOOKUP($L67,$B$2:$J$2601,3,)),"")</f>
        <v/>
      </c>
      <c r="O67" s="285" t="str">
        <f t="shared" ref="O67:O130" si="10">IF($L67&gt;0,(VLOOKUP($L67,$B$2:$J$2601,4,)),"")</f>
        <v/>
      </c>
      <c r="P67" s="283" t="str">
        <f t="shared" ref="P67:P130" si="11">IF($L67&gt;0,(VLOOKUP($L67,$B$2:$J$2601,5,)),"")</f>
        <v/>
      </c>
      <c r="Q67" s="286" t="str">
        <f t="shared" ref="Q67:Q130" si="12">IF($L67&gt;0,(VLOOKUP($L67,$B$2:$J$2601,6,)),"")</f>
        <v/>
      </c>
      <c r="R67" s="285" t="str">
        <f t="shared" ref="R67:R130" si="13">IF($L67&gt;0,(VLOOKUP($L67,$B$2:$J$2601,7,)),"")</f>
        <v/>
      </c>
      <c r="S67" s="98"/>
      <c r="T67" s="99"/>
      <c r="U67" s="287" t="str">
        <f t="shared" ref="U67:U130" si="14">IF($L67&gt;0,(VLOOKUP($L67,$B$2:$J$2601,8,)),"")</f>
        <v/>
      </c>
      <c r="V67" s="287" t="str">
        <f t="shared" ref="V67:V130" si="15">IF($L67&gt;0,(VLOOKUP($L67,$B$2:$J$2601,9,)),"")</f>
        <v/>
      </c>
    </row>
    <row r="68" spans="1:22" s="97" customFormat="1" ht="12.75" x14ac:dyDescent="0.2">
      <c r="A68" s="88"/>
      <c r="B68" s="89">
        <v>66</v>
      </c>
      <c r="C68" s="269"/>
      <c r="D68" s="270"/>
      <c r="E68" s="271"/>
      <c r="F68" s="269"/>
      <c r="G68" s="272"/>
      <c r="H68" s="271"/>
      <c r="I68" s="273"/>
      <c r="J68" s="275"/>
      <c r="K68" s="318">
        <v>66</v>
      </c>
      <c r="L68" s="274"/>
      <c r="M68" s="283" t="str">
        <f t="shared" si="8"/>
        <v/>
      </c>
      <c r="N68" s="284" t="str">
        <f t="shared" si="9"/>
        <v/>
      </c>
      <c r="O68" s="285" t="str">
        <f t="shared" si="10"/>
        <v/>
      </c>
      <c r="P68" s="283" t="str">
        <f t="shared" si="11"/>
        <v/>
      </c>
      <c r="Q68" s="286" t="str">
        <f t="shared" si="12"/>
        <v/>
      </c>
      <c r="R68" s="285" t="str">
        <f t="shared" si="13"/>
        <v/>
      </c>
      <c r="S68" s="98"/>
      <c r="T68" s="99"/>
      <c r="U68" s="287" t="str">
        <f t="shared" si="14"/>
        <v/>
      </c>
      <c r="V68" s="287" t="str">
        <f t="shared" si="15"/>
        <v/>
      </c>
    </row>
    <row r="69" spans="1:22" s="97" customFormat="1" ht="12.75" x14ac:dyDescent="0.2">
      <c r="A69" s="88"/>
      <c r="B69" s="89">
        <v>67</v>
      </c>
      <c r="C69" s="269"/>
      <c r="D69" s="270"/>
      <c r="E69" s="271"/>
      <c r="F69" s="269"/>
      <c r="G69" s="272"/>
      <c r="H69" s="271"/>
      <c r="I69" s="273"/>
      <c r="J69" s="275"/>
      <c r="K69" s="318">
        <v>67</v>
      </c>
      <c r="L69" s="274"/>
      <c r="M69" s="283" t="str">
        <f t="shared" si="8"/>
        <v/>
      </c>
      <c r="N69" s="284" t="str">
        <f t="shared" si="9"/>
        <v/>
      </c>
      <c r="O69" s="285" t="str">
        <f t="shared" si="10"/>
        <v/>
      </c>
      <c r="P69" s="283" t="str">
        <f t="shared" si="11"/>
        <v/>
      </c>
      <c r="Q69" s="286" t="str">
        <f t="shared" si="12"/>
        <v/>
      </c>
      <c r="R69" s="285" t="str">
        <f t="shared" si="13"/>
        <v/>
      </c>
      <c r="S69" s="98"/>
      <c r="T69" s="99"/>
      <c r="U69" s="287" t="str">
        <f t="shared" si="14"/>
        <v/>
      </c>
      <c r="V69" s="287" t="str">
        <f t="shared" si="15"/>
        <v/>
      </c>
    </row>
    <row r="70" spans="1:22" s="97" customFormat="1" ht="12.75" x14ac:dyDescent="0.2">
      <c r="A70" s="88"/>
      <c r="B70" s="89">
        <v>68</v>
      </c>
      <c r="C70" s="269"/>
      <c r="D70" s="270"/>
      <c r="E70" s="271"/>
      <c r="F70" s="269"/>
      <c r="G70" s="272"/>
      <c r="H70" s="271"/>
      <c r="I70" s="273"/>
      <c r="J70" s="275"/>
      <c r="K70" s="318">
        <v>68</v>
      </c>
      <c r="L70" s="274"/>
      <c r="M70" s="283" t="str">
        <f t="shared" si="8"/>
        <v/>
      </c>
      <c r="N70" s="284" t="str">
        <f t="shared" si="9"/>
        <v/>
      </c>
      <c r="O70" s="285" t="str">
        <f t="shared" si="10"/>
        <v/>
      </c>
      <c r="P70" s="283" t="str">
        <f t="shared" si="11"/>
        <v/>
      </c>
      <c r="Q70" s="286" t="str">
        <f t="shared" si="12"/>
        <v/>
      </c>
      <c r="R70" s="285" t="str">
        <f t="shared" si="13"/>
        <v/>
      </c>
      <c r="S70" s="98"/>
      <c r="T70" s="99"/>
      <c r="U70" s="287" t="str">
        <f t="shared" si="14"/>
        <v/>
      </c>
      <c r="V70" s="287" t="str">
        <f t="shared" si="15"/>
        <v/>
      </c>
    </row>
    <row r="71" spans="1:22" s="97" customFormat="1" ht="12.75" x14ac:dyDescent="0.2">
      <c r="A71" s="88"/>
      <c r="B71" s="89">
        <v>69</v>
      </c>
      <c r="C71" s="269"/>
      <c r="D71" s="270"/>
      <c r="E71" s="271"/>
      <c r="F71" s="269"/>
      <c r="G71" s="272"/>
      <c r="H71" s="271"/>
      <c r="I71" s="273"/>
      <c r="J71" s="275"/>
      <c r="K71" s="318">
        <v>69</v>
      </c>
      <c r="L71" s="274"/>
      <c r="M71" s="283" t="str">
        <f t="shared" si="8"/>
        <v/>
      </c>
      <c r="N71" s="284" t="str">
        <f t="shared" si="9"/>
        <v/>
      </c>
      <c r="O71" s="285" t="str">
        <f t="shared" si="10"/>
        <v/>
      </c>
      <c r="P71" s="283" t="str">
        <f t="shared" si="11"/>
        <v/>
      </c>
      <c r="Q71" s="286" t="str">
        <f t="shared" si="12"/>
        <v/>
      </c>
      <c r="R71" s="285" t="str">
        <f t="shared" si="13"/>
        <v/>
      </c>
      <c r="S71" s="98"/>
      <c r="T71" s="99"/>
      <c r="U71" s="287" t="str">
        <f t="shared" si="14"/>
        <v/>
      </c>
      <c r="V71" s="287" t="str">
        <f t="shared" si="15"/>
        <v/>
      </c>
    </row>
    <row r="72" spans="1:22" s="97" customFormat="1" ht="12.75" x14ac:dyDescent="0.2">
      <c r="A72" s="88"/>
      <c r="B72" s="89">
        <v>70</v>
      </c>
      <c r="C72" s="269"/>
      <c r="D72" s="270"/>
      <c r="E72" s="271"/>
      <c r="F72" s="269"/>
      <c r="G72" s="272"/>
      <c r="H72" s="271"/>
      <c r="I72" s="273"/>
      <c r="J72" s="275"/>
      <c r="K72" s="318">
        <v>70</v>
      </c>
      <c r="L72" s="274"/>
      <c r="M72" s="283" t="str">
        <f t="shared" si="8"/>
        <v/>
      </c>
      <c r="N72" s="284" t="str">
        <f t="shared" si="9"/>
        <v/>
      </c>
      <c r="O72" s="285" t="str">
        <f t="shared" si="10"/>
        <v/>
      </c>
      <c r="P72" s="283" t="str">
        <f t="shared" si="11"/>
        <v/>
      </c>
      <c r="Q72" s="286" t="str">
        <f t="shared" si="12"/>
        <v/>
      </c>
      <c r="R72" s="285" t="str">
        <f t="shared" si="13"/>
        <v/>
      </c>
      <c r="S72" s="98"/>
      <c r="T72" s="99"/>
      <c r="U72" s="287" t="str">
        <f t="shared" si="14"/>
        <v/>
      </c>
      <c r="V72" s="287" t="str">
        <f t="shared" si="15"/>
        <v/>
      </c>
    </row>
    <row r="73" spans="1:22" s="97" customFormat="1" ht="12.75" x14ac:dyDescent="0.2">
      <c r="A73" s="88"/>
      <c r="B73" s="89">
        <v>71</v>
      </c>
      <c r="C73" s="269"/>
      <c r="D73" s="270"/>
      <c r="E73" s="271"/>
      <c r="F73" s="269"/>
      <c r="G73" s="272"/>
      <c r="H73" s="271"/>
      <c r="I73" s="273"/>
      <c r="J73" s="275"/>
      <c r="K73" s="318">
        <v>71</v>
      </c>
      <c r="L73" s="274"/>
      <c r="M73" s="283" t="str">
        <f t="shared" si="8"/>
        <v/>
      </c>
      <c r="N73" s="284" t="str">
        <f t="shared" si="9"/>
        <v/>
      </c>
      <c r="O73" s="285" t="str">
        <f t="shared" si="10"/>
        <v/>
      </c>
      <c r="P73" s="283" t="str">
        <f t="shared" si="11"/>
        <v/>
      </c>
      <c r="Q73" s="286" t="str">
        <f t="shared" si="12"/>
        <v/>
      </c>
      <c r="R73" s="285" t="str">
        <f t="shared" si="13"/>
        <v/>
      </c>
      <c r="S73" s="98"/>
      <c r="T73" s="99"/>
      <c r="U73" s="287" t="str">
        <f t="shared" si="14"/>
        <v/>
      </c>
      <c r="V73" s="287" t="str">
        <f t="shared" si="15"/>
        <v/>
      </c>
    </row>
    <row r="74" spans="1:22" s="97" customFormat="1" ht="12.75" x14ac:dyDescent="0.2">
      <c r="A74" s="88"/>
      <c r="B74" s="89">
        <v>72</v>
      </c>
      <c r="C74" s="269"/>
      <c r="D74" s="270"/>
      <c r="E74" s="271"/>
      <c r="F74" s="269"/>
      <c r="G74" s="272"/>
      <c r="H74" s="271"/>
      <c r="I74" s="273"/>
      <c r="J74" s="275"/>
      <c r="K74" s="318">
        <v>72</v>
      </c>
      <c r="L74" s="274"/>
      <c r="M74" s="283" t="str">
        <f t="shared" si="8"/>
        <v/>
      </c>
      <c r="N74" s="284" t="str">
        <f t="shared" si="9"/>
        <v/>
      </c>
      <c r="O74" s="285" t="str">
        <f t="shared" si="10"/>
        <v/>
      </c>
      <c r="P74" s="283" t="str">
        <f t="shared" si="11"/>
        <v/>
      </c>
      <c r="Q74" s="286" t="str">
        <f t="shared" si="12"/>
        <v/>
      </c>
      <c r="R74" s="285" t="str">
        <f t="shared" si="13"/>
        <v/>
      </c>
      <c r="S74" s="98"/>
      <c r="T74" s="99"/>
      <c r="U74" s="287" t="str">
        <f t="shared" si="14"/>
        <v/>
      </c>
      <c r="V74" s="287" t="str">
        <f t="shared" si="15"/>
        <v/>
      </c>
    </row>
    <row r="75" spans="1:22" s="97" customFormat="1" ht="12.75" x14ac:dyDescent="0.2">
      <c r="A75" s="88"/>
      <c r="B75" s="89">
        <v>73</v>
      </c>
      <c r="C75" s="269"/>
      <c r="D75" s="270"/>
      <c r="E75" s="271"/>
      <c r="F75" s="269"/>
      <c r="G75" s="272"/>
      <c r="H75" s="271"/>
      <c r="I75" s="273"/>
      <c r="J75" s="275"/>
      <c r="K75" s="318">
        <v>73</v>
      </c>
      <c r="L75" s="274"/>
      <c r="M75" s="283" t="str">
        <f t="shared" si="8"/>
        <v/>
      </c>
      <c r="N75" s="284" t="str">
        <f t="shared" si="9"/>
        <v/>
      </c>
      <c r="O75" s="285" t="str">
        <f t="shared" si="10"/>
        <v/>
      </c>
      <c r="P75" s="283" t="str">
        <f t="shared" si="11"/>
        <v/>
      </c>
      <c r="Q75" s="286" t="str">
        <f t="shared" si="12"/>
        <v/>
      </c>
      <c r="R75" s="285" t="str">
        <f t="shared" si="13"/>
        <v/>
      </c>
      <c r="S75" s="98"/>
      <c r="T75" s="99"/>
      <c r="U75" s="287" t="str">
        <f t="shared" si="14"/>
        <v/>
      </c>
      <c r="V75" s="287" t="str">
        <f t="shared" si="15"/>
        <v/>
      </c>
    </row>
    <row r="76" spans="1:22" s="97" customFormat="1" ht="12.75" x14ac:dyDescent="0.2">
      <c r="A76" s="88"/>
      <c r="B76" s="89">
        <v>74</v>
      </c>
      <c r="C76" s="269"/>
      <c r="D76" s="270"/>
      <c r="E76" s="271"/>
      <c r="F76" s="269"/>
      <c r="G76" s="272"/>
      <c r="H76" s="271"/>
      <c r="I76" s="273"/>
      <c r="J76" s="275"/>
      <c r="K76" s="318">
        <v>74</v>
      </c>
      <c r="L76" s="274"/>
      <c r="M76" s="283" t="str">
        <f t="shared" si="8"/>
        <v/>
      </c>
      <c r="N76" s="284" t="str">
        <f t="shared" si="9"/>
        <v/>
      </c>
      <c r="O76" s="285" t="str">
        <f t="shared" si="10"/>
        <v/>
      </c>
      <c r="P76" s="283" t="str">
        <f t="shared" si="11"/>
        <v/>
      </c>
      <c r="Q76" s="286" t="str">
        <f t="shared" si="12"/>
        <v/>
      </c>
      <c r="R76" s="285" t="str">
        <f t="shared" si="13"/>
        <v/>
      </c>
      <c r="S76" s="98"/>
      <c r="T76" s="99"/>
      <c r="U76" s="287" t="str">
        <f t="shared" si="14"/>
        <v/>
      </c>
      <c r="V76" s="287" t="str">
        <f t="shared" si="15"/>
        <v/>
      </c>
    </row>
    <row r="77" spans="1:22" s="97" customFormat="1" ht="12.75" x14ac:dyDescent="0.2">
      <c r="A77" s="88"/>
      <c r="B77" s="89">
        <v>75</v>
      </c>
      <c r="C77" s="269"/>
      <c r="D77" s="270"/>
      <c r="E77" s="271"/>
      <c r="F77" s="269"/>
      <c r="G77" s="272"/>
      <c r="H77" s="271"/>
      <c r="I77" s="273"/>
      <c r="J77" s="275"/>
      <c r="K77" s="318">
        <v>75</v>
      </c>
      <c r="L77" s="274"/>
      <c r="M77" s="283" t="str">
        <f t="shared" si="8"/>
        <v/>
      </c>
      <c r="N77" s="284" t="str">
        <f t="shared" si="9"/>
        <v/>
      </c>
      <c r="O77" s="285" t="str">
        <f t="shared" si="10"/>
        <v/>
      </c>
      <c r="P77" s="283" t="str">
        <f t="shared" si="11"/>
        <v/>
      </c>
      <c r="Q77" s="286" t="str">
        <f t="shared" si="12"/>
        <v/>
      </c>
      <c r="R77" s="285" t="str">
        <f t="shared" si="13"/>
        <v/>
      </c>
      <c r="S77" s="98"/>
      <c r="T77" s="99"/>
      <c r="U77" s="287" t="str">
        <f t="shared" si="14"/>
        <v/>
      </c>
      <c r="V77" s="287" t="str">
        <f t="shared" si="15"/>
        <v/>
      </c>
    </row>
    <row r="78" spans="1:22" s="97" customFormat="1" ht="12.75" x14ac:dyDescent="0.2">
      <c r="A78" s="88"/>
      <c r="B78" s="89">
        <v>76</v>
      </c>
      <c r="C78" s="269"/>
      <c r="D78" s="270"/>
      <c r="E78" s="271"/>
      <c r="F78" s="269"/>
      <c r="G78" s="272"/>
      <c r="H78" s="271"/>
      <c r="I78" s="273"/>
      <c r="J78" s="275"/>
      <c r="K78" s="318">
        <v>76</v>
      </c>
      <c r="L78" s="274"/>
      <c r="M78" s="283" t="str">
        <f t="shared" si="8"/>
        <v/>
      </c>
      <c r="N78" s="284" t="str">
        <f t="shared" si="9"/>
        <v/>
      </c>
      <c r="O78" s="285" t="str">
        <f t="shared" si="10"/>
        <v/>
      </c>
      <c r="P78" s="283" t="str">
        <f t="shared" si="11"/>
        <v/>
      </c>
      <c r="Q78" s="286" t="str">
        <f t="shared" si="12"/>
        <v/>
      </c>
      <c r="R78" s="285" t="str">
        <f t="shared" si="13"/>
        <v/>
      </c>
      <c r="S78" s="98"/>
      <c r="T78" s="99"/>
      <c r="U78" s="287" t="str">
        <f t="shared" si="14"/>
        <v/>
      </c>
      <c r="V78" s="287" t="str">
        <f t="shared" si="15"/>
        <v/>
      </c>
    </row>
    <row r="79" spans="1:22" s="97" customFormat="1" ht="12.75" x14ac:dyDescent="0.2">
      <c r="A79" s="88"/>
      <c r="B79" s="89">
        <v>77</v>
      </c>
      <c r="C79" s="269"/>
      <c r="D79" s="270"/>
      <c r="E79" s="271"/>
      <c r="F79" s="269"/>
      <c r="G79" s="272"/>
      <c r="H79" s="271"/>
      <c r="I79" s="273"/>
      <c r="J79" s="275"/>
      <c r="K79" s="318">
        <v>77</v>
      </c>
      <c r="L79" s="274"/>
      <c r="M79" s="283" t="str">
        <f t="shared" si="8"/>
        <v/>
      </c>
      <c r="N79" s="284" t="str">
        <f t="shared" si="9"/>
        <v/>
      </c>
      <c r="O79" s="285" t="str">
        <f t="shared" si="10"/>
        <v/>
      </c>
      <c r="P79" s="283" t="str">
        <f t="shared" si="11"/>
        <v/>
      </c>
      <c r="Q79" s="286" t="str">
        <f t="shared" si="12"/>
        <v/>
      </c>
      <c r="R79" s="285" t="str">
        <f t="shared" si="13"/>
        <v/>
      </c>
      <c r="S79" s="98"/>
      <c r="T79" s="99"/>
      <c r="U79" s="287" t="str">
        <f t="shared" si="14"/>
        <v/>
      </c>
      <c r="V79" s="287" t="str">
        <f t="shared" si="15"/>
        <v/>
      </c>
    </row>
    <row r="80" spans="1:22" s="97" customFormat="1" ht="12.75" x14ac:dyDescent="0.2">
      <c r="A80" s="88"/>
      <c r="B80" s="89">
        <v>78</v>
      </c>
      <c r="C80" s="269"/>
      <c r="D80" s="270"/>
      <c r="E80" s="271"/>
      <c r="F80" s="269"/>
      <c r="G80" s="272"/>
      <c r="H80" s="271"/>
      <c r="I80" s="273"/>
      <c r="J80" s="275"/>
      <c r="K80" s="318">
        <v>78</v>
      </c>
      <c r="L80" s="274"/>
      <c r="M80" s="283" t="str">
        <f t="shared" si="8"/>
        <v/>
      </c>
      <c r="N80" s="284" t="str">
        <f t="shared" si="9"/>
        <v/>
      </c>
      <c r="O80" s="285" t="str">
        <f t="shared" si="10"/>
        <v/>
      </c>
      <c r="P80" s="283" t="str">
        <f t="shared" si="11"/>
        <v/>
      </c>
      <c r="Q80" s="286" t="str">
        <f t="shared" si="12"/>
        <v/>
      </c>
      <c r="R80" s="285" t="str">
        <f t="shared" si="13"/>
        <v/>
      </c>
      <c r="S80" s="98"/>
      <c r="T80" s="99"/>
      <c r="U80" s="287" t="str">
        <f t="shared" si="14"/>
        <v/>
      </c>
      <c r="V80" s="287" t="str">
        <f t="shared" si="15"/>
        <v/>
      </c>
    </row>
    <row r="81" spans="1:22" s="97" customFormat="1" ht="12.75" x14ac:dyDescent="0.2">
      <c r="A81" s="88"/>
      <c r="B81" s="89">
        <v>79</v>
      </c>
      <c r="C81" s="269"/>
      <c r="D81" s="270"/>
      <c r="E81" s="271"/>
      <c r="F81" s="269"/>
      <c r="G81" s="272"/>
      <c r="H81" s="271"/>
      <c r="I81" s="273"/>
      <c r="J81" s="275"/>
      <c r="K81" s="318">
        <v>79</v>
      </c>
      <c r="L81" s="274"/>
      <c r="M81" s="283" t="str">
        <f t="shared" si="8"/>
        <v/>
      </c>
      <c r="N81" s="284" t="str">
        <f t="shared" si="9"/>
        <v/>
      </c>
      <c r="O81" s="285" t="str">
        <f t="shared" si="10"/>
        <v/>
      </c>
      <c r="P81" s="283" t="str">
        <f t="shared" si="11"/>
        <v/>
      </c>
      <c r="Q81" s="286" t="str">
        <f t="shared" si="12"/>
        <v/>
      </c>
      <c r="R81" s="285" t="str">
        <f t="shared" si="13"/>
        <v/>
      </c>
      <c r="S81" s="98"/>
      <c r="T81" s="99"/>
      <c r="U81" s="287" t="str">
        <f t="shared" si="14"/>
        <v/>
      </c>
      <c r="V81" s="287" t="str">
        <f t="shared" si="15"/>
        <v/>
      </c>
    </row>
    <row r="82" spans="1:22" s="97" customFormat="1" ht="12.75" x14ac:dyDescent="0.2">
      <c r="A82" s="88"/>
      <c r="B82" s="89">
        <v>80</v>
      </c>
      <c r="C82" s="269"/>
      <c r="D82" s="270"/>
      <c r="E82" s="271"/>
      <c r="F82" s="269"/>
      <c r="G82" s="272"/>
      <c r="H82" s="271"/>
      <c r="I82" s="273"/>
      <c r="J82" s="275"/>
      <c r="K82" s="318">
        <v>80</v>
      </c>
      <c r="L82" s="274"/>
      <c r="M82" s="283" t="str">
        <f t="shared" si="8"/>
        <v/>
      </c>
      <c r="N82" s="284" t="str">
        <f t="shared" si="9"/>
        <v/>
      </c>
      <c r="O82" s="285" t="str">
        <f t="shared" si="10"/>
        <v/>
      </c>
      <c r="P82" s="283" t="str">
        <f t="shared" si="11"/>
        <v/>
      </c>
      <c r="Q82" s="286" t="str">
        <f t="shared" si="12"/>
        <v/>
      </c>
      <c r="R82" s="285" t="str">
        <f t="shared" si="13"/>
        <v/>
      </c>
      <c r="S82" s="98"/>
      <c r="T82" s="99"/>
      <c r="U82" s="287" t="str">
        <f t="shared" si="14"/>
        <v/>
      </c>
      <c r="V82" s="287" t="str">
        <f t="shared" si="15"/>
        <v/>
      </c>
    </row>
    <row r="83" spans="1:22" s="97" customFormat="1" ht="12.75" x14ac:dyDescent="0.2">
      <c r="A83" s="88"/>
      <c r="B83" s="89">
        <v>81</v>
      </c>
      <c r="C83" s="269"/>
      <c r="D83" s="270"/>
      <c r="E83" s="271"/>
      <c r="F83" s="269"/>
      <c r="G83" s="272"/>
      <c r="H83" s="271"/>
      <c r="I83" s="273"/>
      <c r="J83" s="275"/>
      <c r="K83" s="318">
        <v>81</v>
      </c>
      <c r="L83" s="274"/>
      <c r="M83" s="283" t="str">
        <f t="shared" si="8"/>
        <v/>
      </c>
      <c r="N83" s="284" t="str">
        <f t="shared" si="9"/>
        <v/>
      </c>
      <c r="O83" s="285" t="str">
        <f t="shared" si="10"/>
        <v/>
      </c>
      <c r="P83" s="283" t="str">
        <f t="shared" si="11"/>
        <v/>
      </c>
      <c r="Q83" s="286" t="str">
        <f t="shared" si="12"/>
        <v/>
      </c>
      <c r="R83" s="285" t="str">
        <f t="shared" si="13"/>
        <v/>
      </c>
      <c r="S83" s="98"/>
      <c r="T83" s="99"/>
      <c r="U83" s="287" t="str">
        <f t="shared" si="14"/>
        <v/>
      </c>
      <c r="V83" s="287" t="str">
        <f t="shared" si="15"/>
        <v/>
      </c>
    </row>
    <row r="84" spans="1:22" s="97" customFormat="1" ht="12.75" x14ac:dyDescent="0.2">
      <c r="A84" s="88"/>
      <c r="B84" s="89">
        <v>82</v>
      </c>
      <c r="C84" s="269"/>
      <c r="D84" s="270"/>
      <c r="E84" s="271"/>
      <c r="F84" s="269"/>
      <c r="G84" s="272"/>
      <c r="H84" s="271"/>
      <c r="I84" s="273"/>
      <c r="J84" s="275"/>
      <c r="K84" s="318">
        <v>82</v>
      </c>
      <c r="L84" s="274"/>
      <c r="M84" s="283" t="str">
        <f t="shared" si="8"/>
        <v/>
      </c>
      <c r="N84" s="284" t="str">
        <f t="shared" si="9"/>
        <v/>
      </c>
      <c r="O84" s="285" t="str">
        <f t="shared" si="10"/>
        <v/>
      </c>
      <c r="P84" s="283" t="str">
        <f t="shared" si="11"/>
        <v/>
      </c>
      <c r="Q84" s="286" t="str">
        <f t="shared" si="12"/>
        <v/>
      </c>
      <c r="R84" s="285" t="str">
        <f t="shared" si="13"/>
        <v/>
      </c>
      <c r="S84" s="98"/>
      <c r="T84" s="99"/>
      <c r="U84" s="287" t="str">
        <f t="shared" si="14"/>
        <v/>
      </c>
      <c r="V84" s="287" t="str">
        <f t="shared" si="15"/>
        <v/>
      </c>
    </row>
    <row r="85" spans="1:22" s="97" customFormat="1" ht="12.75" x14ac:dyDescent="0.2">
      <c r="A85" s="88"/>
      <c r="B85" s="89">
        <v>83</v>
      </c>
      <c r="C85" s="269"/>
      <c r="D85" s="270"/>
      <c r="E85" s="271"/>
      <c r="F85" s="269"/>
      <c r="G85" s="272"/>
      <c r="H85" s="271"/>
      <c r="I85" s="273"/>
      <c r="J85" s="275"/>
      <c r="K85" s="318">
        <v>83</v>
      </c>
      <c r="L85" s="274"/>
      <c r="M85" s="283" t="str">
        <f t="shared" si="8"/>
        <v/>
      </c>
      <c r="N85" s="284" t="str">
        <f t="shared" si="9"/>
        <v/>
      </c>
      <c r="O85" s="285" t="str">
        <f t="shared" si="10"/>
        <v/>
      </c>
      <c r="P85" s="283" t="str">
        <f t="shared" si="11"/>
        <v/>
      </c>
      <c r="Q85" s="286" t="str">
        <f t="shared" si="12"/>
        <v/>
      </c>
      <c r="R85" s="285" t="str">
        <f t="shared" si="13"/>
        <v/>
      </c>
      <c r="S85" s="98"/>
      <c r="T85" s="99"/>
      <c r="U85" s="287" t="str">
        <f t="shared" si="14"/>
        <v/>
      </c>
      <c r="V85" s="287" t="str">
        <f t="shared" si="15"/>
        <v/>
      </c>
    </row>
    <row r="86" spans="1:22" s="97" customFormat="1" ht="12.75" x14ac:dyDescent="0.2">
      <c r="A86" s="88"/>
      <c r="B86" s="89">
        <v>84</v>
      </c>
      <c r="C86" s="269"/>
      <c r="D86" s="270"/>
      <c r="E86" s="271"/>
      <c r="F86" s="269"/>
      <c r="G86" s="272"/>
      <c r="H86" s="271"/>
      <c r="I86" s="273"/>
      <c r="J86" s="275"/>
      <c r="K86" s="318">
        <v>84</v>
      </c>
      <c r="L86" s="274"/>
      <c r="M86" s="283" t="str">
        <f t="shared" si="8"/>
        <v/>
      </c>
      <c r="N86" s="284" t="str">
        <f t="shared" si="9"/>
        <v/>
      </c>
      <c r="O86" s="285" t="str">
        <f t="shared" si="10"/>
        <v/>
      </c>
      <c r="P86" s="283" t="str">
        <f t="shared" si="11"/>
        <v/>
      </c>
      <c r="Q86" s="286" t="str">
        <f t="shared" si="12"/>
        <v/>
      </c>
      <c r="R86" s="285" t="str">
        <f t="shared" si="13"/>
        <v/>
      </c>
      <c r="S86" s="98"/>
      <c r="T86" s="99"/>
      <c r="U86" s="287" t="str">
        <f t="shared" si="14"/>
        <v/>
      </c>
      <c r="V86" s="287" t="str">
        <f t="shared" si="15"/>
        <v/>
      </c>
    </row>
    <row r="87" spans="1:22" s="97" customFormat="1" ht="12.75" x14ac:dyDescent="0.2">
      <c r="A87" s="88"/>
      <c r="B87" s="89">
        <v>85</v>
      </c>
      <c r="C87" s="269"/>
      <c r="D87" s="270"/>
      <c r="E87" s="271"/>
      <c r="F87" s="269"/>
      <c r="G87" s="272"/>
      <c r="H87" s="271"/>
      <c r="I87" s="273"/>
      <c r="J87" s="275"/>
      <c r="K87" s="318">
        <v>85</v>
      </c>
      <c r="L87" s="274"/>
      <c r="M87" s="283" t="str">
        <f t="shared" si="8"/>
        <v/>
      </c>
      <c r="N87" s="284" t="str">
        <f t="shared" si="9"/>
        <v/>
      </c>
      <c r="O87" s="285" t="str">
        <f t="shared" si="10"/>
        <v/>
      </c>
      <c r="P87" s="283" t="str">
        <f t="shared" si="11"/>
        <v/>
      </c>
      <c r="Q87" s="286" t="str">
        <f t="shared" si="12"/>
        <v/>
      </c>
      <c r="R87" s="285" t="str">
        <f t="shared" si="13"/>
        <v/>
      </c>
      <c r="S87" s="98"/>
      <c r="T87" s="99"/>
      <c r="U87" s="287" t="str">
        <f t="shared" si="14"/>
        <v/>
      </c>
      <c r="V87" s="287" t="str">
        <f t="shared" si="15"/>
        <v/>
      </c>
    </row>
    <row r="88" spans="1:22" s="97" customFormat="1" ht="12.75" x14ac:dyDescent="0.2">
      <c r="A88" s="88"/>
      <c r="B88" s="89">
        <v>86</v>
      </c>
      <c r="C88" s="269"/>
      <c r="D88" s="270"/>
      <c r="E88" s="271"/>
      <c r="F88" s="269"/>
      <c r="G88" s="272"/>
      <c r="H88" s="271"/>
      <c r="I88" s="273"/>
      <c r="J88" s="275"/>
      <c r="K88" s="318">
        <v>86</v>
      </c>
      <c r="L88" s="274"/>
      <c r="M88" s="283" t="str">
        <f t="shared" si="8"/>
        <v/>
      </c>
      <c r="N88" s="284" t="str">
        <f t="shared" si="9"/>
        <v/>
      </c>
      <c r="O88" s="285" t="str">
        <f t="shared" si="10"/>
        <v/>
      </c>
      <c r="P88" s="283" t="str">
        <f t="shared" si="11"/>
        <v/>
      </c>
      <c r="Q88" s="286" t="str">
        <f t="shared" si="12"/>
        <v/>
      </c>
      <c r="R88" s="285" t="str">
        <f t="shared" si="13"/>
        <v/>
      </c>
      <c r="S88" s="98"/>
      <c r="T88" s="99"/>
      <c r="U88" s="287" t="str">
        <f t="shared" si="14"/>
        <v/>
      </c>
      <c r="V88" s="287" t="str">
        <f t="shared" si="15"/>
        <v/>
      </c>
    </row>
    <row r="89" spans="1:22" s="97" customFormat="1" ht="12.75" x14ac:dyDescent="0.2">
      <c r="A89" s="88"/>
      <c r="B89" s="89">
        <v>87</v>
      </c>
      <c r="C89" s="269"/>
      <c r="D89" s="270"/>
      <c r="E89" s="271"/>
      <c r="F89" s="269"/>
      <c r="G89" s="272"/>
      <c r="H89" s="271"/>
      <c r="I89" s="273"/>
      <c r="J89" s="275"/>
      <c r="K89" s="318">
        <v>87</v>
      </c>
      <c r="L89" s="274"/>
      <c r="M89" s="283" t="str">
        <f t="shared" si="8"/>
        <v/>
      </c>
      <c r="N89" s="284" t="str">
        <f t="shared" si="9"/>
        <v/>
      </c>
      <c r="O89" s="285" t="str">
        <f t="shared" si="10"/>
        <v/>
      </c>
      <c r="P89" s="283" t="str">
        <f t="shared" si="11"/>
        <v/>
      </c>
      <c r="Q89" s="286" t="str">
        <f t="shared" si="12"/>
        <v/>
      </c>
      <c r="R89" s="285" t="str">
        <f t="shared" si="13"/>
        <v/>
      </c>
      <c r="S89" s="98"/>
      <c r="T89" s="99"/>
      <c r="U89" s="287" t="str">
        <f t="shared" si="14"/>
        <v/>
      </c>
      <c r="V89" s="287" t="str">
        <f t="shared" si="15"/>
        <v/>
      </c>
    </row>
    <row r="90" spans="1:22" s="97" customFormat="1" ht="12.75" x14ac:dyDescent="0.2">
      <c r="A90" s="88"/>
      <c r="B90" s="89">
        <v>88</v>
      </c>
      <c r="C90" s="269"/>
      <c r="D90" s="270"/>
      <c r="E90" s="271"/>
      <c r="F90" s="269"/>
      <c r="G90" s="272"/>
      <c r="H90" s="271"/>
      <c r="I90" s="273"/>
      <c r="J90" s="275"/>
      <c r="K90" s="318">
        <v>88</v>
      </c>
      <c r="L90" s="274"/>
      <c r="M90" s="283" t="str">
        <f t="shared" si="8"/>
        <v/>
      </c>
      <c r="N90" s="284" t="str">
        <f t="shared" si="9"/>
        <v/>
      </c>
      <c r="O90" s="285" t="str">
        <f t="shared" si="10"/>
        <v/>
      </c>
      <c r="P90" s="283" t="str">
        <f t="shared" si="11"/>
        <v/>
      </c>
      <c r="Q90" s="286" t="str">
        <f t="shared" si="12"/>
        <v/>
      </c>
      <c r="R90" s="285" t="str">
        <f t="shared" si="13"/>
        <v/>
      </c>
      <c r="S90" s="98"/>
      <c r="T90" s="99"/>
      <c r="U90" s="287" t="str">
        <f t="shared" si="14"/>
        <v/>
      </c>
      <c r="V90" s="287" t="str">
        <f t="shared" si="15"/>
        <v/>
      </c>
    </row>
    <row r="91" spans="1:22" s="97" customFormat="1" ht="12.75" x14ac:dyDescent="0.2">
      <c r="A91" s="88"/>
      <c r="B91" s="89">
        <v>89</v>
      </c>
      <c r="C91" s="269"/>
      <c r="D91" s="270"/>
      <c r="E91" s="271"/>
      <c r="F91" s="269"/>
      <c r="G91" s="272"/>
      <c r="H91" s="271"/>
      <c r="I91" s="273"/>
      <c r="J91" s="275"/>
      <c r="K91" s="318">
        <v>89</v>
      </c>
      <c r="L91" s="274"/>
      <c r="M91" s="283" t="str">
        <f t="shared" si="8"/>
        <v/>
      </c>
      <c r="N91" s="284" t="str">
        <f t="shared" si="9"/>
        <v/>
      </c>
      <c r="O91" s="285" t="str">
        <f t="shared" si="10"/>
        <v/>
      </c>
      <c r="P91" s="283" t="str">
        <f t="shared" si="11"/>
        <v/>
      </c>
      <c r="Q91" s="286" t="str">
        <f t="shared" si="12"/>
        <v/>
      </c>
      <c r="R91" s="285" t="str">
        <f t="shared" si="13"/>
        <v/>
      </c>
      <c r="S91" s="98"/>
      <c r="T91" s="99"/>
      <c r="U91" s="287" t="str">
        <f t="shared" si="14"/>
        <v/>
      </c>
      <c r="V91" s="287" t="str">
        <f t="shared" si="15"/>
        <v/>
      </c>
    </row>
    <row r="92" spans="1:22" s="97" customFormat="1" ht="12.75" x14ac:dyDescent="0.2">
      <c r="A92" s="88"/>
      <c r="B92" s="89">
        <v>90</v>
      </c>
      <c r="C92" s="269"/>
      <c r="D92" s="270"/>
      <c r="E92" s="271"/>
      <c r="F92" s="269"/>
      <c r="G92" s="272"/>
      <c r="H92" s="271"/>
      <c r="I92" s="273"/>
      <c r="J92" s="275"/>
      <c r="K92" s="318">
        <v>90</v>
      </c>
      <c r="L92" s="274"/>
      <c r="M92" s="283" t="str">
        <f t="shared" si="8"/>
        <v/>
      </c>
      <c r="N92" s="284" t="str">
        <f t="shared" si="9"/>
        <v/>
      </c>
      <c r="O92" s="285" t="str">
        <f t="shared" si="10"/>
        <v/>
      </c>
      <c r="P92" s="283" t="str">
        <f t="shared" si="11"/>
        <v/>
      </c>
      <c r="Q92" s="286" t="str">
        <f t="shared" si="12"/>
        <v/>
      </c>
      <c r="R92" s="285" t="str">
        <f t="shared" si="13"/>
        <v/>
      </c>
      <c r="S92" s="98"/>
      <c r="T92" s="99"/>
      <c r="U92" s="287" t="str">
        <f t="shared" si="14"/>
        <v/>
      </c>
      <c r="V92" s="287" t="str">
        <f t="shared" si="15"/>
        <v/>
      </c>
    </row>
    <row r="93" spans="1:22" s="97" customFormat="1" ht="12.75" x14ac:dyDescent="0.2">
      <c r="A93" s="88"/>
      <c r="B93" s="89">
        <v>91</v>
      </c>
      <c r="C93" s="269"/>
      <c r="D93" s="270"/>
      <c r="E93" s="271"/>
      <c r="F93" s="269"/>
      <c r="G93" s="272"/>
      <c r="H93" s="271"/>
      <c r="I93" s="273"/>
      <c r="J93" s="275"/>
      <c r="K93" s="318">
        <v>91</v>
      </c>
      <c r="L93" s="274"/>
      <c r="M93" s="283" t="str">
        <f t="shared" si="8"/>
        <v/>
      </c>
      <c r="N93" s="284" t="str">
        <f t="shared" si="9"/>
        <v/>
      </c>
      <c r="O93" s="285" t="str">
        <f t="shared" si="10"/>
        <v/>
      </c>
      <c r="P93" s="283" t="str">
        <f t="shared" si="11"/>
        <v/>
      </c>
      <c r="Q93" s="286" t="str">
        <f t="shared" si="12"/>
        <v/>
      </c>
      <c r="R93" s="285" t="str">
        <f t="shared" si="13"/>
        <v/>
      </c>
      <c r="S93" s="98"/>
      <c r="T93" s="99"/>
      <c r="U93" s="287" t="str">
        <f t="shared" si="14"/>
        <v/>
      </c>
      <c r="V93" s="287" t="str">
        <f t="shared" si="15"/>
        <v/>
      </c>
    </row>
    <row r="94" spans="1:22" s="97" customFormat="1" ht="12.75" x14ac:dyDescent="0.2">
      <c r="A94" s="88"/>
      <c r="B94" s="89">
        <v>92</v>
      </c>
      <c r="C94" s="269"/>
      <c r="D94" s="270"/>
      <c r="E94" s="271"/>
      <c r="F94" s="269"/>
      <c r="G94" s="272"/>
      <c r="H94" s="271"/>
      <c r="I94" s="273"/>
      <c r="J94" s="275"/>
      <c r="K94" s="318">
        <v>92</v>
      </c>
      <c r="L94" s="274"/>
      <c r="M94" s="283" t="str">
        <f t="shared" si="8"/>
        <v/>
      </c>
      <c r="N94" s="284" t="str">
        <f t="shared" si="9"/>
        <v/>
      </c>
      <c r="O94" s="285" t="str">
        <f t="shared" si="10"/>
        <v/>
      </c>
      <c r="P94" s="283" t="str">
        <f t="shared" si="11"/>
        <v/>
      </c>
      <c r="Q94" s="286" t="str">
        <f t="shared" si="12"/>
        <v/>
      </c>
      <c r="R94" s="285" t="str">
        <f t="shared" si="13"/>
        <v/>
      </c>
      <c r="S94" s="98"/>
      <c r="T94" s="99"/>
      <c r="U94" s="287" t="str">
        <f t="shared" si="14"/>
        <v/>
      </c>
      <c r="V94" s="287" t="str">
        <f t="shared" si="15"/>
        <v/>
      </c>
    </row>
    <row r="95" spans="1:22" s="97" customFormat="1" ht="12.75" x14ac:dyDescent="0.2">
      <c r="A95" s="88"/>
      <c r="B95" s="89">
        <v>93</v>
      </c>
      <c r="C95" s="269"/>
      <c r="D95" s="270"/>
      <c r="E95" s="271"/>
      <c r="F95" s="269"/>
      <c r="G95" s="272"/>
      <c r="H95" s="271"/>
      <c r="I95" s="273"/>
      <c r="J95" s="275"/>
      <c r="K95" s="318">
        <v>93</v>
      </c>
      <c r="L95" s="274"/>
      <c r="M95" s="283" t="str">
        <f t="shared" si="8"/>
        <v/>
      </c>
      <c r="N95" s="284" t="str">
        <f t="shared" si="9"/>
        <v/>
      </c>
      <c r="O95" s="285" t="str">
        <f t="shared" si="10"/>
        <v/>
      </c>
      <c r="P95" s="283" t="str">
        <f t="shared" si="11"/>
        <v/>
      </c>
      <c r="Q95" s="286" t="str">
        <f t="shared" si="12"/>
        <v/>
      </c>
      <c r="R95" s="285" t="str">
        <f t="shared" si="13"/>
        <v/>
      </c>
      <c r="S95" s="98"/>
      <c r="T95" s="99"/>
      <c r="U95" s="287" t="str">
        <f t="shared" si="14"/>
        <v/>
      </c>
      <c r="V95" s="287" t="str">
        <f t="shared" si="15"/>
        <v/>
      </c>
    </row>
    <row r="96" spans="1:22" s="97" customFormat="1" ht="12.75" x14ac:dyDescent="0.2">
      <c r="A96" s="88"/>
      <c r="B96" s="89">
        <v>94</v>
      </c>
      <c r="C96" s="269"/>
      <c r="D96" s="270"/>
      <c r="E96" s="271"/>
      <c r="F96" s="269"/>
      <c r="G96" s="272"/>
      <c r="H96" s="271"/>
      <c r="I96" s="273"/>
      <c r="J96" s="275"/>
      <c r="K96" s="318">
        <v>94</v>
      </c>
      <c r="L96" s="274"/>
      <c r="M96" s="283" t="str">
        <f t="shared" si="8"/>
        <v/>
      </c>
      <c r="N96" s="284" t="str">
        <f t="shared" si="9"/>
        <v/>
      </c>
      <c r="O96" s="285" t="str">
        <f t="shared" si="10"/>
        <v/>
      </c>
      <c r="P96" s="283" t="str">
        <f t="shared" si="11"/>
        <v/>
      </c>
      <c r="Q96" s="286" t="str">
        <f t="shared" si="12"/>
        <v/>
      </c>
      <c r="R96" s="285" t="str">
        <f t="shared" si="13"/>
        <v/>
      </c>
      <c r="S96" s="98"/>
      <c r="T96" s="99"/>
      <c r="U96" s="287" t="str">
        <f t="shared" si="14"/>
        <v/>
      </c>
      <c r="V96" s="287" t="str">
        <f t="shared" si="15"/>
        <v/>
      </c>
    </row>
    <row r="97" spans="1:22" s="97" customFormat="1" ht="12.75" x14ac:dyDescent="0.2">
      <c r="A97" s="88"/>
      <c r="B97" s="89">
        <v>95</v>
      </c>
      <c r="C97" s="269"/>
      <c r="D97" s="270"/>
      <c r="E97" s="271"/>
      <c r="F97" s="269"/>
      <c r="G97" s="272"/>
      <c r="H97" s="271"/>
      <c r="I97" s="273"/>
      <c r="J97" s="275"/>
      <c r="K97" s="318">
        <v>95</v>
      </c>
      <c r="L97" s="274"/>
      <c r="M97" s="283" t="str">
        <f t="shared" si="8"/>
        <v/>
      </c>
      <c r="N97" s="284" t="str">
        <f t="shared" si="9"/>
        <v/>
      </c>
      <c r="O97" s="285" t="str">
        <f t="shared" si="10"/>
        <v/>
      </c>
      <c r="P97" s="283" t="str">
        <f t="shared" si="11"/>
        <v/>
      </c>
      <c r="Q97" s="286" t="str">
        <f t="shared" si="12"/>
        <v/>
      </c>
      <c r="R97" s="285" t="str">
        <f t="shared" si="13"/>
        <v/>
      </c>
      <c r="S97" s="98"/>
      <c r="T97" s="99"/>
      <c r="U97" s="287" t="str">
        <f t="shared" si="14"/>
        <v/>
      </c>
      <c r="V97" s="287" t="str">
        <f t="shared" si="15"/>
        <v/>
      </c>
    </row>
    <row r="98" spans="1:22" s="97" customFormat="1" ht="12.75" x14ac:dyDescent="0.2">
      <c r="A98" s="88"/>
      <c r="B98" s="89">
        <v>96</v>
      </c>
      <c r="C98" s="269"/>
      <c r="D98" s="270"/>
      <c r="E98" s="271"/>
      <c r="F98" s="269"/>
      <c r="G98" s="272"/>
      <c r="H98" s="271"/>
      <c r="I98" s="273"/>
      <c r="J98" s="275"/>
      <c r="K98" s="318">
        <v>96</v>
      </c>
      <c r="L98" s="274"/>
      <c r="M98" s="283" t="str">
        <f t="shared" si="8"/>
        <v/>
      </c>
      <c r="N98" s="284" t="str">
        <f t="shared" si="9"/>
        <v/>
      </c>
      <c r="O98" s="285" t="str">
        <f t="shared" si="10"/>
        <v/>
      </c>
      <c r="P98" s="283" t="str">
        <f t="shared" si="11"/>
        <v/>
      </c>
      <c r="Q98" s="286" t="str">
        <f t="shared" si="12"/>
        <v/>
      </c>
      <c r="R98" s="285" t="str">
        <f t="shared" si="13"/>
        <v/>
      </c>
      <c r="S98" s="98"/>
      <c r="T98" s="99"/>
      <c r="U98" s="287" t="str">
        <f t="shared" si="14"/>
        <v/>
      </c>
      <c r="V98" s="287" t="str">
        <f t="shared" si="15"/>
        <v/>
      </c>
    </row>
    <row r="99" spans="1:22" s="97" customFormat="1" ht="12.75" x14ac:dyDescent="0.2">
      <c r="A99" s="88"/>
      <c r="B99" s="89">
        <v>97</v>
      </c>
      <c r="C99" s="269"/>
      <c r="D99" s="270"/>
      <c r="E99" s="271"/>
      <c r="F99" s="269"/>
      <c r="G99" s="272"/>
      <c r="H99" s="271"/>
      <c r="I99" s="273"/>
      <c r="J99" s="275"/>
      <c r="K99" s="318">
        <v>97</v>
      </c>
      <c r="L99" s="274"/>
      <c r="M99" s="283" t="str">
        <f t="shared" si="8"/>
        <v/>
      </c>
      <c r="N99" s="284" t="str">
        <f t="shared" si="9"/>
        <v/>
      </c>
      <c r="O99" s="285" t="str">
        <f t="shared" si="10"/>
        <v/>
      </c>
      <c r="P99" s="283" t="str">
        <f t="shared" si="11"/>
        <v/>
      </c>
      <c r="Q99" s="286" t="str">
        <f t="shared" si="12"/>
        <v/>
      </c>
      <c r="R99" s="285" t="str">
        <f t="shared" si="13"/>
        <v/>
      </c>
      <c r="S99" s="98"/>
      <c r="T99" s="99"/>
      <c r="U99" s="287" t="str">
        <f t="shared" si="14"/>
        <v/>
      </c>
      <c r="V99" s="287" t="str">
        <f t="shared" si="15"/>
        <v/>
      </c>
    </row>
    <row r="100" spans="1:22" s="97" customFormat="1" ht="12.75" x14ac:dyDescent="0.2">
      <c r="A100" s="88"/>
      <c r="B100" s="89">
        <v>98</v>
      </c>
      <c r="C100" s="269"/>
      <c r="D100" s="270"/>
      <c r="E100" s="271"/>
      <c r="F100" s="269"/>
      <c r="G100" s="272"/>
      <c r="H100" s="271"/>
      <c r="I100" s="273"/>
      <c r="J100" s="275"/>
      <c r="K100" s="318">
        <v>98</v>
      </c>
      <c r="L100" s="274"/>
      <c r="M100" s="283" t="str">
        <f t="shared" si="8"/>
        <v/>
      </c>
      <c r="N100" s="284" t="str">
        <f t="shared" si="9"/>
        <v/>
      </c>
      <c r="O100" s="285" t="str">
        <f t="shared" si="10"/>
        <v/>
      </c>
      <c r="P100" s="283" t="str">
        <f t="shared" si="11"/>
        <v/>
      </c>
      <c r="Q100" s="286" t="str">
        <f t="shared" si="12"/>
        <v/>
      </c>
      <c r="R100" s="285" t="str">
        <f t="shared" si="13"/>
        <v/>
      </c>
      <c r="S100" s="98"/>
      <c r="T100" s="99"/>
      <c r="U100" s="287" t="str">
        <f t="shared" si="14"/>
        <v/>
      </c>
      <c r="V100" s="287" t="str">
        <f t="shared" si="15"/>
        <v/>
      </c>
    </row>
    <row r="101" spans="1:22" s="97" customFormat="1" ht="12.75" x14ac:dyDescent="0.2">
      <c r="A101" s="88"/>
      <c r="B101" s="89">
        <v>99</v>
      </c>
      <c r="C101" s="269"/>
      <c r="D101" s="270"/>
      <c r="E101" s="271"/>
      <c r="F101" s="269"/>
      <c r="G101" s="272"/>
      <c r="H101" s="271"/>
      <c r="I101" s="273"/>
      <c r="J101" s="275"/>
      <c r="K101" s="318">
        <v>99</v>
      </c>
      <c r="L101" s="274"/>
      <c r="M101" s="283" t="str">
        <f t="shared" si="8"/>
        <v/>
      </c>
      <c r="N101" s="284" t="str">
        <f t="shared" si="9"/>
        <v/>
      </c>
      <c r="O101" s="285" t="str">
        <f t="shared" si="10"/>
        <v/>
      </c>
      <c r="P101" s="283" t="str">
        <f t="shared" si="11"/>
        <v/>
      </c>
      <c r="Q101" s="286" t="str">
        <f t="shared" si="12"/>
        <v/>
      </c>
      <c r="R101" s="285" t="str">
        <f t="shared" si="13"/>
        <v/>
      </c>
      <c r="S101" s="98"/>
      <c r="T101" s="99"/>
      <c r="U101" s="287" t="str">
        <f t="shared" si="14"/>
        <v/>
      </c>
      <c r="V101" s="287" t="str">
        <f t="shared" si="15"/>
        <v/>
      </c>
    </row>
    <row r="102" spans="1:22" s="97" customFormat="1" ht="12.75" x14ac:dyDescent="0.2">
      <c r="A102" s="88"/>
      <c r="B102" s="89">
        <v>100</v>
      </c>
      <c r="C102" s="269"/>
      <c r="D102" s="270"/>
      <c r="E102" s="271"/>
      <c r="F102" s="269"/>
      <c r="G102" s="272"/>
      <c r="H102" s="271"/>
      <c r="I102" s="273"/>
      <c r="J102" s="276"/>
      <c r="K102" s="318">
        <v>100</v>
      </c>
      <c r="L102" s="274"/>
      <c r="M102" s="283" t="str">
        <f t="shared" si="8"/>
        <v/>
      </c>
      <c r="N102" s="284" t="str">
        <f t="shared" si="9"/>
        <v/>
      </c>
      <c r="O102" s="285" t="str">
        <f t="shared" si="10"/>
        <v/>
      </c>
      <c r="P102" s="283" t="str">
        <f t="shared" si="11"/>
        <v/>
      </c>
      <c r="Q102" s="286" t="str">
        <f t="shared" si="12"/>
        <v/>
      </c>
      <c r="R102" s="285" t="str">
        <f t="shared" si="13"/>
        <v/>
      </c>
      <c r="S102" s="98"/>
      <c r="T102" s="99"/>
      <c r="U102" s="287" t="str">
        <f t="shared" si="14"/>
        <v/>
      </c>
      <c r="V102" s="287" t="str">
        <f t="shared" si="15"/>
        <v/>
      </c>
    </row>
    <row r="103" spans="1:22" s="97" customFormat="1" ht="12.75" x14ac:dyDescent="0.2">
      <c r="A103" s="88"/>
      <c r="B103" s="89">
        <v>101</v>
      </c>
      <c r="C103" s="269"/>
      <c r="D103" s="270"/>
      <c r="E103" s="271"/>
      <c r="F103" s="269"/>
      <c r="G103" s="272"/>
      <c r="H103" s="271"/>
      <c r="I103" s="273"/>
      <c r="J103" s="275"/>
      <c r="K103" s="318">
        <v>101</v>
      </c>
      <c r="L103" s="274"/>
      <c r="M103" s="283" t="str">
        <f t="shared" si="8"/>
        <v/>
      </c>
      <c r="N103" s="284" t="str">
        <f t="shared" si="9"/>
        <v/>
      </c>
      <c r="O103" s="285" t="str">
        <f t="shared" si="10"/>
        <v/>
      </c>
      <c r="P103" s="283" t="str">
        <f t="shared" si="11"/>
        <v/>
      </c>
      <c r="Q103" s="286" t="str">
        <f t="shared" si="12"/>
        <v/>
      </c>
      <c r="R103" s="285" t="str">
        <f t="shared" si="13"/>
        <v/>
      </c>
      <c r="S103" s="98"/>
      <c r="T103" s="99"/>
      <c r="U103" s="287" t="str">
        <f t="shared" si="14"/>
        <v/>
      </c>
      <c r="V103" s="287" t="str">
        <f t="shared" si="15"/>
        <v/>
      </c>
    </row>
    <row r="104" spans="1:22" s="97" customFormat="1" ht="12.75" x14ac:dyDescent="0.2">
      <c r="A104" s="88"/>
      <c r="B104" s="89">
        <v>102</v>
      </c>
      <c r="C104" s="269"/>
      <c r="D104" s="270"/>
      <c r="E104" s="271"/>
      <c r="F104" s="269"/>
      <c r="G104" s="272"/>
      <c r="H104" s="271"/>
      <c r="I104" s="273"/>
      <c r="J104" s="275"/>
      <c r="K104" s="318">
        <v>102</v>
      </c>
      <c r="L104" s="274"/>
      <c r="M104" s="283" t="str">
        <f t="shared" si="8"/>
        <v/>
      </c>
      <c r="N104" s="284" t="str">
        <f t="shared" si="9"/>
        <v/>
      </c>
      <c r="O104" s="285" t="str">
        <f t="shared" si="10"/>
        <v/>
      </c>
      <c r="P104" s="283" t="str">
        <f t="shared" si="11"/>
        <v/>
      </c>
      <c r="Q104" s="286" t="str">
        <f t="shared" si="12"/>
        <v/>
      </c>
      <c r="R104" s="285" t="str">
        <f t="shared" si="13"/>
        <v/>
      </c>
      <c r="S104" s="98"/>
      <c r="T104" s="99"/>
      <c r="U104" s="287" t="str">
        <f t="shared" si="14"/>
        <v/>
      </c>
      <c r="V104" s="287" t="str">
        <f t="shared" si="15"/>
        <v/>
      </c>
    </row>
    <row r="105" spans="1:22" s="97" customFormat="1" ht="12.75" x14ac:dyDescent="0.2">
      <c r="A105" s="88"/>
      <c r="B105" s="89">
        <v>103</v>
      </c>
      <c r="C105" s="269"/>
      <c r="D105" s="270"/>
      <c r="E105" s="271"/>
      <c r="F105" s="269"/>
      <c r="G105" s="272"/>
      <c r="H105" s="271"/>
      <c r="I105" s="273"/>
      <c r="J105" s="275"/>
      <c r="K105" s="318">
        <v>103</v>
      </c>
      <c r="L105" s="274"/>
      <c r="M105" s="283" t="str">
        <f t="shared" si="8"/>
        <v/>
      </c>
      <c r="N105" s="284" t="str">
        <f t="shared" si="9"/>
        <v/>
      </c>
      <c r="O105" s="285" t="str">
        <f t="shared" si="10"/>
        <v/>
      </c>
      <c r="P105" s="283" t="str">
        <f t="shared" si="11"/>
        <v/>
      </c>
      <c r="Q105" s="286" t="str">
        <f t="shared" si="12"/>
        <v/>
      </c>
      <c r="R105" s="285" t="str">
        <f t="shared" si="13"/>
        <v/>
      </c>
      <c r="S105" s="98"/>
      <c r="T105" s="99"/>
      <c r="U105" s="287" t="str">
        <f t="shared" si="14"/>
        <v/>
      </c>
      <c r="V105" s="287" t="str">
        <f t="shared" si="15"/>
        <v/>
      </c>
    </row>
    <row r="106" spans="1:22" s="97" customFormat="1" ht="12.75" x14ac:dyDescent="0.2">
      <c r="A106" s="88"/>
      <c r="B106" s="89">
        <v>104</v>
      </c>
      <c r="C106" s="269"/>
      <c r="D106" s="270"/>
      <c r="E106" s="271"/>
      <c r="F106" s="269"/>
      <c r="G106" s="272"/>
      <c r="H106" s="271"/>
      <c r="I106" s="273"/>
      <c r="J106" s="275"/>
      <c r="K106" s="318">
        <v>104</v>
      </c>
      <c r="L106" s="274"/>
      <c r="M106" s="283" t="str">
        <f t="shared" si="8"/>
        <v/>
      </c>
      <c r="N106" s="284" t="str">
        <f t="shared" si="9"/>
        <v/>
      </c>
      <c r="O106" s="285" t="str">
        <f t="shared" si="10"/>
        <v/>
      </c>
      <c r="P106" s="283" t="str">
        <f t="shared" si="11"/>
        <v/>
      </c>
      <c r="Q106" s="286" t="str">
        <f t="shared" si="12"/>
        <v/>
      </c>
      <c r="R106" s="285" t="str">
        <f t="shared" si="13"/>
        <v/>
      </c>
      <c r="S106" s="98"/>
      <c r="T106" s="99"/>
      <c r="U106" s="287" t="str">
        <f t="shared" si="14"/>
        <v/>
      </c>
      <c r="V106" s="287" t="str">
        <f t="shared" si="15"/>
        <v/>
      </c>
    </row>
    <row r="107" spans="1:22" s="97" customFormat="1" ht="12.75" x14ac:dyDescent="0.2">
      <c r="A107" s="88"/>
      <c r="B107" s="89">
        <v>105</v>
      </c>
      <c r="C107" s="269"/>
      <c r="D107" s="270"/>
      <c r="E107" s="271"/>
      <c r="F107" s="269"/>
      <c r="G107" s="272"/>
      <c r="H107" s="271"/>
      <c r="I107" s="273"/>
      <c r="J107" s="275"/>
      <c r="K107" s="318">
        <v>105</v>
      </c>
      <c r="L107" s="274"/>
      <c r="M107" s="283" t="str">
        <f t="shared" si="8"/>
        <v/>
      </c>
      <c r="N107" s="284" t="str">
        <f t="shared" si="9"/>
        <v/>
      </c>
      <c r="O107" s="285" t="str">
        <f t="shared" si="10"/>
        <v/>
      </c>
      <c r="P107" s="283" t="str">
        <f t="shared" si="11"/>
        <v/>
      </c>
      <c r="Q107" s="286" t="str">
        <f t="shared" si="12"/>
        <v/>
      </c>
      <c r="R107" s="285" t="str">
        <f t="shared" si="13"/>
        <v/>
      </c>
      <c r="S107" s="98"/>
      <c r="T107" s="99"/>
      <c r="U107" s="287" t="str">
        <f t="shared" si="14"/>
        <v/>
      </c>
      <c r="V107" s="287" t="str">
        <f t="shared" si="15"/>
        <v/>
      </c>
    </row>
    <row r="108" spans="1:22" s="97" customFormat="1" ht="12.75" x14ac:dyDescent="0.2">
      <c r="A108" s="88"/>
      <c r="B108" s="89">
        <v>106</v>
      </c>
      <c r="C108" s="269"/>
      <c r="D108" s="270"/>
      <c r="E108" s="271"/>
      <c r="F108" s="269"/>
      <c r="G108" s="272"/>
      <c r="H108" s="271"/>
      <c r="I108" s="273"/>
      <c r="J108" s="276"/>
      <c r="K108" s="318">
        <v>106</v>
      </c>
      <c r="L108" s="274"/>
      <c r="M108" s="283" t="str">
        <f t="shared" si="8"/>
        <v/>
      </c>
      <c r="N108" s="284" t="str">
        <f t="shared" si="9"/>
        <v/>
      </c>
      <c r="O108" s="285" t="str">
        <f t="shared" si="10"/>
        <v/>
      </c>
      <c r="P108" s="283" t="str">
        <f t="shared" si="11"/>
        <v/>
      </c>
      <c r="Q108" s="286" t="str">
        <f t="shared" si="12"/>
        <v/>
      </c>
      <c r="R108" s="285" t="str">
        <f t="shared" si="13"/>
        <v/>
      </c>
      <c r="S108" s="98"/>
      <c r="T108" s="99"/>
      <c r="U108" s="287" t="str">
        <f t="shared" si="14"/>
        <v/>
      </c>
      <c r="V108" s="287" t="str">
        <f t="shared" si="15"/>
        <v/>
      </c>
    </row>
    <row r="109" spans="1:22" s="97" customFormat="1" ht="12.75" x14ac:dyDescent="0.2">
      <c r="A109" s="88"/>
      <c r="B109" s="89">
        <v>107</v>
      </c>
      <c r="C109" s="269"/>
      <c r="D109" s="270"/>
      <c r="E109" s="271"/>
      <c r="F109" s="269"/>
      <c r="G109" s="272"/>
      <c r="H109" s="271"/>
      <c r="I109" s="273"/>
      <c r="J109" s="276"/>
      <c r="K109" s="318">
        <v>107</v>
      </c>
      <c r="L109" s="274"/>
      <c r="M109" s="283" t="str">
        <f t="shared" si="8"/>
        <v/>
      </c>
      <c r="N109" s="284" t="str">
        <f t="shared" si="9"/>
        <v/>
      </c>
      <c r="O109" s="285" t="str">
        <f t="shared" si="10"/>
        <v/>
      </c>
      <c r="P109" s="283" t="str">
        <f t="shared" si="11"/>
        <v/>
      </c>
      <c r="Q109" s="286" t="str">
        <f t="shared" si="12"/>
        <v/>
      </c>
      <c r="R109" s="285" t="str">
        <f t="shared" si="13"/>
        <v/>
      </c>
      <c r="S109" s="98"/>
      <c r="T109" s="99"/>
      <c r="U109" s="287" t="str">
        <f t="shared" si="14"/>
        <v/>
      </c>
      <c r="V109" s="287" t="str">
        <f t="shared" si="15"/>
        <v/>
      </c>
    </row>
    <row r="110" spans="1:22" s="97" customFormat="1" ht="12.75" x14ac:dyDescent="0.2">
      <c r="A110" s="88"/>
      <c r="B110" s="89">
        <v>108</v>
      </c>
      <c r="C110" s="269"/>
      <c r="D110" s="270"/>
      <c r="E110" s="271"/>
      <c r="F110" s="269"/>
      <c r="G110" s="272"/>
      <c r="H110" s="271"/>
      <c r="I110" s="273"/>
      <c r="J110" s="275"/>
      <c r="K110" s="318">
        <v>108</v>
      </c>
      <c r="L110" s="274"/>
      <c r="M110" s="283" t="str">
        <f t="shared" si="8"/>
        <v/>
      </c>
      <c r="N110" s="284" t="str">
        <f t="shared" si="9"/>
        <v/>
      </c>
      <c r="O110" s="285" t="str">
        <f t="shared" si="10"/>
        <v/>
      </c>
      <c r="P110" s="283" t="str">
        <f t="shared" si="11"/>
        <v/>
      </c>
      <c r="Q110" s="286" t="str">
        <f t="shared" si="12"/>
        <v/>
      </c>
      <c r="R110" s="285" t="str">
        <f t="shared" si="13"/>
        <v/>
      </c>
      <c r="S110" s="98"/>
      <c r="T110" s="99"/>
      <c r="U110" s="287" t="str">
        <f t="shared" si="14"/>
        <v/>
      </c>
      <c r="V110" s="287" t="str">
        <f t="shared" si="15"/>
        <v/>
      </c>
    </row>
    <row r="111" spans="1:22" s="97" customFormat="1" ht="12.75" x14ac:dyDescent="0.2">
      <c r="A111" s="88"/>
      <c r="B111" s="89">
        <v>109</v>
      </c>
      <c r="C111" s="269"/>
      <c r="D111" s="270"/>
      <c r="E111" s="271"/>
      <c r="F111" s="269"/>
      <c r="G111" s="272"/>
      <c r="H111" s="271"/>
      <c r="I111" s="273"/>
      <c r="J111" s="276"/>
      <c r="K111" s="318">
        <v>109</v>
      </c>
      <c r="L111" s="274"/>
      <c r="M111" s="283" t="str">
        <f t="shared" si="8"/>
        <v/>
      </c>
      <c r="N111" s="284" t="str">
        <f t="shared" si="9"/>
        <v/>
      </c>
      <c r="O111" s="285" t="str">
        <f t="shared" si="10"/>
        <v/>
      </c>
      <c r="P111" s="283" t="str">
        <f t="shared" si="11"/>
        <v/>
      </c>
      <c r="Q111" s="286" t="str">
        <f t="shared" si="12"/>
        <v/>
      </c>
      <c r="R111" s="285" t="str">
        <f t="shared" si="13"/>
        <v/>
      </c>
      <c r="S111" s="98"/>
      <c r="T111" s="99"/>
      <c r="U111" s="287" t="str">
        <f t="shared" si="14"/>
        <v/>
      </c>
      <c r="V111" s="287" t="str">
        <f t="shared" si="15"/>
        <v/>
      </c>
    </row>
    <row r="112" spans="1:22" s="97" customFormat="1" ht="12.75" x14ac:dyDescent="0.2">
      <c r="A112" s="88"/>
      <c r="B112" s="89">
        <v>110</v>
      </c>
      <c r="C112" s="269"/>
      <c r="D112" s="270"/>
      <c r="E112" s="271"/>
      <c r="F112" s="269"/>
      <c r="G112" s="272"/>
      <c r="H112" s="271"/>
      <c r="I112" s="273"/>
      <c r="J112" s="275"/>
      <c r="K112" s="318">
        <v>110</v>
      </c>
      <c r="L112" s="274"/>
      <c r="M112" s="283" t="str">
        <f t="shared" si="8"/>
        <v/>
      </c>
      <c r="N112" s="284" t="str">
        <f t="shared" si="9"/>
        <v/>
      </c>
      <c r="O112" s="285" t="str">
        <f t="shared" si="10"/>
        <v/>
      </c>
      <c r="P112" s="283" t="str">
        <f t="shared" si="11"/>
        <v/>
      </c>
      <c r="Q112" s="286" t="str">
        <f t="shared" si="12"/>
        <v/>
      </c>
      <c r="R112" s="285" t="str">
        <f t="shared" si="13"/>
        <v/>
      </c>
      <c r="S112" s="98"/>
      <c r="T112" s="99"/>
      <c r="U112" s="287" t="str">
        <f t="shared" si="14"/>
        <v/>
      </c>
      <c r="V112" s="287" t="str">
        <f t="shared" si="15"/>
        <v/>
      </c>
    </row>
    <row r="113" spans="1:22" s="97" customFormat="1" ht="12.75" x14ac:dyDescent="0.2">
      <c r="A113" s="88"/>
      <c r="B113" s="89">
        <v>111</v>
      </c>
      <c r="C113" s="269"/>
      <c r="D113" s="270"/>
      <c r="E113" s="271"/>
      <c r="F113" s="269"/>
      <c r="G113" s="272"/>
      <c r="H113" s="271"/>
      <c r="I113" s="273"/>
      <c r="J113" s="275"/>
      <c r="K113" s="318">
        <v>111</v>
      </c>
      <c r="L113" s="274"/>
      <c r="M113" s="283" t="str">
        <f t="shared" si="8"/>
        <v/>
      </c>
      <c r="N113" s="284" t="str">
        <f t="shared" si="9"/>
        <v/>
      </c>
      <c r="O113" s="285" t="str">
        <f t="shared" si="10"/>
        <v/>
      </c>
      <c r="P113" s="283" t="str">
        <f t="shared" si="11"/>
        <v/>
      </c>
      <c r="Q113" s="286" t="str">
        <f t="shared" si="12"/>
        <v/>
      </c>
      <c r="R113" s="285" t="str">
        <f t="shared" si="13"/>
        <v/>
      </c>
      <c r="S113" s="98"/>
      <c r="T113" s="99"/>
      <c r="U113" s="287" t="str">
        <f t="shared" si="14"/>
        <v/>
      </c>
      <c r="V113" s="287" t="str">
        <f t="shared" si="15"/>
        <v/>
      </c>
    </row>
    <row r="114" spans="1:22" s="97" customFormat="1" ht="12.75" x14ac:dyDescent="0.2">
      <c r="A114" s="88"/>
      <c r="B114" s="89">
        <v>112</v>
      </c>
      <c r="C114" s="269"/>
      <c r="D114" s="270"/>
      <c r="E114" s="271"/>
      <c r="F114" s="269"/>
      <c r="G114" s="272"/>
      <c r="H114" s="271"/>
      <c r="I114" s="273"/>
      <c r="J114" s="275"/>
      <c r="K114" s="318">
        <v>112</v>
      </c>
      <c r="L114" s="274"/>
      <c r="M114" s="283" t="str">
        <f t="shared" si="8"/>
        <v/>
      </c>
      <c r="N114" s="284" t="str">
        <f t="shared" si="9"/>
        <v/>
      </c>
      <c r="O114" s="285" t="str">
        <f t="shared" si="10"/>
        <v/>
      </c>
      <c r="P114" s="283" t="str">
        <f t="shared" si="11"/>
        <v/>
      </c>
      <c r="Q114" s="286" t="str">
        <f t="shared" si="12"/>
        <v/>
      </c>
      <c r="R114" s="285" t="str">
        <f t="shared" si="13"/>
        <v/>
      </c>
      <c r="S114" s="98"/>
      <c r="T114" s="99"/>
      <c r="U114" s="287" t="str">
        <f t="shared" si="14"/>
        <v/>
      </c>
      <c r="V114" s="287" t="str">
        <f t="shared" si="15"/>
        <v/>
      </c>
    </row>
    <row r="115" spans="1:22" s="97" customFormat="1" ht="12.75" x14ac:dyDescent="0.2">
      <c r="A115" s="88"/>
      <c r="B115" s="89">
        <v>113</v>
      </c>
      <c r="C115" s="269"/>
      <c r="D115" s="270"/>
      <c r="E115" s="271"/>
      <c r="F115" s="269"/>
      <c r="G115" s="272"/>
      <c r="H115" s="271"/>
      <c r="I115" s="273"/>
      <c r="J115" s="275"/>
      <c r="K115" s="318">
        <v>113</v>
      </c>
      <c r="L115" s="274"/>
      <c r="M115" s="283" t="str">
        <f t="shared" si="8"/>
        <v/>
      </c>
      <c r="N115" s="284" t="str">
        <f t="shared" si="9"/>
        <v/>
      </c>
      <c r="O115" s="285" t="str">
        <f t="shared" si="10"/>
        <v/>
      </c>
      <c r="P115" s="283" t="str">
        <f t="shared" si="11"/>
        <v/>
      </c>
      <c r="Q115" s="286" t="str">
        <f t="shared" si="12"/>
        <v/>
      </c>
      <c r="R115" s="285" t="str">
        <f t="shared" si="13"/>
        <v/>
      </c>
      <c r="S115" s="98"/>
      <c r="T115" s="99"/>
      <c r="U115" s="287" t="str">
        <f t="shared" si="14"/>
        <v/>
      </c>
      <c r="V115" s="287" t="str">
        <f t="shared" si="15"/>
        <v/>
      </c>
    </row>
    <row r="116" spans="1:22" s="97" customFormat="1" ht="12.75" x14ac:dyDescent="0.2">
      <c r="A116" s="88"/>
      <c r="B116" s="89">
        <v>114</v>
      </c>
      <c r="C116" s="269"/>
      <c r="D116" s="270"/>
      <c r="E116" s="271"/>
      <c r="F116" s="269"/>
      <c r="G116" s="272"/>
      <c r="H116" s="271"/>
      <c r="I116" s="273"/>
      <c r="J116" s="276"/>
      <c r="K116" s="318">
        <v>114</v>
      </c>
      <c r="L116" s="274"/>
      <c r="M116" s="283" t="str">
        <f t="shared" si="8"/>
        <v/>
      </c>
      <c r="N116" s="284" t="str">
        <f t="shared" si="9"/>
        <v/>
      </c>
      <c r="O116" s="285" t="str">
        <f t="shared" si="10"/>
        <v/>
      </c>
      <c r="P116" s="283" t="str">
        <f t="shared" si="11"/>
        <v/>
      </c>
      <c r="Q116" s="286" t="str">
        <f t="shared" si="12"/>
        <v/>
      </c>
      <c r="R116" s="285" t="str">
        <f t="shared" si="13"/>
        <v/>
      </c>
      <c r="S116" s="98"/>
      <c r="T116" s="99"/>
      <c r="U116" s="287" t="str">
        <f t="shared" si="14"/>
        <v/>
      </c>
      <c r="V116" s="287" t="str">
        <f t="shared" si="15"/>
        <v/>
      </c>
    </row>
    <row r="117" spans="1:22" s="97" customFormat="1" ht="12.75" x14ac:dyDescent="0.2">
      <c r="A117" s="88"/>
      <c r="B117" s="89">
        <v>115</v>
      </c>
      <c r="C117" s="269"/>
      <c r="D117" s="270"/>
      <c r="E117" s="271"/>
      <c r="F117" s="269"/>
      <c r="G117" s="272"/>
      <c r="H117" s="271"/>
      <c r="I117" s="273"/>
      <c r="J117" s="276"/>
      <c r="K117" s="318">
        <v>115</v>
      </c>
      <c r="L117" s="274"/>
      <c r="M117" s="283" t="str">
        <f t="shared" si="8"/>
        <v/>
      </c>
      <c r="N117" s="284" t="str">
        <f t="shared" si="9"/>
        <v/>
      </c>
      <c r="O117" s="285" t="str">
        <f t="shared" si="10"/>
        <v/>
      </c>
      <c r="P117" s="283" t="str">
        <f t="shared" si="11"/>
        <v/>
      </c>
      <c r="Q117" s="286" t="str">
        <f t="shared" si="12"/>
        <v/>
      </c>
      <c r="R117" s="285" t="str">
        <f t="shared" si="13"/>
        <v/>
      </c>
      <c r="S117" s="98"/>
      <c r="T117" s="99"/>
      <c r="U117" s="287" t="str">
        <f t="shared" si="14"/>
        <v/>
      </c>
      <c r="V117" s="287" t="str">
        <f t="shared" si="15"/>
        <v/>
      </c>
    </row>
    <row r="118" spans="1:22" s="97" customFormat="1" ht="12.75" x14ac:dyDescent="0.2">
      <c r="A118" s="88"/>
      <c r="B118" s="89">
        <v>116</v>
      </c>
      <c r="C118" s="269"/>
      <c r="D118" s="270"/>
      <c r="E118" s="271"/>
      <c r="F118" s="269"/>
      <c r="G118" s="272"/>
      <c r="H118" s="271"/>
      <c r="I118" s="273"/>
      <c r="J118" s="275"/>
      <c r="K118" s="318">
        <v>116</v>
      </c>
      <c r="L118" s="274"/>
      <c r="M118" s="283" t="str">
        <f t="shared" si="8"/>
        <v/>
      </c>
      <c r="N118" s="284" t="str">
        <f t="shared" si="9"/>
        <v/>
      </c>
      <c r="O118" s="285" t="str">
        <f t="shared" si="10"/>
        <v/>
      </c>
      <c r="P118" s="283" t="str">
        <f t="shared" si="11"/>
        <v/>
      </c>
      <c r="Q118" s="286" t="str">
        <f t="shared" si="12"/>
        <v/>
      </c>
      <c r="R118" s="285" t="str">
        <f t="shared" si="13"/>
        <v/>
      </c>
      <c r="S118" s="98"/>
      <c r="T118" s="99"/>
      <c r="U118" s="287" t="str">
        <f t="shared" si="14"/>
        <v/>
      </c>
      <c r="V118" s="287" t="str">
        <f t="shared" si="15"/>
        <v/>
      </c>
    </row>
    <row r="119" spans="1:22" s="97" customFormat="1" ht="12.75" x14ac:dyDescent="0.2">
      <c r="A119" s="88"/>
      <c r="B119" s="89">
        <v>117</v>
      </c>
      <c r="C119" s="269"/>
      <c r="D119" s="270"/>
      <c r="E119" s="271"/>
      <c r="F119" s="269"/>
      <c r="G119" s="272"/>
      <c r="H119" s="271"/>
      <c r="I119" s="273"/>
      <c r="J119" s="275"/>
      <c r="K119" s="318">
        <v>117</v>
      </c>
      <c r="L119" s="274"/>
      <c r="M119" s="283" t="str">
        <f t="shared" si="8"/>
        <v/>
      </c>
      <c r="N119" s="284" t="str">
        <f t="shared" si="9"/>
        <v/>
      </c>
      <c r="O119" s="285" t="str">
        <f t="shared" si="10"/>
        <v/>
      </c>
      <c r="P119" s="283" t="str">
        <f t="shared" si="11"/>
        <v/>
      </c>
      <c r="Q119" s="286" t="str">
        <f t="shared" si="12"/>
        <v/>
      </c>
      <c r="R119" s="285" t="str">
        <f t="shared" si="13"/>
        <v/>
      </c>
      <c r="S119" s="98"/>
      <c r="T119" s="99"/>
      <c r="U119" s="287" t="str">
        <f t="shared" si="14"/>
        <v/>
      </c>
      <c r="V119" s="287" t="str">
        <f t="shared" si="15"/>
        <v/>
      </c>
    </row>
    <row r="120" spans="1:22" s="97" customFormat="1" ht="12.75" x14ac:dyDescent="0.2">
      <c r="A120" s="88"/>
      <c r="B120" s="89">
        <v>118</v>
      </c>
      <c r="C120" s="269"/>
      <c r="D120" s="270"/>
      <c r="E120" s="271"/>
      <c r="F120" s="269"/>
      <c r="G120" s="272"/>
      <c r="H120" s="271"/>
      <c r="I120" s="273"/>
      <c r="J120" s="275"/>
      <c r="K120" s="318">
        <v>118</v>
      </c>
      <c r="L120" s="274"/>
      <c r="M120" s="283" t="str">
        <f t="shared" si="8"/>
        <v/>
      </c>
      <c r="N120" s="284" t="str">
        <f t="shared" si="9"/>
        <v/>
      </c>
      <c r="O120" s="285" t="str">
        <f t="shared" si="10"/>
        <v/>
      </c>
      <c r="P120" s="283" t="str">
        <f t="shared" si="11"/>
        <v/>
      </c>
      <c r="Q120" s="286" t="str">
        <f t="shared" si="12"/>
        <v/>
      </c>
      <c r="R120" s="285" t="str">
        <f t="shared" si="13"/>
        <v/>
      </c>
      <c r="S120" s="98"/>
      <c r="T120" s="99"/>
      <c r="U120" s="287" t="str">
        <f t="shared" si="14"/>
        <v/>
      </c>
      <c r="V120" s="287" t="str">
        <f t="shared" si="15"/>
        <v/>
      </c>
    </row>
    <row r="121" spans="1:22" s="97" customFormat="1" ht="12.75" x14ac:dyDescent="0.2">
      <c r="A121" s="88"/>
      <c r="B121" s="89">
        <v>119</v>
      </c>
      <c r="C121" s="269"/>
      <c r="D121" s="270"/>
      <c r="E121" s="271"/>
      <c r="F121" s="269"/>
      <c r="G121" s="272"/>
      <c r="H121" s="271"/>
      <c r="I121" s="273"/>
      <c r="J121" s="275"/>
      <c r="K121" s="318">
        <v>119</v>
      </c>
      <c r="L121" s="274"/>
      <c r="M121" s="283" t="str">
        <f t="shared" si="8"/>
        <v/>
      </c>
      <c r="N121" s="284" t="str">
        <f t="shared" si="9"/>
        <v/>
      </c>
      <c r="O121" s="285" t="str">
        <f t="shared" si="10"/>
        <v/>
      </c>
      <c r="P121" s="283" t="str">
        <f t="shared" si="11"/>
        <v/>
      </c>
      <c r="Q121" s="286" t="str">
        <f t="shared" si="12"/>
        <v/>
      </c>
      <c r="R121" s="285" t="str">
        <f t="shared" si="13"/>
        <v/>
      </c>
      <c r="S121" s="98"/>
      <c r="T121" s="99"/>
      <c r="U121" s="287" t="str">
        <f t="shared" si="14"/>
        <v/>
      </c>
      <c r="V121" s="287" t="str">
        <f t="shared" si="15"/>
        <v/>
      </c>
    </row>
    <row r="122" spans="1:22" s="97" customFormat="1" ht="12.75" x14ac:dyDescent="0.2">
      <c r="A122" s="88"/>
      <c r="B122" s="89">
        <v>120</v>
      </c>
      <c r="C122" s="269"/>
      <c r="D122" s="270"/>
      <c r="E122" s="271"/>
      <c r="F122" s="269"/>
      <c r="G122" s="272"/>
      <c r="H122" s="271"/>
      <c r="I122" s="273"/>
      <c r="J122" s="275"/>
      <c r="K122" s="318">
        <v>120</v>
      </c>
      <c r="L122" s="274"/>
      <c r="M122" s="283" t="str">
        <f t="shared" si="8"/>
        <v/>
      </c>
      <c r="N122" s="284" t="str">
        <f t="shared" si="9"/>
        <v/>
      </c>
      <c r="O122" s="285" t="str">
        <f t="shared" si="10"/>
        <v/>
      </c>
      <c r="P122" s="283" t="str">
        <f t="shared" si="11"/>
        <v/>
      </c>
      <c r="Q122" s="286" t="str">
        <f t="shared" si="12"/>
        <v/>
      </c>
      <c r="R122" s="285" t="str">
        <f t="shared" si="13"/>
        <v/>
      </c>
      <c r="S122" s="98"/>
      <c r="T122" s="99"/>
      <c r="U122" s="287" t="str">
        <f t="shared" si="14"/>
        <v/>
      </c>
      <c r="V122" s="287" t="str">
        <f t="shared" si="15"/>
        <v/>
      </c>
    </row>
    <row r="123" spans="1:22" s="97" customFormat="1" ht="12.75" x14ac:dyDescent="0.2">
      <c r="A123" s="88"/>
      <c r="B123" s="89">
        <v>121</v>
      </c>
      <c r="C123" s="269"/>
      <c r="D123" s="270"/>
      <c r="E123" s="271"/>
      <c r="F123" s="269"/>
      <c r="G123" s="272"/>
      <c r="H123" s="271"/>
      <c r="I123" s="273"/>
      <c r="J123" s="275"/>
      <c r="K123" s="318">
        <v>121</v>
      </c>
      <c r="L123" s="274"/>
      <c r="M123" s="283" t="str">
        <f t="shared" si="8"/>
        <v/>
      </c>
      <c r="N123" s="284" t="str">
        <f t="shared" si="9"/>
        <v/>
      </c>
      <c r="O123" s="285" t="str">
        <f t="shared" si="10"/>
        <v/>
      </c>
      <c r="P123" s="283" t="str">
        <f t="shared" si="11"/>
        <v/>
      </c>
      <c r="Q123" s="286" t="str">
        <f t="shared" si="12"/>
        <v/>
      </c>
      <c r="R123" s="285" t="str">
        <f t="shared" si="13"/>
        <v/>
      </c>
      <c r="S123" s="98"/>
      <c r="T123" s="99"/>
      <c r="U123" s="287" t="str">
        <f t="shared" si="14"/>
        <v/>
      </c>
      <c r="V123" s="287" t="str">
        <f t="shared" si="15"/>
        <v/>
      </c>
    </row>
    <row r="124" spans="1:22" s="97" customFormat="1" ht="12.75" x14ac:dyDescent="0.2">
      <c r="A124" s="88"/>
      <c r="B124" s="89">
        <v>122</v>
      </c>
      <c r="C124" s="269"/>
      <c r="D124" s="270"/>
      <c r="E124" s="271"/>
      <c r="F124" s="269"/>
      <c r="G124" s="272"/>
      <c r="H124" s="271"/>
      <c r="I124" s="273"/>
      <c r="J124" s="275"/>
      <c r="K124" s="318">
        <v>122</v>
      </c>
      <c r="L124" s="274"/>
      <c r="M124" s="283" t="str">
        <f t="shared" si="8"/>
        <v/>
      </c>
      <c r="N124" s="284" t="str">
        <f t="shared" si="9"/>
        <v/>
      </c>
      <c r="O124" s="285" t="str">
        <f t="shared" si="10"/>
        <v/>
      </c>
      <c r="P124" s="283" t="str">
        <f t="shared" si="11"/>
        <v/>
      </c>
      <c r="Q124" s="286" t="str">
        <f t="shared" si="12"/>
        <v/>
      </c>
      <c r="R124" s="285" t="str">
        <f t="shared" si="13"/>
        <v/>
      </c>
      <c r="S124" s="98"/>
      <c r="T124" s="99"/>
      <c r="U124" s="287" t="str">
        <f t="shared" si="14"/>
        <v/>
      </c>
      <c r="V124" s="287" t="str">
        <f t="shared" si="15"/>
        <v/>
      </c>
    </row>
    <row r="125" spans="1:22" s="97" customFormat="1" ht="12.75" x14ac:dyDescent="0.2">
      <c r="A125" s="88"/>
      <c r="B125" s="89">
        <v>123</v>
      </c>
      <c r="C125" s="269"/>
      <c r="D125" s="270"/>
      <c r="E125" s="271"/>
      <c r="F125" s="269"/>
      <c r="G125" s="272"/>
      <c r="H125" s="271"/>
      <c r="I125" s="273"/>
      <c r="J125" s="275"/>
      <c r="K125" s="318">
        <v>123</v>
      </c>
      <c r="L125" s="274"/>
      <c r="M125" s="283" t="str">
        <f t="shared" si="8"/>
        <v/>
      </c>
      <c r="N125" s="284" t="str">
        <f t="shared" si="9"/>
        <v/>
      </c>
      <c r="O125" s="285" t="str">
        <f t="shared" si="10"/>
        <v/>
      </c>
      <c r="P125" s="283" t="str">
        <f t="shared" si="11"/>
        <v/>
      </c>
      <c r="Q125" s="286" t="str">
        <f t="shared" si="12"/>
        <v/>
      </c>
      <c r="R125" s="285" t="str">
        <f t="shared" si="13"/>
        <v/>
      </c>
      <c r="S125" s="98"/>
      <c r="T125" s="99"/>
      <c r="U125" s="287" t="str">
        <f t="shared" si="14"/>
        <v/>
      </c>
      <c r="V125" s="287" t="str">
        <f t="shared" si="15"/>
        <v/>
      </c>
    </row>
    <row r="126" spans="1:22" s="97" customFormat="1" ht="12.75" x14ac:dyDescent="0.2">
      <c r="A126" s="88"/>
      <c r="B126" s="89">
        <v>124</v>
      </c>
      <c r="C126" s="269"/>
      <c r="D126" s="270"/>
      <c r="E126" s="271"/>
      <c r="F126" s="269"/>
      <c r="G126" s="272"/>
      <c r="H126" s="271"/>
      <c r="I126" s="273"/>
      <c r="J126" s="275"/>
      <c r="K126" s="318">
        <v>124</v>
      </c>
      <c r="L126" s="274"/>
      <c r="M126" s="283" t="str">
        <f t="shared" si="8"/>
        <v/>
      </c>
      <c r="N126" s="284" t="str">
        <f t="shared" si="9"/>
        <v/>
      </c>
      <c r="O126" s="285" t="str">
        <f t="shared" si="10"/>
        <v/>
      </c>
      <c r="P126" s="283" t="str">
        <f t="shared" si="11"/>
        <v/>
      </c>
      <c r="Q126" s="286" t="str">
        <f t="shared" si="12"/>
        <v/>
      </c>
      <c r="R126" s="285" t="str">
        <f t="shared" si="13"/>
        <v/>
      </c>
      <c r="S126" s="98"/>
      <c r="T126" s="99"/>
      <c r="U126" s="287" t="str">
        <f t="shared" si="14"/>
        <v/>
      </c>
      <c r="V126" s="287" t="str">
        <f t="shared" si="15"/>
        <v/>
      </c>
    </row>
    <row r="127" spans="1:22" s="97" customFormat="1" ht="12.75" x14ac:dyDescent="0.2">
      <c r="A127" s="88"/>
      <c r="B127" s="89">
        <v>125</v>
      </c>
      <c r="C127" s="269"/>
      <c r="D127" s="270"/>
      <c r="E127" s="271"/>
      <c r="F127" s="269"/>
      <c r="G127" s="272"/>
      <c r="H127" s="271"/>
      <c r="I127" s="273"/>
      <c r="J127" s="275"/>
      <c r="K127" s="318">
        <v>125</v>
      </c>
      <c r="L127" s="274"/>
      <c r="M127" s="283" t="str">
        <f t="shared" si="8"/>
        <v/>
      </c>
      <c r="N127" s="284" t="str">
        <f t="shared" si="9"/>
        <v/>
      </c>
      <c r="O127" s="285" t="str">
        <f t="shared" si="10"/>
        <v/>
      </c>
      <c r="P127" s="283" t="str">
        <f t="shared" si="11"/>
        <v/>
      </c>
      <c r="Q127" s="286" t="str">
        <f t="shared" si="12"/>
        <v/>
      </c>
      <c r="R127" s="285" t="str">
        <f t="shared" si="13"/>
        <v/>
      </c>
      <c r="S127" s="98"/>
      <c r="T127" s="99"/>
      <c r="U127" s="287" t="str">
        <f t="shared" si="14"/>
        <v/>
      </c>
      <c r="V127" s="287" t="str">
        <f t="shared" si="15"/>
        <v/>
      </c>
    </row>
    <row r="128" spans="1:22" s="97" customFormat="1" ht="12.75" x14ac:dyDescent="0.2">
      <c r="A128" s="88"/>
      <c r="B128" s="89">
        <v>126</v>
      </c>
      <c r="C128" s="269"/>
      <c r="D128" s="270"/>
      <c r="E128" s="271"/>
      <c r="F128" s="269"/>
      <c r="G128" s="272"/>
      <c r="H128" s="271"/>
      <c r="I128" s="273"/>
      <c r="J128" s="275"/>
      <c r="K128" s="318">
        <v>126</v>
      </c>
      <c r="L128" s="274"/>
      <c r="M128" s="283" t="str">
        <f t="shared" si="8"/>
        <v/>
      </c>
      <c r="N128" s="284" t="str">
        <f t="shared" si="9"/>
        <v/>
      </c>
      <c r="O128" s="285" t="str">
        <f t="shared" si="10"/>
        <v/>
      </c>
      <c r="P128" s="283" t="str">
        <f t="shared" si="11"/>
        <v/>
      </c>
      <c r="Q128" s="286" t="str">
        <f t="shared" si="12"/>
        <v/>
      </c>
      <c r="R128" s="285" t="str">
        <f t="shared" si="13"/>
        <v/>
      </c>
      <c r="S128" s="98"/>
      <c r="T128" s="99"/>
      <c r="U128" s="287" t="str">
        <f t="shared" si="14"/>
        <v/>
      </c>
      <c r="V128" s="287" t="str">
        <f t="shared" si="15"/>
        <v/>
      </c>
    </row>
    <row r="129" spans="1:22" s="97" customFormat="1" ht="12.75" x14ac:dyDescent="0.2">
      <c r="A129" s="88"/>
      <c r="B129" s="89">
        <v>127</v>
      </c>
      <c r="C129" s="269"/>
      <c r="D129" s="270"/>
      <c r="E129" s="271"/>
      <c r="F129" s="269"/>
      <c r="G129" s="272"/>
      <c r="H129" s="271"/>
      <c r="I129" s="273"/>
      <c r="J129" s="275"/>
      <c r="K129" s="318">
        <v>127</v>
      </c>
      <c r="L129" s="274"/>
      <c r="M129" s="283" t="str">
        <f t="shared" si="8"/>
        <v/>
      </c>
      <c r="N129" s="284" t="str">
        <f t="shared" si="9"/>
        <v/>
      </c>
      <c r="O129" s="285" t="str">
        <f t="shared" si="10"/>
        <v/>
      </c>
      <c r="P129" s="283" t="str">
        <f t="shared" si="11"/>
        <v/>
      </c>
      <c r="Q129" s="286" t="str">
        <f t="shared" si="12"/>
        <v/>
      </c>
      <c r="R129" s="285" t="str">
        <f t="shared" si="13"/>
        <v/>
      </c>
      <c r="S129" s="98"/>
      <c r="T129" s="99"/>
      <c r="U129" s="287" t="str">
        <f t="shared" si="14"/>
        <v/>
      </c>
      <c r="V129" s="287" t="str">
        <f t="shared" si="15"/>
        <v/>
      </c>
    </row>
    <row r="130" spans="1:22" s="97" customFormat="1" ht="12.75" x14ac:dyDescent="0.2">
      <c r="A130" s="88"/>
      <c r="B130" s="89">
        <v>128</v>
      </c>
      <c r="C130" s="269"/>
      <c r="D130" s="270"/>
      <c r="E130" s="271"/>
      <c r="F130" s="269"/>
      <c r="G130" s="272"/>
      <c r="H130" s="271"/>
      <c r="I130" s="273"/>
      <c r="J130" s="275"/>
      <c r="K130" s="318">
        <v>128</v>
      </c>
      <c r="L130" s="274"/>
      <c r="M130" s="283" t="str">
        <f t="shared" si="8"/>
        <v/>
      </c>
      <c r="N130" s="284" t="str">
        <f t="shared" si="9"/>
        <v/>
      </c>
      <c r="O130" s="285" t="str">
        <f t="shared" si="10"/>
        <v/>
      </c>
      <c r="P130" s="283" t="str">
        <f t="shared" si="11"/>
        <v/>
      </c>
      <c r="Q130" s="286" t="str">
        <f t="shared" si="12"/>
        <v/>
      </c>
      <c r="R130" s="285" t="str">
        <f t="shared" si="13"/>
        <v/>
      </c>
      <c r="S130" s="98"/>
      <c r="T130" s="99"/>
      <c r="U130" s="287" t="str">
        <f t="shared" si="14"/>
        <v/>
      </c>
      <c r="V130" s="287" t="str">
        <f t="shared" si="15"/>
        <v/>
      </c>
    </row>
    <row r="131" spans="1:22" s="97" customFormat="1" ht="12.75" x14ac:dyDescent="0.2">
      <c r="A131" s="88"/>
      <c r="B131" s="89">
        <v>129</v>
      </c>
      <c r="C131" s="269"/>
      <c r="D131" s="270"/>
      <c r="E131" s="271"/>
      <c r="F131" s="269"/>
      <c r="G131" s="272"/>
      <c r="H131" s="271"/>
      <c r="I131" s="273"/>
      <c r="J131" s="275"/>
      <c r="K131" s="318">
        <v>129</v>
      </c>
      <c r="L131" s="274"/>
      <c r="M131" s="283" t="str">
        <f t="shared" ref="M131:M194" si="16">IF($L131&gt;0,(VLOOKUP($L131,$B$2:$J$2601,2,)),"")</f>
        <v/>
      </c>
      <c r="N131" s="284" t="str">
        <f t="shared" ref="N131:N194" si="17">IF($L131&gt;0,(VLOOKUP($L131,$B$2:$J$2601,3,)),"")</f>
        <v/>
      </c>
      <c r="O131" s="285" t="str">
        <f t="shared" ref="O131:O194" si="18">IF($L131&gt;0,(VLOOKUP($L131,$B$2:$J$2601,4,)),"")</f>
        <v/>
      </c>
      <c r="P131" s="283" t="str">
        <f t="shared" ref="P131:P194" si="19">IF($L131&gt;0,(VLOOKUP($L131,$B$2:$J$2601,5,)),"")</f>
        <v/>
      </c>
      <c r="Q131" s="286" t="str">
        <f t="shared" ref="Q131:Q194" si="20">IF($L131&gt;0,(VLOOKUP($L131,$B$2:$J$2601,6,)),"")</f>
        <v/>
      </c>
      <c r="R131" s="285" t="str">
        <f t="shared" ref="R131:R194" si="21">IF($L131&gt;0,(VLOOKUP($L131,$B$2:$J$2601,7,)),"")</f>
        <v/>
      </c>
      <c r="S131" s="98"/>
      <c r="T131" s="99"/>
      <c r="U131" s="287" t="str">
        <f t="shared" ref="U131:U194" si="22">IF($L131&gt;0,(VLOOKUP($L131,$B$2:$J$2601,8,)),"")</f>
        <v/>
      </c>
      <c r="V131" s="287" t="str">
        <f t="shared" ref="V131:V194" si="23">IF($L131&gt;0,(VLOOKUP($L131,$B$2:$J$2601,9,)),"")</f>
        <v/>
      </c>
    </row>
    <row r="132" spans="1:22" s="97" customFormat="1" ht="12.75" x14ac:dyDescent="0.2">
      <c r="A132" s="88"/>
      <c r="B132" s="89">
        <v>130</v>
      </c>
      <c r="C132" s="269"/>
      <c r="D132" s="270"/>
      <c r="E132" s="271"/>
      <c r="F132" s="269"/>
      <c r="G132" s="272"/>
      <c r="H132" s="271"/>
      <c r="I132" s="273"/>
      <c r="J132" s="276"/>
      <c r="K132" s="318">
        <v>130</v>
      </c>
      <c r="L132" s="274"/>
      <c r="M132" s="283" t="str">
        <f t="shared" si="16"/>
        <v/>
      </c>
      <c r="N132" s="284" t="str">
        <f t="shared" si="17"/>
        <v/>
      </c>
      <c r="O132" s="285" t="str">
        <f t="shared" si="18"/>
        <v/>
      </c>
      <c r="P132" s="283" t="str">
        <f t="shared" si="19"/>
        <v/>
      </c>
      <c r="Q132" s="286" t="str">
        <f t="shared" si="20"/>
        <v/>
      </c>
      <c r="R132" s="285" t="str">
        <f t="shared" si="21"/>
        <v/>
      </c>
      <c r="S132" s="98"/>
      <c r="T132" s="99"/>
      <c r="U132" s="287" t="str">
        <f t="shared" si="22"/>
        <v/>
      </c>
      <c r="V132" s="287" t="str">
        <f t="shared" si="23"/>
        <v/>
      </c>
    </row>
    <row r="133" spans="1:22" s="97" customFormat="1" ht="12.75" x14ac:dyDescent="0.2">
      <c r="A133" s="88"/>
      <c r="B133" s="89">
        <v>131</v>
      </c>
      <c r="C133" s="269"/>
      <c r="D133" s="270"/>
      <c r="E133" s="271"/>
      <c r="F133" s="269"/>
      <c r="G133" s="272"/>
      <c r="H133" s="271"/>
      <c r="I133" s="273"/>
      <c r="J133" s="275"/>
      <c r="K133" s="318">
        <v>131</v>
      </c>
      <c r="L133" s="274"/>
      <c r="M133" s="283" t="str">
        <f t="shared" si="16"/>
        <v/>
      </c>
      <c r="N133" s="284" t="str">
        <f t="shared" si="17"/>
        <v/>
      </c>
      <c r="O133" s="285" t="str">
        <f t="shared" si="18"/>
        <v/>
      </c>
      <c r="P133" s="283" t="str">
        <f t="shared" si="19"/>
        <v/>
      </c>
      <c r="Q133" s="286" t="str">
        <f t="shared" si="20"/>
        <v/>
      </c>
      <c r="R133" s="285" t="str">
        <f t="shared" si="21"/>
        <v/>
      </c>
      <c r="S133" s="98"/>
      <c r="T133" s="99"/>
      <c r="U133" s="287" t="str">
        <f t="shared" si="22"/>
        <v/>
      </c>
      <c r="V133" s="287" t="str">
        <f t="shared" si="23"/>
        <v/>
      </c>
    </row>
    <row r="134" spans="1:22" s="97" customFormat="1" ht="12.75" x14ac:dyDescent="0.2">
      <c r="A134" s="88"/>
      <c r="B134" s="89">
        <v>132</v>
      </c>
      <c r="C134" s="269"/>
      <c r="D134" s="270"/>
      <c r="E134" s="271"/>
      <c r="F134" s="269"/>
      <c r="G134" s="272"/>
      <c r="H134" s="271"/>
      <c r="I134" s="273"/>
      <c r="J134" s="275"/>
      <c r="K134" s="318">
        <v>132</v>
      </c>
      <c r="L134" s="274"/>
      <c r="M134" s="283" t="str">
        <f t="shared" si="16"/>
        <v/>
      </c>
      <c r="N134" s="284" t="str">
        <f t="shared" si="17"/>
        <v/>
      </c>
      <c r="O134" s="285" t="str">
        <f t="shared" si="18"/>
        <v/>
      </c>
      <c r="P134" s="283" t="str">
        <f t="shared" si="19"/>
        <v/>
      </c>
      <c r="Q134" s="286" t="str">
        <f t="shared" si="20"/>
        <v/>
      </c>
      <c r="R134" s="285" t="str">
        <f t="shared" si="21"/>
        <v/>
      </c>
      <c r="S134" s="98"/>
      <c r="T134" s="99"/>
      <c r="U134" s="287" t="str">
        <f t="shared" si="22"/>
        <v/>
      </c>
      <c r="V134" s="287" t="str">
        <f t="shared" si="23"/>
        <v/>
      </c>
    </row>
    <row r="135" spans="1:22" s="97" customFormat="1" ht="12.75" x14ac:dyDescent="0.2">
      <c r="A135" s="88"/>
      <c r="B135" s="89">
        <v>133</v>
      </c>
      <c r="C135" s="269"/>
      <c r="D135" s="270"/>
      <c r="E135" s="271"/>
      <c r="F135" s="269"/>
      <c r="G135" s="272"/>
      <c r="H135" s="271"/>
      <c r="I135" s="273"/>
      <c r="J135" s="275"/>
      <c r="K135" s="318">
        <v>133</v>
      </c>
      <c r="L135" s="274"/>
      <c r="M135" s="283" t="str">
        <f t="shared" si="16"/>
        <v/>
      </c>
      <c r="N135" s="284" t="str">
        <f t="shared" si="17"/>
        <v/>
      </c>
      <c r="O135" s="285" t="str">
        <f t="shared" si="18"/>
        <v/>
      </c>
      <c r="P135" s="283" t="str">
        <f t="shared" si="19"/>
        <v/>
      </c>
      <c r="Q135" s="286" t="str">
        <f t="shared" si="20"/>
        <v/>
      </c>
      <c r="R135" s="285" t="str">
        <f t="shared" si="21"/>
        <v/>
      </c>
      <c r="S135" s="98"/>
      <c r="T135" s="99"/>
      <c r="U135" s="287" t="str">
        <f t="shared" si="22"/>
        <v/>
      </c>
      <c r="V135" s="287" t="str">
        <f t="shared" si="23"/>
        <v/>
      </c>
    </row>
    <row r="136" spans="1:22" s="97" customFormat="1" ht="12.75" x14ac:dyDescent="0.2">
      <c r="A136" s="88"/>
      <c r="B136" s="89">
        <v>134</v>
      </c>
      <c r="C136" s="269"/>
      <c r="D136" s="270"/>
      <c r="E136" s="271"/>
      <c r="F136" s="269"/>
      <c r="G136" s="272"/>
      <c r="H136" s="271"/>
      <c r="I136" s="273"/>
      <c r="J136" s="275"/>
      <c r="K136" s="318">
        <v>134</v>
      </c>
      <c r="L136" s="274"/>
      <c r="M136" s="283" t="str">
        <f t="shared" si="16"/>
        <v/>
      </c>
      <c r="N136" s="284" t="str">
        <f t="shared" si="17"/>
        <v/>
      </c>
      <c r="O136" s="285" t="str">
        <f t="shared" si="18"/>
        <v/>
      </c>
      <c r="P136" s="283" t="str">
        <f t="shared" si="19"/>
        <v/>
      </c>
      <c r="Q136" s="286" t="str">
        <f t="shared" si="20"/>
        <v/>
      </c>
      <c r="R136" s="285" t="str">
        <f t="shared" si="21"/>
        <v/>
      </c>
      <c r="S136" s="98"/>
      <c r="T136" s="99"/>
      <c r="U136" s="287" t="str">
        <f t="shared" si="22"/>
        <v/>
      </c>
      <c r="V136" s="287" t="str">
        <f t="shared" si="23"/>
        <v/>
      </c>
    </row>
    <row r="137" spans="1:22" s="97" customFormat="1" ht="12.75" x14ac:dyDescent="0.2">
      <c r="A137" s="88"/>
      <c r="B137" s="89">
        <v>135</v>
      </c>
      <c r="C137" s="269"/>
      <c r="D137" s="270"/>
      <c r="E137" s="271"/>
      <c r="F137" s="269"/>
      <c r="G137" s="272"/>
      <c r="H137" s="271"/>
      <c r="I137" s="273"/>
      <c r="J137" s="275"/>
      <c r="K137" s="318">
        <v>135</v>
      </c>
      <c r="L137" s="274"/>
      <c r="M137" s="283" t="str">
        <f t="shared" si="16"/>
        <v/>
      </c>
      <c r="N137" s="284" t="str">
        <f t="shared" si="17"/>
        <v/>
      </c>
      <c r="O137" s="285" t="str">
        <f t="shared" si="18"/>
        <v/>
      </c>
      <c r="P137" s="283" t="str">
        <f t="shared" si="19"/>
        <v/>
      </c>
      <c r="Q137" s="286" t="str">
        <f t="shared" si="20"/>
        <v/>
      </c>
      <c r="R137" s="285" t="str">
        <f t="shared" si="21"/>
        <v/>
      </c>
      <c r="S137" s="98"/>
      <c r="T137" s="99"/>
      <c r="U137" s="287" t="str">
        <f t="shared" si="22"/>
        <v/>
      </c>
      <c r="V137" s="287" t="str">
        <f t="shared" si="23"/>
        <v/>
      </c>
    </row>
    <row r="138" spans="1:22" s="97" customFormat="1" ht="12.75" x14ac:dyDescent="0.2">
      <c r="A138" s="88"/>
      <c r="B138" s="89">
        <v>136</v>
      </c>
      <c r="C138" s="269"/>
      <c r="D138" s="270"/>
      <c r="E138" s="271"/>
      <c r="F138" s="269"/>
      <c r="G138" s="272"/>
      <c r="H138" s="271"/>
      <c r="I138" s="273"/>
      <c r="J138" s="275"/>
      <c r="K138" s="318">
        <v>136</v>
      </c>
      <c r="L138" s="274"/>
      <c r="M138" s="283" t="str">
        <f t="shared" si="16"/>
        <v/>
      </c>
      <c r="N138" s="284" t="str">
        <f t="shared" si="17"/>
        <v/>
      </c>
      <c r="O138" s="285" t="str">
        <f t="shared" si="18"/>
        <v/>
      </c>
      <c r="P138" s="283" t="str">
        <f t="shared" si="19"/>
        <v/>
      </c>
      <c r="Q138" s="286" t="str">
        <f t="shared" si="20"/>
        <v/>
      </c>
      <c r="R138" s="285" t="str">
        <f t="shared" si="21"/>
        <v/>
      </c>
      <c r="S138" s="98"/>
      <c r="T138" s="99"/>
      <c r="U138" s="287" t="str">
        <f t="shared" si="22"/>
        <v/>
      </c>
      <c r="V138" s="287" t="str">
        <f t="shared" si="23"/>
        <v/>
      </c>
    </row>
    <row r="139" spans="1:22" s="97" customFormat="1" ht="12.75" x14ac:dyDescent="0.2">
      <c r="A139" s="88"/>
      <c r="B139" s="89">
        <v>137</v>
      </c>
      <c r="C139" s="269"/>
      <c r="D139" s="270"/>
      <c r="E139" s="271"/>
      <c r="F139" s="269"/>
      <c r="G139" s="272"/>
      <c r="H139" s="271"/>
      <c r="I139" s="273"/>
      <c r="J139" s="275"/>
      <c r="K139" s="318">
        <v>137</v>
      </c>
      <c r="L139" s="274"/>
      <c r="M139" s="283" t="str">
        <f t="shared" si="16"/>
        <v/>
      </c>
      <c r="N139" s="284" t="str">
        <f t="shared" si="17"/>
        <v/>
      </c>
      <c r="O139" s="285" t="str">
        <f t="shared" si="18"/>
        <v/>
      </c>
      <c r="P139" s="283" t="str">
        <f t="shared" si="19"/>
        <v/>
      </c>
      <c r="Q139" s="286" t="str">
        <f t="shared" si="20"/>
        <v/>
      </c>
      <c r="R139" s="285" t="str">
        <f t="shared" si="21"/>
        <v/>
      </c>
      <c r="S139" s="98"/>
      <c r="T139" s="99"/>
      <c r="U139" s="287" t="str">
        <f t="shared" si="22"/>
        <v/>
      </c>
      <c r="V139" s="287" t="str">
        <f t="shared" si="23"/>
        <v/>
      </c>
    </row>
    <row r="140" spans="1:22" s="97" customFormat="1" ht="12.75" x14ac:dyDescent="0.2">
      <c r="A140" s="88"/>
      <c r="B140" s="89">
        <v>138</v>
      </c>
      <c r="C140" s="269"/>
      <c r="D140" s="270"/>
      <c r="E140" s="271"/>
      <c r="F140" s="269"/>
      <c r="G140" s="272"/>
      <c r="H140" s="271"/>
      <c r="I140" s="273"/>
      <c r="J140" s="275"/>
      <c r="K140" s="318">
        <v>138</v>
      </c>
      <c r="L140" s="274"/>
      <c r="M140" s="283" t="str">
        <f t="shared" si="16"/>
        <v/>
      </c>
      <c r="N140" s="284" t="str">
        <f t="shared" si="17"/>
        <v/>
      </c>
      <c r="O140" s="285" t="str">
        <f t="shared" si="18"/>
        <v/>
      </c>
      <c r="P140" s="283" t="str">
        <f t="shared" si="19"/>
        <v/>
      </c>
      <c r="Q140" s="286" t="str">
        <f t="shared" si="20"/>
        <v/>
      </c>
      <c r="R140" s="285" t="str">
        <f t="shared" si="21"/>
        <v/>
      </c>
      <c r="S140" s="98"/>
      <c r="T140" s="99"/>
      <c r="U140" s="287" t="str">
        <f t="shared" si="22"/>
        <v/>
      </c>
      <c r="V140" s="287" t="str">
        <f t="shared" si="23"/>
        <v/>
      </c>
    </row>
    <row r="141" spans="1:22" s="97" customFormat="1" ht="12.75" x14ac:dyDescent="0.2">
      <c r="A141" s="88"/>
      <c r="B141" s="89">
        <v>139</v>
      </c>
      <c r="C141" s="269"/>
      <c r="D141" s="270"/>
      <c r="E141" s="271"/>
      <c r="F141" s="269"/>
      <c r="G141" s="272"/>
      <c r="H141" s="271"/>
      <c r="I141" s="273"/>
      <c r="J141" s="276"/>
      <c r="K141" s="318">
        <v>139</v>
      </c>
      <c r="L141" s="274"/>
      <c r="M141" s="283" t="str">
        <f t="shared" si="16"/>
        <v/>
      </c>
      <c r="N141" s="284" t="str">
        <f t="shared" si="17"/>
        <v/>
      </c>
      <c r="O141" s="285" t="str">
        <f t="shared" si="18"/>
        <v/>
      </c>
      <c r="P141" s="283" t="str">
        <f t="shared" si="19"/>
        <v/>
      </c>
      <c r="Q141" s="286" t="str">
        <f t="shared" si="20"/>
        <v/>
      </c>
      <c r="R141" s="285" t="str">
        <f t="shared" si="21"/>
        <v/>
      </c>
      <c r="S141" s="98"/>
      <c r="T141" s="99"/>
      <c r="U141" s="287" t="str">
        <f t="shared" si="22"/>
        <v/>
      </c>
      <c r="V141" s="287" t="str">
        <f t="shared" si="23"/>
        <v/>
      </c>
    </row>
    <row r="142" spans="1:22" s="97" customFormat="1" ht="12.75" x14ac:dyDescent="0.2">
      <c r="A142" s="88"/>
      <c r="B142" s="89">
        <v>140</v>
      </c>
      <c r="C142" s="269"/>
      <c r="D142" s="270"/>
      <c r="E142" s="271"/>
      <c r="F142" s="269"/>
      <c r="G142" s="272"/>
      <c r="H142" s="271"/>
      <c r="I142" s="273"/>
      <c r="J142" s="275"/>
      <c r="K142" s="318">
        <v>140</v>
      </c>
      <c r="L142" s="274"/>
      <c r="M142" s="283" t="str">
        <f t="shared" si="16"/>
        <v/>
      </c>
      <c r="N142" s="284" t="str">
        <f t="shared" si="17"/>
        <v/>
      </c>
      <c r="O142" s="285" t="str">
        <f t="shared" si="18"/>
        <v/>
      </c>
      <c r="P142" s="283" t="str">
        <f t="shared" si="19"/>
        <v/>
      </c>
      <c r="Q142" s="286" t="str">
        <f t="shared" si="20"/>
        <v/>
      </c>
      <c r="R142" s="285" t="str">
        <f t="shared" si="21"/>
        <v/>
      </c>
      <c r="S142" s="98"/>
      <c r="T142" s="99"/>
      <c r="U142" s="287" t="str">
        <f t="shared" si="22"/>
        <v/>
      </c>
      <c r="V142" s="287" t="str">
        <f t="shared" si="23"/>
        <v/>
      </c>
    </row>
    <row r="143" spans="1:22" s="97" customFormat="1" ht="12.75" x14ac:dyDescent="0.2">
      <c r="A143" s="88"/>
      <c r="B143" s="89">
        <v>141</v>
      </c>
      <c r="C143" s="269"/>
      <c r="D143" s="270"/>
      <c r="E143" s="271"/>
      <c r="F143" s="269"/>
      <c r="G143" s="272"/>
      <c r="H143" s="271"/>
      <c r="I143" s="273"/>
      <c r="J143" s="275"/>
      <c r="K143" s="318">
        <v>141</v>
      </c>
      <c r="L143" s="274"/>
      <c r="M143" s="283" t="str">
        <f t="shared" si="16"/>
        <v/>
      </c>
      <c r="N143" s="284" t="str">
        <f t="shared" si="17"/>
        <v/>
      </c>
      <c r="O143" s="285" t="str">
        <f t="shared" si="18"/>
        <v/>
      </c>
      <c r="P143" s="283" t="str">
        <f t="shared" si="19"/>
        <v/>
      </c>
      <c r="Q143" s="286" t="str">
        <f t="shared" si="20"/>
        <v/>
      </c>
      <c r="R143" s="285" t="str">
        <f t="shared" si="21"/>
        <v/>
      </c>
      <c r="S143" s="98"/>
      <c r="T143" s="99"/>
      <c r="U143" s="287" t="str">
        <f t="shared" si="22"/>
        <v/>
      </c>
      <c r="V143" s="287" t="str">
        <f t="shared" si="23"/>
        <v/>
      </c>
    </row>
    <row r="144" spans="1:22" s="97" customFormat="1" ht="12.75" x14ac:dyDescent="0.2">
      <c r="A144" s="88"/>
      <c r="B144" s="89">
        <v>142</v>
      </c>
      <c r="C144" s="269"/>
      <c r="D144" s="270"/>
      <c r="E144" s="271"/>
      <c r="F144" s="269"/>
      <c r="G144" s="272"/>
      <c r="H144" s="271"/>
      <c r="I144" s="273"/>
      <c r="J144" s="276"/>
      <c r="K144" s="318">
        <v>142</v>
      </c>
      <c r="L144" s="274"/>
      <c r="M144" s="283" t="str">
        <f t="shared" si="16"/>
        <v/>
      </c>
      <c r="N144" s="284" t="str">
        <f t="shared" si="17"/>
        <v/>
      </c>
      <c r="O144" s="285" t="str">
        <f t="shared" si="18"/>
        <v/>
      </c>
      <c r="P144" s="283" t="str">
        <f t="shared" si="19"/>
        <v/>
      </c>
      <c r="Q144" s="286" t="str">
        <f t="shared" si="20"/>
        <v/>
      </c>
      <c r="R144" s="285" t="str">
        <f t="shared" si="21"/>
        <v/>
      </c>
      <c r="S144" s="98"/>
      <c r="T144" s="99"/>
      <c r="U144" s="287" t="str">
        <f t="shared" si="22"/>
        <v/>
      </c>
      <c r="V144" s="287" t="str">
        <f t="shared" si="23"/>
        <v/>
      </c>
    </row>
    <row r="145" spans="1:22" s="97" customFormat="1" ht="12.75" x14ac:dyDescent="0.2">
      <c r="A145" s="88"/>
      <c r="B145" s="89">
        <v>143</v>
      </c>
      <c r="C145" s="269"/>
      <c r="D145" s="270"/>
      <c r="E145" s="271"/>
      <c r="F145" s="269"/>
      <c r="G145" s="272"/>
      <c r="H145" s="271"/>
      <c r="I145" s="273"/>
      <c r="J145" s="276"/>
      <c r="K145" s="318">
        <v>143</v>
      </c>
      <c r="L145" s="274"/>
      <c r="M145" s="283" t="str">
        <f t="shared" si="16"/>
        <v/>
      </c>
      <c r="N145" s="284" t="str">
        <f t="shared" si="17"/>
        <v/>
      </c>
      <c r="O145" s="285" t="str">
        <f t="shared" si="18"/>
        <v/>
      </c>
      <c r="P145" s="283" t="str">
        <f t="shared" si="19"/>
        <v/>
      </c>
      <c r="Q145" s="286" t="str">
        <f t="shared" si="20"/>
        <v/>
      </c>
      <c r="R145" s="285" t="str">
        <f t="shared" si="21"/>
        <v/>
      </c>
      <c r="S145" s="98"/>
      <c r="T145" s="99"/>
      <c r="U145" s="287" t="str">
        <f t="shared" si="22"/>
        <v/>
      </c>
      <c r="V145" s="287" t="str">
        <f t="shared" si="23"/>
        <v/>
      </c>
    </row>
    <row r="146" spans="1:22" s="97" customFormat="1" ht="12.75" x14ac:dyDescent="0.2">
      <c r="A146" s="88"/>
      <c r="B146" s="89">
        <v>144</v>
      </c>
      <c r="C146" s="269"/>
      <c r="D146" s="270"/>
      <c r="E146" s="271"/>
      <c r="F146" s="269"/>
      <c r="G146" s="272"/>
      <c r="H146" s="271"/>
      <c r="I146" s="273"/>
      <c r="J146" s="276"/>
      <c r="K146" s="318">
        <v>144</v>
      </c>
      <c r="L146" s="274"/>
      <c r="M146" s="283" t="str">
        <f t="shared" si="16"/>
        <v/>
      </c>
      <c r="N146" s="284" t="str">
        <f t="shared" si="17"/>
        <v/>
      </c>
      <c r="O146" s="285" t="str">
        <f t="shared" si="18"/>
        <v/>
      </c>
      <c r="P146" s="283" t="str">
        <f t="shared" si="19"/>
        <v/>
      </c>
      <c r="Q146" s="286" t="str">
        <f t="shared" si="20"/>
        <v/>
      </c>
      <c r="R146" s="285" t="str">
        <f t="shared" si="21"/>
        <v/>
      </c>
      <c r="S146" s="98"/>
      <c r="T146" s="99"/>
      <c r="U146" s="287" t="str">
        <f t="shared" si="22"/>
        <v/>
      </c>
      <c r="V146" s="287" t="str">
        <f t="shared" si="23"/>
        <v/>
      </c>
    </row>
    <row r="147" spans="1:22" s="97" customFormat="1" ht="12.75" x14ac:dyDescent="0.2">
      <c r="A147" s="88"/>
      <c r="B147" s="89">
        <v>145</v>
      </c>
      <c r="C147" s="269"/>
      <c r="D147" s="270"/>
      <c r="E147" s="271"/>
      <c r="F147" s="269"/>
      <c r="G147" s="272"/>
      <c r="H147" s="271"/>
      <c r="I147" s="273"/>
      <c r="J147" s="275"/>
      <c r="K147" s="318">
        <v>145</v>
      </c>
      <c r="L147" s="274"/>
      <c r="M147" s="283" t="str">
        <f t="shared" si="16"/>
        <v/>
      </c>
      <c r="N147" s="284" t="str">
        <f t="shared" si="17"/>
        <v/>
      </c>
      <c r="O147" s="285" t="str">
        <f t="shared" si="18"/>
        <v/>
      </c>
      <c r="P147" s="283" t="str">
        <f t="shared" si="19"/>
        <v/>
      </c>
      <c r="Q147" s="286" t="str">
        <f t="shared" si="20"/>
        <v/>
      </c>
      <c r="R147" s="285" t="str">
        <f t="shared" si="21"/>
        <v/>
      </c>
      <c r="S147" s="98"/>
      <c r="T147" s="99"/>
      <c r="U147" s="287" t="str">
        <f t="shared" si="22"/>
        <v/>
      </c>
      <c r="V147" s="287" t="str">
        <f t="shared" si="23"/>
        <v/>
      </c>
    </row>
    <row r="148" spans="1:22" s="97" customFormat="1" ht="12.75" x14ac:dyDescent="0.2">
      <c r="A148" s="88"/>
      <c r="B148" s="89">
        <v>146</v>
      </c>
      <c r="C148" s="269"/>
      <c r="D148" s="270"/>
      <c r="E148" s="271"/>
      <c r="F148" s="269"/>
      <c r="G148" s="272"/>
      <c r="H148" s="271"/>
      <c r="I148" s="273"/>
      <c r="J148" s="276"/>
      <c r="K148" s="318">
        <v>146</v>
      </c>
      <c r="L148" s="274"/>
      <c r="M148" s="283" t="str">
        <f t="shared" si="16"/>
        <v/>
      </c>
      <c r="N148" s="284" t="str">
        <f t="shared" si="17"/>
        <v/>
      </c>
      <c r="O148" s="285" t="str">
        <f t="shared" si="18"/>
        <v/>
      </c>
      <c r="P148" s="283" t="str">
        <f t="shared" si="19"/>
        <v/>
      </c>
      <c r="Q148" s="286" t="str">
        <f t="shared" si="20"/>
        <v/>
      </c>
      <c r="R148" s="285" t="str">
        <f t="shared" si="21"/>
        <v/>
      </c>
      <c r="S148" s="98"/>
      <c r="T148" s="99"/>
      <c r="U148" s="287" t="str">
        <f t="shared" si="22"/>
        <v/>
      </c>
      <c r="V148" s="287" t="str">
        <f t="shared" si="23"/>
        <v/>
      </c>
    </row>
    <row r="149" spans="1:22" s="97" customFormat="1" ht="12.75" x14ac:dyDescent="0.2">
      <c r="A149" s="88"/>
      <c r="B149" s="89">
        <v>147</v>
      </c>
      <c r="C149" s="269"/>
      <c r="D149" s="270"/>
      <c r="E149" s="271"/>
      <c r="F149" s="269"/>
      <c r="G149" s="272"/>
      <c r="H149" s="271"/>
      <c r="I149" s="273"/>
      <c r="J149" s="275"/>
      <c r="K149" s="318">
        <v>147</v>
      </c>
      <c r="L149" s="274"/>
      <c r="M149" s="283" t="str">
        <f t="shared" si="16"/>
        <v/>
      </c>
      <c r="N149" s="284" t="str">
        <f t="shared" si="17"/>
        <v/>
      </c>
      <c r="O149" s="285" t="str">
        <f t="shared" si="18"/>
        <v/>
      </c>
      <c r="P149" s="283" t="str">
        <f t="shared" si="19"/>
        <v/>
      </c>
      <c r="Q149" s="286" t="str">
        <f t="shared" si="20"/>
        <v/>
      </c>
      <c r="R149" s="285" t="str">
        <f t="shared" si="21"/>
        <v/>
      </c>
      <c r="S149" s="98"/>
      <c r="T149" s="99"/>
      <c r="U149" s="287" t="str">
        <f t="shared" si="22"/>
        <v/>
      </c>
      <c r="V149" s="287" t="str">
        <f t="shared" si="23"/>
        <v/>
      </c>
    </row>
    <row r="150" spans="1:22" s="97" customFormat="1" ht="12.75" x14ac:dyDescent="0.2">
      <c r="A150" s="88"/>
      <c r="B150" s="89">
        <v>148</v>
      </c>
      <c r="C150" s="269"/>
      <c r="D150" s="270"/>
      <c r="E150" s="271"/>
      <c r="F150" s="269"/>
      <c r="G150" s="272"/>
      <c r="H150" s="271"/>
      <c r="I150" s="273"/>
      <c r="J150" s="275"/>
      <c r="K150" s="318">
        <v>148</v>
      </c>
      <c r="L150" s="274"/>
      <c r="M150" s="283" t="str">
        <f t="shared" si="16"/>
        <v/>
      </c>
      <c r="N150" s="284" t="str">
        <f t="shared" si="17"/>
        <v/>
      </c>
      <c r="O150" s="285" t="str">
        <f t="shared" si="18"/>
        <v/>
      </c>
      <c r="P150" s="283" t="str">
        <f t="shared" si="19"/>
        <v/>
      </c>
      <c r="Q150" s="286" t="str">
        <f t="shared" si="20"/>
        <v/>
      </c>
      <c r="R150" s="285" t="str">
        <f t="shared" si="21"/>
        <v/>
      </c>
      <c r="S150" s="98"/>
      <c r="T150" s="99"/>
      <c r="U150" s="287" t="str">
        <f t="shared" si="22"/>
        <v/>
      </c>
      <c r="V150" s="287" t="str">
        <f t="shared" si="23"/>
        <v/>
      </c>
    </row>
    <row r="151" spans="1:22" s="97" customFormat="1" ht="12.75" x14ac:dyDescent="0.2">
      <c r="A151" s="88"/>
      <c r="B151" s="89">
        <v>149</v>
      </c>
      <c r="C151" s="269"/>
      <c r="D151" s="270"/>
      <c r="E151" s="271"/>
      <c r="F151" s="269"/>
      <c r="G151" s="272"/>
      <c r="H151" s="271"/>
      <c r="I151" s="273"/>
      <c r="J151" s="275"/>
      <c r="K151" s="318">
        <v>149</v>
      </c>
      <c r="L151" s="274"/>
      <c r="M151" s="283" t="str">
        <f t="shared" si="16"/>
        <v/>
      </c>
      <c r="N151" s="284" t="str">
        <f t="shared" si="17"/>
        <v/>
      </c>
      <c r="O151" s="285" t="str">
        <f t="shared" si="18"/>
        <v/>
      </c>
      <c r="P151" s="283" t="str">
        <f t="shared" si="19"/>
        <v/>
      </c>
      <c r="Q151" s="286" t="str">
        <f t="shared" si="20"/>
        <v/>
      </c>
      <c r="R151" s="285" t="str">
        <f t="shared" si="21"/>
        <v/>
      </c>
      <c r="S151" s="98"/>
      <c r="T151" s="99"/>
      <c r="U151" s="287" t="str">
        <f t="shared" si="22"/>
        <v/>
      </c>
      <c r="V151" s="287" t="str">
        <f t="shared" si="23"/>
        <v/>
      </c>
    </row>
    <row r="152" spans="1:22" s="97" customFormat="1" ht="12.75" x14ac:dyDescent="0.2">
      <c r="A152" s="88"/>
      <c r="B152" s="89">
        <v>150</v>
      </c>
      <c r="C152" s="269"/>
      <c r="D152" s="270"/>
      <c r="E152" s="271"/>
      <c r="F152" s="269"/>
      <c r="G152" s="272"/>
      <c r="H152" s="271"/>
      <c r="I152" s="273"/>
      <c r="J152" s="275"/>
      <c r="K152" s="318">
        <v>150</v>
      </c>
      <c r="L152" s="274"/>
      <c r="M152" s="283" t="str">
        <f t="shared" si="16"/>
        <v/>
      </c>
      <c r="N152" s="284" t="str">
        <f t="shared" si="17"/>
        <v/>
      </c>
      <c r="O152" s="285" t="str">
        <f t="shared" si="18"/>
        <v/>
      </c>
      <c r="P152" s="283" t="str">
        <f t="shared" si="19"/>
        <v/>
      </c>
      <c r="Q152" s="286" t="str">
        <f t="shared" si="20"/>
        <v/>
      </c>
      <c r="R152" s="285" t="str">
        <f t="shared" si="21"/>
        <v/>
      </c>
      <c r="S152" s="98"/>
      <c r="T152" s="99"/>
      <c r="U152" s="287" t="str">
        <f t="shared" si="22"/>
        <v/>
      </c>
      <c r="V152" s="287" t="str">
        <f t="shared" si="23"/>
        <v/>
      </c>
    </row>
    <row r="153" spans="1:22" s="97" customFormat="1" ht="12.75" x14ac:dyDescent="0.2">
      <c r="A153" s="88"/>
      <c r="B153" s="89">
        <v>151</v>
      </c>
      <c r="C153" s="269"/>
      <c r="D153" s="270"/>
      <c r="E153" s="271"/>
      <c r="F153" s="269"/>
      <c r="G153" s="272"/>
      <c r="H153" s="271"/>
      <c r="I153" s="273"/>
      <c r="J153" s="275"/>
      <c r="K153" s="318">
        <v>151</v>
      </c>
      <c r="L153" s="274"/>
      <c r="M153" s="283" t="str">
        <f t="shared" si="16"/>
        <v/>
      </c>
      <c r="N153" s="284" t="str">
        <f t="shared" si="17"/>
        <v/>
      </c>
      <c r="O153" s="285" t="str">
        <f t="shared" si="18"/>
        <v/>
      </c>
      <c r="P153" s="283" t="str">
        <f t="shared" si="19"/>
        <v/>
      </c>
      <c r="Q153" s="286" t="str">
        <f t="shared" si="20"/>
        <v/>
      </c>
      <c r="R153" s="285" t="str">
        <f t="shared" si="21"/>
        <v/>
      </c>
      <c r="S153" s="98"/>
      <c r="T153" s="99"/>
      <c r="U153" s="287" t="str">
        <f t="shared" si="22"/>
        <v/>
      </c>
      <c r="V153" s="287" t="str">
        <f t="shared" si="23"/>
        <v/>
      </c>
    </row>
    <row r="154" spans="1:22" s="97" customFormat="1" ht="12.75" x14ac:dyDescent="0.2">
      <c r="A154" s="88"/>
      <c r="B154" s="89">
        <v>152</v>
      </c>
      <c r="C154" s="269"/>
      <c r="D154" s="270"/>
      <c r="E154" s="271"/>
      <c r="F154" s="269"/>
      <c r="G154" s="272"/>
      <c r="H154" s="271"/>
      <c r="I154" s="273"/>
      <c r="J154" s="276"/>
      <c r="K154" s="318">
        <v>152</v>
      </c>
      <c r="L154" s="274"/>
      <c r="M154" s="283" t="str">
        <f t="shared" si="16"/>
        <v/>
      </c>
      <c r="N154" s="284" t="str">
        <f t="shared" si="17"/>
        <v/>
      </c>
      <c r="O154" s="285" t="str">
        <f t="shared" si="18"/>
        <v/>
      </c>
      <c r="P154" s="283" t="str">
        <f t="shared" si="19"/>
        <v/>
      </c>
      <c r="Q154" s="286" t="str">
        <f t="shared" si="20"/>
        <v/>
      </c>
      <c r="R154" s="285" t="str">
        <f t="shared" si="21"/>
        <v/>
      </c>
      <c r="S154" s="98"/>
      <c r="T154" s="99"/>
      <c r="U154" s="287" t="str">
        <f t="shared" si="22"/>
        <v/>
      </c>
      <c r="V154" s="287" t="str">
        <f t="shared" si="23"/>
        <v/>
      </c>
    </row>
    <row r="155" spans="1:22" s="97" customFormat="1" ht="12.75" x14ac:dyDescent="0.2">
      <c r="A155" s="88"/>
      <c r="B155" s="89">
        <v>153</v>
      </c>
      <c r="C155" s="269"/>
      <c r="D155" s="270"/>
      <c r="E155" s="271"/>
      <c r="F155" s="269"/>
      <c r="G155" s="272"/>
      <c r="H155" s="271"/>
      <c r="I155" s="273"/>
      <c r="J155" s="275"/>
      <c r="K155" s="318">
        <v>153</v>
      </c>
      <c r="L155" s="274"/>
      <c r="M155" s="283" t="str">
        <f t="shared" si="16"/>
        <v/>
      </c>
      <c r="N155" s="284" t="str">
        <f t="shared" si="17"/>
        <v/>
      </c>
      <c r="O155" s="285" t="str">
        <f t="shared" si="18"/>
        <v/>
      </c>
      <c r="P155" s="283" t="str">
        <f t="shared" si="19"/>
        <v/>
      </c>
      <c r="Q155" s="286" t="str">
        <f t="shared" si="20"/>
        <v/>
      </c>
      <c r="R155" s="285" t="str">
        <f t="shared" si="21"/>
        <v/>
      </c>
      <c r="S155" s="98"/>
      <c r="T155" s="99"/>
      <c r="U155" s="287" t="str">
        <f t="shared" si="22"/>
        <v/>
      </c>
      <c r="V155" s="287" t="str">
        <f t="shared" si="23"/>
        <v/>
      </c>
    </row>
    <row r="156" spans="1:22" s="97" customFormat="1" ht="12.75" x14ac:dyDescent="0.2">
      <c r="A156" s="88"/>
      <c r="B156" s="89">
        <v>154</v>
      </c>
      <c r="C156" s="269"/>
      <c r="D156" s="270"/>
      <c r="E156" s="271"/>
      <c r="F156" s="269"/>
      <c r="G156" s="272"/>
      <c r="H156" s="271"/>
      <c r="I156" s="273"/>
      <c r="J156" s="275"/>
      <c r="K156" s="318">
        <v>154</v>
      </c>
      <c r="L156" s="274"/>
      <c r="M156" s="283" t="str">
        <f t="shared" si="16"/>
        <v/>
      </c>
      <c r="N156" s="284" t="str">
        <f t="shared" si="17"/>
        <v/>
      </c>
      <c r="O156" s="285" t="str">
        <f t="shared" si="18"/>
        <v/>
      </c>
      <c r="P156" s="283" t="str">
        <f t="shared" si="19"/>
        <v/>
      </c>
      <c r="Q156" s="286" t="str">
        <f t="shared" si="20"/>
        <v/>
      </c>
      <c r="R156" s="285" t="str">
        <f t="shared" si="21"/>
        <v/>
      </c>
      <c r="S156" s="98"/>
      <c r="T156" s="99"/>
      <c r="U156" s="287" t="str">
        <f t="shared" si="22"/>
        <v/>
      </c>
      <c r="V156" s="287" t="str">
        <f t="shared" si="23"/>
        <v/>
      </c>
    </row>
    <row r="157" spans="1:22" s="97" customFormat="1" ht="12.75" x14ac:dyDescent="0.2">
      <c r="A157" s="88"/>
      <c r="B157" s="89">
        <v>155</v>
      </c>
      <c r="C157" s="269"/>
      <c r="D157" s="270"/>
      <c r="E157" s="271"/>
      <c r="F157" s="269"/>
      <c r="G157" s="272"/>
      <c r="H157" s="271"/>
      <c r="I157" s="273"/>
      <c r="J157" s="276"/>
      <c r="K157" s="318">
        <v>155</v>
      </c>
      <c r="L157" s="274"/>
      <c r="M157" s="283" t="str">
        <f t="shared" si="16"/>
        <v/>
      </c>
      <c r="N157" s="284" t="str">
        <f t="shared" si="17"/>
        <v/>
      </c>
      <c r="O157" s="285" t="str">
        <f t="shared" si="18"/>
        <v/>
      </c>
      <c r="P157" s="283" t="str">
        <f t="shared" si="19"/>
        <v/>
      </c>
      <c r="Q157" s="286" t="str">
        <f t="shared" si="20"/>
        <v/>
      </c>
      <c r="R157" s="285" t="str">
        <f t="shared" si="21"/>
        <v/>
      </c>
      <c r="S157" s="98"/>
      <c r="T157" s="99"/>
      <c r="U157" s="287" t="str">
        <f t="shared" si="22"/>
        <v/>
      </c>
      <c r="V157" s="287" t="str">
        <f t="shared" si="23"/>
        <v/>
      </c>
    </row>
    <row r="158" spans="1:22" s="97" customFormat="1" ht="12.75" x14ac:dyDescent="0.2">
      <c r="A158" s="88"/>
      <c r="B158" s="89">
        <v>156</v>
      </c>
      <c r="C158" s="269"/>
      <c r="D158" s="270"/>
      <c r="E158" s="271"/>
      <c r="F158" s="269"/>
      <c r="G158" s="272"/>
      <c r="H158" s="271"/>
      <c r="I158" s="273"/>
      <c r="J158" s="275"/>
      <c r="K158" s="318">
        <v>156</v>
      </c>
      <c r="L158" s="274"/>
      <c r="M158" s="283" t="str">
        <f t="shared" si="16"/>
        <v/>
      </c>
      <c r="N158" s="284" t="str">
        <f t="shared" si="17"/>
        <v/>
      </c>
      <c r="O158" s="285" t="str">
        <f t="shared" si="18"/>
        <v/>
      </c>
      <c r="P158" s="283" t="str">
        <f t="shared" si="19"/>
        <v/>
      </c>
      <c r="Q158" s="286" t="str">
        <f t="shared" si="20"/>
        <v/>
      </c>
      <c r="R158" s="285" t="str">
        <f t="shared" si="21"/>
        <v/>
      </c>
      <c r="S158" s="98"/>
      <c r="T158" s="99"/>
      <c r="U158" s="287" t="str">
        <f t="shared" si="22"/>
        <v/>
      </c>
      <c r="V158" s="287" t="str">
        <f t="shared" si="23"/>
        <v/>
      </c>
    </row>
    <row r="159" spans="1:22" s="97" customFormat="1" ht="12.75" x14ac:dyDescent="0.2">
      <c r="A159" s="88"/>
      <c r="B159" s="89">
        <v>157</v>
      </c>
      <c r="C159" s="269"/>
      <c r="D159" s="270"/>
      <c r="E159" s="271"/>
      <c r="F159" s="269"/>
      <c r="G159" s="272"/>
      <c r="H159" s="271"/>
      <c r="I159" s="273"/>
      <c r="J159" s="275"/>
      <c r="K159" s="318">
        <v>157</v>
      </c>
      <c r="L159" s="274"/>
      <c r="M159" s="283" t="str">
        <f t="shared" si="16"/>
        <v/>
      </c>
      <c r="N159" s="284" t="str">
        <f t="shared" si="17"/>
        <v/>
      </c>
      <c r="O159" s="285" t="str">
        <f t="shared" si="18"/>
        <v/>
      </c>
      <c r="P159" s="283" t="str">
        <f t="shared" si="19"/>
        <v/>
      </c>
      <c r="Q159" s="286" t="str">
        <f t="shared" si="20"/>
        <v/>
      </c>
      <c r="R159" s="285" t="str">
        <f t="shared" si="21"/>
        <v/>
      </c>
      <c r="S159" s="98"/>
      <c r="T159" s="99"/>
      <c r="U159" s="287" t="str">
        <f t="shared" si="22"/>
        <v/>
      </c>
      <c r="V159" s="287" t="str">
        <f t="shared" si="23"/>
        <v/>
      </c>
    </row>
    <row r="160" spans="1:22" s="97" customFormat="1" ht="12.75" x14ac:dyDescent="0.2">
      <c r="A160" s="88"/>
      <c r="B160" s="89">
        <v>158</v>
      </c>
      <c r="C160" s="269"/>
      <c r="D160" s="270"/>
      <c r="E160" s="271"/>
      <c r="F160" s="269"/>
      <c r="G160" s="272"/>
      <c r="H160" s="271"/>
      <c r="I160" s="273"/>
      <c r="J160" s="275"/>
      <c r="K160" s="318">
        <v>158</v>
      </c>
      <c r="L160" s="274"/>
      <c r="M160" s="283" t="str">
        <f t="shared" si="16"/>
        <v/>
      </c>
      <c r="N160" s="284" t="str">
        <f t="shared" si="17"/>
        <v/>
      </c>
      <c r="O160" s="285" t="str">
        <f t="shared" si="18"/>
        <v/>
      </c>
      <c r="P160" s="283" t="str">
        <f t="shared" si="19"/>
        <v/>
      </c>
      <c r="Q160" s="286" t="str">
        <f t="shared" si="20"/>
        <v/>
      </c>
      <c r="R160" s="285" t="str">
        <f t="shared" si="21"/>
        <v/>
      </c>
      <c r="S160" s="98"/>
      <c r="T160" s="99"/>
      <c r="U160" s="287" t="str">
        <f t="shared" si="22"/>
        <v/>
      </c>
      <c r="V160" s="287" t="str">
        <f t="shared" si="23"/>
        <v/>
      </c>
    </row>
    <row r="161" spans="1:22" s="97" customFormat="1" ht="12.75" x14ac:dyDescent="0.2">
      <c r="A161" s="88"/>
      <c r="B161" s="89">
        <v>159</v>
      </c>
      <c r="C161" s="269"/>
      <c r="D161" s="270"/>
      <c r="E161" s="271"/>
      <c r="F161" s="269"/>
      <c r="G161" s="272"/>
      <c r="H161" s="271"/>
      <c r="I161" s="273"/>
      <c r="J161" s="275"/>
      <c r="K161" s="318">
        <v>159</v>
      </c>
      <c r="L161" s="274"/>
      <c r="M161" s="283" t="str">
        <f t="shared" si="16"/>
        <v/>
      </c>
      <c r="N161" s="284" t="str">
        <f t="shared" si="17"/>
        <v/>
      </c>
      <c r="O161" s="285" t="str">
        <f t="shared" si="18"/>
        <v/>
      </c>
      <c r="P161" s="283" t="str">
        <f t="shared" si="19"/>
        <v/>
      </c>
      <c r="Q161" s="286" t="str">
        <f t="shared" si="20"/>
        <v/>
      </c>
      <c r="R161" s="285" t="str">
        <f t="shared" si="21"/>
        <v/>
      </c>
      <c r="S161" s="98"/>
      <c r="T161" s="99"/>
      <c r="U161" s="287" t="str">
        <f t="shared" si="22"/>
        <v/>
      </c>
      <c r="V161" s="287" t="str">
        <f t="shared" si="23"/>
        <v/>
      </c>
    </row>
    <row r="162" spans="1:22" s="97" customFormat="1" ht="12.75" x14ac:dyDescent="0.2">
      <c r="A162" s="88"/>
      <c r="B162" s="89">
        <v>160</v>
      </c>
      <c r="C162" s="269"/>
      <c r="D162" s="270"/>
      <c r="E162" s="271"/>
      <c r="F162" s="269"/>
      <c r="G162" s="272"/>
      <c r="H162" s="271"/>
      <c r="I162" s="273"/>
      <c r="J162" s="275"/>
      <c r="K162" s="318">
        <v>160</v>
      </c>
      <c r="L162" s="274"/>
      <c r="M162" s="283" t="str">
        <f t="shared" si="16"/>
        <v/>
      </c>
      <c r="N162" s="284" t="str">
        <f t="shared" si="17"/>
        <v/>
      </c>
      <c r="O162" s="285" t="str">
        <f t="shared" si="18"/>
        <v/>
      </c>
      <c r="P162" s="283" t="str">
        <f t="shared" si="19"/>
        <v/>
      </c>
      <c r="Q162" s="286" t="str">
        <f t="shared" si="20"/>
        <v/>
      </c>
      <c r="R162" s="285" t="str">
        <f t="shared" si="21"/>
        <v/>
      </c>
      <c r="S162" s="98"/>
      <c r="T162" s="99"/>
      <c r="U162" s="287" t="str">
        <f t="shared" si="22"/>
        <v/>
      </c>
      <c r="V162" s="287" t="str">
        <f t="shared" si="23"/>
        <v/>
      </c>
    </row>
    <row r="163" spans="1:22" s="97" customFormat="1" ht="12.75" x14ac:dyDescent="0.2">
      <c r="A163" s="88"/>
      <c r="B163" s="89">
        <v>161</v>
      </c>
      <c r="C163" s="269"/>
      <c r="D163" s="270"/>
      <c r="E163" s="271"/>
      <c r="F163" s="269"/>
      <c r="G163" s="272"/>
      <c r="H163" s="271"/>
      <c r="I163" s="273"/>
      <c r="J163" s="275"/>
      <c r="K163" s="318">
        <v>161</v>
      </c>
      <c r="L163" s="274"/>
      <c r="M163" s="283" t="str">
        <f t="shared" si="16"/>
        <v/>
      </c>
      <c r="N163" s="284" t="str">
        <f t="shared" si="17"/>
        <v/>
      </c>
      <c r="O163" s="285" t="str">
        <f t="shared" si="18"/>
        <v/>
      </c>
      <c r="P163" s="283" t="str">
        <f t="shared" si="19"/>
        <v/>
      </c>
      <c r="Q163" s="286" t="str">
        <f t="shared" si="20"/>
        <v/>
      </c>
      <c r="R163" s="285" t="str">
        <f t="shared" si="21"/>
        <v/>
      </c>
      <c r="S163" s="98"/>
      <c r="T163" s="99"/>
      <c r="U163" s="287" t="str">
        <f t="shared" si="22"/>
        <v/>
      </c>
      <c r="V163" s="287" t="str">
        <f t="shared" si="23"/>
        <v/>
      </c>
    </row>
    <row r="164" spans="1:22" s="97" customFormat="1" ht="12.75" x14ac:dyDescent="0.2">
      <c r="A164" s="88"/>
      <c r="B164" s="89">
        <v>162</v>
      </c>
      <c r="C164" s="269"/>
      <c r="D164" s="270"/>
      <c r="E164" s="271"/>
      <c r="F164" s="269"/>
      <c r="G164" s="272"/>
      <c r="H164" s="271"/>
      <c r="I164" s="273"/>
      <c r="J164" s="275"/>
      <c r="K164" s="318">
        <v>162</v>
      </c>
      <c r="L164" s="274"/>
      <c r="M164" s="283" t="str">
        <f t="shared" si="16"/>
        <v/>
      </c>
      <c r="N164" s="284" t="str">
        <f t="shared" si="17"/>
        <v/>
      </c>
      <c r="O164" s="285" t="str">
        <f t="shared" si="18"/>
        <v/>
      </c>
      <c r="P164" s="283" t="str">
        <f t="shared" si="19"/>
        <v/>
      </c>
      <c r="Q164" s="286" t="str">
        <f t="shared" si="20"/>
        <v/>
      </c>
      <c r="R164" s="285" t="str">
        <f t="shared" si="21"/>
        <v/>
      </c>
      <c r="S164" s="98"/>
      <c r="T164" s="99"/>
      <c r="U164" s="287" t="str">
        <f t="shared" si="22"/>
        <v/>
      </c>
      <c r="V164" s="287" t="str">
        <f t="shared" si="23"/>
        <v/>
      </c>
    </row>
    <row r="165" spans="1:22" s="97" customFormat="1" ht="12.75" x14ac:dyDescent="0.2">
      <c r="A165" s="88"/>
      <c r="B165" s="89">
        <v>163</v>
      </c>
      <c r="C165" s="269"/>
      <c r="D165" s="270"/>
      <c r="E165" s="271"/>
      <c r="F165" s="269"/>
      <c r="G165" s="272"/>
      <c r="H165" s="271"/>
      <c r="I165" s="273"/>
      <c r="J165" s="275"/>
      <c r="K165" s="318">
        <v>163</v>
      </c>
      <c r="L165" s="274"/>
      <c r="M165" s="283" t="str">
        <f t="shared" si="16"/>
        <v/>
      </c>
      <c r="N165" s="284" t="str">
        <f t="shared" si="17"/>
        <v/>
      </c>
      <c r="O165" s="285" t="str">
        <f t="shared" si="18"/>
        <v/>
      </c>
      <c r="P165" s="283" t="str">
        <f t="shared" si="19"/>
        <v/>
      </c>
      <c r="Q165" s="286" t="str">
        <f t="shared" si="20"/>
        <v/>
      </c>
      <c r="R165" s="285" t="str">
        <f t="shared" si="21"/>
        <v/>
      </c>
      <c r="S165" s="98"/>
      <c r="T165" s="99"/>
      <c r="U165" s="287" t="str">
        <f t="shared" si="22"/>
        <v/>
      </c>
      <c r="V165" s="287" t="str">
        <f t="shared" si="23"/>
        <v/>
      </c>
    </row>
    <row r="166" spans="1:22" s="97" customFormat="1" ht="12.75" x14ac:dyDescent="0.2">
      <c r="A166" s="88"/>
      <c r="B166" s="89">
        <v>164</v>
      </c>
      <c r="C166" s="269"/>
      <c r="D166" s="270"/>
      <c r="E166" s="271"/>
      <c r="F166" s="269"/>
      <c r="G166" s="272"/>
      <c r="H166" s="271"/>
      <c r="I166" s="273"/>
      <c r="J166" s="275"/>
      <c r="K166" s="318">
        <v>164</v>
      </c>
      <c r="L166" s="274"/>
      <c r="M166" s="283" t="str">
        <f t="shared" si="16"/>
        <v/>
      </c>
      <c r="N166" s="284" t="str">
        <f t="shared" si="17"/>
        <v/>
      </c>
      <c r="O166" s="285" t="str">
        <f t="shared" si="18"/>
        <v/>
      </c>
      <c r="P166" s="283" t="str">
        <f t="shared" si="19"/>
        <v/>
      </c>
      <c r="Q166" s="286" t="str">
        <f t="shared" si="20"/>
        <v/>
      </c>
      <c r="R166" s="285" t="str">
        <f t="shared" si="21"/>
        <v/>
      </c>
      <c r="S166" s="98"/>
      <c r="T166" s="99"/>
      <c r="U166" s="287" t="str">
        <f t="shared" si="22"/>
        <v/>
      </c>
      <c r="V166" s="287" t="str">
        <f t="shared" si="23"/>
        <v/>
      </c>
    </row>
    <row r="167" spans="1:22" s="97" customFormat="1" ht="12.75" x14ac:dyDescent="0.2">
      <c r="A167" s="88"/>
      <c r="B167" s="89">
        <v>165</v>
      </c>
      <c r="C167" s="269"/>
      <c r="D167" s="270"/>
      <c r="E167" s="271"/>
      <c r="F167" s="269"/>
      <c r="G167" s="272"/>
      <c r="H167" s="271"/>
      <c r="I167" s="273"/>
      <c r="J167" s="275"/>
      <c r="K167" s="318">
        <v>165</v>
      </c>
      <c r="L167" s="274"/>
      <c r="M167" s="283" t="str">
        <f t="shared" si="16"/>
        <v/>
      </c>
      <c r="N167" s="284" t="str">
        <f t="shared" si="17"/>
        <v/>
      </c>
      <c r="O167" s="285" t="str">
        <f t="shared" si="18"/>
        <v/>
      </c>
      <c r="P167" s="283" t="str">
        <f t="shared" si="19"/>
        <v/>
      </c>
      <c r="Q167" s="286" t="str">
        <f t="shared" si="20"/>
        <v/>
      </c>
      <c r="R167" s="285" t="str">
        <f t="shared" si="21"/>
        <v/>
      </c>
      <c r="S167" s="98"/>
      <c r="T167" s="99"/>
      <c r="U167" s="287" t="str">
        <f t="shared" si="22"/>
        <v/>
      </c>
      <c r="V167" s="287" t="str">
        <f t="shared" si="23"/>
        <v/>
      </c>
    </row>
    <row r="168" spans="1:22" s="97" customFormat="1" ht="12.75" x14ac:dyDescent="0.2">
      <c r="A168" s="88"/>
      <c r="B168" s="89">
        <v>166</v>
      </c>
      <c r="C168" s="269"/>
      <c r="D168" s="270"/>
      <c r="E168" s="271"/>
      <c r="F168" s="269"/>
      <c r="G168" s="272"/>
      <c r="H168" s="271"/>
      <c r="I168" s="273"/>
      <c r="J168" s="275"/>
      <c r="K168" s="318">
        <v>166</v>
      </c>
      <c r="L168" s="274"/>
      <c r="M168" s="283" t="str">
        <f t="shared" si="16"/>
        <v/>
      </c>
      <c r="N168" s="284" t="str">
        <f t="shared" si="17"/>
        <v/>
      </c>
      <c r="O168" s="285" t="str">
        <f t="shared" si="18"/>
        <v/>
      </c>
      <c r="P168" s="283" t="str">
        <f t="shared" si="19"/>
        <v/>
      </c>
      <c r="Q168" s="286" t="str">
        <f t="shared" si="20"/>
        <v/>
      </c>
      <c r="R168" s="285" t="str">
        <f t="shared" si="21"/>
        <v/>
      </c>
      <c r="S168" s="98"/>
      <c r="T168" s="99"/>
      <c r="U168" s="287" t="str">
        <f t="shared" si="22"/>
        <v/>
      </c>
      <c r="V168" s="287" t="str">
        <f t="shared" si="23"/>
        <v/>
      </c>
    </row>
    <row r="169" spans="1:22" s="97" customFormat="1" ht="12.75" x14ac:dyDescent="0.2">
      <c r="A169" s="88"/>
      <c r="B169" s="89">
        <v>167</v>
      </c>
      <c r="C169" s="269"/>
      <c r="D169" s="270"/>
      <c r="E169" s="271"/>
      <c r="F169" s="269"/>
      <c r="G169" s="272"/>
      <c r="H169" s="271"/>
      <c r="I169" s="273"/>
      <c r="J169" s="275"/>
      <c r="K169" s="318">
        <v>167</v>
      </c>
      <c r="L169" s="274"/>
      <c r="M169" s="283" t="str">
        <f t="shared" si="16"/>
        <v/>
      </c>
      <c r="N169" s="284" t="str">
        <f t="shared" si="17"/>
        <v/>
      </c>
      <c r="O169" s="285" t="str">
        <f t="shared" si="18"/>
        <v/>
      </c>
      <c r="P169" s="283" t="str">
        <f t="shared" si="19"/>
        <v/>
      </c>
      <c r="Q169" s="286" t="str">
        <f t="shared" si="20"/>
        <v/>
      </c>
      <c r="R169" s="285" t="str">
        <f t="shared" si="21"/>
        <v/>
      </c>
      <c r="S169" s="98"/>
      <c r="T169" s="99"/>
      <c r="U169" s="287" t="str">
        <f t="shared" si="22"/>
        <v/>
      </c>
      <c r="V169" s="287" t="str">
        <f t="shared" si="23"/>
        <v/>
      </c>
    </row>
    <row r="170" spans="1:22" s="97" customFormat="1" ht="12.75" x14ac:dyDescent="0.2">
      <c r="A170" s="88"/>
      <c r="B170" s="89">
        <v>168</v>
      </c>
      <c r="C170" s="269"/>
      <c r="D170" s="270"/>
      <c r="E170" s="271"/>
      <c r="F170" s="269"/>
      <c r="G170" s="272"/>
      <c r="H170" s="271"/>
      <c r="I170" s="273"/>
      <c r="J170" s="275"/>
      <c r="K170" s="318">
        <v>168</v>
      </c>
      <c r="L170" s="274"/>
      <c r="M170" s="283" t="str">
        <f t="shared" si="16"/>
        <v/>
      </c>
      <c r="N170" s="284" t="str">
        <f t="shared" si="17"/>
        <v/>
      </c>
      <c r="O170" s="285" t="str">
        <f t="shared" si="18"/>
        <v/>
      </c>
      <c r="P170" s="283" t="str">
        <f t="shared" si="19"/>
        <v/>
      </c>
      <c r="Q170" s="286" t="str">
        <f t="shared" si="20"/>
        <v/>
      </c>
      <c r="R170" s="285" t="str">
        <f t="shared" si="21"/>
        <v/>
      </c>
      <c r="S170" s="98"/>
      <c r="T170" s="99"/>
      <c r="U170" s="287" t="str">
        <f t="shared" si="22"/>
        <v/>
      </c>
      <c r="V170" s="287" t="str">
        <f t="shared" si="23"/>
        <v/>
      </c>
    </row>
    <row r="171" spans="1:22" s="97" customFormat="1" ht="12.75" x14ac:dyDescent="0.2">
      <c r="A171" s="88"/>
      <c r="B171" s="89">
        <v>169</v>
      </c>
      <c r="C171" s="269"/>
      <c r="D171" s="270"/>
      <c r="E171" s="271"/>
      <c r="F171" s="269"/>
      <c r="G171" s="272"/>
      <c r="H171" s="271"/>
      <c r="I171" s="273"/>
      <c r="J171" s="275"/>
      <c r="K171" s="318">
        <v>169</v>
      </c>
      <c r="L171" s="274"/>
      <c r="M171" s="283" t="str">
        <f t="shared" si="16"/>
        <v/>
      </c>
      <c r="N171" s="284" t="str">
        <f t="shared" si="17"/>
        <v/>
      </c>
      <c r="O171" s="285" t="str">
        <f t="shared" si="18"/>
        <v/>
      </c>
      <c r="P171" s="283" t="str">
        <f t="shared" si="19"/>
        <v/>
      </c>
      <c r="Q171" s="286" t="str">
        <f t="shared" si="20"/>
        <v/>
      </c>
      <c r="R171" s="285" t="str">
        <f t="shared" si="21"/>
        <v/>
      </c>
      <c r="S171" s="98"/>
      <c r="T171" s="99"/>
      <c r="U171" s="287" t="str">
        <f t="shared" si="22"/>
        <v/>
      </c>
      <c r="V171" s="287" t="str">
        <f t="shared" si="23"/>
        <v/>
      </c>
    </row>
    <row r="172" spans="1:22" s="97" customFormat="1" ht="12.75" x14ac:dyDescent="0.2">
      <c r="A172" s="88"/>
      <c r="B172" s="89">
        <v>170</v>
      </c>
      <c r="C172" s="269"/>
      <c r="D172" s="270"/>
      <c r="E172" s="271"/>
      <c r="F172" s="269"/>
      <c r="G172" s="272"/>
      <c r="H172" s="271"/>
      <c r="I172" s="273"/>
      <c r="J172" s="275"/>
      <c r="K172" s="318">
        <v>170</v>
      </c>
      <c r="L172" s="274"/>
      <c r="M172" s="283" t="str">
        <f t="shared" si="16"/>
        <v/>
      </c>
      <c r="N172" s="284" t="str">
        <f t="shared" si="17"/>
        <v/>
      </c>
      <c r="O172" s="285" t="str">
        <f t="shared" si="18"/>
        <v/>
      </c>
      <c r="P172" s="283" t="str">
        <f t="shared" si="19"/>
        <v/>
      </c>
      <c r="Q172" s="286" t="str">
        <f t="shared" si="20"/>
        <v/>
      </c>
      <c r="R172" s="285" t="str">
        <f t="shared" si="21"/>
        <v/>
      </c>
      <c r="S172" s="98"/>
      <c r="T172" s="99"/>
      <c r="U172" s="287" t="str">
        <f t="shared" si="22"/>
        <v/>
      </c>
      <c r="V172" s="287" t="str">
        <f t="shared" si="23"/>
        <v/>
      </c>
    </row>
    <row r="173" spans="1:22" s="97" customFormat="1" ht="12.75" x14ac:dyDescent="0.2">
      <c r="A173" s="88"/>
      <c r="B173" s="89">
        <v>171</v>
      </c>
      <c r="C173" s="269"/>
      <c r="D173" s="270"/>
      <c r="E173" s="271"/>
      <c r="F173" s="269"/>
      <c r="G173" s="272"/>
      <c r="H173" s="271"/>
      <c r="I173" s="273"/>
      <c r="J173" s="275"/>
      <c r="K173" s="318">
        <v>171</v>
      </c>
      <c r="L173" s="274"/>
      <c r="M173" s="283" t="str">
        <f t="shared" si="16"/>
        <v/>
      </c>
      <c r="N173" s="284" t="str">
        <f t="shared" si="17"/>
        <v/>
      </c>
      <c r="O173" s="285" t="str">
        <f t="shared" si="18"/>
        <v/>
      </c>
      <c r="P173" s="283" t="str">
        <f t="shared" si="19"/>
        <v/>
      </c>
      <c r="Q173" s="286" t="str">
        <f t="shared" si="20"/>
        <v/>
      </c>
      <c r="R173" s="285" t="str">
        <f t="shared" si="21"/>
        <v/>
      </c>
      <c r="S173" s="98"/>
      <c r="T173" s="99"/>
      <c r="U173" s="287" t="str">
        <f t="shared" si="22"/>
        <v/>
      </c>
      <c r="V173" s="287" t="str">
        <f t="shared" si="23"/>
        <v/>
      </c>
    </row>
    <row r="174" spans="1:22" s="97" customFormat="1" ht="12.75" x14ac:dyDescent="0.2">
      <c r="A174" s="88"/>
      <c r="B174" s="89">
        <v>172</v>
      </c>
      <c r="C174" s="269"/>
      <c r="D174" s="270"/>
      <c r="E174" s="271"/>
      <c r="F174" s="269"/>
      <c r="G174" s="272"/>
      <c r="H174" s="271"/>
      <c r="I174" s="273"/>
      <c r="J174" s="275"/>
      <c r="K174" s="318">
        <v>172</v>
      </c>
      <c r="L174" s="274"/>
      <c r="M174" s="283" t="str">
        <f t="shared" si="16"/>
        <v/>
      </c>
      <c r="N174" s="284" t="str">
        <f t="shared" si="17"/>
        <v/>
      </c>
      <c r="O174" s="285" t="str">
        <f t="shared" si="18"/>
        <v/>
      </c>
      <c r="P174" s="283" t="str">
        <f t="shared" si="19"/>
        <v/>
      </c>
      <c r="Q174" s="286" t="str">
        <f t="shared" si="20"/>
        <v/>
      </c>
      <c r="R174" s="285" t="str">
        <f t="shared" si="21"/>
        <v/>
      </c>
      <c r="S174" s="98"/>
      <c r="T174" s="99"/>
      <c r="U174" s="287" t="str">
        <f t="shared" si="22"/>
        <v/>
      </c>
      <c r="V174" s="287" t="str">
        <f t="shared" si="23"/>
        <v/>
      </c>
    </row>
    <row r="175" spans="1:22" s="97" customFormat="1" ht="12.75" x14ac:dyDescent="0.2">
      <c r="A175" s="88"/>
      <c r="B175" s="89">
        <v>173</v>
      </c>
      <c r="C175" s="269"/>
      <c r="D175" s="270"/>
      <c r="E175" s="271"/>
      <c r="F175" s="269"/>
      <c r="G175" s="272"/>
      <c r="H175" s="271"/>
      <c r="I175" s="273"/>
      <c r="J175" s="275"/>
      <c r="K175" s="318">
        <v>173</v>
      </c>
      <c r="L175" s="274"/>
      <c r="M175" s="283" t="str">
        <f t="shared" si="16"/>
        <v/>
      </c>
      <c r="N175" s="284" t="str">
        <f t="shared" si="17"/>
        <v/>
      </c>
      <c r="O175" s="285" t="str">
        <f t="shared" si="18"/>
        <v/>
      </c>
      <c r="P175" s="283" t="str">
        <f t="shared" si="19"/>
        <v/>
      </c>
      <c r="Q175" s="286" t="str">
        <f t="shared" si="20"/>
        <v/>
      </c>
      <c r="R175" s="285" t="str">
        <f t="shared" si="21"/>
        <v/>
      </c>
      <c r="S175" s="98"/>
      <c r="T175" s="99"/>
      <c r="U175" s="287" t="str">
        <f t="shared" si="22"/>
        <v/>
      </c>
      <c r="V175" s="287" t="str">
        <f t="shared" si="23"/>
        <v/>
      </c>
    </row>
    <row r="176" spans="1:22" s="97" customFormat="1" ht="12.75" x14ac:dyDescent="0.2">
      <c r="A176" s="88"/>
      <c r="B176" s="89">
        <v>174</v>
      </c>
      <c r="C176" s="269"/>
      <c r="D176" s="270"/>
      <c r="E176" s="271"/>
      <c r="F176" s="269"/>
      <c r="G176" s="272"/>
      <c r="H176" s="271"/>
      <c r="I176" s="273"/>
      <c r="J176" s="275"/>
      <c r="K176" s="318">
        <v>174</v>
      </c>
      <c r="L176" s="274"/>
      <c r="M176" s="283" t="str">
        <f t="shared" si="16"/>
        <v/>
      </c>
      <c r="N176" s="284" t="str">
        <f t="shared" si="17"/>
        <v/>
      </c>
      <c r="O176" s="285" t="str">
        <f t="shared" si="18"/>
        <v/>
      </c>
      <c r="P176" s="283" t="str">
        <f t="shared" si="19"/>
        <v/>
      </c>
      <c r="Q176" s="286" t="str">
        <f t="shared" si="20"/>
        <v/>
      </c>
      <c r="R176" s="285" t="str">
        <f t="shared" si="21"/>
        <v/>
      </c>
      <c r="S176" s="98"/>
      <c r="T176" s="99"/>
      <c r="U176" s="287" t="str">
        <f t="shared" si="22"/>
        <v/>
      </c>
      <c r="V176" s="287" t="str">
        <f t="shared" si="23"/>
        <v/>
      </c>
    </row>
    <row r="177" spans="1:22" s="97" customFormat="1" ht="12.75" x14ac:dyDescent="0.2">
      <c r="A177" s="88"/>
      <c r="B177" s="89">
        <v>175</v>
      </c>
      <c r="C177" s="269"/>
      <c r="D177" s="270"/>
      <c r="E177" s="271"/>
      <c r="F177" s="269"/>
      <c r="G177" s="272"/>
      <c r="H177" s="271"/>
      <c r="I177" s="273"/>
      <c r="J177" s="275"/>
      <c r="K177" s="318">
        <v>175</v>
      </c>
      <c r="L177" s="274"/>
      <c r="M177" s="283" t="str">
        <f t="shared" si="16"/>
        <v/>
      </c>
      <c r="N177" s="284" t="str">
        <f t="shared" si="17"/>
        <v/>
      </c>
      <c r="O177" s="285" t="str">
        <f t="shared" si="18"/>
        <v/>
      </c>
      <c r="P177" s="283" t="str">
        <f t="shared" si="19"/>
        <v/>
      </c>
      <c r="Q177" s="286" t="str">
        <f t="shared" si="20"/>
        <v/>
      </c>
      <c r="R177" s="285" t="str">
        <f t="shared" si="21"/>
        <v/>
      </c>
      <c r="S177" s="98"/>
      <c r="T177" s="99"/>
      <c r="U177" s="287" t="str">
        <f t="shared" si="22"/>
        <v/>
      </c>
      <c r="V177" s="287" t="str">
        <f t="shared" si="23"/>
        <v/>
      </c>
    </row>
    <row r="178" spans="1:22" s="97" customFormat="1" ht="12.75" x14ac:dyDescent="0.2">
      <c r="A178" s="88"/>
      <c r="B178" s="89">
        <v>176</v>
      </c>
      <c r="C178" s="269"/>
      <c r="D178" s="270"/>
      <c r="E178" s="271"/>
      <c r="F178" s="269"/>
      <c r="G178" s="272"/>
      <c r="H178" s="271"/>
      <c r="I178" s="273"/>
      <c r="J178" s="275"/>
      <c r="K178" s="318">
        <v>176</v>
      </c>
      <c r="L178" s="274"/>
      <c r="M178" s="283" t="str">
        <f t="shared" si="16"/>
        <v/>
      </c>
      <c r="N178" s="284" t="str">
        <f t="shared" si="17"/>
        <v/>
      </c>
      <c r="O178" s="285" t="str">
        <f t="shared" si="18"/>
        <v/>
      </c>
      <c r="P178" s="283" t="str">
        <f t="shared" si="19"/>
        <v/>
      </c>
      <c r="Q178" s="286" t="str">
        <f t="shared" si="20"/>
        <v/>
      </c>
      <c r="R178" s="285" t="str">
        <f t="shared" si="21"/>
        <v/>
      </c>
      <c r="S178" s="98"/>
      <c r="T178" s="99"/>
      <c r="U178" s="287" t="str">
        <f t="shared" si="22"/>
        <v/>
      </c>
      <c r="V178" s="287" t="str">
        <f t="shared" si="23"/>
        <v/>
      </c>
    </row>
    <row r="179" spans="1:22" s="97" customFormat="1" ht="12.75" x14ac:dyDescent="0.2">
      <c r="A179" s="88"/>
      <c r="B179" s="89">
        <v>177</v>
      </c>
      <c r="C179" s="269"/>
      <c r="D179" s="270"/>
      <c r="E179" s="271"/>
      <c r="F179" s="269"/>
      <c r="G179" s="272"/>
      <c r="H179" s="271"/>
      <c r="I179" s="273"/>
      <c r="J179" s="275"/>
      <c r="K179" s="318">
        <v>177</v>
      </c>
      <c r="L179" s="274"/>
      <c r="M179" s="283" t="str">
        <f t="shared" si="16"/>
        <v/>
      </c>
      <c r="N179" s="284" t="str">
        <f t="shared" si="17"/>
        <v/>
      </c>
      <c r="O179" s="285" t="str">
        <f t="shared" si="18"/>
        <v/>
      </c>
      <c r="P179" s="283" t="str">
        <f t="shared" si="19"/>
        <v/>
      </c>
      <c r="Q179" s="286" t="str">
        <f t="shared" si="20"/>
        <v/>
      </c>
      <c r="R179" s="285" t="str">
        <f t="shared" si="21"/>
        <v/>
      </c>
      <c r="S179" s="98"/>
      <c r="T179" s="99"/>
      <c r="U179" s="287" t="str">
        <f t="shared" si="22"/>
        <v/>
      </c>
      <c r="V179" s="287" t="str">
        <f t="shared" si="23"/>
        <v/>
      </c>
    </row>
    <row r="180" spans="1:22" s="97" customFormat="1" ht="12.75" x14ac:dyDescent="0.2">
      <c r="A180" s="88"/>
      <c r="B180" s="89">
        <v>178</v>
      </c>
      <c r="C180" s="269"/>
      <c r="D180" s="270"/>
      <c r="E180" s="271"/>
      <c r="F180" s="269"/>
      <c r="G180" s="272"/>
      <c r="H180" s="271"/>
      <c r="I180" s="273"/>
      <c r="J180" s="275"/>
      <c r="K180" s="318">
        <v>178</v>
      </c>
      <c r="L180" s="274"/>
      <c r="M180" s="283" t="str">
        <f t="shared" si="16"/>
        <v/>
      </c>
      <c r="N180" s="284" t="str">
        <f t="shared" si="17"/>
        <v/>
      </c>
      <c r="O180" s="285" t="str">
        <f t="shared" si="18"/>
        <v/>
      </c>
      <c r="P180" s="283" t="str">
        <f t="shared" si="19"/>
        <v/>
      </c>
      <c r="Q180" s="286" t="str">
        <f t="shared" si="20"/>
        <v/>
      </c>
      <c r="R180" s="285" t="str">
        <f t="shared" si="21"/>
        <v/>
      </c>
      <c r="S180" s="98"/>
      <c r="T180" s="99"/>
      <c r="U180" s="287" t="str">
        <f t="shared" si="22"/>
        <v/>
      </c>
      <c r="V180" s="287" t="str">
        <f t="shared" si="23"/>
        <v/>
      </c>
    </row>
    <row r="181" spans="1:22" s="97" customFormat="1" ht="12.75" x14ac:dyDescent="0.2">
      <c r="A181" s="88"/>
      <c r="B181" s="89">
        <v>179</v>
      </c>
      <c r="C181" s="269"/>
      <c r="D181" s="270"/>
      <c r="E181" s="271"/>
      <c r="F181" s="269"/>
      <c r="G181" s="272"/>
      <c r="H181" s="271"/>
      <c r="I181" s="273"/>
      <c r="J181" s="275"/>
      <c r="K181" s="318">
        <v>179</v>
      </c>
      <c r="L181" s="274"/>
      <c r="M181" s="283" t="str">
        <f t="shared" si="16"/>
        <v/>
      </c>
      <c r="N181" s="284" t="str">
        <f t="shared" si="17"/>
        <v/>
      </c>
      <c r="O181" s="285" t="str">
        <f t="shared" si="18"/>
        <v/>
      </c>
      <c r="P181" s="283" t="str">
        <f t="shared" si="19"/>
        <v/>
      </c>
      <c r="Q181" s="286" t="str">
        <f t="shared" si="20"/>
        <v/>
      </c>
      <c r="R181" s="285" t="str">
        <f t="shared" si="21"/>
        <v/>
      </c>
      <c r="S181" s="98"/>
      <c r="T181" s="99"/>
      <c r="U181" s="287" t="str">
        <f t="shared" si="22"/>
        <v/>
      </c>
      <c r="V181" s="287" t="str">
        <f t="shared" si="23"/>
        <v/>
      </c>
    </row>
    <row r="182" spans="1:22" s="97" customFormat="1" ht="12.75" x14ac:dyDescent="0.2">
      <c r="A182" s="88"/>
      <c r="B182" s="89">
        <v>180</v>
      </c>
      <c r="C182" s="269"/>
      <c r="D182" s="270"/>
      <c r="E182" s="271"/>
      <c r="F182" s="269"/>
      <c r="G182" s="272"/>
      <c r="H182" s="271"/>
      <c r="I182" s="273"/>
      <c r="J182" s="275"/>
      <c r="K182" s="318">
        <v>180</v>
      </c>
      <c r="L182" s="274"/>
      <c r="M182" s="283" t="str">
        <f t="shared" si="16"/>
        <v/>
      </c>
      <c r="N182" s="284" t="str">
        <f t="shared" si="17"/>
        <v/>
      </c>
      <c r="O182" s="285" t="str">
        <f t="shared" si="18"/>
        <v/>
      </c>
      <c r="P182" s="283" t="str">
        <f t="shared" si="19"/>
        <v/>
      </c>
      <c r="Q182" s="286" t="str">
        <f t="shared" si="20"/>
        <v/>
      </c>
      <c r="R182" s="285" t="str">
        <f t="shared" si="21"/>
        <v/>
      </c>
      <c r="S182" s="98"/>
      <c r="T182" s="99"/>
      <c r="U182" s="287" t="str">
        <f t="shared" si="22"/>
        <v/>
      </c>
      <c r="V182" s="287" t="str">
        <f t="shared" si="23"/>
        <v/>
      </c>
    </row>
    <row r="183" spans="1:22" s="97" customFormat="1" ht="12.75" x14ac:dyDescent="0.2">
      <c r="A183" s="88"/>
      <c r="B183" s="89">
        <v>181</v>
      </c>
      <c r="C183" s="269"/>
      <c r="D183" s="270"/>
      <c r="E183" s="271"/>
      <c r="F183" s="269"/>
      <c r="G183" s="272"/>
      <c r="H183" s="271"/>
      <c r="I183" s="273"/>
      <c r="J183" s="275"/>
      <c r="K183" s="318">
        <v>181</v>
      </c>
      <c r="L183" s="274"/>
      <c r="M183" s="283" t="str">
        <f t="shared" si="16"/>
        <v/>
      </c>
      <c r="N183" s="284" t="str">
        <f t="shared" si="17"/>
        <v/>
      </c>
      <c r="O183" s="285" t="str">
        <f t="shared" si="18"/>
        <v/>
      </c>
      <c r="P183" s="283" t="str">
        <f t="shared" si="19"/>
        <v/>
      </c>
      <c r="Q183" s="286" t="str">
        <f t="shared" si="20"/>
        <v/>
      </c>
      <c r="R183" s="285" t="str">
        <f t="shared" si="21"/>
        <v/>
      </c>
      <c r="S183" s="98"/>
      <c r="T183" s="99"/>
      <c r="U183" s="287" t="str">
        <f t="shared" si="22"/>
        <v/>
      </c>
      <c r="V183" s="287" t="str">
        <f t="shared" si="23"/>
        <v/>
      </c>
    </row>
    <row r="184" spans="1:22" s="97" customFormat="1" ht="12.75" x14ac:dyDescent="0.2">
      <c r="A184" s="88"/>
      <c r="B184" s="89">
        <v>182</v>
      </c>
      <c r="C184" s="269"/>
      <c r="D184" s="270"/>
      <c r="E184" s="271"/>
      <c r="F184" s="269"/>
      <c r="G184" s="272"/>
      <c r="H184" s="271"/>
      <c r="I184" s="273"/>
      <c r="J184" s="275"/>
      <c r="K184" s="318">
        <v>182</v>
      </c>
      <c r="L184" s="274"/>
      <c r="M184" s="283" t="str">
        <f t="shared" si="16"/>
        <v/>
      </c>
      <c r="N184" s="284" t="str">
        <f t="shared" si="17"/>
        <v/>
      </c>
      <c r="O184" s="285" t="str">
        <f t="shared" si="18"/>
        <v/>
      </c>
      <c r="P184" s="283" t="str">
        <f t="shared" si="19"/>
        <v/>
      </c>
      <c r="Q184" s="286" t="str">
        <f t="shared" si="20"/>
        <v/>
      </c>
      <c r="R184" s="285" t="str">
        <f t="shared" si="21"/>
        <v/>
      </c>
      <c r="S184" s="98"/>
      <c r="T184" s="99"/>
      <c r="U184" s="287" t="str">
        <f t="shared" si="22"/>
        <v/>
      </c>
      <c r="V184" s="287" t="str">
        <f t="shared" si="23"/>
        <v/>
      </c>
    </row>
    <row r="185" spans="1:22" s="97" customFormat="1" ht="12.75" x14ac:dyDescent="0.2">
      <c r="A185" s="88"/>
      <c r="B185" s="89">
        <v>183</v>
      </c>
      <c r="C185" s="269"/>
      <c r="D185" s="270"/>
      <c r="E185" s="271"/>
      <c r="F185" s="269"/>
      <c r="G185" s="272"/>
      <c r="H185" s="271"/>
      <c r="I185" s="273"/>
      <c r="J185" s="275"/>
      <c r="K185" s="318">
        <v>183</v>
      </c>
      <c r="L185" s="274"/>
      <c r="M185" s="283" t="str">
        <f t="shared" si="16"/>
        <v/>
      </c>
      <c r="N185" s="284" t="str">
        <f t="shared" si="17"/>
        <v/>
      </c>
      <c r="O185" s="285" t="str">
        <f t="shared" si="18"/>
        <v/>
      </c>
      <c r="P185" s="283" t="str">
        <f t="shared" si="19"/>
        <v/>
      </c>
      <c r="Q185" s="286" t="str">
        <f t="shared" si="20"/>
        <v/>
      </c>
      <c r="R185" s="285" t="str">
        <f t="shared" si="21"/>
        <v/>
      </c>
      <c r="S185" s="98"/>
      <c r="T185" s="99"/>
      <c r="U185" s="287" t="str">
        <f t="shared" si="22"/>
        <v/>
      </c>
      <c r="V185" s="287" t="str">
        <f t="shared" si="23"/>
        <v/>
      </c>
    </row>
    <row r="186" spans="1:22" s="97" customFormat="1" ht="12.75" x14ac:dyDescent="0.2">
      <c r="A186" s="88"/>
      <c r="B186" s="89">
        <v>184</v>
      </c>
      <c r="C186" s="269"/>
      <c r="D186" s="270"/>
      <c r="E186" s="271"/>
      <c r="F186" s="269"/>
      <c r="G186" s="272"/>
      <c r="H186" s="271"/>
      <c r="I186" s="273"/>
      <c r="J186" s="275"/>
      <c r="K186" s="318">
        <v>184</v>
      </c>
      <c r="L186" s="274"/>
      <c r="M186" s="283" t="str">
        <f t="shared" si="16"/>
        <v/>
      </c>
      <c r="N186" s="284" t="str">
        <f t="shared" si="17"/>
        <v/>
      </c>
      <c r="O186" s="285" t="str">
        <f t="shared" si="18"/>
        <v/>
      </c>
      <c r="P186" s="283" t="str">
        <f t="shared" si="19"/>
        <v/>
      </c>
      <c r="Q186" s="286" t="str">
        <f t="shared" si="20"/>
        <v/>
      </c>
      <c r="R186" s="285" t="str">
        <f t="shared" si="21"/>
        <v/>
      </c>
      <c r="S186" s="98"/>
      <c r="T186" s="99"/>
      <c r="U186" s="287" t="str">
        <f t="shared" si="22"/>
        <v/>
      </c>
      <c r="V186" s="287" t="str">
        <f t="shared" si="23"/>
        <v/>
      </c>
    </row>
    <row r="187" spans="1:22" s="97" customFormat="1" ht="12.75" x14ac:dyDescent="0.2">
      <c r="A187" s="88"/>
      <c r="B187" s="89">
        <v>185</v>
      </c>
      <c r="C187" s="269"/>
      <c r="D187" s="270"/>
      <c r="E187" s="271"/>
      <c r="F187" s="269"/>
      <c r="G187" s="272"/>
      <c r="H187" s="271"/>
      <c r="I187" s="273"/>
      <c r="J187" s="275"/>
      <c r="K187" s="318">
        <v>185</v>
      </c>
      <c r="L187" s="274"/>
      <c r="M187" s="283" t="str">
        <f t="shared" si="16"/>
        <v/>
      </c>
      <c r="N187" s="284" t="str">
        <f t="shared" si="17"/>
        <v/>
      </c>
      <c r="O187" s="285" t="str">
        <f t="shared" si="18"/>
        <v/>
      </c>
      <c r="P187" s="283" t="str">
        <f t="shared" si="19"/>
        <v/>
      </c>
      <c r="Q187" s="286" t="str">
        <f t="shared" si="20"/>
        <v/>
      </c>
      <c r="R187" s="285" t="str">
        <f t="shared" si="21"/>
        <v/>
      </c>
      <c r="S187" s="98"/>
      <c r="T187" s="99"/>
      <c r="U187" s="287" t="str">
        <f t="shared" si="22"/>
        <v/>
      </c>
      <c r="V187" s="287" t="str">
        <f t="shared" si="23"/>
        <v/>
      </c>
    </row>
    <row r="188" spans="1:22" s="97" customFormat="1" ht="12.75" x14ac:dyDescent="0.2">
      <c r="A188" s="88"/>
      <c r="B188" s="89">
        <v>186</v>
      </c>
      <c r="C188" s="269"/>
      <c r="D188" s="270"/>
      <c r="E188" s="271"/>
      <c r="F188" s="269"/>
      <c r="G188" s="272"/>
      <c r="H188" s="271"/>
      <c r="I188" s="273"/>
      <c r="J188" s="275"/>
      <c r="K188" s="318">
        <v>186</v>
      </c>
      <c r="L188" s="274"/>
      <c r="M188" s="283" t="str">
        <f t="shared" si="16"/>
        <v/>
      </c>
      <c r="N188" s="284" t="str">
        <f t="shared" si="17"/>
        <v/>
      </c>
      <c r="O188" s="285" t="str">
        <f t="shared" si="18"/>
        <v/>
      </c>
      <c r="P188" s="283" t="str">
        <f t="shared" si="19"/>
        <v/>
      </c>
      <c r="Q188" s="286" t="str">
        <f t="shared" si="20"/>
        <v/>
      </c>
      <c r="R188" s="285" t="str">
        <f t="shared" si="21"/>
        <v/>
      </c>
      <c r="S188" s="98"/>
      <c r="T188" s="99"/>
      <c r="U188" s="287" t="str">
        <f t="shared" si="22"/>
        <v/>
      </c>
      <c r="V188" s="287" t="str">
        <f t="shared" si="23"/>
        <v/>
      </c>
    </row>
    <row r="189" spans="1:22" s="97" customFormat="1" ht="12.75" x14ac:dyDescent="0.2">
      <c r="A189" s="88"/>
      <c r="B189" s="89">
        <v>187</v>
      </c>
      <c r="C189" s="269"/>
      <c r="D189" s="270"/>
      <c r="E189" s="271"/>
      <c r="F189" s="269"/>
      <c r="G189" s="272"/>
      <c r="H189" s="271"/>
      <c r="I189" s="273"/>
      <c r="J189" s="275"/>
      <c r="K189" s="318">
        <v>187</v>
      </c>
      <c r="L189" s="274"/>
      <c r="M189" s="283" t="str">
        <f t="shared" si="16"/>
        <v/>
      </c>
      <c r="N189" s="284" t="str">
        <f t="shared" si="17"/>
        <v/>
      </c>
      <c r="O189" s="285" t="str">
        <f t="shared" si="18"/>
        <v/>
      </c>
      <c r="P189" s="283" t="str">
        <f t="shared" si="19"/>
        <v/>
      </c>
      <c r="Q189" s="286" t="str">
        <f t="shared" si="20"/>
        <v/>
      </c>
      <c r="R189" s="285" t="str">
        <f t="shared" si="21"/>
        <v/>
      </c>
      <c r="S189" s="98"/>
      <c r="T189" s="99"/>
      <c r="U189" s="287" t="str">
        <f t="shared" si="22"/>
        <v/>
      </c>
      <c r="V189" s="287" t="str">
        <f t="shared" si="23"/>
        <v/>
      </c>
    </row>
    <row r="190" spans="1:22" s="97" customFormat="1" ht="12.75" x14ac:dyDescent="0.2">
      <c r="A190" s="88"/>
      <c r="B190" s="89">
        <v>188</v>
      </c>
      <c r="C190" s="269"/>
      <c r="D190" s="270"/>
      <c r="E190" s="271"/>
      <c r="F190" s="269"/>
      <c r="G190" s="272"/>
      <c r="H190" s="271"/>
      <c r="I190" s="273"/>
      <c r="J190" s="275"/>
      <c r="K190" s="318">
        <v>188</v>
      </c>
      <c r="L190" s="274"/>
      <c r="M190" s="283" t="str">
        <f t="shared" si="16"/>
        <v/>
      </c>
      <c r="N190" s="284" t="str">
        <f t="shared" si="17"/>
        <v/>
      </c>
      <c r="O190" s="285" t="str">
        <f t="shared" si="18"/>
        <v/>
      </c>
      <c r="P190" s="283" t="str">
        <f t="shared" si="19"/>
        <v/>
      </c>
      <c r="Q190" s="286" t="str">
        <f t="shared" si="20"/>
        <v/>
      </c>
      <c r="R190" s="285" t="str">
        <f t="shared" si="21"/>
        <v/>
      </c>
      <c r="S190" s="98"/>
      <c r="T190" s="99"/>
      <c r="U190" s="287" t="str">
        <f t="shared" si="22"/>
        <v/>
      </c>
      <c r="V190" s="287" t="str">
        <f t="shared" si="23"/>
        <v/>
      </c>
    </row>
    <row r="191" spans="1:22" s="97" customFormat="1" ht="12.75" x14ac:dyDescent="0.2">
      <c r="A191" s="88"/>
      <c r="B191" s="89">
        <v>189</v>
      </c>
      <c r="C191" s="269"/>
      <c r="D191" s="270"/>
      <c r="E191" s="271"/>
      <c r="F191" s="269"/>
      <c r="G191" s="272"/>
      <c r="H191" s="271"/>
      <c r="I191" s="273"/>
      <c r="J191" s="275"/>
      <c r="K191" s="318">
        <v>189</v>
      </c>
      <c r="L191" s="274"/>
      <c r="M191" s="283" t="str">
        <f t="shared" si="16"/>
        <v/>
      </c>
      <c r="N191" s="284" t="str">
        <f t="shared" si="17"/>
        <v/>
      </c>
      <c r="O191" s="285" t="str">
        <f t="shared" si="18"/>
        <v/>
      </c>
      <c r="P191" s="283" t="str">
        <f t="shared" si="19"/>
        <v/>
      </c>
      <c r="Q191" s="286" t="str">
        <f t="shared" si="20"/>
        <v/>
      </c>
      <c r="R191" s="285" t="str">
        <f t="shared" si="21"/>
        <v/>
      </c>
      <c r="S191" s="98"/>
      <c r="T191" s="99"/>
      <c r="U191" s="287" t="str">
        <f t="shared" si="22"/>
        <v/>
      </c>
      <c r="V191" s="287" t="str">
        <f t="shared" si="23"/>
        <v/>
      </c>
    </row>
    <row r="192" spans="1:22" s="97" customFormat="1" ht="12.75" x14ac:dyDescent="0.2">
      <c r="A192" s="88"/>
      <c r="B192" s="89">
        <v>190</v>
      </c>
      <c r="C192" s="269"/>
      <c r="D192" s="270"/>
      <c r="E192" s="271"/>
      <c r="F192" s="269"/>
      <c r="G192" s="272"/>
      <c r="H192" s="271"/>
      <c r="I192" s="273"/>
      <c r="J192" s="275"/>
      <c r="K192" s="318">
        <v>190</v>
      </c>
      <c r="L192" s="274"/>
      <c r="M192" s="283" t="str">
        <f t="shared" si="16"/>
        <v/>
      </c>
      <c r="N192" s="284" t="str">
        <f t="shared" si="17"/>
        <v/>
      </c>
      <c r="O192" s="285" t="str">
        <f t="shared" si="18"/>
        <v/>
      </c>
      <c r="P192" s="283" t="str">
        <f t="shared" si="19"/>
        <v/>
      </c>
      <c r="Q192" s="286" t="str">
        <f t="shared" si="20"/>
        <v/>
      </c>
      <c r="R192" s="285" t="str">
        <f t="shared" si="21"/>
        <v/>
      </c>
      <c r="S192" s="98"/>
      <c r="T192" s="99"/>
      <c r="U192" s="287" t="str">
        <f t="shared" si="22"/>
        <v/>
      </c>
      <c r="V192" s="287" t="str">
        <f t="shared" si="23"/>
        <v/>
      </c>
    </row>
    <row r="193" spans="1:22" s="97" customFormat="1" ht="12.75" x14ac:dyDescent="0.2">
      <c r="A193" s="88"/>
      <c r="B193" s="89">
        <v>191</v>
      </c>
      <c r="C193" s="269"/>
      <c r="D193" s="270"/>
      <c r="E193" s="271"/>
      <c r="F193" s="269"/>
      <c r="G193" s="272"/>
      <c r="H193" s="271"/>
      <c r="I193" s="273"/>
      <c r="J193" s="275"/>
      <c r="K193" s="318">
        <v>191</v>
      </c>
      <c r="L193" s="274"/>
      <c r="M193" s="283" t="str">
        <f t="shared" si="16"/>
        <v/>
      </c>
      <c r="N193" s="284" t="str">
        <f t="shared" si="17"/>
        <v/>
      </c>
      <c r="O193" s="285" t="str">
        <f t="shared" si="18"/>
        <v/>
      </c>
      <c r="P193" s="283" t="str">
        <f t="shared" si="19"/>
        <v/>
      </c>
      <c r="Q193" s="286" t="str">
        <f t="shared" si="20"/>
        <v/>
      </c>
      <c r="R193" s="285" t="str">
        <f t="shared" si="21"/>
        <v/>
      </c>
      <c r="S193" s="98"/>
      <c r="T193" s="99"/>
      <c r="U193" s="287" t="str">
        <f t="shared" si="22"/>
        <v/>
      </c>
      <c r="V193" s="287" t="str">
        <f t="shared" si="23"/>
        <v/>
      </c>
    </row>
    <row r="194" spans="1:22" s="97" customFormat="1" ht="12.75" x14ac:dyDescent="0.2">
      <c r="A194" s="88"/>
      <c r="B194" s="89">
        <v>192</v>
      </c>
      <c r="C194" s="269"/>
      <c r="D194" s="270"/>
      <c r="E194" s="271"/>
      <c r="F194" s="269"/>
      <c r="G194" s="272"/>
      <c r="H194" s="271"/>
      <c r="I194" s="273"/>
      <c r="J194" s="275"/>
      <c r="K194" s="318">
        <v>192</v>
      </c>
      <c r="L194" s="274"/>
      <c r="M194" s="283" t="str">
        <f t="shared" si="16"/>
        <v/>
      </c>
      <c r="N194" s="284" t="str">
        <f t="shared" si="17"/>
        <v/>
      </c>
      <c r="O194" s="285" t="str">
        <f t="shared" si="18"/>
        <v/>
      </c>
      <c r="P194" s="283" t="str">
        <f t="shared" si="19"/>
        <v/>
      </c>
      <c r="Q194" s="286" t="str">
        <f t="shared" si="20"/>
        <v/>
      </c>
      <c r="R194" s="285" t="str">
        <f t="shared" si="21"/>
        <v/>
      </c>
      <c r="S194" s="98"/>
      <c r="T194" s="99"/>
      <c r="U194" s="287" t="str">
        <f t="shared" si="22"/>
        <v/>
      </c>
      <c r="V194" s="287" t="str">
        <f t="shared" si="23"/>
        <v/>
      </c>
    </row>
    <row r="195" spans="1:22" s="97" customFormat="1" ht="12.75" x14ac:dyDescent="0.2">
      <c r="A195" s="88"/>
      <c r="B195" s="89">
        <v>193</v>
      </c>
      <c r="C195" s="269"/>
      <c r="D195" s="270"/>
      <c r="E195" s="271"/>
      <c r="F195" s="269"/>
      <c r="G195" s="272"/>
      <c r="H195" s="271"/>
      <c r="I195" s="273"/>
      <c r="J195" s="275"/>
      <c r="K195" s="318">
        <v>193</v>
      </c>
      <c r="L195" s="274"/>
      <c r="M195" s="283" t="str">
        <f t="shared" ref="M195:M253" si="24">IF($L195&gt;0,(VLOOKUP($L195,$B$2:$J$2601,2,)),"")</f>
        <v/>
      </c>
      <c r="N195" s="284" t="str">
        <f t="shared" ref="N195:N253" si="25">IF($L195&gt;0,(VLOOKUP($L195,$B$2:$J$2601,3,)),"")</f>
        <v/>
      </c>
      <c r="O195" s="285" t="str">
        <f t="shared" ref="O195:O253" si="26">IF($L195&gt;0,(VLOOKUP($L195,$B$2:$J$2601,4,)),"")</f>
        <v/>
      </c>
      <c r="P195" s="283" t="str">
        <f t="shared" ref="P195:P253" si="27">IF($L195&gt;0,(VLOOKUP($L195,$B$2:$J$2601,5,)),"")</f>
        <v/>
      </c>
      <c r="Q195" s="286" t="str">
        <f t="shared" ref="Q195:Q253" si="28">IF($L195&gt;0,(VLOOKUP($L195,$B$2:$J$2601,6,)),"")</f>
        <v/>
      </c>
      <c r="R195" s="285" t="str">
        <f t="shared" ref="R195:R253" si="29">IF($L195&gt;0,(VLOOKUP($L195,$B$2:$J$2601,7,)),"")</f>
        <v/>
      </c>
      <c r="S195" s="98"/>
      <c r="T195" s="99"/>
      <c r="U195" s="287" t="str">
        <f t="shared" ref="U195:U253" si="30">IF($L195&gt;0,(VLOOKUP($L195,$B$2:$J$2601,8,)),"")</f>
        <v/>
      </c>
      <c r="V195" s="287" t="str">
        <f t="shared" ref="V195:V253" si="31">IF($L195&gt;0,(VLOOKUP($L195,$B$2:$J$2601,9,)),"")</f>
        <v/>
      </c>
    </row>
    <row r="196" spans="1:22" s="97" customFormat="1" ht="12.75" x14ac:dyDescent="0.2">
      <c r="A196" s="88"/>
      <c r="B196" s="89">
        <v>194</v>
      </c>
      <c r="C196" s="269"/>
      <c r="D196" s="270"/>
      <c r="E196" s="271"/>
      <c r="F196" s="269"/>
      <c r="G196" s="272"/>
      <c r="H196" s="271"/>
      <c r="I196" s="273"/>
      <c r="J196" s="275"/>
      <c r="K196" s="318">
        <v>194</v>
      </c>
      <c r="L196" s="274"/>
      <c r="M196" s="283" t="str">
        <f t="shared" si="24"/>
        <v/>
      </c>
      <c r="N196" s="284" t="str">
        <f t="shared" si="25"/>
        <v/>
      </c>
      <c r="O196" s="285" t="str">
        <f t="shared" si="26"/>
        <v/>
      </c>
      <c r="P196" s="283" t="str">
        <f t="shared" si="27"/>
        <v/>
      </c>
      <c r="Q196" s="286" t="str">
        <f t="shared" si="28"/>
        <v/>
      </c>
      <c r="R196" s="285" t="str">
        <f t="shared" si="29"/>
        <v/>
      </c>
      <c r="S196" s="98"/>
      <c r="T196" s="99"/>
      <c r="U196" s="287" t="str">
        <f t="shared" si="30"/>
        <v/>
      </c>
      <c r="V196" s="287" t="str">
        <f t="shared" si="31"/>
        <v/>
      </c>
    </row>
    <row r="197" spans="1:22" s="97" customFormat="1" ht="12.75" x14ac:dyDescent="0.2">
      <c r="A197" s="88"/>
      <c r="B197" s="89">
        <v>195</v>
      </c>
      <c r="C197" s="269"/>
      <c r="D197" s="270"/>
      <c r="E197" s="271"/>
      <c r="F197" s="269"/>
      <c r="G197" s="272"/>
      <c r="H197" s="271"/>
      <c r="I197" s="273"/>
      <c r="J197" s="275"/>
      <c r="K197" s="318">
        <v>195</v>
      </c>
      <c r="L197" s="274"/>
      <c r="M197" s="283" t="str">
        <f t="shared" si="24"/>
        <v/>
      </c>
      <c r="N197" s="284" t="str">
        <f t="shared" si="25"/>
        <v/>
      </c>
      <c r="O197" s="285" t="str">
        <f t="shared" si="26"/>
        <v/>
      </c>
      <c r="P197" s="283" t="str">
        <f t="shared" si="27"/>
        <v/>
      </c>
      <c r="Q197" s="286" t="str">
        <f t="shared" si="28"/>
        <v/>
      </c>
      <c r="R197" s="285" t="str">
        <f t="shared" si="29"/>
        <v/>
      </c>
      <c r="S197" s="98"/>
      <c r="T197" s="99"/>
      <c r="U197" s="287" t="str">
        <f t="shared" si="30"/>
        <v/>
      </c>
      <c r="V197" s="287" t="str">
        <f t="shared" si="31"/>
        <v/>
      </c>
    </row>
    <row r="198" spans="1:22" s="97" customFormat="1" ht="12.75" x14ac:dyDescent="0.2">
      <c r="A198" s="88"/>
      <c r="B198" s="89">
        <v>196</v>
      </c>
      <c r="C198" s="269"/>
      <c r="D198" s="270"/>
      <c r="E198" s="271"/>
      <c r="F198" s="269"/>
      <c r="G198" s="272"/>
      <c r="H198" s="271"/>
      <c r="I198" s="273"/>
      <c r="J198" s="275"/>
      <c r="K198" s="318">
        <v>196</v>
      </c>
      <c r="L198" s="274"/>
      <c r="M198" s="283" t="str">
        <f t="shared" si="24"/>
        <v/>
      </c>
      <c r="N198" s="284" t="str">
        <f t="shared" si="25"/>
        <v/>
      </c>
      <c r="O198" s="285" t="str">
        <f t="shared" si="26"/>
        <v/>
      </c>
      <c r="P198" s="283" t="str">
        <f t="shared" si="27"/>
        <v/>
      </c>
      <c r="Q198" s="286" t="str">
        <f t="shared" si="28"/>
        <v/>
      </c>
      <c r="R198" s="285" t="str">
        <f t="shared" si="29"/>
        <v/>
      </c>
      <c r="S198" s="98"/>
      <c r="T198" s="99"/>
      <c r="U198" s="287" t="str">
        <f t="shared" si="30"/>
        <v/>
      </c>
      <c r="V198" s="287" t="str">
        <f t="shared" si="31"/>
        <v/>
      </c>
    </row>
    <row r="199" spans="1:22" s="97" customFormat="1" ht="12.75" x14ac:dyDescent="0.2">
      <c r="A199" s="88"/>
      <c r="B199" s="89">
        <v>197</v>
      </c>
      <c r="C199" s="269"/>
      <c r="D199" s="270"/>
      <c r="E199" s="271"/>
      <c r="F199" s="269"/>
      <c r="G199" s="272"/>
      <c r="H199" s="271"/>
      <c r="I199" s="273"/>
      <c r="J199" s="275"/>
      <c r="K199" s="318">
        <v>197</v>
      </c>
      <c r="L199" s="274"/>
      <c r="M199" s="283" t="str">
        <f t="shared" si="24"/>
        <v/>
      </c>
      <c r="N199" s="284" t="str">
        <f t="shared" si="25"/>
        <v/>
      </c>
      <c r="O199" s="285" t="str">
        <f t="shared" si="26"/>
        <v/>
      </c>
      <c r="P199" s="283" t="str">
        <f t="shared" si="27"/>
        <v/>
      </c>
      <c r="Q199" s="286" t="str">
        <f t="shared" si="28"/>
        <v/>
      </c>
      <c r="R199" s="285" t="str">
        <f t="shared" si="29"/>
        <v/>
      </c>
      <c r="S199" s="98"/>
      <c r="T199" s="99"/>
      <c r="U199" s="287" t="str">
        <f t="shared" si="30"/>
        <v/>
      </c>
      <c r="V199" s="287" t="str">
        <f t="shared" si="31"/>
        <v/>
      </c>
    </row>
    <row r="200" spans="1:22" s="97" customFormat="1" ht="12.75" x14ac:dyDescent="0.2">
      <c r="A200" s="88"/>
      <c r="B200" s="89">
        <v>198</v>
      </c>
      <c r="C200" s="269"/>
      <c r="D200" s="270"/>
      <c r="E200" s="271"/>
      <c r="F200" s="269"/>
      <c r="G200" s="272"/>
      <c r="H200" s="271"/>
      <c r="I200" s="273"/>
      <c r="J200" s="275"/>
      <c r="K200" s="318">
        <v>198</v>
      </c>
      <c r="L200" s="274"/>
      <c r="M200" s="283" t="str">
        <f t="shared" si="24"/>
        <v/>
      </c>
      <c r="N200" s="284" t="str">
        <f t="shared" si="25"/>
        <v/>
      </c>
      <c r="O200" s="285" t="str">
        <f t="shared" si="26"/>
        <v/>
      </c>
      <c r="P200" s="283" t="str">
        <f t="shared" si="27"/>
        <v/>
      </c>
      <c r="Q200" s="286" t="str">
        <f t="shared" si="28"/>
        <v/>
      </c>
      <c r="R200" s="285" t="str">
        <f t="shared" si="29"/>
        <v/>
      </c>
      <c r="S200" s="98"/>
      <c r="T200" s="99"/>
      <c r="U200" s="287" t="str">
        <f t="shared" si="30"/>
        <v/>
      </c>
      <c r="V200" s="287" t="str">
        <f t="shared" si="31"/>
        <v/>
      </c>
    </row>
    <row r="201" spans="1:22" s="97" customFormat="1" ht="12.75" x14ac:dyDescent="0.2">
      <c r="A201" s="88"/>
      <c r="B201" s="89">
        <v>199</v>
      </c>
      <c r="C201" s="269"/>
      <c r="D201" s="270"/>
      <c r="E201" s="271"/>
      <c r="F201" s="269"/>
      <c r="G201" s="272"/>
      <c r="H201" s="271"/>
      <c r="I201" s="273"/>
      <c r="J201" s="275"/>
      <c r="K201" s="318">
        <v>199</v>
      </c>
      <c r="L201" s="274"/>
      <c r="M201" s="283" t="str">
        <f t="shared" si="24"/>
        <v/>
      </c>
      <c r="N201" s="284" t="str">
        <f t="shared" si="25"/>
        <v/>
      </c>
      <c r="O201" s="285" t="str">
        <f t="shared" si="26"/>
        <v/>
      </c>
      <c r="P201" s="283" t="str">
        <f t="shared" si="27"/>
        <v/>
      </c>
      <c r="Q201" s="286" t="str">
        <f t="shared" si="28"/>
        <v/>
      </c>
      <c r="R201" s="285" t="str">
        <f t="shared" si="29"/>
        <v/>
      </c>
      <c r="S201" s="98"/>
      <c r="T201" s="99"/>
      <c r="U201" s="287" t="str">
        <f t="shared" si="30"/>
        <v/>
      </c>
      <c r="V201" s="287" t="str">
        <f t="shared" si="31"/>
        <v/>
      </c>
    </row>
    <row r="202" spans="1:22" s="97" customFormat="1" ht="12.75" x14ac:dyDescent="0.2">
      <c r="A202" s="88"/>
      <c r="B202" s="89">
        <v>200</v>
      </c>
      <c r="C202" s="269"/>
      <c r="D202" s="270"/>
      <c r="E202" s="271"/>
      <c r="F202" s="269"/>
      <c r="G202" s="272"/>
      <c r="H202" s="271"/>
      <c r="I202" s="273"/>
      <c r="J202" s="275"/>
      <c r="K202" s="318">
        <v>200</v>
      </c>
      <c r="L202" s="274"/>
      <c r="M202" s="283" t="str">
        <f t="shared" si="24"/>
        <v/>
      </c>
      <c r="N202" s="284" t="str">
        <f t="shared" si="25"/>
        <v/>
      </c>
      <c r="O202" s="285" t="str">
        <f t="shared" si="26"/>
        <v/>
      </c>
      <c r="P202" s="283" t="str">
        <f t="shared" si="27"/>
        <v/>
      </c>
      <c r="Q202" s="286" t="str">
        <f t="shared" si="28"/>
        <v/>
      </c>
      <c r="R202" s="285" t="str">
        <f t="shared" si="29"/>
        <v/>
      </c>
      <c r="S202" s="98"/>
      <c r="T202" s="99"/>
      <c r="U202" s="287" t="str">
        <f t="shared" si="30"/>
        <v/>
      </c>
      <c r="V202" s="287" t="str">
        <f t="shared" si="31"/>
        <v/>
      </c>
    </row>
    <row r="203" spans="1:22" s="97" customFormat="1" ht="12.75" x14ac:dyDescent="0.2">
      <c r="A203" s="88"/>
      <c r="B203" s="89">
        <v>201</v>
      </c>
      <c r="C203" s="269"/>
      <c r="D203" s="270"/>
      <c r="E203" s="271"/>
      <c r="F203" s="269"/>
      <c r="G203" s="272"/>
      <c r="H203" s="271"/>
      <c r="I203" s="273"/>
      <c r="J203" s="275"/>
      <c r="K203" s="318">
        <v>201</v>
      </c>
      <c r="L203" s="274"/>
      <c r="M203" s="283" t="str">
        <f t="shared" si="24"/>
        <v/>
      </c>
      <c r="N203" s="284" t="str">
        <f t="shared" si="25"/>
        <v/>
      </c>
      <c r="O203" s="285" t="str">
        <f t="shared" si="26"/>
        <v/>
      </c>
      <c r="P203" s="283" t="str">
        <f t="shared" si="27"/>
        <v/>
      </c>
      <c r="Q203" s="286" t="str">
        <f t="shared" si="28"/>
        <v/>
      </c>
      <c r="R203" s="285" t="str">
        <f t="shared" si="29"/>
        <v/>
      </c>
      <c r="S203" s="98"/>
      <c r="T203" s="99"/>
      <c r="U203" s="287" t="str">
        <f t="shared" si="30"/>
        <v/>
      </c>
      <c r="V203" s="287" t="str">
        <f t="shared" si="31"/>
        <v/>
      </c>
    </row>
    <row r="204" spans="1:22" s="97" customFormat="1" ht="12.75" x14ac:dyDescent="0.2">
      <c r="A204" s="88"/>
      <c r="B204" s="89">
        <v>202</v>
      </c>
      <c r="C204" s="269"/>
      <c r="D204" s="270"/>
      <c r="E204" s="271"/>
      <c r="F204" s="269"/>
      <c r="G204" s="272"/>
      <c r="H204" s="271"/>
      <c r="I204" s="273"/>
      <c r="J204" s="275"/>
      <c r="K204" s="318">
        <v>202</v>
      </c>
      <c r="L204" s="274"/>
      <c r="M204" s="283" t="str">
        <f t="shared" si="24"/>
        <v/>
      </c>
      <c r="N204" s="284" t="str">
        <f t="shared" si="25"/>
        <v/>
      </c>
      <c r="O204" s="285" t="str">
        <f t="shared" si="26"/>
        <v/>
      </c>
      <c r="P204" s="283" t="str">
        <f t="shared" si="27"/>
        <v/>
      </c>
      <c r="Q204" s="286" t="str">
        <f t="shared" si="28"/>
        <v/>
      </c>
      <c r="R204" s="285" t="str">
        <f t="shared" si="29"/>
        <v/>
      </c>
      <c r="S204" s="98"/>
      <c r="T204" s="99"/>
      <c r="U204" s="287" t="str">
        <f t="shared" si="30"/>
        <v/>
      </c>
      <c r="V204" s="287" t="str">
        <f t="shared" si="31"/>
        <v/>
      </c>
    </row>
    <row r="205" spans="1:22" s="97" customFormat="1" ht="12.75" x14ac:dyDescent="0.2">
      <c r="A205" s="88"/>
      <c r="B205" s="89">
        <v>203</v>
      </c>
      <c r="C205" s="269"/>
      <c r="D205" s="270"/>
      <c r="E205" s="271"/>
      <c r="F205" s="269"/>
      <c r="G205" s="272"/>
      <c r="H205" s="271"/>
      <c r="I205" s="273"/>
      <c r="J205" s="275"/>
      <c r="K205" s="318">
        <v>203</v>
      </c>
      <c r="L205" s="274"/>
      <c r="M205" s="283" t="str">
        <f t="shared" si="24"/>
        <v/>
      </c>
      <c r="N205" s="284" t="str">
        <f t="shared" si="25"/>
        <v/>
      </c>
      <c r="O205" s="285" t="str">
        <f t="shared" si="26"/>
        <v/>
      </c>
      <c r="P205" s="283" t="str">
        <f t="shared" si="27"/>
        <v/>
      </c>
      <c r="Q205" s="286" t="str">
        <f t="shared" si="28"/>
        <v/>
      </c>
      <c r="R205" s="285" t="str">
        <f t="shared" si="29"/>
        <v/>
      </c>
      <c r="S205" s="98"/>
      <c r="T205" s="99"/>
      <c r="U205" s="287" t="str">
        <f t="shared" si="30"/>
        <v/>
      </c>
      <c r="V205" s="287" t="str">
        <f t="shared" si="31"/>
        <v/>
      </c>
    </row>
    <row r="206" spans="1:22" s="97" customFormat="1" ht="12.75" x14ac:dyDescent="0.2">
      <c r="A206" s="88"/>
      <c r="B206" s="89">
        <v>204</v>
      </c>
      <c r="C206" s="269"/>
      <c r="D206" s="270"/>
      <c r="E206" s="271"/>
      <c r="F206" s="269"/>
      <c r="G206" s="272"/>
      <c r="H206" s="271"/>
      <c r="I206" s="273"/>
      <c r="J206" s="276"/>
      <c r="K206" s="318">
        <v>204</v>
      </c>
      <c r="L206" s="274"/>
      <c r="M206" s="283" t="str">
        <f t="shared" si="24"/>
        <v/>
      </c>
      <c r="N206" s="284" t="str">
        <f t="shared" si="25"/>
        <v/>
      </c>
      <c r="O206" s="285" t="str">
        <f t="shared" si="26"/>
        <v/>
      </c>
      <c r="P206" s="283" t="str">
        <f t="shared" si="27"/>
        <v/>
      </c>
      <c r="Q206" s="286" t="str">
        <f t="shared" si="28"/>
        <v/>
      </c>
      <c r="R206" s="285" t="str">
        <f t="shared" si="29"/>
        <v/>
      </c>
      <c r="S206" s="98"/>
      <c r="T206" s="99"/>
      <c r="U206" s="287" t="str">
        <f t="shared" si="30"/>
        <v/>
      </c>
      <c r="V206" s="287" t="str">
        <f t="shared" si="31"/>
        <v/>
      </c>
    </row>
    <row r="207" spans="1:22" s="97" customFormat="1" ht="12.75" x14ac:dyDescent="0.2">
      <c r="A207" s="88"/>
      <c r="B207" s="89">
        <v>205</v>
      </c>
      <c r="C207" s="269"/>
      <c r="D207" s="270"/>
      <c r="E207" s="271"/>
      <c r="F207" s="269"/>
      <c r="G207" s="272"/>
      <c r="H207" s="271"/>
      <c r="I207" s="273"/>
      <c r="J207" s="275"/>
      <c r="K207" s="318">
        <v>205</v>
      </c>
      <c r="L207" s="274"/>
      <c r="M207" s="283" t="str">
        <f t="shared" si="24"/>
        <v/>
      </c>
      <c r="N207" s="284" t="str">
        <f t="shared" si="25"/>
        <v/>
      </c>
      <c r="O207" s="285" t="str">
        <f t="shared" si="26"/>
        <v/>
      </c>
      <c r="P207" s="283" t="str">
        <f t="shared" si="27"/>
        <v/>
      </c>
      <c r="Q207" s="286" t="str">
        <f t="shared" si="28"/>
        <v/>
      </c>
      <c r="R207" s="285" t="str">
        <f t="shared" si="29"/>
        <v/>
      </c>
      <c r="S207" s="98"/>
      <c r="T207" s="99"/>
      <c r="U207" s="287" t="str">
        <f t="shared" si="30"/>
        <v/>
      </c>
      <c r="V207" s="287" t="str">
        <f t="shared" si="31"/>
        <v/>
      </c>
    </row>
    <row r="208" spans="1:22" s="97" customFormat="1" ht="12.75" x14ac:dyDescent="0.2">
      <c r="A208" s="88"/>
      <c r="B208" s="89">
        <v>206</v>
      </c>
      <c r="C208" s="269"/>
      <c r="D208" s="270"/>
      <c r="E208" s="271"/>
      <c r="F208" s="269"/>
      <c r="G208" s="272"/>
      <c r="H208" s="271"/>
      <c r="I208" s="273"/>
      <c r="J208" s="275"/>
      <c r="K208" s="318">
        <v>206</v>
      </c>
      <c r="L208" s="274"/>
      <c r="M208" s="283" t="str">
        <f t="shared" si="24"/>
        <v/>
      </c>
      <c r="N208" s="284" t="str">
        <f t="shared" si="25"/>
        <v/>
      </c>
      <c r="O208" s="285" t="str">
        <f t="shared" si="26"/>
        <v/>
      </c>
      <c r="P208" s="283" t="str">
        <f t="shared" si="27"/>
        <v/>
      </c>
      <c r="Q208" s="286" t="str">
        <f t="shared" si="28"/>
        <v/>
      </c>
      <c r="R208" s="285" t="str">
        <f t="shared" si="29"/>
        <v/>
      </c>
      <c r="S208" s="98"/>
      <c r="T208" s="99"/>
      <c r="U208" s="287" t="str">
        <f t="shared" si="30"/>
        <v/>
      </c>
      <c r="V208" s="287" t="str">
        <f t="shared" si="31"/>
        <v/>
      </c>
    </row>
    <row r="209" spans="1:22" s="97" customFormat="1" ht="12.75" x14ac:dyDescent="0.2">
      <c r="A209" s="88"/>
      <c r="B209" s="89">
        <v>207</v>
      </c>
      <c r="C209" s="269"/>
      <c r="D209" s="270"/>
      <c r="E209" s="271"/>
      <c r="F209" s="269"/>
      <c r="G209" s="272"/>
      <c r="H209" s="271"/>
      <c r="I209" s="273"/>
      <c r="J209" s="275"/>
      <c r="K209" s="318">
        <v>207</v>
      </c>
      <c r="L209" s="274"/>
      <c r="M209" s="283" t="str">
        <f t="shared" si="24"/>
        <v/>
      </c>
      <c r="N209" s="284" t="str">
        <f t="shared" si="25"/>
        <v/>
      </c>
      <c r="O209" s="285" t="str">
        <f t="shared" si="26"/>
        <v/>
      </c>
      <c r="P209" s="283" t="str">
        <f t="shared" si="27"/>
        <v/>
      </c>
      <c r="Q209" s="286" t="str">
        <f t="shared" si="28"/>
        <v/>
      </c>
      <c r="R209" s="285" t="str">
        <f t="shared" si="29"/>
        <v/>
      </c>
      <c r="S209" s="98"/>
      <c r="T209" s="99"/>
      <c r="U209" s="287" t="str">
        <f t="shared" si="30"/>
        <v/>
      </c>
      <c r="V209" s="287" t="str">
        <f t="shared" si="31"/>
        <v/>
      </c>
    </row>
    <row r="210" spans="1:22" s="97" customFormat="1" ht="12.75" x14ac:dyDescent="0.2">
      <c r="A210" s="88"/>
      <c r="B210" s="89">
        <v>208</v>
      </c>
      <c r="C210" s="269"/>
      <c r="D210" s="270"/>
      <c r="E210" s="271"/>
      <c r="F210" s="269"/>
      <c r="G210" s="272"/>
      <c r="H210" s="271"/>
      <c r="I210" s="273"/>
      <c r="J210" s="275"/>
      <c r="K210" s="318">
        <v>208</v>
      </c>
      <c r="L210" s="274"/>
      <c r="M210" s="283" t="str">
        <f t="shared" si="24"/>
        <v/>
      </c>
      <c r="N210" s="284" t="str">
        <f t="shared" si="25"/>
        <v/>
      </c>
      <c r="O210" s="285" t="str">
        <f t="shared" si="26"/>
        <v/>
      </c>
      <c r="P210" s="283" t="str">
        <f t="shared" si="27"/>
        <v/>
      </c>
      <c r="Q210" s="286" t="str">
        <f t="shared" si="28"/>
        <v/>
      </c>
      <c r="R210" s="285" t="str">
        <f t="shared" si="29"/>
        <v/>
      </c>
      <c r="S210" s="98"/>
      <c r="T210" s="99"/>
      <c r="U210" s="287" t="str">
        <f t="shared" si="30"/>
        <v/>
      </c>
      <c r="V210" s="287" t="str">
        <f t="shared" si="31"/>
        <v/>
      </c>
    </row>
    <row r="211" spans="1:22" s="97" customFormat="1" ht="12.75" x14ac:dyDescent="0.2">
      <c r="A211" s="88"/>
      <c r="B211" s="89">
        <v>209</v>
      </c>
      <c r="C211" s="269"/>
      <c r="D211" s="270"/>
      <c r="E211" s="271"/>
      <c r="F211" s="269"/>
      <c r="G211" s="272"/>
      <c r="H211" s="271"/>
      <c r="I211" s="273"/>
      <c r="J211" s="275"/>
      <c r="K211" s="318">
        <v>209</v>
      </c>
      <c r="L211" s="274"/>
      <c r="M211" s="283" t="str">
        <f t="shared" si="24"/>
        <v/>
      </c>
      <c r="N211" s="284" t="str">
        <f t="shared" si="25"/>
        <v/>
      </c>
      <c r="O211" s="285" t="str">
        <f t="shared" si="26"/>
        <v/>
      </c>
      <c r="P211" s="283" t="str">
        <f t="shared" si="27"/>
        <v/>
      </c>
      <c r="Q211" s="286" t="str">
        <f t="shared" si="28"/>
        <v/>
      </c>
      <c r="R211" s="285" t="str">
        <f t="shared" si="29"/>
        <v/>
      </c>
      <c r="S211" s="98"/>
      <c r="T211" s="99"/>
      <c r="U211" s="287" t="str">
        <f t="shared" si="30"/>
        <v/>
      </c>
      <c r="V211" s="287" t="str">
        <f t="shared" si="31"/>
        <v/>
      </c>
    </row>
    <row r="212" spans="1:22" s="97" customFormat="1" ht="12.75" x14ac:dyDescent="0.2">
      <c r="A212" s="88"/>
      <c r="B212" s="89">
        <v>210</v>
      </c>
      <c r="C212" s="269"/>
      <c r="D212" s="270"/>
      <c r="E212" s="271"/>
      <c r="F212" s="269"/>
      <c r="G212" s="272"/>
      <c r="H212" s="271"/>
      <c r="I212" s="273"/>
      <c r="J212" s="275"/>
      <c r="K212" s="318">
        <v>210</v>
      </c>
      <c r="L212" s="274"/>
      <c r="M212" s="283" t="str">
        <f t="shared" si="24"/>
        <v/>
      </c>
      <c r="N212" s="284" t="str">
        <f t="shared" si="25"/>
        <v/>
      </c>
      <c r="O212" s="285" t="str">
        <f t="shared" si="26"/>
        <v/>
      </c>
      <c r="P212" s="283" t="str">
        <f t="shared" si="27"/>
        <v/>
      </c>
      <c r="Q212" s="286" t="str">
        <f t="shared" si="28"/>
        <v/>
      </c>
      <c r="R212" s="285" t="str">
        <f t="shared" si="29"/>
        <v/>
      </c>
      <c r="S212" s="98"/>
      <c r="T212" s="99"/>
      <c r="U212" s="287" t="str">
        <f t="shared" si="30"/>
        <v/>
      </c>
      <c r="V212" s="287" t="str">
        <f t="shared" si="31"/>
        <v/>
      </c>
    </row>
    <row r="213" spans="1:22" s="97" customFormat="1" ht="12.75" x14ac:dyDescent="0.2">
      <c r="A213" s="88"/>
      <c r="B213" s="89">
        <v>211</v>
      </c>
      <c r="C213" s="269"/>
      <c r="D213" s="270"/>
      <c r="E213" s="271"/>
      <c r="F213" s="269"/>
      <c r="G213" s="272"/>
      <c r="H213" s="271"/>
      <c r="I213" s="273"/>
      <c r="J213" s="275"/>
      <c r="K213" s="318">
        <v>211</v>
      </c>
      <c r="L213" s="274"/>
      <c r="M213" s="283" t="str">
        <f t="shared" si="24"/>
        <v/>
      </c>
      <c r="N213" s="284" t="str">
        <f t="shared" si="25"/>
        <v/>
      </c>
      <c r="O213" s="285" t="str">
        <f t="shared" si="26"/>
        <v/>
      </c>
      <c r="P213" s="283" t="str">
        <f t="shared" si="27"/>
        <v/>
      </c>
      <c r="Q213" s="286" t="str">
        <f t="shared" si="28"/>
        <v/>
      </c>
      <c r="R213" s="285" t="str">
        <f t="shared" si="29"/>
        <v/>
      </c>
      <c r="S213" s="98"/>
      <c r="T213" s="99"/>
      <c r="U213" s="287" t="str">
        <f t="shared" si="30"/>
        <v/>
      </c>
      <c r="V213" s="287" t="str">
        <f t="shared" si="31"/>
        <v/>
      </c>
    </row>
    <row r="214" spans="1:22" s="97" customFormat="1" ht="12.75" x14ac:dyDescent="0.2">
      <c r="A214" s="88"/>
      <c r="B214" s="89">
        <v>212</v>
      </c>
      <c r="C214" s="269"/>
      <c r="D214" s="270"/>
      <c r="E214" s="271"/>
      <c r="F214" s="269"/>
      <c r="G214" s="272"/>
      <c r="H214" s="271"/>
      <c r="I214" s="273"/>
      <c r="J214" s="275"/>
      <c r="K214" s="318">
        <v>212</v>
      </c>
      <c r="L214" s="274"/>
      <c r="M214" s="283" t="str">
        <f t="shared" si="24"/>
        <v/>
      </c>
      <c r="N214" s="284" t="str">
        <f t="shared" si="25"/>
        <v/>
      </c>
      <c r="O214" s="285" t="str">
        <f t="shared" si="26"/>
        <v/>
      </c>
      <c r="P214" s="283" t="str">
        <f t="shared" si="27"/>
        <v/>
      </c>
      <c r="Q214" s="286" t="str">
        <f t="shared" si="28"/>
        <v/>
      </c>
      <c r="R214" s="285" t="str">
        <f t="shared" si="29"/>
        <v/>
      </c>
      <c r="S214" s="98"/>
      <c r="T214" s="99"/>
      <c r="U214" s="287" t="str">
        <f t="shared" si="30"/>
        <v/>
      </c>
      <c r="V214" s="287" t="str">
        <f t="shared" si="31"/>
        <v/>
      </c>
    </row>
    <row r="215" spans="1:22" s="97" customFormat="1" ht="12.75" x14ac:dyDescent="0.2">
      <c r="A215" s="88"/>
      <c r="B215" s="89">
        <v>213</v>
      </c>
      <c r="C215" s="269"/>
      <c r="D215" s="270"/>
      <c r="E215" s="271"/>
      <c r="F215" s="269"/>
      <c r="G215" s="272"/>
      <c r="H215" s="271"/>
      <c r="I215" s="273"/>
      <c r="J215" s="275"/>
      <c r="K215" s="318">
        <v>213</v>
      </c>
      <c r="L215" s="274"/>
      <c r="M215" s="283" t="str">
        <f t="shared" si="24"/>
        <v/>
      </c>
      <c r="N215" s="284" t="str">
        <f t="shared" si="25"/>
        <v/>
      </c>
      <c r="O215" s="285" t="str">
        <f t="shared" si="26"/>
        <v/>
      </c>
      <c r="P215" s="283" t="str">
        <f t="shared" si="27"/>
        <v/>
      </c>
      <c r="Q215" s="286" t="str">
        <f t="shared" si="28"/>
        <v/>
      </c>
      <c r="R215" s="285" t="str">
        <f t="shared" si="29"/>
        <v/>
      </c>
      <c r="S215" s="98"/>
      <c r="T215" s="99"/>
      <c r="U215" s="287" t="str">
        <f t="shared" si="30"/>
        <v/>
      </c>
      <c r="V215" s="287" t="str">
        <f t="shared" si="31"/>
        <v/>
      </c>
    </row>
    <row r="216" spans="1:22" s="97" customFormat="1" ht="12.75" x14ac:dyDescent="0.2">
      <c r="A216" s="88"/>
      <c r="B216" s="89">
        <v>214</v>
      </c>
      <c r="C216" s="269"/>
      <c r="D216" s="270"/>
      <c r="E216" s="271"/>
      <c r="F216" s="269"/>
      <c r="G216" s="272"/>
      <c r="H216" s="271"/>
      <c r="I216" s="273"/>
      <c r="J216" s="275"/>
      <c r="K216" s="318">
        <v>214</v>
      </c>
      <c r="L216" s="274"/>
      <c r="M216" s="283" t="str">
        <f t="shared" si="24"/>
        <v/>
      </c>
      <c r="N216" s="284" t="str">
        <f t="shared" si="25"/>
        <v/>
      </c>
      <c r="O216" s="285" t="str">
        <f t="shared" si="26"/>
        <v/>
      </c>
      <c r="P216" s="283" t="str">
        <f t="shared" si="27"/>
        <v/>
      </c>
      <c r="Q216" s="286" t="str">
        <f t="shared" si="28"/>
        <v/>
      </c>
      <c r="R216" s="285" t="str">
        <f t="shared" si="29"/>
        <v/>
      </c>
      <c r="S216" s="98"/>
      <c r="T216" s="99"/>
      <c r="U216" s="287" t="str">
        <f t="shared" si="30"/>
        <v/>
      </c>
      <c r="V216" s="287" t="str">
        <f t="shared" si="31"/>
        <v/>
      </c>
    </row>
    <row r="217" spans="1:22" s="97" customFormat="1" ht="12.75" x14ac:dyDescent="0.2">
      <c r="A217" s="88"/>
      <c r="B217" s="89">
        <v>215</v>
      </c>
      <c r="C217" s="269"/>
      <c r="D217" s="270"/>
      <c r="E217" s="271"/>
      <c r="F217" s="269"/>
      <c r="G217" s="272"/>
      <c r="H217" s="271"/>
      <c r="I217" s="273"/>
      <c r="J217" s="275"/>
      <c r="K217" s="318">
        <v>215</v>
      </c>
      <c r="L217" s="274"/>
      <c r="M217" s="283" t="str">
        <f t="shared" si="24"/>
        <v/>
      </c>
      <c r="N217" s="284" t="str">
        <f t="shared" si="25"/>
        <v/>
      </c>
      <c r="O217" s="285" t="str">
        <f t="shared" si="26"/>
        <v/>
      </c>
      <c r="P217" s="283" t="str">
        <f t="shared" si="27"/>
        <v/>
      </c>
      <c r="Q217" s="286" t="str">
        <f t="shared" si="28"/>
        <v/>
      </c>
      <c r="R217" s="285" t="str">
        <f t="shared" si="29"/>
        <v/>
      </c>
      <c r="S217" s="98"/>
      <c r="T217" s="99"/>
      <c r="U217" s="287" t="str">
        <f t="shared" si="30"/>
        <v/>
      </c>
      <c r="V217" s="287" t="str">
        <f t="shared" si="31"/>
        <v/>
      </c>
    </row>
    <row r="218" spans="1:22" s="97" customFormat="1" ht="12.75" x14ac:dyDescent="0.2">
      <c r="A218" s="88"/>
      <c r="B218" s="89">
        <v>216</v>
      </c>
      <c r="C218" s="269"/>
      <c r="D218" s="270"/>
      <c r="E218" s="271"/>
      <c r="F218" s="269"/>
      <c r="G218" s="272"/>
      <c r="H218" s="271"/>
      <c r="I218" s="273"/>
      <c r="J218" s="275"/>
      <c r="K218" s="318">
        <v>216</v>
      </c>
      <c r="L218" s="274"/>
      <c r="M218" s="283" t="str">
        <f t="shared" si="24"/>
        <v/>
      </c>
      <c r="N218" s="284" t="str">
        <f t="shared" si="25"/>
        <v/>
      </c>
      <c r="O218" s="285" t="str">
        <f t="shared" si="26"/>
        <v/>
      </c>
      <c r="P218" s="283" t="str">
        <f t="shared" si="27"/>
        <v/>
      </c>
      <c r="Q218" s="286" t="str">
        <f t="shared" si="28"/>
        <v/>
      </c>
      <c r="R218" s="285" t="str">
        <f t="shared" si="29"/>
        <v/>
      </c>
      <c r="S218" s="98"/>
      <c r="T218" s="99"/>
      <c r="U218" s="287" t="str">
        <f t="shared" si="30"/>
        <v/>
      </c>
      <c r="V218" s="287" t="str">
        <f t="shared" si="31"/>
        <v/>
      </c>
    </row>
    <row r="219" spans="1:22" s="97" customFormat="1" ht="12.75" x14ac:dyDescent="0.2">
      <c r="A219" s="88"/>
      <c r="B219" s="89">
        <v>217</v>
      </c>
      <c r="C219" s="269"/>
      <c r="D219" s="270"/>
      <c r="E219" s="271"/>
      <c r="F219" s="269"/>
      <c r="G219" s="272"/>
      <c r="H219" s="271"/>
      <c r="I219" s="273"/>
      <c r="J219" s="275"/>
      <c r="K219" s="318">
        <v>217</v>
      </c>
      <c r="L219" s="274"/>
      <c r="M219" s="283" t="str">
        <f t="shared" si="24"/>
        <v/>
      </c>
      <c r="N219" s="284" t="str">
        <f t="shared" si="25"/>
        <v/>
      </c>
      <c r="O219" s="285" t="str">
        <f t="shared" si="26"/>
        <v/>
      </c>
      <c r="P219" s="283" t="str">
        <f t="shared" si="27"/>
        <v/>
      </c>
      <c r="Q219" s="286" t="str">
        <f t="shared" si="28"/>
        <v/>
      </c>
      <c r="R219" s="285" t="str">
        <f t="shared" si="29"/>
        <v/>
      </c>
      <c r="S219" s="98"/>
      <c r="T219" s="99"/>
      <c r="U219" s="287" t="str">
        <f t="shared" si="30"/>
        <v/>
      </c>
      <c r="V219" s="287" t="str">
        <f t="shared" si="31"/>
        <v/>
      </c>
    </row>
    <row r="220" spans="1:22" s="97" customFormat="1" ht="12.75" x14ac:dyDescent="0.2">
      <c r="A220" s="88"/>
      <c r="B220" s="89">
        <v>218</v>
      </c>
      <c r="C220" s="269"/>
      <c r="D220" s="270"/>
      <c r="E220" s="271"/>
      <c r="F220" s="269"/>
      <c r="G220" s="272"/>
      <c r="H220" s="271"/>
      <c r="I220" s="273"/>
      <c r="J220" s="275"/>
      <c r="K220" s="318">
        <v>218</v>
      </c>
      <c r="L220" s="274"/>
      <c r="M220" s="283" t="str">
        <f t="shared" si="24"/>
        <v/>
      </c>
      <c r="N220" s="284" t="str">
        <f t="shared" si="25"/>
        <v/>
      </c>
      <c r="O220" s="285" t="str">
        <f t="shared" si="26"/>
        <v/>
      </c>
      <c r="P220" s="283" t="str">
        <f t="shared" si="27"/>
        <v/>
      </c>
      <c r="Q220" s="286" t="str">
        <f t="shared" si="28"/>
        <v/>
      </c>
      <c r="R220" s="285" t="str">
        <f t="shared" si="29"/>
        <v/>
      </c>
      <c r="S220" s="98"/>
      <c r="T220" s="99"/>
      <c r="U220" s="287" t="str">
        <f t="shared" si="30"/>
        <v/>
      </c>
      <c r="V220" s="287" t="str">
        <f t="shared" si="31"/>
        <v/>
      </c>
    </row>
    <row r="221" spans="1:22" s="97" customFormat="1" ht="12.75" x14ac:dyDescent="0.2">
      <c r="A221" s="88"/>
      <c r="B221" s="89">
        <v>219</v>
      </c>
      <c r="C221" s="269"/>
      <c r="D221" s="270"/>
      <c r="E221" s="271"/>
      <c r="F221" s="269"/>
      <c r="G221" s="272"/>
      <c r="H221" s="271"/>
      <c r="I221" s="273"/>
      <c r="J221" s="275"/>
      <c r="K221" s="318">
        <v>219</v>
      </c>
      <c r="L221" s="274"/>
      <c r="M221" s="283" t="str">
        <f t="shared" si="24"/>
        <v/>
      </c>
      <c r="N221" s="284" t="str">
        <f t="shared" si="25"/>
        <v/>
      </c>
      <c r="O221" s="285" t="str">
        <f t="shared" si="26"/>
        <v/>
      </c>
      <c r="P221" s="283" t="str">
        <f t="shared" si="27"/>
        <v/>
      </c>
      <c r="Q221" s="286" t="str">
        <f t="shared" si="28"/>
        <v/>
      </c>
      <c r="R221" s="285" t="str">
        <f t="shared" si="29"/>
        <v/>
      </c>
      <c r="S221" s="98"/>
      <c r="T221" s="99"/>
      <c r="U221" s="287" t="str">
        <f t="shared" si="30"/>
        <v/>
      </c>
      <c r="V221" s="287" t="str">
        <f t="shared" si="31"/>
        <v/>
      </c>
    </row>
    <row r="222" spans="1:22" s="97" customFormat="1" ht="12.75" x14ac:dyDescent="0.2">
      <c r="A222" s="88"/>
      <c r="B222" s="89">
        <v>220</v>
      </c>
      <c r="C222" s="269"/>
      <c r="D222" s="270"/>
      <c r="E222" s="271"/>
      <c r="F222" s="269"/>
      <c r="G222" s="272"/>
      <c r="H222" s="271"/>
      <c r="I222" s="273"/>
      <c r="J222" s="275"/>
      <c r="K222" s="318">
        <v>220</v>
      </c>
      <c r="L222" s="274"/>
      <c r="M222" s="283" t="str">
        <f t="shared" si="24"/>
        <v/>
      </c>
      <c r="N222" s="284" t="str">
        <f t="shared" si="25"/>
        <v/>
      </c>
      <c r="O222" s="285" t="str">
        <f t="shared" si="26"/>
        <v/>
      </c>
      <c r="P222" s="283" t="str">
        <f t="shared" si="27"/>
        <v/>
      </c>
      <c r="Q222" s="286" t="str">
        <f t="shared" si="28"/>
        <v/>
      </c>
      <c r="R222" s="285" t="str">
        <f t="shared" si="29"/>
        <v/>
      </c>
      <c r="S222" s="98"/>
      <c r="T222" s="99"/>
      <c r="U222" s="287" t="str">
        <f t="shared" si="30"/>
        <v/>
      </c>
      <c r="V222" s="287" t="str">
        <f t="shared" si="31"/>
        <v/>
      </c>
    </row>
    <row r="223" spans="1:22" s="97" customFormat="1" ht="12.75" x14ac:dyDescent="0.2">
      <c r="A223" s="88"/>
      <c r="B223" s="89">
        <v>221</v>
      </c>
      <c r="C223" s="269"/>
      <c r="D223" s="270"/>
      <c r="E223" s="271"/>
      <c r="F223" s="269"/>
      <c r="G223" s="272"/>
      <c r="H223" s="271"/>
      <c r="I223" s="273"/>
      <c r="J223" s="275"/>
      <c r="K223" s="318">
        <v>221</v>
      </c>
      <c r="L223" s="274"/>
      <c r="M223" s="283" t="str">
        <f t="shared" si="24"/>
        <v/>
      </c>
      <c r="N223" s="284" t="str">
        <f t="shared" si="25"/>
        <v/>
      </c>
      <c r="O223" s="285" t="str">
        <f t="shared" si="26"/>
        <v/>
      </c>
      <c r="P223" s="283" t="str">
        <f t="shared" si="27"/>
        <v/>
      </c>
      <c r="Q223" s="286" t="str">
        <f t="shared" si="28"/>
        <v/>
      </c>
      <c r="R223" s="285" t="str">
        <f t="shared" si="29"/>
        <v/>
      </c>
      <c r="S223" s="98"/>
      <c r="T223" s="99"/>
      <c r="U223" s="287" t="str">
        <f t="shared" si="30"/>
        <v/>
      </c>
      <c r="V223" s="287" t="str">
        <f t="shared" si="31"/>
        <v/>
      </c>
    </row>
    <row r="224" spans="1:22" s="97" customFormat="1" ht="12.75" x14ac:dyDescent="0.2">
      <c r="A224" s="88"/>
      <c r="B224" s="89">
        <v>222</v>
      </c>
      <c r="C224" s="269"/>
      <c r="D224" s="270"/>
      <c r="E224" s="271"/>
      <c r="F224" s="269"/>
      <c r="G224" s="272"/>
      <c r="H224" s="271"/>
      <c r="I224" s="273"/>
      <c r="J224" s="275"/>
      <c r="K224" s="318">
        <v>222</v>
      </c>
      <c r="L224" s="274"/>
      <c r="M224" s="283" t="str">
        <f t="shared" si="24"/>
        <v/>
      </c>
      <c r="N224" s="284" t="str">
        <f t="shared" si="25"/>
        <v/>
      </c>
      <c r="O224" s="285" t="str">
        <f t="shared" si="26"/>
        <v/>
      </c>
      <c r="P224" s="283" t="str">
        <f t="shared" si="27"/>
        <v/>
      </c>
      <c r="Q224" s="286" t="str">
        <f t="shared" si="28"/>
        <v/>
      </c>
      <c r="R224" s="285" t="str">
        <f t="shared" si="29"/>
        <v/>
      </c>
      <c r="S224" s="98"/>
      <c r="T224" s="99"/>
      <c r="U224" s="287" t="str">
        <f t="shared" si="30"/>
        <v/>
      </c>
      <c r="V224" s="287" t="str">
        <f t="shared" si="31"/>
        <v/>
      </c>
    </row>
    <row r="225" spans="1:22" s="97" customFormat="1" ht="12.75" x14ac:dyDescent="0.2">
      <c r="A225" s="88"/>
      <c r="B225" s="89">
        <v>223</v>
      </c>
      <c r="C225" s="269"/>
      <c r="D225" s="270"/>
      <c r="E225" s="271"/>
      <c r="F225" s="269"/>
      <c r="G225" s="272"/>
      <c r="H225" s="271"/>
      <c r="I225" s="273"/>
      <c r="J225" s="275"/>
      <c r="K225" s="318">
        <v>223</v>
      </c>
      <c r="L225" s="274"/>
      <c r="M225" s="283" t="str">
        <f t="shared" si="24"/>
        <v/>
      </c>
      <c r="N225" s="284" t="str">
        <f t="shared" si="25"/>
        <v/>
      </c>
      <c r="O225" s="285" t="str">
        <f t="shared" si="26"/>
        <v/>
      </c>
      <c r="P225" s="283" t="str">
        <f t="shared" si="27"/>
        <v/>
      </c>
      <c r="Q225" s="286" t="str">
        <f t="shared" si="28"/>
        <v/>
      </c>
      <c r="R225" s="285" t="str">
        <f t="shared" si="29"/>
        <v/>
      </c>
      <c r="S225" s="98"/>
      <c r="T225" s="99"/>
      <c r="U225" s="287" t="str">
        <f t="shared" si="30"/>
        <v/>
      </c>
      <c r="V225" s="287" t="str">
        <f t="shared" si="31"/>
        <v/>
      </c>
    </row>
    <row r="226" spans="1:22" s="97" customFormat="1" ht="12.75" x14ac:dyDescent="0.2">
      <c r="A226" s="88"/>
      <c r="B226" s="89">
        <v>224</v>
      </c>
      <c r="C226" s="269"/>
      <c r="D226" s="270"/>
      <c r="E226" s="271"/>
      <c r="F226" s="269"/>
      <c r="G226" s="272"/>
      <c r="H226" s="271"/>
      <c r="I226" s="273"/>
      <c r="J226" s="275"/>
      <c r="K226" s="318">
        <v>224</v>
      </c>
      <c r="L226" s="274"/>
      <c r="M226" s="283" t="str">
        <f t="shared" si="24"/>
        <v/>
      </c>
      <c r="N226" s="284" t="str">
        <f t="shared" si="25"/>
        <v/>
      </c>
      <c r="O226" s="285" t="str">
        <f t="shared" si="26"/>
        <v/>
      </c>
      <c r="P226" s="283" t="str">
        <f t="shared" si="27"/>
        <v/>
      </c>
      <c r="Q226" s="286" t="str">
        <f t="shared" si="28"/>
        <v/>
      </c>
      <c r="R226" s="285" t="str">
        <f t="shared" si="29"/>
        <v/>
      </c>
      <c r="S226" s="98"/>
      <c r="T226" s="99"/>
      <c r="U226" s="287" t="str">
        <f t="shared" si="30"/>
        <v/>
      </c>
      <c r="V226" s="287" t="str">
        <f t="shared" si="31"/>
        <v/>
      </c>
    </row>
    <row r="227" spans="1:22" s="97" customFormat="1" ht="12.75" x14ac:dyDescent="0.2">
      <c r="A227" s="88"/>
      <c r="B227" s="89">
        <v>225</v>
      </c>
      <c r="C227" s="269"/>
      <c r="D227" s="270"/>
      <c r="E227" s="271"/>
      <c r="F227" s="269"/>
      <c r="G227" s="272"/>
      <c r="H227" s="271"/>
      <c r="I227" s="273"/>
      <c r="J227" s="275"/>
      <c r="K227" s="318">
        <v>225</v>
      </c>
      <c r="L227" s="274"/>
      <c r="M227" s="283" t="str">
        <f t="shared" si="24"/>
        <v/>
      </c>
      <c r="N227" s="284" t="str">
        <f t="shared" si="25"/>
        <v/>
      </c>
      <c r="O227" s="285" t="str">
        <f t="shared" si="26"/>
        <v/>
      </c>
      <c r="P227" s="283" t="str">
        <f t="shared" si="27"/>
        <v/>
      </c>
      <c r="Q227" s="286" t="str">
        <f t="shared" si="28"/>
        <v/>
      </c>
      <c r="R227" s="285" t="str">
        <f t="shared" si="29"/>
        <v/>
      </c>
      <c r="S227" s="98"/>
      <c r="T227" s="99"/>
      <c r="U227" s="287" t="str">
        <f t="shared" si="30"/>
        <v/>
      </c>
      <c r="V227" s="287" t="str">
        <f t="shared" si="31"/>
        <v/>
      </c>
    </row>
    <row r="228" spans="1:22" s="97" customFormat="1" ht="12.75" x14ac:dyDescent="0.2">
      <c r="A228" s="88"/>
      <c r="B228" s="89">
        <v>226</v>
      </c>
      <c r="C228" s="269"/>
      <c r="D228" s="270"/>
      <c r="E228" s="271"/>
      <c r="F228" s="269"/>
      <c r="G228" s="272"/>
      <c r="H228" s="271"/>
      <c r="I228" s="273"/>
      <c r="J228" s="275"/>
      <c r="K228" s="318">
        <v>226</v>
      </c>
      <c r="L228" s="274"/>
      <c r="M228" s="283" t="str">
        <f t="shared" si="24"/>
        <v/>
      </c>
      <c r="N228" s="284" t="str">
        <f t="shared" si="25"/>
        <v/>
      </c>
      <c r="O228" s="285" t="str">
        <f t="shared" si="26"/>
        <v/>
      </c>
      <c r="P228" s="283" t="str">
        <f t="shared" si="27"/>
        <v/>
      </c>
      <c r="Q228" s="286" t="str">
        <f t="shared" si="28"/>
        <v/>
      </c>
      <c r="R228" s="285" t="str">
        <f t="shared" si="29"/>
        <v/>
      </c>
      <c r="S228" s="98"/>
      <c r="T228" s="99"/>
      <c r="U228" s="287" t="str">
        <f t="shared" si="30"/>
        <v/>
      </c>
      <c r="V228" s="287" t="str">
        <f t="shared" si="31"/>
        <v/>
      </c>
    </row>
    <row r="229" spans="1:22" s="97" customFormat="1" ht="12.75" x14ac:dyDescent="0.2">
      <c r="A229" s="88"/>
      <c r="B229" s="89">
        <v>227</v>
      </c>
      <c r="C229" s="269"/>
      <c r="D229" s="270"/>
      <c r="E229" s="271"/>
      <c r="F229" s="269"/>
      <c r="G229" s="272"/>
      <c r="H229" s="271"/>
      <c r="I229" s="273"/>
      <c r="J229" s="275"/>
      <c r="K229" s="318">
        <v>227</v>
      </c>
      <c r="L229" s="274"/>
      <c r="M229" s="283" t="str">
        <f t="shared" si="24"/>
        <v/>
      </c>
      <c r="N229" s="284" t="str">
        <f t="shared" si="25"/>
        <v/>
      </c>
      <c r="O229" s="285" t="str">
        <f t="shared" si="26"/>
        <v/>
      </c>
      <c r="P229" s="283" t="str">
        <f t="shared" si="27"/>
        <v/>
      </c>
      <c r="Q229" s="286" t="str">
        <f t="shared" si="28"/>
        <v/>
      </c>
      <c r="R229" s="285" t="str">
        <f t="shared" si="29"/>
        <v/>
      </c>
      <c r="S229" s="98"/>
      <c r="T229" s="99"/>
      <c r="U229" s="287" t="str">
        <f t="shared" si="30"/>
        <v/>
      </c>
      <c r="V229" s="287" t="str">
        <f t="shared" si="31"/>
        <v/>
      </c>
    </row>
    <row r="230" spans="1:22" s="97" customFormat="1" ht="12.75" x14ac:dyDescent="0.2">
      <c r="A230" s="88"/>
      <c r="B230" s="89">
        <v>228</v>
      </c>
      <c r="C230" s="269"/>
      <c r="D230" s="270"/>
      <c r="E230" s="271"/>
      <c r="F230" s="269"/>
      <c r="G230" s="272"/>
      <c r="H230" s="271"/>
      <c r="I230" s="273"/>
      <c r="J230" s="275"/>
      <c r="K230" s="318">
        <v>228</v>
      </c>
      <c r="L230" s="274"/>
      <c r="M230" s="283" t="str">
        <f t="shared" si="24"/>
        <v/>
      </c>
      <c r="N230" s="284" t="str">
        <f t="shared" si="25"/>
        <v/>
      </c>
      <c r="O230" s="285" t="str">
        <f t="shared" si="26"/>
        <v/>
      </c>
      <c r="P230" s="283" t="str">
        <f t="shared" si="27"/>
        <v/>
      </c>
      <c r="Q230" s="286" t="str">
        <f t="shared" si="28"/>
        <v/>
      </c>
      <c r="R230" s="285" t="str">
        <f t="shared" si="29"/>
        <v/>
      </c>
      <c r="S230" s="98"/>
      <c r="T230" s="99"/>
      <c r="U230" s="287" t="str">
        <f t="shared" si="30"/>
        <v/>
      </c>
      <c r="V230" s="287" t="str">
        <f t="shared" si="31"/>
        <v/>
      </c>
    </row>
    <row r="231" spans="1:22" s="97" customFormat="1" ht="12.75" x14ac:dyDescent="0.2">
      <c r="A231" s="88"/>
      <c r="B231" s="89">
        <v>229</v>
      </c>
      <c r="C231" s="269"/>
      <c r="D231" s="270"/>
      <c r="E231" s="271"/>
      <c r="F231" s="269"/>
      <c r="G231" s="272"/>
      <c r="H231" s="271"/>
      <c r="I231" s="273"/>
      <c r="J231" s="275"/>
      <c r="K231" s="318">
        <v>229</v>
      </c>
      <c r="L231" s="274"/>
      <c r="M231" s="283" t="str">
        <f t="shared" si="24"/>
        <v/>
      </c>
      <c r="N231" s="284" t="str">
        <f t="shared" si="25"/>
        <v/>
      </c>
      <c r="O231" s="285" t="str">
        <f t="shared" si="26"/>
        <v/>
      </c>
      <c r="P231" s="283" t="str">
        <f t="shared" si="27"/>
        <v/>
      </c>
      <c r="Q231" s="286" t="str">
        <f t="shared" si="28"/>
        <v/>
      </c>
      <c r="R231" s="285" t="str">
        <f t="shared" si="29"/>
        <v/>
      </c>
      <c r="S231" s="98"/>
      <c r="T231" s="99"/>
      <c r="U231" s="287" t="str">
        <f t="shared" si="30"/>
        <v/>
      </c>
      <c r="V231" s="287" t="str">
        <f t="shared" si="31"/>
        <v/>
      </c>
    </row>
    <row r="232" spans="1:22" s="97" customFormat="1" ht="12.75" x14ac:dyDescent="0.2">
      <c r="A232" s="88"/>
      <c r="B232" s="89">
        <v>230</v>
      </c>
      <c r="C232" s="269"/>
      <c r="D232" s="270"/>
      <c r="E232" s="271"/>
      <c r="F232" s="269"/>
      <c r="G232" s="272"/>
      <c r="H232" s="271"/>
      <c r="I232" s="273"/>
      <c r="J232" s="275"/>
      <c r="K232" s="318">
        <v>230</v>
      </c>
      <c r="L232" s="274"/>
      <c r="M232" s="283" t="str">
        <f t="shared" si="24"/>
        <v/>
      </c>
      <c r="N232" s="284" t="str">
        <f t="shared" si="25"/>
        <v/>
      </c>
      <c r="O232" s="285" t="str">
        <f t="shared" si="26"/>
        <v/>
      </c>
      <c r="P232" s="283" t="str">
        <f t="shared" si="27"/>
        <v/>
      </c>
      <c r="Q232" s="286" t="str">
        <f t="shared" si="28"/>
        <v/>
      </c>
      <c r="R232" s="285" t="str">
        <f t="shared" si="29"/>
        <v/>
      </c>
      <c r="S232" s="98"/>
      <c r="T232" s="99"/>
      <c r="U232" s="287" t="str">
        <f t="shared" si="30"/>
        <v/>
      </c>
      <c r="V232" s="287" t="str">
        <f t="shared" si="31"/>
        <v/>
      </c>
    </row>
    <row r="233" spans="1:22" s="97" customFormat="1" ht="12.75" x14ac:dyDescent="0.2">
      <c r="A233" s="88"/>
      <c r="B233" s="89">
        <v>231</v>
      </c>
      <c r="C233" s="269"/>
      <c r="D233" s="270"/>
      <c r="E233" s="271"/>
      <c r="F233" s="269"/>
      <c r="G233" s="272"/>
      <c r="H233" s="271"/>
      <c r="I233" s="273"/>
      <c r="J233" s="275"/>
      <c r="K233" s="318">
        <v>231</v>
      </c>
      <c r="L233" s="274"/>
      <c r="M233" s="283" t="str">
        <f t="shared" si="24"/>
        <v/>
      </c>
      <c r="N233" s="284" t="str">
        <f t="shared" si="25"/>
        <v/>
      </c>
      <c r="O233" s="285" t="str">
        <f t="shared" si="26"/>
        <v/>
      </c>
      <c r="P233" s="283" t="str">
        <f t="shared" si="27"/>
        <v/>
      </c>
      <c r="Q233" s="286" t="str">
        <f t="shared" si="28"/>
        <v/>
      </c>
      <c r="R233" s="285" t="str">
        <f t="shared" si="29"/>
        <v/>
      </c>
      <c r="S233" s="98"/>
      <c r="T233" s="99"/>
      <c r="U233" s="287" t="str">
        <f t="shared" si="30"/>
        <v/>
      </c>
      <c r="V233" s="287" t="str">
        <f t="shared" si="31"/>
        <v/>
      </c>
    </row>
    <row r="234" spans="1:22" s="97" customFormat="1" ht="12.75" x14ac:dyDescent="0.2">
      <c r="A234" s="88"/>
      <c r="B234" s="89">
        <v>232</v>
      </c>
      <c r="C234" s="269"/>
      <c r="D234" s="270"/>
      <c r="E234" s="271"/>
      <c r="F234" s="269"/>
      <c r="G234" s="272"/>
      <c r="H234" s="271"/>
      <c r="I234" s="273"/>
      <c r="J234" s="275"/>
      <c r="K234" s="318">
        <v>232</v>
      </c>
      <c r="L234" s="274"/>
      <c r="M234" s="283" t="str">
        <f t="shared" si="24"/>
        <v/>
      </c>
      <c r="N234" s="284" t="str">
        <f t="shared" si="25"/>
        <v/>
      </c>
      <c r="O234" s="285" t="str">
        <f t="shared" si="26"/>
        <v/>
      </c>
      <c r="P234" s="283" t="str">
        <f t="shared" si="27"/>
        <v/>
      </c>
      <c r="Q234" s="286" t="str">
        <f t="shared" si="28"/>
        <v/>
      </c>
      <c r="R234" s="285" t="str">
        <f t="shared" si="29"/>
        <v/>
      </c>
      <c r="S234" s="98"/>
      <c r="T234" s="99"/>
      <c r="U234" s="287" t="str">
        <f t="shared" si="30"/>
        <v/>
      </c>
      <c r="V234" s="287" t="str">
        <f t="shared" si="31"/>
        <v/>
      </c>
    </row>
    <row r="235" spans="1:22" s="97" customFormat="1" ht="12.75" x14ac:dyDescent="0.2">
      <c r="A235" s="88"/>
      <c r="B235" s="89">
        <v>233</v>
      </c>
      <c r="C235" s="269"/>
      <c r="D235" s="270"/>
      <c r="E235" s="271"/>
      <c r="F235" s="269"/>
      <c r="G235" s="272"/>
      <c r="H235" s="271"/>
      <c r="I235" s="273"/>
      <c r="J235" s="275"/>
      <c r="K235" s="318">
        <v>233</v>
      </c>
      <c r="L235" s="274"/>
      <c r="M235" s="283" t="str">
        <f t="shared" si="24"/>
        <v/>
      </c>
      <c r="N235" s="284" t="str">
        <f t="shared" si="25"/>
        <v/>
      </c>
      <c r="O235" s="285" t="str">
        <f t="shared" si="26"/>
        <v/>
      </c>
      <c r="P235" s="283" t="str">
        <f t="shared" si="27"/>
        <v/>
      </c>
      <c r="Q235" s="286" t="str">
        <f t="shared" si="28"/>
        <v/>
      </c>
      <c r="R235" s="285" t="str">
        <f t="shared" si="29"/>
        <v/>
      </c>
      <c r="S235" s="98"/>
      <c r="T235" s="99"/>
      <c r="U235" s="287" t="str">
        <f t="shared" si="30"/>
        <v/>
      </c>
      <c r="V235" s="287" t="str">
        <f t="shared" si="31"/>
        <v/>
      </c>
    </row>
    <row r="236" spans="1:22" s="97" customFormat="1" ht="12.75" x14ac:dyDescent="0.2">
      <c r="A236" s="88"/>
      <c r="B236" s="89">
        <v>234</v>
      </c>
      <c r="C236" s="269"/>
      <c r="D236" s="270"/>
      <c r="E236" s="271"/>
      <c r="F236" s="269"/>
      <c r="G236" s="272"/>
      <c r="H236" s="271"/>
      <c r="I236" s="273"/>
      <c r="J236" s="275"/>
      <c r="K236" s="318">
        <v>234</v>
      </c>
      <c r="L236" s="274"/>
      <c r="M236" s="283" t="str">
        <f t="shared" si="24"/>
        <v/>
      </c>
      <c r="N236" s="284" t="str">
        <f t="shared" si="25"/>
        <v/>
      </c>
      <c r="O236" s="285" t="str">
        <f t="shared" si="26"/>
        <v/>
      </c>
      <c r="P236" s="283" t="str">
        <f t="shared" si="27"/>
        <v/>
      </c>
      <c r="Q236" s="286" t="str">
        <f t="shared" si="28"/>
        <v/>
      </c>
      <c r="R236" s="285" t="str">
        <f t="shared" si="29"/>
        <v/>
      </c>
      <c r="S236" s="98"/>
      <c r="T236" s="99"/>
      <c r="U236" s="287" t="str">
        <f t="shared" si="30"/>
        <v/>
      </c>
      <c r="V236" s="287" t="str">
        <f t="shared" si="31"/>
        <v/>
      </c>
    </row>
    <row r="237" spans="1:22" s="97" customFormat="1" ht="12.75" x14ac:dyDescent="0.2">
      <c r="A237" s="88"/>
      <c r="B237" s="89">
        <v>235</v>
      </c>
      <c r="C237" s="269"/>
      <c r="D237" s="270"/>
      <c r="E237" s="271"/>
      <c r="F237" s="269"/>
      <c r="G237" s="272"/>
      <c r="H237" s="271"/>
      <c r="I237" s="273"/>
      <c r="J237" s="275"/>
      <c r="K237" s="318">
        <v>235</v>
      </c>
      <c r="L237" s="274"/>
      <c r="M237" s="283" t="str">
        <f t="shared" si="24"/>
        <v/>
      </c>
      <c r="N237" s="284" t="str">
        <f t="shared" si="25"/>
        <v/>
      </c>
      <c r="O237" s="285" t="str">
        <f t="shared" si="26"/>
        <v/>
      </c>
      <c r="P237" s="283" t="str">
        <f t="shared" si="27"/>
        <v/>
      </c>
      <c r="Q237" s="286" t="str">
        <f t="shared" si="28"/>
        <v/>
      </c>
      <c r="R237" s="285" t="str">
        <f t="shared" si="29"/>
        <v/>
      </c>
      <c r="S237" s="98"/>
      <c r="T237" s="99"/>
      <c r="U237" s="287" t="str">
        <f t="shared" si="30"/>
        <v/>
      </c>
      <c r="V237" s="287" t="str">
        <f t="shared" si="31"/>
        <v/>
      </c>
    </row>
    <row r="238" spans="1:22" s="97" customFormat="1" ht="12.75" x14ac:dyDescent="0.2">
      <c r="A238" s="88"/>
      <c r="B238" s="89">
        <v>236</v>
      </c>
      <c r="C238" s="269"/>
      <c r="D238" s="270"/>
      <c r="E238" s="271"/>
      <c r="F238" s="269"/>
      <c r="G238" s="272"/>
      <c r="H238" s="271"/>
      <c r="I238" s="273"/>
      <c r="J238" s="275"/>
      <c r="K238" s="318">
        <v>236</v>
      </c>
      <c r="L238" s="274"/>
      <c r="M238" s="283" t="str">
        <f t="shared" si="24"/>
        <v/>
      </c>
      <c r="N238" s="284" t="str">
        <f t="shared" si="25"/>
        <v/>
      </c>
      <c r="O238" s="285" t="str">
        <f t="shared" si="26"/>
        <v/>
      </c>
      <c r="P238" s="283" t="str">
        <f t="shared" si="27"/>
        <v/>
      </c>
      <c r="Q238" s="286" t="str">
        <f t="shared" si="28"/>
        <v/>
      </c>
      <c r="R238" s="285" t="str">
        <f t="shared" si="29"/>
        <v/>
      </c>
      <c r="S238" s="98"/>
      <c r="T238" s="99"/>
      <c r="U238" s="287" t="str">
        <f t="shared" si="30"/>
        <v/>
      </c>
      <c r="V238" s="287" t="str">
        <f t="shared" si="31"/>
        <v/>
      </c>
    </row>
    <row r="239" spans="1:22" s="97" customFormat="1" ht="12.75" x14ac:dyDescent="0.2">
      <c r="A239" s="88"/>
      <c r="B239" s="89">
        <v>237</v>
      </c>
      <c r="C239" s="269"/>
      <c r="D239" s="270"/>
      <c r="E239" s="271"/>
      <c r="F239" s="269"/>
      <c r="G239" s="272"/>
      <c r="H239" s="271"/>
      <c r="I239" s="273"/>
      <c r="J239" s="275"/>
      <c r="K239" s="318">
        <v>237</v>
      </c>
      <c r="L239" s="274"/>
      <c r="M239" s="283" t="str">
        <f t="shared" si="24"/>
        <v/>
      </c>
      <c r="N239" s="284" t="str">
        <f t="shared" si="25"/>
        <v/>
      </c>
      <c r="O239" s="285" t="str">
        <f t="shared" si="26"/>
        <v/>
      </c>
      <c r="P239" s="283" t="str">
        <f t="shared" si="27"/>
        <v/>
      </c>
      <c r="Q239" s="286" t="str">
        <f t="shared" si="28"/>
        <v/>
      </c>
      <c r="R239" s="285" t="str">
        <f t="shared" si="29"/>
        <v/>
      </c>
      <c r="S239" s="98"/>
      <c r="T239" s="99"/>
      <c r="U239" s="287" t="str">
        <f t="shared" si="30"/>
        <v/>
      </c>
      <c r="V239" s="287" t="str">
        <f t="shared" si="31"/>
        <v/>
      </c>
    </row>
    <row r="240" spans="1:22" s="97" customFormat="1" ht="12.75" x14ac:dyDescent="0.2">
      <c r="A240" s="88"/>
      <c r="B240" s="89">
        <v>238</v>
      </c>
      <c r="C240" s="269"/>
      <c r="D240" s="270"/>
      <c r="E240" s="271"/>
      <c r="F240" s="269"/>
      <c r="G240" s="272"/>
      <c r="H240" s="271"/>
      <c r="I240" s="273"/>
      <c r="J240" s="275"/>
      <c r="K240" s="318">
        <v>238</v>
      </c>
      <c r="L240" s="274"/>
      <c r="M240" s="283" t="str">
        <f t="shared" si="24"/>
        <v/>
      </c>
      <c r="N240" s="284" t="str">
        <f t="shared" si="25"/>
        <v/>
      </c>
      <c r="O240" s="285" t="str">
        <f t="shared" si="26"/>
        <v/>
      </c>
      <c r="P240" s="283" t="str">
        <f t="shared" si="27"/>
        <v/>
      </c>
      <c r="Q240" s="286" t="str">
        <f t="shared" si="28"/>
        <v/>
      </c>
      <c r="R240" s="285" t="str">
        <f t="shared" si="29"/>
        <v/>
      </c>
      <c r="S240" s="98"/>
      <c r="T240" s="99"/>
      <c r="U240" s="287" t="str">
        <f t="shared" si="30"/>
        <v/>
      </c>
      <c r="V240" s="287" t="str">
        <f t="shared" si="31"/>
        <v/>
      </c>
    </row>
    <row r="241" spans="1:22" s="97" customFormat="1" ht="12.75" x14ac:dyDescent="0.2">
      <c r="A241" s="88"/>
      <c r="B241" s="89">
        <v>239</v>
      </c>
      <c r="C241" s="269"/>
      <c r="D241" s="270"/>
      <c r="E241" s="271"/>
      <c r="F241" s="269"/>
      <c r="G241" s="272"/>
      <c r="H241" s="271"/>
      <c r="I241" s="273"/>
      <c r="J241" s="275"/>
      <c r="K241" s="318">
        <v>239</v>
      </c>
      <c r="L241" s="274"/>
      <c r="M241" s="283" t="str">
        <f t="shared" si="24"/>
        <v/>
      </c>
      <c r="N241" s="284" t="str">
        <f t="shared" si="25"/>
        <v/>
      </c>
      <c r="O241" s="285" t="str">
        <f t="shared" si="26"/>
        <v/>
      </c>
      <c r="P241" s="283" t="str">
        <f t="shared" si="27"/>
        <v/>
      </c>
      <c r="Q241" s="286" t="str">
        <f t="shared" si="28"/>
        <v/>
      </c>
      <c r="R241" s="285" t="str">
        <f t="shared" si="29"/>
        <v/>
      </c>
      <c r="S241" s="98"/>
      <c r="T241" s="99"/>
      <c r="U241" s="287" t="str">
        <f t="shared" si="30"/>
        <v/>
      </c>
      <c r="V241" s="287" t="str">
        <f t="shared" si="31"/>
        <v/>
      </c>
    </row>
    <row r="242" spans="1:22" s="97" customFormat="1" ht="12.75" x14ac:dyDescent="0.2">
      <c r="A242" s="88"/>
      <c r="B242" s="89">
        <v>240</v>
      </c>
      <c r="C242" s="269"/>
      <c r="D242" s="270"/>
      <c r="E242" s="271"/>
      <c r="F242" s="269"/>
      <c r="G242" s="272"/>
      <c r="H242" s="271"/>
      <c r="I242" s="273"/>
      <c r="J242" s="275"/>
      <c r="K242" s="318">
        <v>240</v>
      </c>
      <c r="L242" s="274"/>
      <c r="M242" s="283" t="str">
        <f t="shared" si="24"/>
        <v/>
      </c>
      <c r="N242" s="284" t="str">
        <f t="shared" si="25"/>
        <v/>
      </c>
      <c r="O242" s="285" t="str">
        <f t="shared" si="26"/>
        <v/>
      </c>
      <c r="P242" s="283" t="str">
        <f t="shared" si="27"/>
        <v/>
      </c>
      <c r="Q242" s="286" t="str">
        <f t="shared" si="28"/>
        <v/>
      </c>
      <c r="R242" s="285" t="str">
        <f t="shared" si="29"/>
        <v/>
      </c>
      <c r="S242" s="98"/>
      <c r="T242" s="99"/>
      <c r="U242" s="287" t="str">
        <f t="shared" si="30"/>
        <v/>
      </c>
      <c r="V242" s="287" t="str">
        <f t="shared" si="31"/>
        <v/>
      </c>
    </row>
    <row r="243" spans="1:22" s="97" customFormat="1" ht="12.75" x14ac:dyDescent="0.2">
      <c r="A243" s="88"/>
      <c r="B243" s="89">
        <v>241</v>
      </c>
      <c r="C243" s="269"/>
      <c r="D243" s="270"/>
      <c r="E243" s="271"/>
      <c r="F243" s="269"/>
      <c r="G243" s="272"/>
      <c r="H243" s="271"/>
      <c r="I243" s="273"/>
      <c r="J243" s="275"/>
      <c r="K243" s="318">
        <v>241</v>
      </c>
      <c r="L243" s="274"/>
      <c r="M243" s="283" t="str">
        <f t="shared" si="24"/>
        <v/>
      </c>
      <c r="N243" s="284" t="str">
        <f t="shared" si="25"/>
        <v/>
      </c>
      <c r="O243" s="285" t="str">
        <f t="shared" si="26"/>
        <v/>
      </c>
      <c r="P243" s="283" t="str">
        <f t="shared" si="27"/>
        <v/>
      </c>
      <c r="Q243" s="286" t="str">
        <f t="shared" si="28"/>
        <v/>
      </c>
      <c r="R243" s="285" t="str">
        <f t="shared" si="29"/>
        <v/>
      </c>
      <c r="S243" s="98"/>
      <c r="T243" s="99"/>
      <c r="U243" s="287" t="str">
        <f t="shared" si="30"/>
        <v/>
      </c>
      <c r="V243" s="287" t="str">
        <f t="shared" si="31"/>
        <v/>
      </c>
    </row>
    <row r="244" spans="1:22" s="97" customFormat="1" ht="12.75" x14ac:dyDescent="0.2">
      <c r="A244" s="88"/>
      <c r="B244" s="89">
        <v>242</v>
      </c>
      <c r="C244" s="269"/>
      <c r="D244" s="270"/>
      <c r="E244" s="271"/>
      <c r="F244" s="269"/>
      <c r="G244" s="272"/>
      <c r="H244" s="271"/>
      <c r="I244" s="273"/>
      <c r="J244" s="275"/>
      <c r="K244" s="318">
        <v>242</v>
      </c>
      <c r="L244" s="274"/>
      <c r="M244" s="283" t="str">
        <f t="shared" si="24"/>
        <v/>
      </c>
      <c r="N244" s="284" t="str">
        <f t="shared" si="25"/>
        <v/>
      </c>
      <c r="O244" s="285" t="str">
        <f t="shared" si="26"/>
        <v/>
      </c>
      <c r="P244" s="283" t="str">
        <f t="shared" si="27"/>
        <v/>
      </c>
      <c r="Q244" s="286" t="str">
        <f t="shared" si="28"/>
        <v/>
      </c>
      <c r="R244" s="285" t="str">
        <f t="shared" si="29"/>
        <v/>
      </c>
      <c r="S244" s="98"/>
      <c r="T244" s="99"/>
      <c r="U244" s="287" t="str">
        <f t="shared" si="30"/>
        <v/>
      </c>
      <c r="V244" s="287" t="str">
        <f t="shared" si="31"/>
        <v/>
      </c>
    </row>
    <row r="245" spans="1:22" s="97" customFormat="1" ht="12.75" x14ac:dyDescent="0.2">
      <c r="A245" s="88"/>
      <c r="B245" s="89">
        <v>243</v>
      </c>
      <c r="C245" s="269"/>
      <c r="D245" s="270"/>
      <c r="E245" s="271"/>
      <c r="F245" s="269"/>
      <c r="G245" s="272"/>
      <c r="H245" s="271"/>
      <c r="I245" s="273"/>
      <c r="J245" s="275"/>
      <c r="K245" s="318">
        <v>243</v>
      </c>
      <c r="L245" s="274"/>
      <c r="M245" s="283" t="str">
        <f t="shared" si="24"/>
        <v/>
      </c>
      <c r="N245" s="284" t="str">
        <f t="shared" si="25"/>
        <v/>
      </c>
      <c r="O245" s="285" t="str">
        <f t="shared" si="26"/>
        <v/>
      </c>
      <c r="P245" s="283" t="str">
        <f t="shared" si="27"/>
        <v/>
      </c>
      <c r="Q245" s="286" t="str">
        <f t="shared" si="28"/>
        <v/>
      </c>
      <c r="R245" s="285" t="str">
        <f t="shared" si="29"/>
        <v/>
      </c>
      <c r="S245" s="98"/>
      <c r="T245" s="99"/>
      <c r="U245" s="287" t="str">
        <f t="shared" si="30"/>
        <v/>
      </c>
      <c r="V245" s="287" t="str">
        <f t="shared" si="31"/>
        <v/>
      </c>
    </row>
    <row r="246" spans="1:22" s="97" customFormat="1" ht="12.75" x14ac:dyDescent="0.2">
      <c r="A246" s="88"/>
      <c r="B246" s="89">
        <v>244</v>
      </c>
      <c r="C246" s="269"/>
      <c r="D246" s="270"/>
      <c r="E246" s="271"/>
      <c r="F246" s="269"/>
      <c r="G246" s="272"/>
      <c r="H246" s="271"/>
      <c r="I246" s="273"/>
      <c r="J246" s="275"/>
      <c r="K246" s="318">
        <v>244</v>
      </c>
      <c r="L246" s="274"/>
      <c r="M246" s="283" t="str">
        <f t="shared" si="24"/>
        <v/>
      </c>
      <c r="N246" s="284" t="str">
        <f t="shared" si="25"/>
        <v/>
      </c>
      <c r="O246" s="285" t="str">
        <f t="shared" si="26"/>
        <v/>
      </c>
      <c r="P246" s="283" t="str">
        <f t="shared" si="27"/>
        <v/>
      </c>
      <c r="Q246" s="286" t="str">
        <f t="shared" si="28"/>
        <v/>
      </c>
      <c r="R246" s="285" t="str">
        <f t="shared" si="29"/>
        <v/>
      </c>
      <c r="S246" s="98"/>
      <c r="T246" s="99"/>
      <c r="U246" s="287" t="str">
        <f t="shared" si="30"/>
        <v/>
      </c>
      <c r="V246" s="287" t="str">
        <f t="shared" si="31"/>
        <v/>
      </c>
    </row>
    <row r="247" spans="1:22" s="97" customFormat="1" ht="12.75" x14ac:dyDescent="0.2">
      <c r="A247" s="88"/>
      <c r="B247" s="89">
        <v>245</v>
      </c>
      <c r="C247" s="269"/>
      <c r="D247" s="270"/>
      <c r="E247" s="271"/>
      <c r="F247" s="269"/>
      <c r="G247" s="272"/>
      <c r="H247" s="271"/>
      <c r="I247" s="273"/>
      <c r="J247" s="275"/>
      <c r="K247" s="318">
        <v>245</v>
      </c>
      <c r="L247" s="274"/>
      <c r="M247" s="283" t="str">
        <f t="shared" si="24"/>
        <v/>
      </c>
      <c r="N247" s="284" t="str">
        <f t="shared" si="25"/>
        <v/>
      </c>
      <c r="O247" s="285" t="str">
        <f t="shared" si="26"/>
        <v/>
      </c>
      <c r="P247" s="283" t="str">
        <f t="shared" si="27"/>
        <v/>
      </c>
      <c r="Q247" s="286" t="str">
        <f t="shared" si="28"/>
        <v/>
      </c>
      <c r="R247" s="285" t="str">
        <f t="shared" si="29"/>
        <v/>
      </c>
      <c r="S247" s="98"/>
      <c r="T247" s="99"/>
      <c r="U247" s="287" t="str">
        <f t="shared" si="30"/>
        <v/>
      </c>
      <c r="V247" s="287" t="str">
        <f t="shared" si="31"/>
        <v/>
      </c>
    </row>
    <row r="248" spans="1:22" s="97" customFormat="1" ht="12.75" x14ac:dyDescent="0.2">
      <c r="A248" s="88"/>
      <c r="B248" s="89">
        <v>246</v>
      </c>
      <c r="C248" s="269"/>
      <c r="D248" s="270"/>
      <c r="E248" s="271"/>
      <c r="F248" s="269"/>
      <c r="G248" s="272"/>
      <c r="H248" s="271"/>
      <c r="I248" s="273"/>
      <c r="J248" s="275"/>
      <c r="K248" s="318">
        <v>246</v>
      </c>
      <c r="L248" s="274"/>
      <c r="M248" s="283" t="str">
        <f t="shared" si="24"/>
        <v/>
      </c>
      <c r="N248" s="284" t="str">
        <f t="shared" si="25"/>
        <v/>
      </c>
      <c r="O248" s="285" t="str">
        <f t="shared" si="26"/>
        <v/>
      </c>
      <c r="P248" s="283" t="str">
        <f t="shared" si="27"/>
        <v/>
      </c>
      <c r="Q248" s="286" t="str">
        <f t="shared" si="28"/>
        <v/>
      </c>
      <c r="R248" s="285" t="str">
        <f t="shared" si="29"/>
        <v/>
      </c>
      <c r="S248" s="98"/>
      <c r="T248" s="99"/>
      <c r="U248" s="287" t="str">
        <f t="shared" si="30"/>
        <v/>
      </c>
      <c r="V248" s="287" t="str">
        <f t="shared" si="31"/>
        <v/>
      </c>
    </row>
    <row r="249" spans="1:22" s="97" customFormat="1" ht="12.75" x14ac:dyDescent="0.2">
      <c r="A249" s="88"/>
      <c r="B249" s="89">
        <v>247</v>
      </c>
      <c r="C249" s="269"/>
      <c r="D249" s="270"/>
      <c r="E249" s="271"/>
      <c r="F249" s="269"/>
      <c r="G249" s="272"/>
      <c r="H249" s="271"/>
      <c r="I249" s="273"/>
      <c r="J249" s="275"/>
      <c r="K249" s="318">
        <v>247</v>
      </c>
      <c r="L249" s="274"/>
      <c r="M249" s="283" t="str">
        <f t="shared" si="24"/>
        <v/>
      </c>
      <c r="N249" s="284" t="str">
        <f t="shared" si="25"/>
        <v/>
      </c>
      <c r="O249" s="285" t="str">
        <f t="shared" si="26"/>
        <v/>
      </c>
      <c r="P249" s="283" t="str">
        <f t="shared" si="27"/>
        <v/>
      </c>
      <c r="Q249" s="286" t="str">
        <f t="shared" si="28"/>
        <v/>
      </c>
      <c r="R249" s="285" t="str">
        <f t="shared" si="29"/>
        <v/>
      </c>
      <c r="S249" s="98"/>
      <c r="T249" s="99"/>
      <c r="U249" s="287" t="str">
        <f t="shared" si="30"/>
        <v/>
      </c>
      <c r="V249" s="287" t="str">
        <f t="shared" si="31"/>
        <v/>
      </c>
    </row>
    <row r="250" spans="1:22" s="97" customFormat="1" ht="12.75" x14ac:dyDescent="0.2">
      <c r="A250" s="88"/>
      <c r="B250" s="89">
        <v>248</v>
      </c>
      <c r="C250" s="269"/>
      <c r="D250" s="270"/>
      <c r="E250" s="271"/>
      <c r="F250" s="269"/>
      <c r="G250" s="272"/>
      <c r="H250" s="271"/>
      <c r="I250" s="273"/>
      <c r="J250" s="275"/>
      <c r="K250" s="318">
        <v>248</v>
      </c>
      <c r="L250" s="274"/>
      <c r="M250" s="283" t="str">
        <f t="shared" si="24"/>
        <v/>
      </c>
      <c r="N250" s="284" t="str">
        <f t="shared" si="25"/>
        <v/>
      </c>
      <c r="O250" s="285" t="str">
        <f t="shared" si="26"/>
        <v/>
      </c>
      <c r="P250" s="283" t="str">
        <f t="shared" si="27"/>
        <v/>
      </c>
      <c r="Q250" s="286" t="str">
        <f t="shared" si="28"/>
        <v/>
      </c>
      <c r="R250" s="285" t="str">
        <f t="shared" si="29"/>
        <v/>
      </c>
      <c r="S250" s="98"/>
      <c r="T250" s="99"/>
      <c r="U250" s="287" t="str">
        <f t="shared" si="30"/>
        <v/>
      </c>
      <c r="V250" s="287" t="str">
        <f t="shared" si="31"/>
        <v/>
      </c>
    </row>
    <row r="251" spans="1:22" s="97" customFormat="1" ht="12.75" x14ac:dyDescent="0.2">
      <c r="A251" s="88"/>
      <c r="B251" s="89">
        <v>249</v>
      </c>
      <c r="C251" s="269"/>
      <c r="D251" s="270"/>
      <c r="E251" s="271"/>
      <c r="F251" s="269"/>
      <c r="G251" s="272"/>
      <c r="H251" s="271"/>
      <c r="I251" s="273"/>
      <c r="J251" s="275"/>
      <c r="K251" s="318">
        <v>249</v>
      </c>
      <c r="L251" s="274"/>
      <c r="M251" s="283" t="str">
        <f t="shared" si="24"/>
        <v/>
      </c>
      <c r="N251" s="284" t="str">
        <f t="shared" si="25"/>
        <v/>
      </c>
      <c r="O251" s="285" t="str">
        <f t="shared" si="26"/>
        <v/>
      </c>
      <c r="P251" s="283" t="str">
        <f t="shared" si="27"/>
        <v/>
      </c>
      <c r="Q251" s="286" t="str">
        <f t="shared" si="28"/>
        <v/>
      </c>
      <c r="R251" s="285" t="str">
        <f t="shared" si="29"/>
        <v/>
      </c>
      <c r="S251" s="98"/>
      <c r="T251" s="99"/>
      <c r="U251" s="287" t="str">
        <f t="shared" si="30"/>
        <v/>
      </c>
      <c r="V251" s="287" t="str">
        <f t="shared" si="31"/>
        <v/>
      </c>
    </row>
    <row r="252" spans="1:22" s="97" customFormat="1" ht="12.75" x14ac:dyDescent="0.2">
      <c r="A252" s="88"/>
      <c r="B252" s="89">
        <v>250</v>
      </c>
      <c r="C252" s="269"/>
      <c r="D252" s="270"/>
      <c r="E252" s="271"/>
      <c r="F252" s="269"/>
      <c r="G252" s="272"/>
      <c r="H252" s="271"/>
      <c r="I252" s="273"/>
      <c r="J252" s="275"/>
      <c r="K252" s="318">
        <v>250</v>
      </c>
      <c r="L252" s="274"/>
      <c r="M252" s="283" t="str">
        <f t="shared" si="24"/>
        <v/>
      </c>
      <c r="N252" s="284" t="str">
        <f t="shared" si="25"/>
        <v/>
      </c>
      <c r="O252" s="285" t="str">
        <f t="shared" si="26"/>
        <v/>
      </c>
      <c r="P252" s="283" t="str">
        <f t="shared" si="27"/>
        <v/>
      </c>
      <c r="Q252" s="286" t="str">
        <f t="shared" si="28"/>
        <v/>
      </c>
      <c r="R252" s="285" t="str">
        <f t="shared" si="29"/>
        <v/>
      </c>
      <c r="S252" s="98"/>
      <c r="T252" s="99"/>
      <c r="U252" s="287" t="str">
        <f t="shared" si="30"/>
        <v/>
      </c>
      <c r="V252" s="287" t="str">
        <f t="shared" si="31"/>
        <v/>
      </c>
    </row>
    <row r="253" spans="1:22" s="97" customFormat="1" ht="12.75" x14ac:dyDescent="0.2">
      <c r="A253" s="88"/>
      <c r="B253" s="89">
        <v>251</v>
      </c>
      <c r="C253" s="269"/>
      <c r="D253" s="270"/>
      <c r="E253" s="271"/>
      <c r="F253" s="269"/>
      <c r="G253" s="272"/>
      <c r="H253" s="271"/>
      <c r="I253" s="273"/>
      <c r="J253" s="275"/>
      <c r="K253" s="318">
        <v>251</v>
      </c>
      <c r="L253" s="274"/>
      <c r="M253" s="283" t="str">
        <f t="shared" si="24"/>
        <v/>
      </c>
      <c r="N253" s="284" t="str">
        <f t="shared" si="25"/>
        <v/>
      </c>
      <c r="O253" s="285" t="str">
        <f t="shared" si="26"/>
        <v/>
      </c>
      <c r="P253" s="283" t="str">
        <f t="shared" si="27"/>
        <v/>
      </c>
      <c r="Q253" s="286" t="str">
        <f t="shared" si="28"/>
        <v/>
      </c>
      <c r="R253" s="285" t="str">
        <f t="shared" si="29"/>
        <v/>
      </c>
      <c r="S253" s="98"/>
      <c r="T253" s="99"/>
      <c r="U253" s="287" t="str">
        <f t="shared" si="30"/>
        <v/>
      </c>
      <c r="V253" s="287" t="str">
        <f t="shared" si="31"/>
        <v/>
      </c>
    </row>
    <row r="254" spans="1:22" s="88" customFormat="1" ht="12.75" x14ac:dyDescent="0.2">
      <c r="B254" s="89">
        <v>252</v>
      </c>
      <c r="C254" s="90"/>
      <c r="D254" s="91"/>
      <c r="E254" s="92"/>
      <c r="F254" s="90"/>
      <c r="G254" s="93"/>
      <c r="H254" s="92"/>
      <c r="I254" s="94"/>
      <c r="J254" s="100"/>
      <c r="K254" s="101"/>
      <c r="L254" s="101"/>
      <c r="M254" s="101"/>
      <c r="N254" s="102"/>
      <c r="O254" s="103"/>
      <c r="P254" s="101"/>
      <c r="Q254" s="104"/>
      <c r="R254" s="103"/>
      <c r="S254" s="105"/>
      <c r="T254" s="106"/>
      <c r="U254" s="107"/>
      <c r="V254" s="107"/>
    </row>
    <row r="255" spans="1:22" s="88" customFormat="1" ht="12.75" x14ac:dyDescent="0.2">
      <c r="B255" s="89">
        <v>253</v>
      </c>
      <c r="C255" s="90"/>
      <c r="D255" s="91"/>
      <c r="E255" s="92"/>
      <c r="F255" s="90"/>
      <c r="G255" s="93"/>
      <c r="H255" s="92"/>
      <c r="I255" s="94"/>
      <c r="J255" s="100"/>
      <c r="K255" s="101"/>
      <c r="L255" s="101"/>
      <c r="M255" s="101"/>
      <c r="N255" s="102"/>
      <c r="O255" s="103"/>
      <c r="P255" s="101"/>
      <c r="Q255" s="104"/>
      <c r="R255" s="103"/>
      <c r="S255" s="105"/>
      <c r="T255" s="106"/>
      <c r="U255" s="107"/>
      <c r="V255" s="107"/>
    </row>
    <row r="256" spans="1:22" s="88" customFormat="1" ht="12.75" x14ac:dyDescent="0.2">
      <c r="B256" s="89">
        <v>254</v>
      </c>
      <c r="C256" s="90"/>
      <c r="D256" s="91"/>
      <c r="E256" s="92"/>
      <c r="F256" s="90"/>
      <c r="G256" s="93"/>
      <c r="H256" s="92"/>
      <c r="I256" s="94"/>
      <c r="J256" s="100"/>
      <c r="K256" s="101"/>
      <c r="L256" s="101"/>
      <c r="M256" s="101"/>
      <c r="N256" s="102"/>
      <c r="O256" s="103"/>
      <c r="P256" s="101"/>
      <c r="Q256" s="104"/>
      <c r="R256" s="103"/>
      <c r="S256" s="105"/>
      <c r="T256" s="106"/>
      <c r="U256" s="107"/>
      <c r="V256" s="107"/>
    </row>
    <row r="257" spans="2:22" s="88" customFormat="1" ht="12.75" x14ac:dyDescent="0.2">
      <c r="B257" s="89">
        <v>255</v>
      </c>
      <c r="C257" s="90"/>
      <c r="D257" s="91"/>
      <c r="E257" s="92"/>
      <c r="F257" s="90"/>
      <c r="G257" s="93"/>
      <c r="H257" s="92"/>
      <c r="I257" s="94"/>
      <c r="J257" s="100"/>
      <c r="K257" s="101"/>
      <c r="L257" s="101"/>
      <c r="M257" s="101"/>
      <c r="N257" s="102"/>
      <c r="O257" s="103"/>
      <c r="P257" s="101"/>
      <c r="Q257" s="104"/>
      <c r="R257" s="103"/>
      <c r="S257" s="105"/>
      <c r="T257" s="106"/>
      <c r="U257" s="107"/>
      <c r="V257" s="107"/>
    </row>
    <row r="258" spans="2:22" s="88" customFormat="1" ht="12.75" x14ac:dyDescent="0.2">
      <c r="B258" s="89">
        <v>256</v>
      </c>
      <c r="C258" s="90"/>
      <c r="D258" s="91"/>
      <c r="E258" s="92"/>
      <c r="F258" s="90"/>
      <c r="G258" s="93"/>
      <c r="H258" s="92"/>
      <c r="I258" s="94"/>
      <c r="J258" s="100"/>
      <c r="K258" s="101"/>
      <c r="L258" s="101"/>
      <c r="M258" s="101"/>
      <c r="N258" s="102"/>
      <c r="O258" s="103"/>
      <c r="P258" s="101"/>
      <c r="Q258" s="104"/>
      <c r="R258" s="103"/>
      <c r="S258" s="105"/>
      <c r="T258" s="106"/>
      <c r="U258" s="107"/>
      <c r="V258" s="107"/>
    </row>
    <row r="259" spans="2:22" s="88" customFormat="1" ht="12.75" x14ac:dyDescent="0.2">
      <c r="B259" s="89">
        <v>257</v>
      </c>
      <c r="C259" s="90"/>
      <c r="D259" s="91"/>
      <c r="E259" s="92"/>
      <c r="F259" s="90"/>
      <c r="G259" s="93"/>
      <c r="H259" s="92"/>
      <c r="I259" s="94"/>
      <c r="J259" s="100"/>
      <c r="K259" s="101"/>
      <c r="L259" s="101"/>
      <c r="M259" s="101"/>
      <c r="N259" s="102"/>
      <c r="O259" s="103"/>
      <c r="P259" s="101"/>
      <c r="Q259" s="104"/>
      <c r="R259" s="103"/>
      <c r="S259" s="105"/>
      <c r="T259" s="106"/>
      <c r="U259" s="107"/>
      <c r="V259" s="107"/>
    </row>
    <row r="260" spans="2:22" s="88" customFormat="1" ht="12.75" x14ac:dyDescent="0.2">
      <c r="B260" s="89">
        <v>258</v>
      </c>
      <c r="C260" s="90"/>
      <c r="D260" s="91"/>
      <c r="E260" s="92"/>
      <c r="F260" s="90"/>
      <c r="G260" s="93"/>
      <c r="H260" s="92"/>
      <c r="I260" s="94"/>
      <c r="J260" s="100"/>
      <c r="K260" s="101"/>
      <c r="L260" s="101"/>
      <c r="M260" s="101"/>
      <c r="N260" s="102"/>
      <c r="O260" s="103"/>
      <c r="P260" s="101"/>
      <c r="Q260" s="104"/>
      <c r="R260" s="103"/>
      <c r="S260" s="105"/>
      <c r="T260" s="106"/>
      <c r="U260" s="107"/>
      <c r="V260" s="107"/>
    </row>
    <row r="261" spans="2:22" s="88" customFormat="1" ht="12.75" x14ac:dyDescent="0.2">
      <c r="B261" s="89">
        <v>259</v>
      </c>
      <c r="C261" s="90"/>
      <c r="D261" s="91"/>
      <c r="E261" s="92"/>
      <c r="F261" s="90"/>
      <c r="G261" s="93"/>
      <c r="H261" s="92"/>
      <c r="I261" s="94"/>
      <c r="J261" s="100"/>
      <c r="K261" s="101"/>
      <c r="L261" s="101"/>
      <c r="M261" s="101"/>
      <c r="N261" s="102"/>
      <c r="O261" s="103"/>
      <c r="P261" s="101"/>
      <c r="Q261" s="104"/>
      <c r="R261" s="103"/>
      <c r="S261" s="105"/>
      <c r="T261" s="106"/>
      <c r="U261" s="107"/>
      <c r="V261" s="107"/>
    </row>
    <row r="262" spans="2:22" s="88" customFormat="1" ht="12.75" x14ac:dyDescent="0.2">
      <c r="B262" s="89">
        <v>260</v>
      </c>
      <c r="C262" s="90"/>
      <c r="D262" s="91"/>
      <c r="E262" s="92"/>
      <c r="F262" s="90"/>
      <c r="G262" s="93"/>
      <c r="H262" s="92"/>
      <c r="I262" s="94"/>
      <c r="J262" s="100"/>
      <c r="K262" s="101"/>
      <c r="L262" s="101"/>
      <c r="M262" s="101"/>
      <c r="N262" s="102"/>
      <c r="O262" s="103"/>
      <c r="P262" s="101"/>
      <c r="Q262" s="104"/>
      <c r="R262" s="103"/>
      <c r="S262" s="105"/>
      <c r="T262" s="106"/>
      <c r="U262" s="107"/>
      <c r="V262" s="107"/>
    </row>
    <row r="263" spans="2:22" s="88" customFormat="1" ht="12.75" x14ac:dyDescent="0.2">
      <c r="B263" s="89">
        <v>261</v>
      </c>
      <c r="C263" s="90"/>
      <c r="D263" s="91"/>
      <c r="E263" s="92"/>
      <c r="F263" s="90"/>
      <c r="G263" s="93"/>
      <c r="H263" s="92"/>
      <c r="I263" s="94"/>
      <c r="J263" s="100"/>
      <c r="K263" s="101"/>
      <c r="L263" s="101"/>
      <c r="M263" s="101"/>
      <c r="N263" s="102"/>
      <c r="O263" s="103"/>
      <c r="P263" s="101"/>
      <c r="Q263" s="104"/>
      <c r="R263" s="103"/>
      <c r="S263" s="105"/>
      <c r="T263" s="106"/>
      <c r="U263" s="107"/>
      <c r="V263" s="107"/>
    </row>
    <row r="264" spans="2:22" s="88" customFormat="1" ht="12.75" x14ac:dyDescent="0.2">
      <c r="B264" s="89">
        <v>262</v>
      </c>
      <c r="C264" s="90"/>
      <c r="D264" s="91"/>
      <c r="E264" s="92"/>
      <c r="F264" s="90"/>
      <c r="G264" s="93"/>
      <c r="H264" s="92"/>
      <c r="I264" s="94"/>
      <c r="J264" s="100"/>
      <c r="K264" s="101"/>
      <c r="L264" s="101"/>
      <c r="M264" s="101"/>
      <c r="N264" s="102"/>
      <c r="O264" s="103"/>
      <c r="P264" s="101"/>
      <c r="Q264" s="104"/>
      <c r="R264" s="103"/>
      <c r="S264" s="105"/>
      <c r="T264" s="106"/>
      <c r="U264" s="107"/>
      <c r="V264" s="107"/>
    </row>
    <row r="265" spans="2:22" s="88" customFormat="1" ht="12.75" x14ac:dyDescent="0.2">
      <c r="B265" s="89">
        <v>263</v>
      </c>
      <c r="C265" s="90"/>
      <c r="D265" s="91"/>
      <c r="E265" s="92"/>
      <c r="F265" s="90"/>
      <c r="G265" s="93"/>
      <c r="H265" s="92"/>
      <c r="I265" s="94"/>
      <c r="J265" s="100"/>
      <c r="K265" s="101"/>
      <c r="L265" s="101"/>
      <c r="M265" s="101"/>
      <c r="N265" s="102"/>
      <c r="O265" s="103"/>
      <c r="P265" s="101"/>
      <c r="Q265" s="104"/>
      <c r="R265" s="103"/>
      <c r="S265" s="105"/>
      <c r="T265" s="106"/>
      <c r="U265" s="107"/>
      <c r="V265" s="107"/>
    </row>
    <row r="266" spans="2:22" s="88" customFormat="1" ht="12.75" x14ac:dyDescent="0.2">
      <c r="B266" s="89">
        <v>264</v>
      </c>
      <c r="C266" s="90"/>
      <c r="D266" s="91"/>
      <c r="E266" s="92"/>
      <c r="F266" s="90"/>
      <c r="G266" s="93"/>
      <c r="H266" s="92"/>
      <c r="I266" s="94"/>
      <c r="J266" s="100"/>
      <c r="K266" s="101"/>
      <c r="L266" s="101"/>
      <c r="M266" s="101"/>
      <c r="N266" s="102"/>
      <c r="O266" s="103"/>
      <c r="P266" s="101"/>
      <c r="Q266" s="104"/>
      <c r="R266" s="103"/>
      <c r="S266" s="105"/>
      <c r="T266" s="106"/>
      <c r="U266" s="107"/>
      <c r="V266" s="107"/>
    </row>
    <row r="267" spans="2:22" s="88" customFormat="1" ht="12.75" x14ac:dyDescent="0.2">
      <c r="B267" s="89">
        <v>265</v>
      </c>
      <c r="C267" s="90"/>
      <c r="D267" s="91"/>
      <c r="E267" s="92"/>
      <c r="F267" s="90"/>
      <c r="G267" s="93"/>
      <c r="H267" s="92"/>
      <c r="I267" s="94"/>
      <c r="J267" s="100"/>
      <c r="K267" s="101"/>
      <c r="L267" s="101"/>
      <c r="M267" s="101"/>
      <c r="N267" s="102"/>
      <c r="O267" s="103"/>
      <c r="P267" s="101"/>
      <c r="Q267" s="104"/>
      <c r="R267" s="103"/>
      <c r="S267" s="105"/>
      <c r="T267" s="106"/>
      <c r="U267" s="107"/>
      <c r="V267" s="107"/>
    </row>
    <row r="268" spans="2:22" s="88" customFormat="1" ht="12.75" x14ac:dyDescent="0.2">
      <c r="B268" s="89">
        <v>266</v>
      </c>
      <c r="C268" s="90"/>
      <c r="D268" s="91"/>
      <c r="E268" s="92"/>
      <c r="F268" s="90"/>
      <c r="G268" s="93"/>
      <c r="H268" s="92"/>
      <c r="I268" s="94"/>
      <c r="J268" s="100"/>
      <c r="K268" s="101"/>
      <c r="L268" s="101"/>
      <c r="M268" s="101"/>
      <c r="N268" s="102"/>
      <c r="O268" s="103"/>
      <c r="P268" s="101"/>
      <c r="Q268" s="104"/>
      <c r="R268" s="103"/>
      <c r="S268" s="105"/>
      <c r="T268" s="106"/>
      <c r="U268" s="107"/>
      <c r="V268" s="107"/>
    </row>
    <row r="269" spans="2:22" s="88" customFormat="1" ht="12.75" x14ac:dyDescent="0.2">
      <c r="B269" s="89">
        <v>267</v>
      </c>
      <c r="C269" s="90"/>
      <c r="D269" s="91"/>
      <c r="E269" s="92"/>
      <c r="F269" s="90"/>
      <c r="G269" s="93"/>
      <c r="H269" s="92"/>
      <c r="I269" s="94"/>
      <c r="J269" s="100"/>
      <c r="K269" s="101"/>
      <c r="L269" s="101"/>
      <c r="M269" s="101"/>
      <c r="N269" s="102"/>
      <c r="O269" s="103"/>
      <c r="P269" s="101"/>
      <c r="Q269" s="104"/>
      <c r="R269" s="103"/>
      <c r="S269" s="105"/>
      <c r="T269" s="106"/>
      <c r="U269" s="107"/>
      <c r="V269" s="107"/>
    </row>
    <row r="270" spans="2:22" s="88" customFormat="1" ht="12.75" x14ac:dyDescent="0.2">
      <c r="B270" s="89">
        <v>268</v>
      </c>
      <c r="C270" s="90"/>
      <c r="D270" s="91"/>
      <c r="E270" s="92"/>
      <c r="F270" s="90"/>
      <c r="G270" s="93"/>
      <c r="H270" s="92"/>
      <c r="I270" s="94"/>
      <c r="J270" s="100"/>
      <c r="K270" s="101"/>
      <c r="L270" s="101"/>
      <c r="M270" s="101"/>
      <c r="N270" s="102"/>
      <c r="O270" s="103"/>
      <c r="P270" s="101"/>
      <c r="Q270" s="104"/>
      <c r="R270" s="103"/>
      <c r="S270" s="105"/>
      <c r="T270" s="106"/>
      <c r="U270" s="107"/>
      <c r="V270" s="107"/>
    </row>
    <row r="271" spans="2:22" s="88" customFormat="1" ht="12.75" x14ac:dyDescent="0.2">
      <c r="B271" s="89">
        <v>269</v>
      </c>
      <c r="C271" s="90"/>
      <c r="D271" s="91"/>
      <c r="E271" s="92"/>
      <c r="F271" s="90"/>
      <c r="G271" s="93"/>
      <c r="H271" s="92"/>
      <c r="I271" s="94"/>
      <c r="J271" s="100"/>
      <c r="K271" s="101"/>
      <c r="L271" s="101"/>
      <c r="M271" s="101"/>
      <c r="N271" s="102"/>
      <c r="O271" s="103"/>
      <c r="P271" s="101"/>
      <c r="Q271" s="104"/>
      <c r="R271" s="103"/>
      <c r="S271" s="105"/>
      <c r="T271" s="106"/>
      <c r="U271" s="107"/>
      <c r="V271" s="107"/>
    </row>
    <row r="272" spans="2:22" s="88" customFormat="1" ht="12.75" x14ac:dyDescent="0.2">
      <c r="B272" s="89">
        <v>270</v>
      </c>
      <c r="C272" s="90"/>
      <c r="D272" s="91"/>
      <c r="E272" s="92"/>
      <c r="F272" s="90"/>
      <c r="G272" s="93"/>
      <c r="H272" s="92"/>
      <c r="I272" s="94"/>
      <c r="J272" s="100"/>
      <c r="K272" s="101"/>
      <c r="L272" s="101"/>
      <c r="M272" s="101"/>
      <c r="N272" s="102"/>
      <c r="O272" s="103"/>
      <c r="P272" s="101"/>
      <c r="Q272" s="104"/>
      <c r="R272" s="103"/>
      <c r="S272" s="105"/>
      <c r="T272" s="106"/>
      <c r="U272" s="107"/>
      <c r="V272" s="107"/>
    </row>
    <row r="273" spans="2:22" s="88" customFormat="1" ht="12.75" x14ac:dyDescent="0.2">
      <c r="B273" s="89">
        <v>271</v>
      </c>
      <c r="C273" s="90"/>
      <c r="D273" s="91"/>
      <c r="E273" s="92"/>
      <c r="F273" s="90"/>
      <c r="G273" s="93"/>
      <c r="H273" s="92"/>
      <c r="I273" s="94"/>
      <c r="J273" s="100"/>
      <c r="K273" s="101"/>
      <c r="L273" s="101"/>
      <c r="M273" s="101"/>
      <c r="N273" s="102"/>
      <c r="O273" s="103"/>
      <c r="P273" s="101"/>
      <c r="Q273" s="104"/>
      <c r="R273" s="103"/>
      <c r="S273" s="105"/>
      <c r="T273" s="106"/>
      <c r="U273" s="107"/>
      <c r="V273" s="107"/>
    </row>
    <row r="274" spans="2:22" s="88" customFormat="1" ht="12.75" x14ac:dyDescent="0.2">
      <c r="B274" s="89">
        <v>272</v>
      </c>
      <c r="C274" s="90"/>
      <c r="D274" s="91"/>
      <c r="E274" s="92"/>
      <c r="F274" s="90"/>
      <c r="G274" s="93"/>
      <c r="H274" s="92"/>
      <c r="I274" s="94"/>
      <c r="J274" s="100"/>
      <c r="K274" s="101"/>
      <c r="L274" s="101"/>
      <c r="M274" s="101"/>
      <c r="N274" s="102"/>
      <c r="O274" s="103"/>
      <c r="P274" s="101"/>
      <c r="Q274" s="104"/>
      <c r="R274" s="103"/>
      <c r="S274" s="105"/>
      <c r="T274" s="106"/>
      <c r="U274" s="107"/>
      <c r="V274" s="107"/>
    </row>
    <row r="275" spans="2:22" s="88" customFormat="1" ht="12.75" x14ac:dyDescent="0.2">
      <c r="B275" s="89">
        <v>273</v>
      </c>
      <c r="C275" s="90"/>
      <c r="D275" s="91"/>
      <c r="E275" s="92"/>
      <c r="F275" s="90"/>
      <c r="G275" s="93"/>
      <c r="H275" s="92"/>
      <c r="I275" s="94"/>
      <c r="J275" s="100"/>
      <c r="K275" s="101"/>
      <c r="L275" s="101"/>
      <c r="M275" s="101"/>
      <c r="N275" s="102"/>
      <c r="O275" s="103"/>
      <c r="P275" s="101"/>
      <c r="Q275" s="104"/>
      <c r="R275" s="103"/>
      <c r="S275" s="105"/>
      <c r="T275" s="106"/>
      <c r="U275" s="107"/>
      <c r="V275" s="107"/>
    </row>
    <row r="276" spans="2:22" s="88" customFormat="1" ht="12.75" x14ac:dyDescent="0.2">
      <c r="B276" s="89">
        <v>274</v>
      </c>
      <c r="C276" s="90"/>
      <c r="D276" s="91"/>
      <c r="E276" s="92"/>
      <c r="F276" s="90"/>
      <c r="G276" s="93"/>
      <c r="H276" s="92"/>
      <c r="I276" s="94"/>
      <c r="J276" s="100"/>
      <c r="K276" s="101"/>
      <c r="L276" s="101"/>
      <c r="M276" s="101"/>
      <c r="N276" s="102"/>
      <c r="O276" s="103"/>
      <c r="P276" s="101"/>
      <c r="Q276" s="104"/>
      <c r="R276" s="103"/>
      <c r="S276" s="105"/>
      <c r="T276" s="106"/>
      <c r="U276" s="107"/>
      <c r="V276" s="107"/>
    </row>
    <row r="277" spans="2:22" s="88" customFormat="1" ht="12.75" x14ac:dyDescent="0.2">
      <c r="B277" s="89">
        <v>275</v>
      </c>
      <c r="C277" s="90"/>
      <c r="D277" s="91"/>
      <c r="E277" s="92"/>
      <c r="F277" s="90"/>
      <c r="G277" s="93"/>
      <c r="H277" s="92"/>
      <c r="I277" s="94"/>
      <c r="J277" s="100"/>
      <c r="K277" s="101"/>
      <c r="L277" s="101"/>
      <c r="M277" s="101"/>
      <c r="N277" s="102"/>
      <c r="O277" s="103"/>
      <c r="P277" s="101"/>
      <c r="Q277" s="104"/>
      <c r="R277" s="103"/>
      <c r="S277" s="105"/>
      <c r="T277" s="106"/>
      <c r="U277" s="107"/>
      <c r="V277" s="107"/>
    </row>
    <row r="278" spans="2:22" s="88" customFormat="1" ht="12.75" x14ac:dyDescent="0.2">
      <c r="B278" s="89">
        <v>276</v>
      </c>
      <c r="C278" s="90"/>
      <c r="D278" s="91"/>
      <c r="E278" s="92"/>
      <c r="F278" s="90"/>
      <c r="G278" s="93"/>
      <c r="H278" s="92"/>
      <c r="I278" s="94"/>
      <c r="J278" s="100"/>
      <c r="K278" s="101"/>
      <c r="L278" s="101"/>
      <c r="M278" s="101"/>
      <c r="N278" s="102"/>
      <c r="O278" s="103"/>
      <c r="P278" s="101"/>
      <c r="Q278" s="104"/>
      <c r="R278" s="103"/>
      <c r="S278" s="105"/>
      <c r="T278" s="106"/>
      <c r="U278" s="107"/>
      <c r="V278" s="107"/>
    </row>
    <row r="279" spans="2:22" s="88" customFormat="1" ht="12.75" x14ac:dyDescent="0.2">
      <c r="B279" s="89">
        <v>277</v>
      </c>
      <c r="C279" s="90"/>
      <c r="D279" s="91"/>
      <c r="E279" s="92"/>
      <c r="F279" s="90"/>
      <c r="G279" s="93"/>
      <c r="H279" s="92"/>
      <c r="I279" s="94"/>
      <c r="J279" s="100"/>
      <c r="K279" s="101"/>
      <c r="L279" s="101"/>
      <c r="M279" s="101"/>
      <c r="N279" s="102"/>
      <c r="O279" s="103"/>
      <c r="P279" s="101"/>
      <c r="Q279" s="104"/>
      <c r="R279" s="103"/>
      <c r="S279" s="105"/>
      <c r="T279" s="106"/>
      <c r="U279" s="107"/>
      <c r="V279" s="107"/>
    </row>
    <row r="280" spans="2:22" s="88" customFormat="1" ht="12.75" x14ac:dyDescent="0.2">
      <c r="B280" s="89">
        <v>278</v>
      </c>
      <c r="C280" s="90"/>
      <c r="D280" s="91"/>
      <c r="E280" s="92"/>
      <c r="F280" s="90"/>
      <c r="G280" s="93"/>
      <c r="H280" s="92"/>
      <c r="I280" s="94"/>
      <c r="J280" s="100"/>
      <c r="K280" s="101"/>
      <c r="L280" s="101"/>
      <c r="M280" s="101"/>
      <c r="N280" s="102"/>
      <c r="O280" s="103"/>
      <c r="P280" s="101"/>
      <c r="Q280" s="104"/>
      <c r="R280" s="103"/>
      <c r="S280" s="105"/>
      <c r="T280" s="106"/>
      <c r="U280" s="107"/>
      <c r="V280" s="107"/>
    </row>
    <row r="281" spans="2:22" s="88" customFormat="1" ht="12.75" x14ac:dyDescent="0.2">
      <c r="B281" s="89">
        <v>279</v>
      </c>
      <c r="C281" s="90"/>
      <c r="D281" s="91"/>
      <c r="E281" s="92"/>
      <c r="F281" s="90"/>
      <c r="G281" s="93"/>
      <c r="H281" s="92"/>
      <c r="I281" s="94"/>
      <c r="J281" s="100"/>
      <c r="K281" s="101"/>
      <c r="L281" s="101"/>
      <c r="M281" s="101"/>
      <c r="N281" s="102"/>
      <c r="O281" s="103"/>
      <c r="P281" s="101"/>
      <c r="Q281" s="104"/>
      <c r="R281" s="103"/>
      <c r="S281" s="105"/>
      <c r="T281" s="106"/>
      <c r="U281" s="107"/>
      <c r="V281" s="107"/>
    </row>
    <row r="282" spans="2:22" s="88" customFormat="1" ht="12.75" x14ac:dyDescent="0.2">
      <c r="B282" s="89">
        <v>280</v>
      </c>
      <c r="C282" s="90"/>
      <c r="D282" s="91"/>
      <c r="E282" s="92"/>
      <c r="F282" s="90"/>
      <c r="G282" s="93"/>
      <c r="H282" s="92"/>
      <c r="I282" s="94"/>
      <c r="J282" s="100"/>
      <c r="K282" s="101"/>
      <c r="L282" s="101"/>
      <c r="M282" s="101"/>
      <c r="N282" s="102"/>
      <c r="O282" s="103"/>
      <c r="P282" s="101"/>
      <c r="Q282" s="104"/>
      <c r="R282" s="103"/>
      <c r="S282" s="105"/>
      <c r="T282" s="106"/>
      <c r="U282" s="107"/>
      <c r="V282" s="107"/>
    </row>
    <row r="283" spans="2:22" s="88" customFormat="1" ht="12.75" x14ac:dyDescent="0.2">
      <c r="B283" s="89">
        <v>281</v>
      </c>
      <c r="C283" s="90"/>
      <c r="D283" s="91"/>
      <c r="E283" s="92"/>
      <c r="F283" s="90"/>
      <c r="G283" s="93"/>
      <c r="H283" s="92"/>
      <c r="I283" s="94"/>
      <c r="J283" s="100"/>
      <c r="K283" s="101"/>
      <c r="L283" s="101"/>
      <c r="M283" s="101"/>
      <c r="N283" s="102"/>
      <c r="O283" s="103"/>
      <c r="P283" s="101"/>
      <c r="Q283" s="104"/>
      <c r="R283" s="103"/>
      <c r="S283" s="105"/>
      <c r="T283" s="106"/>
      <c r="U283" s="107"/>
      <c r="V283" s="107"/>
    </row>
    <row r="284" spans="2:22" s="88" customFormat="1" ht="12.75" x14ac:dyDescent="0.2">
      <c r="B284" s="89">
        <v>282</v>
      </c>
      <c r="C284" s="90"/>
      <c r="D284" s="91"/>
      <c r="E284" s="92"/>
      <c r="F284" s="90"/>
      <c r="G284" s="93"/>
      <c r="H284" s="92"/>
      <c r="I284" s="94"/>
      <c r="J284" s="100"/>
      <c r="K284" s="101"/>
      <c r="L284" s="101"/>
      <c r="M284" s="101"/>
      <c r="N284" s="102"/>
      <c r="O284" s="103"/>
      <c r="P284" s="101"/>
      <c r="Q284" s="104"/>
      <c r="R284" s="103"/>
      <c r="S284" s="105"/>
      <c r="T284" s="106"/>
      <c r="U284" s="107"/>
      <c r="V284" s="107"/>
    </row>
    <row r="285" spans="2:22" s="88" customFormat="1" ht="12.75" x14ac:dyDescent="0.2">
      <c r="B285" s="89">
        <v>283</v>
      </c>
      <c r="C285" s="90"/>
      <c r="D285" s="91"/>
      <c r="E285" s="92"/>
      <c r="F285" s="90"/>
      <c r="G285" s="93"/>
      <c r="H285" s="92"/>
      <c r="I285" s="94"/>
      <c r="J285" s="100"/>
      <c r="K285" s="101"/>
      <c r="L285" s="101"/>
      <c r="M285" s="101"/>
      <c r="N285" s="102"/>
      <c r="O285" s="103"/>
      <c r="P285" s="101"/>
      <c r="Q285" s="104"/>
      <c r="R285" s="103"/>
      <c r="S285" s="105"/>
      <c r="T285" s="106"/>
      <c r="U285" s="107"/>
      <c r="V285" s="107"/>
    </row>
    <row r="286" spans="2:22" s="88" customFormat="1" ht="12.75" x14ac:dyDescent="0.2">
      <c r="B286" s="89">
        <v>284</v>
      </c>
      <c r="C286" s="90"/>
      <c r="D286" s="91"/>
      <c r="E286" s="92"/>
      <c r="F286" s="90"/>
      <c r="G286" s="93"/>
      <c r="H286" s="92"/>
      <c r="I286" s="94"/>
      <c r="J286" s="100"/>
      <c r="K286" s="101"/>
      <c r="L286" s="101"/>
      <c r="M286" s="101"/>
      <c r="N286" s="102"/>
      <c r="O286" s="103"/>
      <c r="P286" s="101"/>
      <c r="Q286" s="104"/>
      <c r="R286" s="103"/>
      <c r="S286" s="105"/>
      <c r="T286" s="106"/>
      <c r="U286" s="107"/>
      <c r="V286" s="107"/>
    </row>
    <row r="287" spans="2:22" s="88" customFormat="1" ht="12.75" x14ac:dyDescent="0.2">
      <c r="B287" s="89">
        <v>285</v>
      </c>
      <c r="C287" s="90"/>
      <c r="D287" s="91"/>
      <c r="E287" s="92"/>
      <c r="F287" s="90"/>
      <c r="G287" s="93"/>
      <c r="H287" s="92"/>
      <c r="I287" s="94"/>
      <c r="J287" s="100"/>
      <c r="K287" s="101"/>
      <c r="L287" s="101"/>
      <c r="M287" s="101"/>
      <c r="N287" s="102"/>
      <c r="O287" s="103"/>
      <c r="P287" s="101"/>
      <c r="Q287" s="104"/>
      <c r="R287" s="103"/>
      <c r="S287" s="105"/>
      <c r="T287" s="106"/>
      <c r="U287" s="107"/>
      <c r="V287" s="107"/>
    </row>
    <row r="288" spans="2:22" s="88" customFormat="1" ht="12.75" x14ac:dyDescent="0.2">
      <c r="B288" s="89">
        <v>286</v>
      </c>
      <c r="C288" s="90"/>
      <c r="D288" s="91"/>
      <c r="E288" s="92"/>
      <c r="F288" s="90"/>
      <c r="G288" s="93"/>
      <c r="H288" s="92"/>
      <c r="I288" s="94"/>
      <c r="J288" s="100"/>
      <c r="K288" s="101"/>
      <c r="L288" s="101"/>
      <c r="M288" s="101"/>
      <c r="N288" s="102"/>
      <c r="O288" s="103"/>
      <c r="P288" s="101"/>
      <c r="Q288" s="104"/>
      <c r="R288" s="103"/>
      <c r="S288" s="105"/>
      <c r="T288" s="106"/>
      <c r="U288" s="107"/>
      <c r="V288" s="107"/>
    </row>
    <row r="289" spans="2:22" s="88" customFormat="1" ht="12.75" x14ac:dyDescent="0.2">
      <c r="B289" s="89">
        <v>287</v>
      </c>
      <c r="C289" s="90"/>
      <c r="D289" s="91"/>
      <c r="E289" s="92"/>
      <c r="F289" s="90"/>
      <c r="G289" s="93"/>
      <c r="H289" s="92"/>
      <c r="I289" s="94"/>
      <c r="J289" s="100"/>
      <c r="K289" s="101"/>
      <c r="L289" s="101"/>
      <c r="M289" s="101"/>
      <c r="N289" s="102"/>
      <c r="O289" s="103"/>
      <c r="P289" s="101"/>
      <c r="Q289" s="104"/>
      <c r="R289" s="103"/>
      <c r="S289" s="105"/>
      <c r="T289" s="106"/>
      <c r="U289" s="107"/>
      <c r="V289" s="107"/>
    </row>
    <row r="290" spans="2:22" s="88" customFormat="1" ht="12.75" x14ac:dyDescent="0.2">
      <c r="B290" s="89">
        <v>288</v>
      </c>
      <c r="C290" s="90"/>
      <c r="D290" s="91"/>
      <c r="E290" s="92"/>
      <c r="F290" s="90"/>
      <c r="G290" s="93"/>
      <c r="H290" s="92"/>
      <c r="I290" s="94"/>
      <c r="J290" s="100"/>
      <c r="K290" s="101"/>
      <c r="L290" s="101"/>
      <c r="M290" s="101"/>
      <c r="N290" s="102"/>
      <c r="O290" s="103"/>
      <c r="P290" s="101"/>
      <c r="Q290" s="104"/>
      <c r="R290" s="103"/>
      <c r="S290" s="105"/>
      <c r="T290" s="106"/>
      <c r="U290" s="107"/>
      <c r="V290" s="107"/>
    </row>
    <row r="291" spans="2:22" s="88" customFormat="1" ht="12.75" x14ac:dyDescent="0.2">
      <c r="B291" s="89">
        <v>289</v>
      </c>
      <c r="C291" s="90"/>
      <c r="D291" s="91"/>
      <c r="E291" s="92"/>
      <c r="F291" s="90"/>
      <c r="G291" s="93"/>
      <c r="H291" s="92"/>
      <c r="I291" s="94"/>
      <c r="J291" s="100"/>
      <c r="K291" s="101"/>
      <c r="L291" s="101"/>
      <c r="M291" s="101"/>
      <c r="N291" s="102"/>
      <c r="O291" s="103"/>
      <c r="P291" s="101"/>
      <c r="Q291" s="104"/>
      <c r="R291" s="103"/>
      <c r="S291" s="105"/>
      <c r="T291" s="106"/>
      <c r="U291" s="107"/>
      <c r="V291" s="107"/>
    </row>
    <row r="292" spans="2:22" s="88" customFormat="1" ht="12.75" x14ac:dyDescent="0.2">
      <c r="B292" s="89">
        <v>290</v>
      </c>
      <c r="C292" s="90"/>
      <c r="D292" s="91"/>
      <c r="E292" s="92"/>
      <c r="F292" s="90"/>
      <c r="G292" s="93"/>
      <c r="H292" s="92"/>
      <c r="I292" s="94"/>
      <c r="J292" s="100"/>
      <c r="K292" s="101"/>
      <c r="L292" s="101"/>
      <c r="M292" s="101"/>
      <c r="N292" s="102"/>
      <c r="O292" s="103"/>
      <c r="P292" s="101"/>
      <c r="Q292" s="104"/>
      <c r="R292" s="103"/>
      <c r="S292" s="105"/>
      <c r="T292" s="106"/>
      <c r="U292" s="107"/>
      <c r="V292" s="107"/>
    </row>
    <row r="293" spans="2:22" s="88" customFormat="1" ht="12.75" x14ac:dyDescent="0.2">
      <c r="B293" s="89">
        <v>291</v>
      </c>
      <c r="C293" s="90"/>
      <c r="D293" s="91"/>
      <c r="E293" s="92"/>
      <c r="F293" s="90"/>
      <c r="G293" s="93"/>
      <c r="H293" s="92"/>
      <c r="I293" s="94"/>
      <c r="J293" s="100"/>
      <c r="K293" s="101"/>
      <c r="L293" s="101"/>
      <c r="M293" s="101"/>
      <c r="N293" s="102"/>
      <c r="O293" s="103"/>
      <c r="P293" s="101"/>
      <c r="Q293" s="104"/>
      <c r="R293" s="103"/>
      <c r="S293" s="105"/>
      <c r="T293" s="106"/>
      <c r="U293" s="107"/>
      <c r="V293" s="107"/>
    </row>
    <row r="294" spans="2:22" s="88" customFormat="1" ht="12.75" x14ac:dyDescent="0.2">
      <c r="B294" s="89">
        <v>292</v>
      </c>
      <c r="C294" s="90"/>
      <c r="D294" s="91"/>
      <c r="E294" s="92"/>
      <c r="F294" s="90"/>
      <c r="G294" s="93"/>
      <c r="H294" s="92"/>
      <c r="I294" s="94"/>
      <c r="J294" s="100"/>
      <c r="K294" s="101"/>
      <c r="L294" s="101"/>
      <c r="M294" s="101"/>
      <c r="N294" s="102"/>
      <c r="O294" s="103"/>
      <c r="P294" s="101"/>
      <c r="Q294" s="104"/>
      <c r="R294" s="103"/>
      <c r="S294" s="105"/>
      <c r="T294" s="106"/>
      <c r="U294" s="107"/>
      <c r="V294" s="107"/>
    </row>
    <row r="295" spans="2:22" s="88" customFormat="1" ht="12.75" x14ac:dyDescent="0.2">
      <c r="B295" s="89">
        <v>293</v>
      </c>
      <c r="C295" s="90"/>
      <c r="D295" s="91"/>
      <c r="E295" s="92"/>
      <c r="F295" s="90"/>
      <c r="G295" s="93"/>
      <c r="H295" s="92"/>
      <c r="I295" s="94"/>
      <c r="J295" s="100"/>
      <c r="K295" s="101"/>
      <c r="L295" s="101"/>
      <c r="M295" s="101"/>
      <c r="N295" s="102"/>
      <c r="O295" s="103"/>
      <c r="P295" s="101"/>
      <c r="Q295" s="104"/>
      <c r="R295" s="103"/>
      <c r="S295" s="105"/>
      <c r="T295" s="106"/>
      <c r="U295" s="107"/>
      <c r="V295" s="107"/>
    </row>
    <row r="296" spans="2:22" s="88" customFormat="1" ht="12.75" x14ac:dyDescent="0.2">
      <c r="B296" s="89">
        <v>294</v>
      </c>
      <c r="C296" s="90"/>
      <c r="D296" s="91"/>
      <c r="E296" s="92"/>
      <c r="F296" s="90"/>
      <c r="G296" s="93"/>
      <c r="H296" s="92"/>
      <c r="I296" s="94"/>
      <c r="J296" s="100"/>
      <c r="K296" s="101"/>
      <c r="L296" s="101"/>
      <c r="M296" s="101"/>
      <c r="N296" s="102"/>
      <c r="O296" s="103"/>
      <c r="P296" s="101"/>
      <c r="Q296" s="104"/>
      <c r="R296" s="103"/>
      <c r="S296" s="105"/>
      <c r="T296" s="106"/>
      <c r="U296" s="107"/>
      <c r="V296" s="107"/>
    </row>
    <row r="297" spans="2:22" s="88" customFormat="1" ht="12.75" x14ac:dyDescent="0.2">
      <c r="B297" s="89">
        <v>295</v>
      </c>
      <c r="C297" s="90"/>
      <c r="D297" s="91"/>
      <c r="E297" s="92"/>
      <c r="F297" s="90"/>
      <c r="G297" s="93"/>
      <c r="H297" s="92"/>
      <c r="I297" s="94"/>
      <c r="J297" s="100"/>
      <c r="K297" s="101"/>
      <c r="L297" s="101"/>
      <c r="M297" s="101"/>
      <c r="N297" s="102"/>
      <c r="O297" s="103"/>
      <c r="P297" s="101"/>
      <c r="Q297" s="104"/>
      <c r="R297" s="103"/>
      <c r="S297" s="105"/>
      <c r="T297" s="106"/>
      <c r="U297" s="107"/>
      <c r="V297" s="107"/>
    </row>
    <row r="298" spans="2:22" s="88" customFormat="1" ht="12.75" x14ac:dyDescent="0.2">
      <c r="B298" s="89">
        <v>296</v>
      </c>
      <c r="C298" s="90"/>
      <c r="D298" s="91"/>
      <c r="E298" s="92"/>
      <c r="F298" s="90"/>
      <c r="G298" s="93"/>
      <c r="H298" s="92"/>
      <c r="I298" s="94"/>
      <c r="J298" s="100"/>
      <c r="K298" s="101"/>
      <c r="L298" s="101"/>
      <c r="M298" s="101"/>
      <c r="N298" s="102"/>
      <c r="O298" s="103"/>
      <c r="P298" s="101"/>
      <c r="Q298" s="104"/>
      <c r="R298" s="103"/>
      <c r="S298" s="105"/>
      <c r="T298" s="106"/>
      <c r="U298" s="107"/>
      <c r="V298" s="107"/>
    </row>
    <row r="299" spans="2:22" s="88" customFormat="1" ht="12.75" x14ac:dyDescent="0.2">
      <c r="B299" s="89">
        <v>297</v>
      </c>
      <c r="C299" s="90"/>
      <c r="D299" s="91"/>
      <c r="E299" s="92"/>
      <c r="F299" s="90"/>
      <c r="G299" s="93"/>
      <c r="H299" s="92"/>
      <c r="I299" s="94"/>
      <c r="J299" s="100"/>
      <c r="K299" s="101"/>
      <c r="L299" s="101"/>
      <c r="M299" s="101"/>
      <c r="N299" s="102"/>
      <c r="O299" s="103"/>
      <c r="P299" s="101"/>
      <c r="Q299" s="104"/>
      <c r="R299" s="103"/>
      <c r="S299" s="105"/>
      <c r="T299" s="106"/>
      <c r="U299" s="107"/>
      <c r="V299" s="107"/>
    </row>
    <row r="300" spans="2:22" s="88" customFormat="1" ht="12.75" x14ac:dyDescent="0.2">
      <c r="B300" s="89">
        <v>298</v>
      </c>
      <c r="C300" s="90"/>
      <c r="D300" s="91"/>
      <c r="E300" s="92"/>
      <c r="F300" s="90"/>
      <c r="G300" s="93"/>
      <c r="H300" s="92"/>
      <c r="I300" s="94"/>
      <c r="J300" s="100"/>
      <c r="K300" s="101"/>
      <c r="L300" s="101"/>
      <c r="M300" s="101"/>
      <c r="N300" s="102"/>
      <c r="O300" s="103"/>
      <c r="P300" s="101"/>
      <c r="Q300" s="104"/>
      <c r="R300" s="103"/>
      <c r="S300" s="105"/>
      <c r="T300" s="106"/>
      <c r="U300" s="107"/>
      <c r="V300" s="107"/>
    </row>
    <row r="301" spans="2:22" s="88" customFormat="1" ht="12.75" x14ac:dyDescent="0.2">
      <c r="B301" s="89">
        <v>299</v>
      </c>
      <c r="C301" s="90"/>
      <c r="D301" s="91"/>
      <c r="E301" s="92"/>
      <c r="F301" s="90"/>
      <c r="G301" s="93"/>
      <c r="H301" s="92"/>
      <c r="I301" s="94"/>
      <c r="J301" s="100"/>
      <c r="K301" s="101"/>
      <c r="L301" s="101"/>
      <c r="M301" s="101"/>
      <c r="N301" s="102"/>
      <c r="O301" s="103"/>
      <c r="P301" s="101"/>
      <c r="Q301" s="104"/>
      <c r="R301" s="103"/>
      <c r="S301" s="105"/>
      <c r="T301" s="106"/>
      <c r="U301" s="107"/>
      <c r="V301" s="107"/>
    </row>
    <row r="302" spans="2:22" s="88" customFormat="1" ht="12.75" x14ac:dyDescent="0.2">
      <c r="B302" s="89">
        <v>300</v>
      </c>
      <c r="C302" s="90"/>
      <c r="D302" s="91"/>
      <c r="E302" s="92"/>
      <c r="F302" s="90"/>
      <c r="G302" s="93"/>
      <c r="H302" s="92"/>
      <c r="I302" s="94"/>
      <c r="J302" s="100"/>
      <c r="K302" s="101"/>
      <c r="L302" s="101"/>
      <c r="M302" s="101"/>
      <c r="N302" s="102"/>
      <c r="O302" s="103"/>
      <c r="P302" s="101"/>
      <c r="Q302" s="104"/>
      <c r="R302" s="103"/>
      <c r="S302" s="105"/>
      <c r="T302" s="106"/>
      <c r="U302" s="107"/>
      <c r="V302" s="107"/>
    </row>
    <row r="303" spans="2:22" s="88" customFormat="1" ht="12.75" x14ac:dyDescent="0.2">
      <c r="B303" s="89">
        <v>301</v>
      </c>
      <c r="C303" s="90"/>
      <c r="D303" s="91"/>
      <c r="E303" s="92"/>
      <c r="F303" s="90"/>
      <c r="G303" s="93"/>
      <c r="H303" s="92"/>
      <c r="I303" s="94"/>
      <c r="J303" s="100"/>
      <c r="K303" s="101"/>
      <c r="L303" s="101"/>
      <c r="M303" s="101"/>
      <c r="N303" s="102"/>
      <c r="O303" s="103"/>
      <c r="P303" s="101"/>
      <c r="Q303" s="104"/>
      <c r="R303" s="103"/>
      <c r="S303" s="105"/>
      <c r="T303" s="106"/>
      <c r="U303" s="107"/>
      <c r="V303" s="107"/>
    </row>
    <row r="304" spans="2:22" s="88" customFormat="1" ht="12.75" x14ac:dyDescent="0.2">
      <c r="B304" s="89">
        <v>302</v>
      </c>
      <c r="C304" s="90"/>
      <c r="D304" s="91"/>
      <c r="E304" s="92"/>
      <c r="F304" s="90"/>
      <c r="G304" s="93"/>
      <c r="H304" s="92"/>
      <c r="I304" s="94"/>
      <c r="J304" s="100"/>
      <c r="K304" s="101"/>
      <c r="L304" s="101"/>
      <c r="M304" s="101"/>
      <c r="N304" s="102"/>
      <c r="O304" s="103"/>
      <c r="P304" s="101"/>
      <c r="Q304" s="104"/>
      <c r="R304" s="103"/>
      <c r="S304" s="105"/>
      <c r="T304" s="106"/>
      <c r="U304" s="107"/>
      <c r="V304" s="107"/>
    </row>
    <row r="305" spans="2:22" s="88" customFormat="1" ht="12.75" x14ac:dyDescent="0.2">
      <c r="B305" s="89">
        <v>303</v>
      </c>
      <c r="C305" s="90"/>
      <c r="D305" s="91"/>
      <c r="E305" s="92"/>
      <c r="F305" s="90"/>
      <c r="G305" s="93"/>
      <c r="H305" s="92"/>
      <c r="I305" s="94"/>
      <c r="J305" s="100"/>
      <c r="K305" s="101"/>
      <c r="L305" s="101"/>
      <c r="M305" s="101"/>
      <c r="N305" s="102"/>
      <c r="O305" s="103"/>
      <c r="P305" s="101"/>
      <c r="Q305" s="104"/>
      <c r="R305" s="103"/>
      <c r="S305" s="105"/>
      <c r="T305" s="106"/>
      <c r="U305" s="107"/>
      <c r="V305" s="107"/>
    </row>
    <row r="306" spans="2:22" s="88" customFormat="1" ht="12.75" x14ac:dyDescent="0.2">
      <c r="B306" s="89">
        <v>304</v>
      </c>
      <c r="C306" s="90"/>
      <c r="D306" s="91"/>
      <c r="E306" s="92"/>
      <c r="F306" s="90"/>
      <c r="G306" s="93"/>
      <c r="H306" s="92"/>
      <c r="I306" s="94"/>
      <c r="J306" s="100"/>
      <c r="K306" s="101"/>
      <c r="L306" s="101"/>
      <c r="M306" s="101"/>
      <c r="N306" s="102"/>
      <c r="O306" s="103"/>
      <c r="P306" s="101"/>
      <c r="Q306" s="104"/>
      <c r="R306" s="103"/>
      <c r="S306" s="105"/>
      <c r="T306" s="106"/>
      <c r="U306" s="107"/>
      <c r="V306" s="107"/>
    </row>
    <row r="307" spans="2:22" s="88" customFormat="1" ht="12.75" x14ac:dyDescent="0.2">
      <c r="B307" s="89">
        <v>305</v>
      </c>
      <c r="C307" s="90"/>
      <c r="D307" s="91"/>
      <c r="E307" s="92"/>
      <c r="F307" s="90"/>
      <c r="G307" s="93"/>
      <c r="H307" s="92"/>
      <c r="I307" s="94"/>
      <c r="J307" s="100"/>
      <c r="K307" s="101"/>
      <c r="L307" s="101"/>
      <c r="M307" s="101"/>
      <c r="N307" s="102"/>
      <c r="O307" s="103"/>
      <c r="P307" s="101"/>
      <c r="Q307" s="104"/>
      <c r="R307" s="103"/>
      <c r="S307" s="105"/>
      <c r="T307" s="106"/>
      <c r="U307" s="107"/>
      <c r="V307" s="107"/>
    </row>
    <row r="308" spans="2:22" s="88" customFormat="1" ht="12.75" x14ac:dyDescent="0.2">
      <c r="B308" s="89">
        <v>306</v>
      </c>
      <c r="C308" s="90"/>
      <c r="D308" s="91"/>
      <c r="E308" s="92"/>
      <c r="F308" s="90"/>
      <c r="G308" s="93"/>
      <c r="H308" s="92"/>
      <c r="I308" s="94"/>
      <c r="J308" s="100"/>
      <c r="K308" s="101"/>
      <c r="L308" s="101"/>
      <c r="M308" s="101"/>
      <c r="N308" s="102"/>
      <c r="O308" s="103"/>
      <c r="P308" s="101"/>
      <c r="Q308" s="104"/>
      <c r="R308" s="103"/>
      <c r="S308" s="105"/>
      <c r="T308" s="106"/>
      <c r="U308" s="107"/>
      <c r="V308" s="107"/>
    </row>
    <row r="309" spans="2:22" s="88" customFormat="1" ht="12.75" x14ac:dyDescent="0.2">
      <c r="B309" s="89">
        <v>307</v>
      </c>
      <c r="C309" s="90"/>
      <c r="D309" s="91"/>
      <c r="E309" s="92"/>
      <c r="F309" s="90"/>
      <c r="G309" s="93"/>
      <c r="H309" s="92"/>
      <c r="I309" s="94"/>
      <c r="J309" s="100"/>
      <c r="K309" s="101"/>
      <c r="L309" s="101"/>
      <c r="M309" s="101"/>
      <c r="N309" s="102"/>
      <c r="O309" s="103"/>
      <c r="P309" s="101"/>
      <c r="Q309" s="104"/>
      <c r="R309" s="103"/>
      <c r="S309" s="105"/>
      <c r="T309" s="106"/>
      <c r="U309" s="107"/>
      <c r="V309" s="107"/>
    </row>
    <row r="310" spans="2:22" s="88" customFormat="1" ht="12.75" x14ac:dyDescent="0.2">
      <c r="B310" s="89">
        <v>308</v>
      </c>
      <c r="C310" s="90"/>
      <c r="D310" s="91"/>
      <c r="E310" s="92"/>
      <c r="F310" s="90"/>
      <c r="G310" s="93"/>
      <c r="H310" s="92"/>
      <c r="I310" s="94"/>
      <c r="J310" s="100"/>
      <c r="K310" s="101"/>
      <c r="L310" s="101"/>
      <c r="M310" s="101"/>
      <c r="N310" s="102"/>
      <c r="O310" s="103"/>
      <c r="P310" s="101"/>
      <c r="Q310" s="104"/>
      <c r="R310" s="103"/>
      <c r="S310" s="105"/>
      <c r="T310" s="106"/>
      <c r="U310" s="107"/>
      <c r="V310" s="107"/>
    </row>
    <row r="311" spans="2:22" s="88" customFormat="1" ht="12.75" x14ac:dyDescent="0.2">
      <c r="B311" s="89">
        <v>309</v>
      </c>
      <c r="C311" s="90"/>
      <c r="D311" s="91"/>
      <c r="E311" s="92"/>
      <c r="F311" s="90"/>
      <c r="G311" s="93"/>
      <c r="H311" s="92"/>
      <c r="I311" s="94"/>
      <c r="J311" s="100"/>
      <c r="K311" s="101"/>
      <c r="L311" s="101"/>
      <c r="M311" s="101"/>
      <c r="N311" s="102"/>
      <c r="O311" s="103"/>
      <c r="P311" s="101"/>
      <c r="Q311" s="104"/>
      <c r="R311" s="103"/>
      <c r="S311" s="105"/>
      <c r="T311" s="106"/>
      <c r="U311" s="107"/>
      <c r="V311" s="107"/>
    </row>
    <row r="312" spans="2:22" s="88" customFormat="1" ht="12.75" x14ac:dyDescent="0.2">
      <c r="B312" s="89">
        <v>310</v>
      </c>
      <c r="C312" s="90"/>
      <c r="D312" s="91"/>
      <c r="E312" s="92"/>
      <c r="F312" s="90"/>
      <c r="G312" s="93"/>
      <c r="H312" s="92"/>
      <c r="I312" s="94"/>
      <c r="J312" s="100"/>
      <c r="K312" s="101"/>
      <c r="L312" s="101"/>
      <c r="M312" s="101"/>
      <c r="N312" s="102"/>
      <c r="O312" s="103"/>
      <c r="P312" s="101"/>
      <c r="Q312" s="104"/>
      <c r="R312" s="103"/>
      <c r="S312" s="105"/>
      <c r="T312" s="106"/>
      <c r="U312" s="107"/>
      <c r="V312" s="107"/>
    </row>
    <row r="313" spans="2:22" s="88" customFormat="1" ht="12.75" x14ac:dyDescent="0.2">
      <c r="B313" s="89">
        <v>311</v>
      </c>
      <c r="C313" s="90"/>
      <c r="D313" s="91"/>
      <c r="E313" s="92"/>
      <c r="F313" s="90"/>
      <c r="G313" s="93"/>
      <c r="H313" s="92"/>
      <c r="I313" s="94"/>
      <c r="J313" s="100"/>
      <c r="K313" s="101"/>
      <c r="L313" s="101"/>
      <c r="M313" s="101"/>
      <c r="N313" s="102"/>
      <c r="O313" s="103"/>
      <c r="P313" s="101"/>
      <c r="Q313" s="104"/>
      <c r="R313" s="103"/>
      <c r="S313" s="105"/>
      <c r="T313" s="106"/>
      <c r="U313" s="107"/>
      <c r="V313" s="107"/>
    </row>
    <row r="314" spans="2:22" s="88" customFormat="1" ht="12.75" x14ac:dyDescent="0.2">
      <c r="B314" s="89">
        <v>312</v>
      </c>
      <c r="C314" s="90"/>
      <c r="D314" s="91"/>
      <c r="E314" s="92"/>
      <c r="F314" s="90"/>
      <c r="G314" s="93"/>
      <c r="H314" s="92"/>
      <c r="I314" s="94"/>
      <c r="J314" s="100"/>
      <c r="K314" s="101"/>
      <c r="L314" s="101"/>
      <c r="M314" s="101"/>
      <c r="N314" s="102"/>
      <c r="O314" s="103"/>
      <c r="P314" s="101"/>
      <c r="Q314" s="104"/>
      <c r="R314" s="103"/>
      <c r="S314" s="105"/>
      <c r="T314" s="106"/>
      <c r="U314" s="107"/>
      <c r="V314" s="107"/>
    </row>
    <row r="315" spans="2:22" s="88" customFormat="1" ht="12.75" x14ac:dyDescent="0.2">
      <c r="B315" s="89">
        <v>313</v>
      </c>
      <c r="C315" s="90"/>
      <c r="D315" s="91"/>
      <c r="E315" s="92"/>
      <c r="F315" s="90"/>
      <c r="G315" s="93"/>
      <c r="H315" s="92"/>
      <c r="I315" s="94"/>
      <c r="J315" s="100"/>
      <c r="K315" s="101"/>
      <c r="L315" s="101"/>
      <c r="M315" s="101"/>
      <c r="N315" s="102"/>
      <c r="O315" s="103"/>
      <c r="P315" s="101"/>
      <c r="Q315" s="104"/>
      <c r="R315" s="103"/>
      <c r="S315" s="105"/>
      <c r="T315" s="106"/>
      <c r="U315" s="107"/>
      <c r="V315" s="107"/>
    </row>
    <row r="316" spans="2:22" s="88" customFormat="1" ht="12.75" x14ac:dyDescent="0.2">
      <c r="B316" s="89">
        <v>314</v>
      </c>
      <c r="C316" s="90"/>
      <c r="D316" s="91"/>
      <c r="E316" s="92"/>
      <c r="F316" s="90"/>
      <c r="G316" s="93"/>
      <c r="H316" s="92"/>
      <c r="I316" s="94"/>
      <c r="J316" s="100"/>
      <c r="K316" s="101"/>
      <c r="L316" s="101"/>
      <c r="M316" s="101"/>
      <c r="N316" s="102"/>
      <c r="O316" s="103"/>
      <c r="P316" s="101"/>
      <c r="Q316" s="104"/>
      <c r="R316" s="103"/>
      <c r="S316" s="105"/>
      <c r="T316" s="106"/>
      <c r="U316" s="107"/>
      <c r="V316" s="107"/>
    </row>
    <row r="317" spans="2:22" s="88" customFormat="1" ht="12.75" x14ac:dyDescent="0.2">
      <c r="B317" s="89">
        <v>315</v>
      </c>
      <c r="C317" s="90"/>
      <c r="D317" s="91"/>
      <c r="E317" s="92"/>
      <c r="F317" s="90"/>
      <c r="G317" s="93"/>
      <c r="H317" s="92"/>
      <c r="I317" s="94"/>
      <c r="J317" s="100"/>
      <c r="K317" s="101"/>
      <c r="L317" s="101"/>
      <c r="M317" s="101"/>
      <c r="N317" s="102"/>
      <c r="O317" s="103"/>
      <c r="P317" s="101"/>
      <c r="Q317" s="104"/>
      <c r="R317" s="103"/>
      <c r="S317" s="105"/>
      <c r="T317" s="106"/>
      <c r="U317" s="107"/>
      <c r="V317" s="107"/>
    </row>
    <row r="318" spans="2:22" s="88" customFormat="1" ht="12.75" x14ac:dyDescent="0.2">
      <c r="B318" s="89">
        <v>316</v>
      </c>
      <c r="C318" s="90"/>
      <c r="D318" s="91"/>
      <c r="E318" s="92"/>
      <c r="F318" s="90"/>
      <c r="G318" s="93"/>
      <c r="H318" s="92"/>
      <c r="I318" s="94"/>
      <c r="J318" s="100"/>
      <c r="K318" s="101"/>
      <c r="L318" s="101"/>
      <c r="M318" s="101"/>
      <c r="N318" s="102"/>
      <c r="O318" s="103"/>
      <c r="P318" s="101"/>
      <c r="Q318" s="104"/>
      <c r="R318" s="103"/>
      <c r="S318" s="105"/>
      <c r="T318" s="106"/>
      <c r="U318" s="107"/>
      <c r="V318" s="107"/>
    </row>
    <row r="319" spans="2:22" s="88" customFormat="1" ht="12.75" x14ac:dyDescent="0.2">
      <c r="B319" s="89">
        <v>317</v>
      </c>
      <c r="C319" s="90"/>
      <c r="D319" s="91"/>
      <c r="E319" s="92"/>
      <c r="F319" s="90"/>
      <c r="G319" s="93"/>
      <c r="H319" s="92"/>
      <c r="I319" s="94"/>
      <c r="J319" s="100"/>
      <c r="K319" s="101"/>
      <c r="L319" s="101"/>
      <c r="M319" s="101"/>
      <c r="N319" s="102"/>
      <c r="O319" s="103"/>
      <c r="P319" s="101"/>
      <c r="Q319" s="104"/>
      <c r="R319" s="103"/>
      <c r="S319" s="105"/>
      <c r="T319" s="106"/>
      <c r="U319" s="107"/>
      <c r="V319" s="107"/>
    </row>
    <row r="320" spans="2:22" s="88" customFormat="1" ht="12.75" x14ac:dyDescent="0.2">
      <c r="B320" s="89">
        <v>318</v>
      </c>
      <c r="C320" s="90"/>
      <c r="D320" s="91"/>
      <c r="E320" s="92"/>
      <c r="F320" s="90"/>
      <c r="G320" s="93"/>
      <c r="H320" s="92"/>
      <c r="I320" s="94"/>
      <c r="J320" s="100"/>
      <c r="K320" s="101"/>
      <c r="L320" s="101"/>
      <c r="M320" s="101"/>
      <c r="N320" s="102"/>
      <c r="O320" s="103"/>
      <c r="P320" s="101"/>
      <c r="Q320" s="104"/>
      <c r="R320" s="103"/>
      <c r="S320" s="105"/>
      <c r="T320" s="106"/>
      <c r="U320" s="107"/>
      <c r="V320" s="107"/>
    </row>
    <row r="321" spans="2:22" s="88" customFormat="1" ht="12.75" x14ac:dyDescent="0.2">
      <c r="B321" s="89">
        <v>319</v>
      </c>
      <c r="C321" s="90"/>
      <c r="D321" s="91"/>
      <c r="E321" s="92"/>
      <c r="F321" s="90"/>
      <c r="G321" s="93"/>
      <c r="H321" s="92"/>
      <c r="I321" s="94"/>
      <c r="J321" s="100"/>
      <c r="K321" s="101"/>
      <c r="L321" s="101"/>
      <c r="M321" s="101"/>
      <c r="N321" s="102"/>
      <c r="O321" s="103"/>
      <c r="P321" s="101"/>
      <c r="Q321" s="104"/>
      <c r="R321" s="103"/>
      <c r="S321" s="105"/>
      <c r="T321" s="106"/>
      <c r="U321" s="107"/>
      <c r="V321" s="107"/>
    </row>
    <row r="322" spans="2:22" s="88" customFormat="1" ht="12.75" x14ac:dyDescent="0.2">
      <c r="B322" s="89">
        <v>320</v>
      </c>
      <c r="C322" s="90"/>
      <c r="D322" s="91"/>
      <c r="E322" s="92"/>
      <c r="F322" s="90"/>
      <c r="G322" s="93"/>
      <c r="H322" s="92"/>
      <c r="I322" s="94"/>
      <c r="J322" s="100"/>
      <c r="K322" s="101"/>
      <c r="L322" s="101"/>
      <c r="M322" s="101"/>
      <c r="N322" s="102"/>
      <c r="O322" s="103"/>
      <c r="P322" s="101"/>
      <c r="Q322" s="104"/>
      <c r="R322" s="103"/>
      <c r="S322" s="105"/>
      <c r="T322" s="106"/>
      <c r="U322" s="107"/>
      <c r="V322" s="107"/>
    </row>
    <row r="323" spans="2:22" s="88" customFormat="1" ht="12.75" x14ac:dyDescent="0.2">
      <c r="B323" s="89">
        <v>321</v>
      </c>
      <c r="C323" s="90"/>
      <c r="D323" s="91"/>
      <c r="E323" s="92"/>
      <c r="F323" s="90"/>
      <c r="G323" s="93"/>
      <c r="H323" s="92"/>
      <c r="I323" s="94"/>
      <c r="J323" s="100"/>
      <c r="K323" s="101"/>
      <c r="L323" s="101"/>
      <c r="M323" s="101"/>
      <c r="N323" s="102"/>
      <c r="O323" s="103"/>
      <c r="P323" s="101"/>
      <c r="Q323" s="104"/>
      <c r="R323" s="103"/>
      <c r="S323" s="105"/>
      <c r="T323" s="106"/>
      <c r="U323" s="107"/>
      <c r="V323" s="107"/>
    </row>
    <row r="324" spans="2:22" s="88" customFormat="1" ht="12.75" x14ac:dyDescent="0.2">
      <c r="B324" s="89">
        <v>322</v>
      </c>
      <c r="C324" s="90"/>
      <c r="D324" s="91"/>
      <c r="E324" s="92"/>
      <c r="F324" s="90"/>
      <c r="G324" s="93"/>
      <c r="H324" s="92"/>
      <c r="I324" s="94"/>
      <c r="J324" s="100"/>
      <c r="K324" s="101"/>
      <c r="L324" s="101"/>
      <c r="M324" s="101"/>
      <c r="N324" s="102"/>
      <c r="O324" s="103"/>
      <c r="P324" s="101"/>
      <c r="Q324" s="104"/>
      <c r="R324" s="103"/>
      <c r="S324" s="105"/>
      <c r="T324" s="106"/>
      <c r="U324" s="107"/>
      <c r="V324" s="107"/>
    </row>
    <row r="325" spans="2:22" s="88" customFormat="1" ht="12.75" x14ac:dyDescent="0.2">
      <c r="B325" s="89">
        <v>323</v>
      </c>
      <c r="C325" s="90"/>
      <c r="D325" s="91"/>
      <c r="E325" s="92"/>
      <c r="F325" s="90"/>
      <c r="G325" s="93"/>
      <c r="H325" s="92"/>
      <c r="I325" s="94"/>
      <c r="J325" s="100"/>
      <c r="K325" s="101"/>
      <c r="L325" s="101"/>
      <c r="M325" s="101"/>
      <c r="N325" s="102"/>
      <c r="O325" s="103"/>
      <c r="P325" s="101"/>
      <c r="Q325" s="104"/>
      <c r="R325" s="103"/>
      <c r="S325" s="105"/>
      <c r="T325" s="106"/>
      <c r="U325" s="107"/>
      <c r="V325" s="107"/>
    </row>
    <row r="326" spans="2:22" s="88" customFormat="1" ht="12.75" x14ac:dyDescent="0.2">
      <c r="B326" s="89">
        <v>324</v>
      </c>
      <c r="C326" s="90"/>
      <c r="D326" s="91"/>
      <c r="E326" s="92"/>
      <c r="F326" s="90"/>
      <c r="G326" s="93"/>
      <c r="H326" s="92"/>
      <c r="I326" s="94"/>
      <c r="J326" s="100"/>
      <c r="K326" s="101"/>
      <c r="L326" s="101"/>
      <c r="M326" s="101"/>
      <c r="N326" s="102"/>
      <c r="O326" s="103"/>
      <c r="P326" s="101"/>
      <c r="Q326" s="104"/>
      <c r="R326" s="103"/>
      <c r="S326" s="105"/>
      <c r="T326" s="106"/>
      <c r="U326" s="107"/>
      <c r="V326" s="107"/>
    </row>
    <row r="327" spans="2:22" s="88" customFormat="1" ht="12.75" x14ac:dyDescent="0.2">
      <c r="B327" s="89">
        <v>325</v>
      </c>
      <c r="C327" s="90"/>
      <c r="D327" s="91"/>
      <c r="E327" s="92"/>
      <c r="F327" s="90"/>
      <c r="G327" s="93"/>
      <c r="H327" s="92"/>
      <c r="I327" s="94"/>
      <c r="J327" s="100"/>
      <c r="K327" s="101"/>
      <c r="L327" s="101"/>
      <c r="M327" s="101"/>
      <c r="N327" s="102"/>
      <c r="O327" s="103"/>
      <c r="P327" s="101"/>
      <c r="Q327" s="104"/>
      <c r="R327" s="103"/>
      <c r="S327" s="105"/>
      <c r="T327" s="106"/>
      <c r="U327" s="107"/>
      <c r="V327" s="107"/>
    </row>
    <row r="328" spans="2:22" s="88" customFormat="1" ht="12.75" x14ac:dyDescent="0.2">
      <c r="B328" s="89">
        <v>326</v>
      </c>
      <c r="C328" s="90"/>
      <c r="D328" s="91"/>
      <c r="E328" s="92"/>
      <c r="F328" s="90"/>
      <c r="G328" s="93"/>
      <c r="H328" s="92"/>
      <c r="I328" s="94"/>
      <c r="J328" s="100"/>
      <c r="K328" s="101"/>
      <c r="L328" s="101"/>
      <c r="M328" s="101"/>
      <c r="N328" s="102"/>
      <c r="O328" s="103"/>
      <c r="P328" s="101"/>
      <c r="Q328" s="104"/>
      <c r="R328" s="103"/>
      <c r="S328" s="105"/>
      <c r="T328" s="106"/>
      <c r="U328" s="107"/>
      <c r="V328" s="107"/>
    </row>
    <row r="329" spans="2:22" s="88" customFormat="1" ht="12.75" x14ac:dyDescent="0.2">
      <c r="B329" s="89">
        <v>327</v>
      </c>
      <c r="C329" s="90"/>
      <c r="D329" s="91"/>
      <c r="E329" s="92"/>
      <c r="F329" s="90"/>
      <c r="G329" s="93"/>
      <c r="H329" s="92"/>
      <c r="I329" s="94"/>
      <c r="J329" s="100"/>
      <c r="K329" s="101"/>
      <c r="L329" s="101"/>
      <c r="M329" s="101"/>
      <c r="N329" s="102"/>
      <c r="O329" s="103"/>
      <c r="P329" s="101"/>
      <c r="Q329" s="104"/>
      <c r="R329" s="103"/>
      <c r="S329" s="105"/>
      <c r="T329" s="106"/>
      <c r="U329" s="107"/>
      <c r="V329" s="107"/>
    </row>
    <row r="330" spans="2:22" s="88" customFormat="1" ht="12.75" x14ac:dyDescent="0.2">
      <c r="B330" s="89">
        <v>328</v>
      </c>
      <c r="C330" s="90"/>
      <c r="D330" s="91"/>
      <c r="E330" s="92"/>
      <c r="F330" s="90"/>
      <c r="G330" s="93"/>
      <c r="H330" s="92"/>
      <c r="I330" s="94"/>
      <c r="J330" s="100"/>
      <c r="K330" s="101"/>
      <c r="L330" s="101"/>
      <c r="M330" s="101"/>
      <c r="N330" s="102"/>
      <c r="O330" s="103"/>
      <c r="P330" s="101"/>
      <c r="Q330" s="104"/>
      <c r="R330" s="103"/>
      <c r="S330" s="105"/>
      <c r="T330" s="106"/>
      <c r="U330" s="107"/>
      <c r="V330" s="107"/>
    </row>
    <row r="331" spans="2:22" s="88" customFormat="1" ht="12.75" x14ac:dyDescent="0.2">
      <c r="B331" s="89">
        <v>329</v>
      </c>
      <c r="C331" s="90"/>
      <c r="D331" s="91"/>
      <c r="E331" s="92"/>
      <c r="F331" s="90"/>
      <c r="G331" s="93"/>
      <c r="H331" s="92"/>
      <c r="I331" s="94"/>
      <c r="J331" s="100"/>
      <c r="K331" s="101"/>
      <c r="L331" s="101"/>
      <c r="M331" s="101"/>
      <c r="N331" s="102"/>
      <c r="O331" s="103"/>
      <c r="P331" s="101"/>
      <c r="Q331" s="104"/>
      <c r="R331" s="103"/>
      <c r="S331" s="105"/>
      <c r="T331" s="106"/>
      <c r="U331" s="107"/>
      <c r="V331" s="107"/>
    </row>
    <row r="332" spans="2:22" s="88" customFormat="1" ht="12.75" x14ac:dyDescent="0.2">
      <c r="B332" s="89">
        <v>330</v>
      </c>
      <c r="C332" s="90"/>
      <c r="D332" s="91"/>
      <c r="E332" s="92"/>
      <c r="F332" s="90"/>
      <c r="G332" s="93"/>
      <c r="H332" s="92"/>
      <c r="I332" s="94"/>
      <c r="J332" s="100"/>
      <c r="K332" s="101"/>
      <c r="L332" s="101"/>
      <c r="M332" s="101"/>
      <c r="N332" s="102"/>
      <c r="O332" s="103"/>
      <c r="P332" s="101"/>
      <c r="Q332" s="104"/>
      <c r="R332" s="103"/>
      <c r="S332" s="105"/>
      <c r="T332" s="106"/>
      <c r="U332" s="107"/>
      <c r="V332" s="107"/>
    </row>
    <row r="333" spans="2:22" s="88" customFormat="1" ht="12.75" x14ac:dyDescent="0.2">
      <c r="B333" s="89">
        <v>331</v>
      </c>
      <c r="C333" s="90"/>
      <c r="D333" s="91"/>
      <c r="E333" s="92"/>
      <c r="F333" s="90"/>
      <c r="G333" s="93"/>
      <c r="H333" s="92"/>
      <c r="I333" s="94"/>
      <c r="J333" s="100"/>
      <c r="K333" s="101"/>
      <c r="L333" s="101"/>
      <c r="M333" s="101"/>
      <c r="N333" s="102"/>
      <c r="O333" s="103"/>
      <c r="P333" s="101"/>
      <c r="Q333" s="104"/>
      <c r="R333" s="103"/>
      <c r="S333" s="105"/>
      <c r="T333" s="106"/>
      <c r="U333" s="107"/>
      <c r="V333" s="107"/>
    </row>
    <row r="334" spans="2:22" s="88" customFormat="1" ht="12.75" x14ac:dyDescent="0.2">
      <c r="B334" s="89">
        <v>332</v>
      </c>
      <c r="C334" s="90"/>
      <c r="D334" s="91"/>
      <c r="E334" s="92"/>
      <c r="F334" s="90"/>
      <c r="G334" s="93"/>
      <c r="H334" s="92"/>
      <c r="I334" s="94"/>
      <c r="J334" s="100"/>
      <c r="K334" s="101"/>
      <c r="L334" s="101"/>
      <c r="M334" s="101"/>
      <c r="N334" s="102"/>
      <c r="O334" s="103"/>
      <c r="P334" s="101"/>
      <c r="Q334" s="104"/>
      <c r="R334" s="103"/>
      <c r="S334" s="105"/>
      <c r="T334" s="106"/>
      <c r="U334" s="107"/>
      <c r="V334" s="107"/>
    </row>
    <row r="335" spans="2:22" s="88" customFormat="1" ht="12.75" x14ac:dyDescent="0.2">
      <c r="B335" s="89">
        <v>333</v>
      </c>
      <c r="C335" s="90"/>
      <c r="D335" s="91"/>
      <c r="E335" s="92"/>
      <c r="F335" s="90"/>
      <c r="G335" s="93"/>
      <c r="H335" s="92"/>
      <c r="I335" s="94"/>
      <c r="J335" s="100"/>
      <c r="K335" s="101"/>
      <c r="L335" s="101"/>
      <c r="M335" s="101"/>
      <c r="N335" s="102"/>
      <c r="O335" s="103"/>
      <c r="P335" s="101"/>
      <c r="Q335" s="104"/>
      <c r="R335" s="103"/>
      <c r="S335" s="105"/>
      <c r="T335" s="106"/>
      <c r="U335" s="107"/>
      <c r="V335" s="107"/>
    </row>
    <row r="336" spans="2:22" s="88" customFormat="1" ht="12.75" x14ac:dyDescent="0.2">
      <c r="B336" s="89">
        <v>334</v>
      </c>
      <c r="C336" s="90"/>
      <c r="D336" s="91"/>
      <c r="E336" s="92"/>
      <c r="F336" s="90"/>
      <c r="G336" s="93"/>
      <c r="H336" s="92"/>
      <c r="I336" s="94"/>
      <c r="J336" s="100"/>
      <c r="K336" s="101"/>
      <c r="L336" s="101"/>
      <c r="M336" s="101"/>
      <c r="N336" s="102"/>
      <c r="O336" s="103"/>
      <c r="P336" s="101"/>
      <c r="Q336" s="104"/>
      <c r="R336" s="103"/>
      <c r="S336" s="105"/>
      <c r="T336" s="106"/>
      <c r="U336" s="107"/>
      <c r="V336" s="107"/>
    </row>
    <row r="337" spans="2:22" s="88" customFormat="1" ht="12.75" x14ac:dyDescent="0.2">
      <c r="B337" s="89">
        <v>335</v>
      </c>
      <c r="C337" s="90"/>
      <c r="D337" s="91"/>
      <c r="E337" s="92"/>
      <c r="F337" s="90"/>
      <c r="G337" s="93"/>
      <c r="H337" s="92"/>
      <c r="I337" s="94"/>
      <c r="J337" s="100"/>
      <c r="K337" s="101"/>
      <c r="L337" s="101"/>
      <c r="M337" s="101"/>
      <c r="N337" s="102"/>
      <c r="O337" s="103"/>
      <c r="P337" s="101"/>
      <c r="Q337" s="104"/>
      <c r="R337" s="103"/>
      <c r="S337" s="105"/>
      <c r="T337" s="106"/>
      <c r="U337" s="107"/>
      <c r="V337" s="107"/>
    </row>
    <row r="338" spans="2:22" s="88" customFormat="1" ht="12.75" x14ac:dyDescent="0.2">
      <c r="B338" s="89">
        <v>336</v>
      </c>
      <c r="C338" s="90"/>
      <c r="D338" s="91"/>
      <c r="E338" s="92"/>
      <c r="F338" s="90"/>
      <c r="G338" s="93"/>
      <c r="H338" s="92"/>
      <c r="I338" s="94"/>
      <c r="J338" s="100"/>
      <c r="K338" s="101"/>
      <c r="L338" s="101"/>
      <c r="M338" s="101"/>
      <c r="N338" s="102"/>
      <c r="O338" s="103"/>
      <c r="P338" s="101"/>
      <c r="Q338" s="104"/>
      <c r="R338" s="103"/>
      <c r="S338" s="105"/>
      <c r="T338" s="106"/>
      <c r="U338" s="107"/>
      <c r="V338" s="107"/>
    </row>
    <row r="339" spans="2:22" s="88" customFormat="1" ht="12.75" x14ac:dyDescent="0.2">
      <c r="B339" s="89">
        <v>337</v>
      </c>
      <c r="C339" s="90"/>
      <c r="D339" s="91"/>
      <c r="E339" s="92"/>
      <c r="F339" s="90"/>
      <c r="G339" s="93"/>
      <c r="H339" s="92"/>
      <c r="I339" s="94"/>
      <c r="J339" s="100"/>
      <c r="K339" s="101"/>
      <c r="L339" s="101"/>
      <c r="M339" s="101"/>
      <c r="N339" s="102"/>
      <c r="O339" s="103"/>
      <c r="P339" s="101"/>
      <c r="Q339" s="104"/>
      <c r="R339" s="103"/>
      <c r="S339" s="105"/>
      <c r="T339" s="106"/>
      <c r="U339" s="107"/>
      <c r="V339" s="107"/>
    </row>
    <row r="340" spans="2:22" s="88" customFormat="1" ht="12.75" x14ac:dyDescent="0.2">
      <c r="B340" s="89">
        <v>338</v>
      </c>
      <c r="C340" s="90"/>
      <c r="D340" s="91"/>
      <c r="E340" s="92"/>
      <c r="F340" s="90"/>
      <c r="G340" s="93"/>
      <c r="H340" s="92"/>
      <c r="I340" s="94"/>
      <c r="J340" s="100"/>
      <c r="K340" s="101"/>
      <c r="L340" s="101"/>
      <c r="M340" s="101"/>
      <c r="N340" s="102"/>
      <c r="O340" s="103"/>
      <c r="P340" s="101"/>
      <c r="Q340" s="104"/>
      <c r="R340" s="103"/>
      <c r="S340" s="105"/>
      <c r="T340" s="106"/>
      <c r="U340" s="107"/>
      <c r="V340" s="107"/>
    </row>
    <row r="341" spans="2:22" s="88" customFormat="1" ht="12.75" x14ac:dyDescent="0.2">
      <c r="B341" s="89">
        <v>339</v>
      </c>
      <c r="C341" s="90"/>
      <c r="D341" s="91"/>
      <c r="E341" s="92"/>
      <c r="F341" s="90"/>
      <c r="G341" s="93"/>
      <c r="H341" s="92"/>
      <c r="I341" s="94"/>
      <c r="J341" s="100"/>
      <c r="K341" s="101"/>
      <c r="L341" s="101"/>
      <c r="M341" s="101"/>
      <c r="N341" s="102"/>
      <c r="O341" s="103"/>
      <c r="P341" s="101"/>
      <c r="Q341" s="104"/>
      <c r="R341" s="103"/>
      <c r="S341" s="105"/>
      <c r="T341" s="106"/>
      <c r="U341" s="107"/>
      <c r="V341" s="107"/>
    </row>
    <row r="342" spans="2:22" s="88" customFormat="1" ht="12.75" x14ac:dyDescent="0.2">
      <c r="B342" s="89">
        <v>340</v>
      </c>
      <c r="C342" s="90"/>
      <c r="D342" s="91"/>
      <c r="E342" s="92"/>
      <c r="F342" s="90"/>
      <c r="G342" s="93"/>
      <c r="H342" s="92"/>
      <c r="I342" s="94"/>
      <c r="J342" s="100"/>
      <c r="K342" s="101"/>
      <c r="L342" s="101"/>
      <c r="M342" s="101"/>
      <c r="N342" s="102"/>
      <c r="O342" s="103"/>
      <c r="P342" s="101"/>
      <c r="Q342" s="104"/>
      <c r="R342" s="103"/>
      <c r="S342" s="105"/>
      <c r="T342" s="106"/>
      <c r="U342" s="107"/>
      <c r="V342" s="107"/>
    </row>
    <row r="343" spans="2:22" s="88" customFormat="1" ht="12.75" x14ac:dyDescent="0.2">
      <c r="B343" s="89">
        <v>341</v>
      </c>
      <c r="C343" s="90"/>
      <c r="D343" s="91"/>
      <c r="E343" s="92"/>
      <c r="F343" s="90"/>
      <c r="G343" s="93"/>
      <c r="H343" s="92"/>
      <c r="I343" s="94"/>
      <c r="J343" s="100"/>
      <c r="K343" s="101"/>
      <c r="L343" s="101"/>
      <c r="M343" s="101"/>
      <c r="N343" s="102"/>
      <c r="O343" s="103"/>
      <c r="P343" s="101"/>
      <c r="Q343" s="104"/>
      <c r="R343" s="103"/>
      <c r="S343" s="105"/>
      <c r="T343" s="106"/>
      <c r="U343" s="107"/>
      <c r="V343" s="107"/>
    </row>
    <row r="344" spans="2:22" s="88" customFormat="1" ht="12.75" x14ac:dyDescent="0.2">
      <c r="B344" s="89">
        <v>342</v>
      </c>
      <c r="C344" s="90"/>
      <c r="D344" s="91"/>
      <c r="E344" s="92"/>
      <c r="F344" s="90"/>
      <c r="G344" s="93"/>
      <c r="H344" s="92"/>
      <c r="I344" s="94"/>
      <c r="J344" s="100"/>
      <c r="K344" s="101"/>
      <c r="L344" s="101"/>
      <c r="M344" s="101"/>
      <c r="N344" s="102"/>
      <c r="O344" s="103"/>
      <c r="P344" s="101"/>
      <c r="Q344" s="104"/>
      <c r="R344" s="103"/>
      <c r="S344" s="105"/>
      <c r="T344" s="106"/>
      <c r="U344" s="107"/>
      <c r="V344" s="107"/>
    </row>
    <row r="345" spans="2:22" s="88" customFormat="1" ht="12.75" x14ac:dyDescent="0.2">
      <c r="B345" s="89">
        <v>343</v>
      </c>
      <c r="C345" s="90"/>
      <c r="D345" s="91"/>
      <c r="E345" s="92"/>
      <c r="F345" s="90"/>
      <c r="G345" s="93"/>
      <c r="H345" s="92"/>
      <c r="I345" s="94"/>
      <c r="J345" s="100"/>
      <c r="K345" s="101"/>
      <c r="L345" s="101"/>
      <c r="M345" s="101"/>
      <c r="N345" s="102"/>
      <c r="O345" s="103"/>
      <c r="P345" s="101"/>
      <c r="Q345" s="104"/>
      <c r="R345" s="103"/>
      <c r="S345" s="105"/>
      <c r="T345" s="106"/>
      <c r="U345" s="107"/>
      <c r="V345" s="107"/>
    </row>
    <row r="346" spans="2:22" s="88" customFormat="1" ht="12.75" x14ac:dyDescent="0.2">
      <c r="B346" s="89">
        <v>344</v>
      </c>
      <c r="C346" s="90"/>
      <c r="D346" s="91"/>
      <c r="E346" s="92"/>
      <c r="F346" s="90"/>
      <c r="G346" s="93"/>
      <c r="H346" s="92"/>
      <c r="I346" s="94"/>
      <c r="J346" s="100"/>
      <c r="K346" s="101"/>
      <c r="L346" s="101"/>
      <c r="M346" s="101"/>
      <c r="N346" s="102"/>
      <c r="O346" s="103"/>
      <c r="P346" s="101"/>
      <c r="Q346" s="104"/>
      <c r="R346" s="103"/>
      <c r="S346" s="105"/>
      <c r="T346" s="106"/>
      <c r="U346" s="107"/>
      <c r="V346" s="107"/>
    </row>
    <row r="347" spans="2:22" s="88" customFormat="1" ht="12.75" x14ac:dyDescent="0.2">
      <c r="B347" s="89">
        <v>345</v>
      </c>
      <c r="C347" s="90"/>
      <c r="D347" s="91"/>
      <c r="E347" s="92"/>
      <c r="F347" s="90"/>
      <c r="G347" s="93"/>
      <c r="H347" s="92"/>
      <c r="I347" s="94"/>
      <c r="J347" s="100"/>
      <c r="K347" s="101"/>
      <c r="L347" s="101"/>
      <c r="M347" s="101"/>
      <c r="N347" s="102"/>
      <c r="O347" s="103"/>
      <c r="P347" s="101"/>
      <c r="Q347" s="104"/>
      <c r="R347" s="103"/>
      <c r="S347" s="105"/>
      <c r="T347" s="106"/>
      <c r="U347" s="107"/>
      <c r="V347" s="107"/>
    </row>
    <row r="348" spans="2:22" s="88" customFormat="1" ht="12.75" x14ac:dyDescent="0.2">
      <c r="B348" s="89">
        <v>346</v>
      </c>
      <c r="C348" s="90"/>
      <c r="D348" s="91"/>
      <c r="E348" s="92"/>
      <c r="F348" s="90"/>
      <c r="G348" s="93"/>
      <c r="H348" s="92"/>
      <c r="I348" s="94"/>
      <c r="J348" s="100"/>
      <c r="K348" s="101"/>
      <c r="L348" s="101"/>
      <c r="M348" s="101"/>
      <c r="N348" s="102"/>
      <c r="O348" s="103"/>
      <c r="P348" s="101"/>
      <c r="Q348" s="104"/>
      <c r="R348" s="103"/>
      <c r="S348" s="105"/>
      <c r="T348" s="106"/>
      <c r="U348" s="107"/>
      <c r="V348" s="107"/>
    </row>
    <row r="349" spans="2:22" s="88" customFormat="1" ht="12.75" x14ac:dyDescent="0.2">
      <c r="B349" s="89">
        <v>347</v>
      </c>
      <c r="C349" s="90"/>
      <c r="D349" s="91"/>
      <c r="E349" s="92"/>
      <c r="F349" s="90"/>
      <c r="G349" s="93"/>
      <c r="H349" s="92"/>
      <c r="I349" s="94"/>
      <c r="J349" s="100"/>
      <c r="K349" s="101"/>
      <c r="L349" s="101"/>
      <c r="M349" s="101"/>
      <c r="N349" s="102"/>
      <c r="O349" s="103"/>
      <c r="P349" s="101"/>
      <c r="Q349" s="104"/>
      <c r="R349" s="103"/>
      <c r="S349" s="105"/>
      <c r="T349" s="106"/>
      <c r="U349" s="107"/>
      <c r="V349" s="107"/>
    </row>
    <row r="350" spans="2:22" s="88" customFormat="1" ht="12.75" x14ac:dyDescent="0.2">
      <c r="B350" s="89">
        <v>348</v>
      </c>
      <c r="C350" s="90"/>
      <c r="D350" s="91"/>
      <c r="E350" s="92"/>
      <c r="F350" s="90"/>
      <c r="G350" s="93"/>
      <c r="H350" s="92"/>
      <c r="I350" s="94"/>
      <c r="J350" s="100"/>
      <c r="K350" s="101"/>
      <c r="L350" s="101"/>
      <c r="M350" s="101"/>
      <c r="N350" s="102"/>
      <c r="O350" s="103"/>
      <c r="P350" s="101"/>
      <c r="Q350" s="104"/>
      <c r="R350" s="103"/>
      <c r="S350" s="105"/>
      <c r="T350" s="106"/>
      <c r="U350" s="107"/>
      <c r="V350" s="107"/>
    </row>
    <row r="351" spans="2:22" s="88" customFormat="1" ht="12.75" x14ac:dyDescent="0.2">
      <c r="B351" s="89">
        <v>349</v>
      </c>
      <c r="C351" s="90"/>
      <c r="D351" s="91"/>
      <c r="E351" s="92"/>
      <c r="F351" s="90"/>
      <c r="G351" s="93"/>
      <c r="H351" s="92"/>
      <c r="I351" s="94"/>
      <c r="J351" s="100"/>
      <c r="K351" s="101"/>
      <c r="L351" s="101"/>
      <c r="M351" s="101"/>
      <c r="N351" s="102"/>
      <c r="O351" s="103"/>
      <c r="P351" s="101"/>
      <c r="Q351" s="104"/>
      <c r="R351" s="103"/>
      <c r="S351" s="105"/>
      <c r="T351" s="106"/>
      <c r="U351" s="107"/>
      <c r="V351" s="107"/>
    </row>
    <row r="352" spans="2:22" s="88" customFormat="1" ht="12.75" x14ac:dyDescent="0.2">
      <c r="B352" s="89">
        <v>350</v>
      </c>
      <c r="C352" s="90"/>
      <c r="D352" s="91"/>
      <c r="E352" s="92"/>
      <c r="F352" s="90"/>
      <c r="G352" s="93"/>
      <c r="H352" s="92"/>
      <c r="I352" s="94"/>
      <c r="J352" s="100"/>
      <c r="K352" s="101"/>
      <c r="L352" s="101"/>
      <c r="M352" s="101"/>
      <c r="N352" s="102"/>
      <c r="O352" s="103"/>
      <c r="P352" s="101"/>
      <c r="Q352" s="104"/>
      <c r="R352" s="103"/>
      <c r="S352" s="105"/>
      <c r="T352" s="106"/>
      <c r="U352" s="107"/>
      <c r="V352" s="107"/>
    </row>
    <row r="353" spans="2:22" s="88" customFormat="1" ht="12.75" x14ac:dyDescent="0.2">
      <c r="B353" s="89">
        <v>351</v>
      </c>
      <c r="C353" s="90"/>
      <c r="D353" s="91"/>
      <c r="E353" s="92"/>
      <c r="F353" s="90"/>
      <c r="G353" s="93"/>
      <c r="H353" s="92"/>
      <c r="I353" s="94"/>
      <c r="J353" s="100"/>
      <c r="K353" s="101"/>
      <c r="L353" s="101"/>
      <c r="M353" s="101"/>
      <c r="N353" s="102"/>
      <c r="O353" s="103"/>
      <c r="P353" s="101"/>
      <c r="Q353" s="104"/>
      <c r="R353" s="103"/>
      <c r="S353" s="105"/>
      <c r="T353" s="106"/>
      <c r="U353" s="107"/>
      <c r="V353" s="107"/>
    </row>
    <row r="354" spans="2:22" s="88" customFormat="1" ht="12.75" x14ac:dyDescent="0.2">
      <c r="B354" s="89">
        <v>352</v>
      </c>
      <c r="C354" s="90"/>
      <c r="D354" s="91"/>
      <c r="E354" s="92"/>
      <c r="F354" s="90"/>
      <c r="G354" s="93"/>
      <c r="H354" s="92"/>
      <c r="I354" s="94"/>
      <c r="J354" s="100"/>
      <c r="K354" s="101"/>
      <c r="L354" s="101"/>
      <c r="M354" s="101"/>
      <c r="N354" s="102"/>
      <c r="O354" s="103"/>
      <c r="P354" s="101"/>
      <c r="Q354" s="104"/>
      <c r="R354" s="103"/>
      <c r="S354" s="105"/>
      <c r="T354" s="106"/>
      <c r="U354" s="107"/>
      <c r="V354" s="107"/>
    </row>
    <row r="355" spans="2:22" s="88" customFormat="1" ht="12.75" x14ac:dyDescent="0.2">
      <c r="B355" s="89">
        <v>353</v>
      </c>
      <c r="C355" s="90"/>
      <c r="D355" s="91"/>
      <c r="E355" s="92"/>
      <c r="F355" s="90"/>
      <c r="G355" s="93"/>
      <c r="H355" s="92"/>
      <c r="I355" s="94"/>
      <c r="J355" s="100"/>
      <c r="K355" s="101"/>
      <c r="L355" s="101"/>
      <c r="M355" s="101"/>
      <c r="N355" s="102"/>
      <c r="O355" s="103"/>
      <c r="P355" s="101"/>
      <c r="Q355" s="104"/>
      <c r="R355" s="103"/>
      <c r="S355" s="105"/>
      <c r="T355" s="106"/>
      <c r="U355" s="107"/>
      <c r="V355" s="107"/>
    </row>
    <row r="356" spans="2:22" s="88" customFormat="1" ht="12.75" x14ac:dyDescent="0.2">
      <c r="B356" s="89">
        <v>354</v>
      </c>
      <c r="C356" s="90"/>
      <c r="D356" s="91"/>
      <c r="E356" s="92"/>
      <c r="F356" s="90"/>
      <c r="G356" s="93"/>
      <c r="H356" s="92"/>
      <c r="I356" s="94"/>
      <c r="J356" s="100"/>
      <c r="K356" s="101"/>
      <c r="L356" s="101"/>
      <c r="M356" s="101"/>
      <c r="N356" s="102"/>
      <c r="O356" s="103"/>
      <c r="P356" s="101"/>
      <c r="Q356" s="104"/>
      <c r="R356" s="103"/>
      <c r="S356" s="105"/>
      <c r="T356" s="106"/>
      <c r="U356" s="107"/>
      <c r="V356" s="107"/>
    </row>
    <row r="357" spans="2:22" s="88" customFormat="1" ht="12.75" x14ac:dyDescent="0.2">
      <c r="B357" s="89">
        <v>355</v>
      </c>
      <c r="C357" s="90"/>
      <c r="D357" s="91"/>
      <c r="E357" s="92"/>
      <c r="F357" s="90"/>
      <c r="G357" s="93"/>
      <c r="H357" s="92"/>
      <c r="I357" s="94"/>
      <c r="J357" s="100"/>
      <c r="K357" s="101"/>
      <c r="L357" s="101"/>
      <c r="M357" s="101"/>
      <c r="N357" s="102"/>
      <c r="O357" s="103"/>
      <c r="P357" s="101"/>
      <c r="Q357" s="104"/>
      <c r="R357" s="103"/>
      <c r="S357" s="105"/>
      <c r="T357" s="106"/>
      <c r="U357" s="107"/>
      <c r="V357" s="107"/>
    </row>
    <row r="358" spans="2:22" s="88" customFormat="1" ht="12.75" x14ac:dyDescent="0.2">
      <c r="B358" s="89">
        <v>356</v>
      </c>
      <c r="C358" s="90"/>
      <c r="D358" s="91"/>
      <c r="E358" s="92"/>
      <c r="F358" s="90"/>
      <c r="G358" s="93"/>
      <c r="H358" s="92"/>
      <c r="I358" s="94"/>
      <c r="J358" s="100"/>
      <c r="K358" s="101"/>
      <c r="L358" s="101"/>
      <c r="M358" s="101"/>
      <c r="N358" s="102"/>
      <c r="O358" s="103"/>
      <c r="P358" s="101"/>
      <c r="Q358" s="104"/>
      <c r="R358" s="103"/>
      <c r="S358" s="105"/>
      <c r="T358" s="106"/>
      <c r="U358" s="107"/>
      <c r="V358" s="107"/>
    </row>
    <row r="359" spans="2:22" s="88" customFormat="1" ht="12.75" x14ac:dyDescent="0.2">
      <c r="B359" s="89">
        <v>357</v>
      </c>
      <c r="C359" s="90"/>
      <c r="D359" s="91"/>
      <c r="E359" s="92"/>
      <c r="F359" s="90"/>
      <c r="G359" s="93"/>
      <c r="H359" s="92"/>
      <c r="I359" s="94"/>
      <c r="J359" s="100"/>
      <c r="K359" s="101"/>
      <c r="L359" s="101"/>
      <c r="M359" s="101"/>
      <c r="N359" s="102"/>
      <c r="O359" s="103"/>
      <c r="P359" s="101"/>
      <c r="Q359" s="104"/>
      <c r="R359" s="103"/>
      <c r="S359" s="105"/>
      <c r="T359" s="106"/>
      <c r="U359" s="107"/>
      <c r="V359" s="107"/>
    </row>
    <row r="360" spans="2:22" s="88" customFormat="1" ht="12.75" x14ac:dyDescent="0.2">
      <c r="B360" s="89">
        <v>358</v>
      </c>
      <c r="C360" s="90"/>
      <c r="D360" s="91"/>
      <c r="E360" s="92"/>
      <c r="F360" s="90"/>
      <c r="G360" s="93"/>
      <c r="H360" s="92"/>
      <c r="I360" s="94"/>
      <c r="J360" s="100"/>
      <c r="K360" s="101"/>
      <c r="L360" s="101"/>
      <c r="M360" s="101"/>
      <c r="N360" s="102"/>
      <c r="O360" s="103"/>
      <c r="P360" s="101"/>
      <c r="Q360" s="104"/>
      <c r="R360" s="103"/>
      <c r="S360" s="105"/>
      <c r="T360" s="106"/>
      <c r="U360" s="107"/>
      <c r="V360" s="107"/>
    </row>
    <row r="361" spans="2:22" s="88" customFormat="1" ht="12.75" x14ac:dyDescent="0.2">
      <c r="B361" s="89">
        <v>359</v>
      </c>
      <c r="C361" s="90"/>
      <c r="D361" s="91"/>
      <c r="E361" s="92"/>
      <c r="F361" s="90"/>
      <c r="G361" s="93"/>
      <c r="H361" s="92"/>
      <c r="I361" s="94"/>
      <c r="J361" s="100"/>
      <c r="K361" s="101"/>
      <c r="L361" s="101"/>
      <c r="M361" s="101"/>
      <c r="N361" s="102"/>
      <c r="O361" s="103"/>
      <c r="P361" s="101"/>
      <c r="Q361" s="104"/>
      <c r="R361" s="103"/>
      <c r="S361" s="105"/>
      <c r="T361" s="106"/>
      <c r="U361" s="107"/>
      <c r="V361" s="107"/>
    </row>
    <row r="362" spans="2:22" s="88" customFormat="1" ht="12.75" x14ac:dyDescent="0.2">
      <c r="B362" s="89">
        <v>360</v>
      </c>
      <c r="C362" s="90"/>
      <c r="D362" s="91"/>
      <c r="E362" s="92"/>
      <c r="F362" s="90"/>
      <c r="G362" s="93"/>
      <c r="H362" s="92"/>
      <c r="I362" s="94"/>
      <c r="J362" s="100"/>
      <c r="K362" s="101"/>
      <c r="L362" s="101"/>
      <c r="M362" s="101"/>
      <c r="N362" s="102"/>
      <c r="O362" s="103"/>
      <c r="P362" s="101"/>
      <c r="Q362" s="104"/>
      <c r="R362" s="103"/>
      <c r="S362" s="105"/>
      <c r="T362" s="106"/>
      <c r="U362" s="107"/>
      <c r="V362" s="107"/>
    </row>
    <row r="363" spans="2:22" s="88" customFormat="1" ht="12.75" x14ac:dyDescent="0.2">
      <c r="B363" s="89">
        <v>361</v>
      </c>
      <c r="C363" s="90"/>
      <c r="D363" s="91"/>
      <c r="E363" s="92"/>
      <c r="F363" s="90"/>
      <c r="G363" s="93"/>
      <c r="H363" s="92"/>
      <c r="I363" s="94"/>
      <c r="J363" s="100"/>
      <c r="K363" s="101"/>
      <c r="L363" s="101"/>
      <c r="M363" s="101"/>
      <c r="N363" s="102"/>
      <c r="O363" s="103"/>
      <c r="P363" s="101"/>
      <c r="Q363" s="104"/>
      <c r="R363" s="103"/>
      <c r="S363" s="105"/>
      <c r="T363" s="106"/>
      <c r="U363" s="107"/>
      <c r="V363" s="107"/>
    </row>
    <row r="364" spans="2:22" s="88" customFormat="1" ht="12.75" x14ac:dyDescent="0.2">
      <c r="B364" s="89">
        <v>362</v>
      </c>
      <c r="C364" s="90"/>
      <c r="D364" s="91"/>
      <c r="E364" s="92"/>
      <c r="F364" s="90"/>
      <c r="G364" s="93"/>
      <c r="H364" s="92"/>
      <c r="I364" s="94"/>
      <c r="J364" s="100"/>
      <c r="K364" s="101"/>
      <c r="L364" s="101"/>
      <c r="M364" s="101"/>
      <c r="N364" s="102"/>
      <c r="O364" s="103"/>
      <c r="P364" s="101"/>
      <c r="Q364" s="104"/>
      <c r="R364" s="103"/>
      <c r="S364" s="105"/>
      <c r="T364" s="106"/>
      <c r="U364" s="107"/>
      <c r="V364" s="107"/>
    </row>
    <row r="365" spans="2:22" s="88" customFormat="1" ht="12.75" x14ac:dyDescent="0.2">
      <c r="B365" s="89">
        <v>363</v>
      </c>
      <c r="C365" s="90"/>
      <c r="D365" s="91"/>
      <c r="E365" s="92"/>
      <c r="F365" s="90"/>
      <c r="G365" s="93"/>
      <c r="H365" s="92"/>
      <c r="I365" s="94"/>
      <c r="J365" s="100"/>
      <c r="K365" s="101"/>
      <c r="L365" s="101"/>
      <c r="M365" s="101"/>
      <c r="N365" s="102"/>
      <c r="O365" s="103"/>
      <c r="P365" s="101"/>
      <c r="Q365" s="104"/>
      <c r="R365" s="103"/>
      <c r="S365" s="105"/>
      <c r="T365" s="106"/>
      <c r="U365" s="107"/>
      <c r="V365" s="107"/>
    </row>
    <row r="366" spans="2:22" s="88" customFormat="1" ht="12.75" x14ac:dyDescent="0.2">
      <c r="B366" s="89">
        <v>364</v>
      </c>
      <c r="C366" s="90"/>
      <c r="D366" s="91"/>
      <c r="E366" s="92"/>
      <c r="F366" s="90"/>
      <c r="G366" s="93"/>
      <c r="H366" s="92"/>
      <c r="I366" s="94"/>
      <c r="J366" s="100"/>
      <c r="K366" s="101"/>
      <c r="L366" s="101"/>
      <c r="M366" s="101"/>
      <c r="N366" s="102"/>
      <c r="O366" s="103"/>
      <c r="P366" s="101"/>
      <c r="Q366" s="104"/>
      <c r="R366" s="103"/>
      <c r="S366" s="105"/>
      <c r="T366" s="106"/>
      <c r="U366" s="107"/>
      <c r="V366" s="107"/>
    </row>
    <row r="367" spans="2:22" s="88" customFormat="1" ht="12.75" x14ac:dyDescent="0.2">
      <c r="B367" s="89">
        <v>365</v>
      </c>
      <c r="C367" s="90"/>
      <c r="D367" s="91"/>
      <c r="E367" s="92"/>
      <c r="F367" s="90"/>
      <c r="G367" s="93"/>
      <c r="H367" s="92"/>
      <c r="I367" s="94"/>
      <c r="J367" s="100"/>
      <c r="K367" s="101"/>
      <c r="L367" s="101"/>
      <c r="M367" s="101"/>
      <c r="N367" s="102"/>
      <c r="O367" s="103"/>
      <c r="P367" s="101"/>
      <c r="Q367" s="104"/>
      <c r="R367" s="103"/>
      <c r="S367" s="105"/>
      <c r="T367" s="106"/>
      <c r="U367" s="107"/>
      <c r="V367" s="107"/>
    </row>
    <row r="368" spans="2:22" s="88" customFormat="1" ht="12.75" x14ac:dyDescent="0.2">
      <c r="B368" s="89">
        <v>366</v>
      </c>
      <c r="C368" s="90"/>
      <c r="D368" s="91"/>
      <c r="E368" s="92"/>
      <c r="F368" s="90"/>
      <c r="G368" s="93"/>
      <c r="H368" s="92"/>
      <c r="I368" s="94"/>
      <c r="J368" s="100"/>
      <c r="K368" s="101"/>
      <c r="L368" s="101"/>
      <c r="M368" s="101"/>
      <c r="N368" s="102"/>
      <c r="O368" s="103"/>
      <c r="P368" s="101"/>
      <c r="Q368" s="104"/>
      <c r="R368" s="103"/>
      <c r="S368" s="105"/>
      <c r="T368" s="106"/>
      <c r="U368" s="107"/>
      <c r="V368" s="107"/>
    </row>
    <row r="369" spans="2:22" s="88" customFormat="1" ht="12.75" x14ac:dyDescent="0.2">
      <c r="B369" s="89">
        <v>367</v>
      </c>
      <c r="C369" s="90"/>
      <c r="D369" s="91"/>
      <c r="E369" s="92"/>
      <c r="F369" s="90"/>
      <c r="G369" s="93"/>
      <c r="H369" s="92"/>
      <c r="I369" s="94"/>
      <c r="J369" s="100"/>
      <c r="K369" s="101"/>
      <c r="L369" s="101"/>
      <c r="M369" s="101"/>
      <c r="N369" s="102"/>
      <c r="O369" s="103"/>
      <c r="P369" s="101"/>
      <c r="Q369" s="104"/>
      <c r="R369" s="103"/>
      <c r="S369" s="105"/>
      <c r="T369" s="106"/>
      <c r="U369" s="107"/>
      <c r="V369" s="107"/>
    </row>
    <row r="370" spans="2:22" s="88" customFormat="1" ht="12.75" x14ac:dyDescent="0.2">
      <c r="B370" s="89">
        <v>368</v>
      </c>
      <c r="C370" s="90"/>
      <c r="D370" s="91"/>
      <c r="E370" s="92"/>
      <c r="F370" s="90"/>
      <c r="G370" s="93"/>
      <c r="H370" s="92"/>
      <c r="I370" s="94"/>
      <c r="J370" s="100"/>
      <c r="K370" s="101"/>
      <c r="L370" s="101"/>
      <c r="M370" s="101"/>
      <c r="N370" s="102"/>
      <c r="O370" s="103"/>
      <c r="P370" s="101"/>
      <c r="Q370" s="104"/>
      <c r="R370" s="103"/>
      <c r="S370" s="105"/>
      <c r="T370" s="106"/>
      <c r="U370" s="107"/>
      <c r="V370" s="107"/>
    </row>
    <row r="371" spans="2:22" s="88" customFormat="1" ht="12.75" x14ac:dyDescent="0.2">
      <c r="B371" s="89">
        <v>369</v>
      </c>
      <c r="C371" s="90"/>
      <c r="D371" s="91"/>
      <c r="E371" s="92"/>
      <c r="F371" s="90"/>
      <c r="G371" s="93"/>
      <c r="H371" s="92"/>
      <c r="I371" s="94"/>
      <c r="J371" s="100"/>
      <c r="K371" s="101"/>
      <c r="L371" s="101"/>
      <c r="M371" s="101"/>
      <c r="N371" s="102"/>
      <c r="O371" s="103"/>
      <c r="P371" s="101"/>
      <c r="Q371" s="104"/>
      <c r="R371" s="103"/>
      <c r="S371" s="105"/>
      <c r="T371" s="106"/>
      <c r="U371" s="107"/>
      <c r="V371" s="107"/>
    </row>
    <row r="372" spans="2:22" s="88" customFormat="1" ht="12.75" x14ac:dyDescent="0.2">
      <c r="B372" s="89">
        <v>370</v>
      </c>
      <c r="C372" s="90"/>
      <c r="D372" s="91"/>
      <c r="E372" s="92"/>
      <c r="F372" s="90"/>
      <c r="G372" s="93"/>
      <c r="H372" s="92"/>
      <c r="I372" s="94"/>
      <c r="J372" s="100"/>
      <c r="K372" s="101"/>
      <c r="L372" s="101"/>
      <c r="M372" s="101"/>
      <c r="N372" s="102"/>
      <c r="O372" s="103"/>
      <c r="P372" s="101"/>
      <c r="Q372" s="104"/>
      <c r="R372" s="103"/>
      <c r="S372" s="105"/>
      <c r="T372" s="106"/>
      <c r="U372" s="107"/>
      <c r="V372" s="107"/>
    </row>
    <row r="373" spans="2:22" s="88" customFormat="1" ht="12.75" x14ac:dyDescent="0.2">
      <c r="B373" s="89">
        <v>371</v>
      </c>
      <c r="C373" s="90"/>
      <c r="D373" s="91"/>
      <c r="E373" s="92"/>
      <c r="F373" s="90"/>
      <c r="G373" s="93"/>
      <c r="H373" s="92"/>
      <c r="I373" s="94"/>
      <c r="J373" s="100"/>
      <c r="K373" s="101"/>
      <c r="L373" s="101"/>
      <c r="M373" s="101"/>
      <c r="N373" s="102"/>
      <c r="O373" s="103"/>
      <c r="P373" s="101"/>
      <c r="Q373" s="104"/>
      <c r="R373" s="103"/>
      <c r="S373" s="105"/>
      <c r="T373" s="106"/>
      <c r="U373" s="107"/>
      <c r="V373" s="107"/>
    </row>
    <row r="374" spans="2:22" s="88" customFormat="1" ht="12.75" x14ac:dyDescent="0.2">
      <c r="B374" s="89">
        <v>372</v>
      </c>
      <c r="C374" s="90"/>
      <c r="D374" s="91"/>
      <c r="E374" s="92"/>
      <c r="F374" s="90"/>
      <c r="G374" s="93"/>
      <c r="H374" s="92"/>
      <c r="I374" s="94"/>
      <c r="J374" s="100"/>
      <c r="K374" s="101"/>
      <c r="L374" s="101"/>
      <c r="M374" s="101"/>
      <c r="N374" s="102"/>
      <c r="O374" s="103"/>
      <c r="P374" s="101"/>
      <c r="Q374" s="104"/>
      <c r="R374" s="103"/>
      <c r="S374" s="105"/>
      <c r="T374" s="106"/>
      <c r="U374" s="107"/>
      <c r="V374" s="107"/>
    </row>
    <row r="375" spans="2:22" s="88" customFormat="1" ht="12.75" x14ac:dyDescent="0.2">
      <c r="B375" s="89">
        <v>373</v>
      </c>
      <c r="C375" s="90"/>
      <c r="D375" s="91"/>
      <c r="E375" s="92"/>
      <c r="F375" s="90"/>
      <c r="G375" s="93"/>
      <c r="H375" s="92"/>
      <c r="I375" s="94"/>
      <c r="J375" s="100"/>
      <c r="K375" s="101"/>
      <c r="L375" s="101"/>
      <c r="M375" s="101"/>
      <c r="N375" s="102"/>
      <c r="O375" s="103"/>
      <c r="P375" s="101"/>
      <c r="Q375" s="104"/>
      <c r="R375" s="103"/>
      <c r="S375" s="105"/>
      <c r="T375" s="106"/>
      <c r="U375" s="107"/>
      <c r="V375" s="107"/>
    </row>
    <row r="376" spans="2:22" s="88" customFormat="1" ht="12.75" x14ac:dyDescent="0.2">
      <c r="B376" s="89">
        <v>374</v>
      </c>
      <c r="C376" s="90"/>
      <c r="D376" s="91"/>
      <c r="E376" s="92"/>
      <c r="F376" s="90"/>
      <c r="G376" s="93"/>
      <c r="H376" s="92"/>
      <c r="I376" s="94"/>
      <c r="J376" s="100"/>
      <c r="K376" s="101"/>
      <c r="L376" s="101"/>
      <c r="M376" s="101"/>
      <c r="N376" s="102"/>
      <c r="O376" s="103"/>
      <c r="P376" s="101"/>
      <c r="Q376" s="104"/>
      <c r="R376" s="103"/>
      <c r="S376" s="105"/>
      <c r="T376" s="106"/>
      <c r="U376" s="107"/>
      <c r="V376" s="107"/>
    </row>
    <row r="377" spans="2:22" s="88" customFormat="1" ht="12.75" x14ac:dyDescent="0.2">
      <c r="B377" s="89">
        <v>375</v>
      </c>
      <c r="C377" s="90"/>
      <c r="D377" s="91"/>
      <c r="E377" s="92"/>
      <c r="F377" s="90"/>
      <c r="G377" s="93"/>
      <c r="H377" s="92"/>
      <c r="I377" s="94"/>
      <c r="J377" s="100"/>
      <c r="K377" s="101"/>
      <c r="L377" s="101"/>
      <c r="M377" s="101"/>
      <c r="N377" s="102"/>
      <c r="O377" s="103"/>
      <c r="P377" s="101"/>
      <c r="Q377" s="104"/>
      <c r="R377" s="103"/>
      <c r="S377" s="105"/>
      <c r="T377" s="106"/>
      <c r="U377" s="107"/>
      <c r="V377" s="107"/>
    </row>
    <row r="378" spans="2:22" s="88" customFormat="1" ht="12.75" x14ac:dyDescent="0.2">
      <c r="B378" s="89">
        <v>376</v>
      </c>
      <c r="C378" s="90"/>
      <c r="D378" s="91"/>
      <c r="E378" s="92"/>
      <c r="F378" s="90"/>
      <c r="G378" s="93"/>
      <c r="H378" s="92"/>
      <c r="I378" s="94"/>
      <c r="J378" s="100"/>
      <c r="K378" s="101"/>
      <c r="L378" s="101"/>
      <c r="M378" s="101"/>
      <c r="N378" s="102"/>
      <c r="O378" s="103"/>
      <c r="P378" s="101"/>
      <c r="Q378" s="104"/>
      <c r="R378" s="103"/>
      <c r="S378" s="105"/>
      <c r="T378" s="106"/>
      <c r="U378" s="107"/>
      <c r="V378" s="107"/>
    </row>
    <row r="379" spans="2:22" s="88" customFormat="1" ht="12.75" x14ac:dyDescent="0.2">
      <c r="B379" s="89">
        <v>377</v>
      </c>
      <c r="C379" s="90"/>
      <c r="D379" s="91"/>
      <c r="E379" s="92"/>
      <c r="F379" s="90"/>
      <c r="G379" s="93"/>
      <c r="H379" s="92"/>
      <c r="I379" s="94"/>
      <c r="J379" s="100"/>
      <c r="K379" s="101"/>
      <c r="L379" s="101"/>
      <c r="M379" s="101"/>
      <c r="N379" s="102"/>
      <c r="O379" s="103"/>
      <c r="P379" s="101"/>
      <c r="Q379" s="104"/>
      <c r="R379" s="103"/>
      <c r="S379" s="105"/>
      <c r="T379" s="106"/>
      <c r="U379" s="107"/>
      <c r="V379" s="107"/>
    </row>
    <row r="380" spans="2:22" s="88" customFormat="1" ht="12.75" x14ac:dyDescent="0.2">
      <c r="B380" s="89">
        <v>378</v>
      </c>
      <c r="C380" s="90"/>
      <c r="D380" s="91"/>
      <c r="E380" s="92"/>
      <c r="F380" s="90"/>
      <c r="G380" s="93"/>
      <c r="H380" s="92"/>
      <c r="I380" s="94"/>
      <c r="J380" s="100"/>
      <c r="K380" s="101"/>
      <c r="L380" s="101"/>
      <c r="M380" s="101"/>
      <c r="N380" s="102"/>
      <c r="O380" s="103"/>
      <c r="P380" s="101"/>
      <c r="Q380" s="104"/>
      <c r="R380" s="103"/>
      <c r="S380" s="105"/>
      <c r="T380" s="106"/>
      <c r="U380" s="107"/>
      <c r="V380" s="107"/>
    </row>
    <row r="381" spans="2:22" s="88" customFormat="1" ht="12.75" x14ac:dyDescent="0.2">
      <c r="B381" s="89">
        <v>379</v>
      </c>
      <c r="C381" s="90"/>
      <c r="D381" s="91"/>
      <c r="E381" s="92"/>
      <c r="F381" s="90"/>
      <c r="G381" s="93"/>
      <c r="H381" s="92"/>
      <c r="I381" s="94"/>
      <c r="J381" s="100"/>
      <c r="K381" s="101"/>
      <c r="L381" s="101"/>
      <c r="M381" s="101"/>
      <c r="N381" s="102"/>
      <c r="O381" s="103"/>
      <c r="P381" s="101"/>
      <c r="Q381" s="104"/>
      <c r="R381" s="103"/>
      <c r="S381" s="105"/>
      <c r="T381" s="106"/>
      <c r="U381" s="107"/>
      <c r="V381" s="107"/>
    </row>
    <row r="382" spans="2:22" s="88" customFormat="1" ht="12.75" x14ac:dyDescent="0.2">
      <c r="B382" s="89">
        <v>380</v>
      </c>
      <c r="C382" s="90"/>
      <c r="D382" s="91"/>
      <c r="E382" s="92"/>
      <c r="F382" s="90"/>
      <c r="G382" s="93"/>
      <c r="H382" s="92"/>
      <c r="I382" s="94"/>
      <c r="J382" s="100"/>
      <c r="K382" s="101"/>
      <c r="L382" s="101"/>
      <c r="M382" s="101"/>
      <c r="N382" s="102"/>
      <c r="O382" s="103"/>
      <c r="P382" s="101"/>
      <c r="Q382" s="104"/>
      <c r="R382" s="103"/>
      <c r="S382" s="105"/>
      <c r="T382" s="106"/>
      <c r="U382" s="107"/>
      <c r="V382" s="107"/>
    </row>
    <row r="383" spans="2:22" s="88" customFormat="1" ht="12.75" x14ac:dyDescent="0.2">
      <c r="B383" s="89">
        <v>381</v>
      </c>
      <c r="C383" s="90"/>
      <c r="D383" s="91"/>
      <c r="E383" s="92"/>
      <c r="F383" s="90"/>
      <c r="G383" s="93"/>
      <c r="H383" s="92"/>
      <c r="I383" s="94"/>
      <c r="J383" s="100"/>
      <c r="K383" s="101"/>
      <c r="L383" s="101"/>
      <c r="M383" s="101"/>
      <c r="N383" s="102"/>
      <c r="O383" s="103"/>
      <c r="P383" s="101"/>
      <c r="Q383" s="104"/>
      <c r="R383" s="103"/>
      <c r="S383" s="105"/>
      <c r="T383" s="106"/>
      <c r="U383" s="107"/>
      <c r="V383" s="107"/>
    </row>
    <row r="384" spans="2:22" s="88" customFormat="1" ht="12.75" x14ac:dyDescent="0.2">
      <c r="B384" s="89">
        <v>382</v>
      </c>
      <c r="C384" s="90"/>
      <c r="D384" s="91"/>
      <c r="E384" s="92"/>
      <c r="F384" s="90"/>
      <c r="G384" s="93"/>
      <c r="H384" s="92"/>
      <c r="I384" s="94"/>
      <c r="J384" s="100"/>
      <c r="K384" s="101"/>
      <c r="L384" s="101"/>
      <c r="M384" s="101"/>
      <c r="N384" s="102"/>
      <c r="O384" s="103"/>
      <c r="P384" s="101"/>
      <c r="Q384" s="104"/>
      <c r="R384" s="103"/>
      <c r="S384" s="105"/>
      <c r="T384" s="106"/>
      <c r="U384" s="107"/>
      <c r="V384" s="107"/>
    </row>
    <row r="385" spans="2:22" s="88" customFormat="1" ht="12.75" x14ac:dyDescent="0.2">
      <c r="B385" s="89">
        <v>383</v>
      </c>
      <c r="C385" s="90"/>
      <c r="D385" s="91"/>
      <c r="E385" s="92"/>
      <c r="F385" s="90"/>
      <c r="G385" s="93"/>
      <c r="H385" s="92"/>
      <c r="I385" s="94"/>
      <c r="J385" s="100"/>
      <c r="K385" s="101"/>
      <c r="L385" s="101"/>
      <c r="M385" s="101"/>
      <c r="N385" s="102"/>
      <c r="O385" s="103"/>
      <c r="P385" s="101"/>
      <c r="Q385" s="104"/>
      <c r="R385" s="103"/>
      <c r="S385" s="105"/>
      <c r="T385" s="106"/>
      <c r="U385" s="107"/>
      <c r="V385" s="107"/>
    </row>
    <row r="386" spans="2:22" s="88" customFormat="1" ht="12.75" x14ac:dyDescent="0.2">
      <c r="B386" s="89">
        <v>384</v>
      </c>
      <c r="C386" s="90"/>
      <c r="D386" s="91"/>
      <c r="E386" s="92"/>
      <c r="F386" s="90"/>
      <c r="G386" s="93"/>
      <c r="H386" s="92"/>
      <c r="I386" s="94"/>
      <c r="J386" s="100"/>
      <c r="K386" s="101"/>
      <c r="L386" s="101"/>
      <c r="M386" s="101"/>
      <c r="N386" s="102"/>
      <c r="O386" s="103"/>
      <c r="P386" s="101"/>
      <c r="Q386" s="104"/>
      <c r="R386" s="103"/>
      <c r="S386" s="105"/>
      <c r="T386" s="106"/>
      <c r="U386" s="107"/>
      <c r="V386" s="107"/>
    </row>
    <row r="387" spans="2:22" s="88" customFormat="1" ht="12.75" x14ac:dyDescent="0.2">
      <c r="B387" s="89">
        <v>385</v>
      </c>
      <c r="C387" s="90"/>
      <c r="D387" s="91"/>
      <c r="E387" s="92"/>
      <c r="F387" s="90"/>
      <c r="G387" s="93"/>
      <c r="H387" s="92"/>
      <c r="I387" s="94"/>
      <c r="J387" s="100"/>
      <c r="K387" s="101"/>
      <c r="L387" s="101"/>
      <c r="M387" s="101"/>
      <c r="N387" s="102"/>
      <c r="O387" s="103"/>
      <c r="P387" s="101"/>
      <c r="Q387" s="104"/>
      <c r="R387" s="103"/>
      <c r="S387" s="105"/>
      <c r="T387" s="106"/>
      <c r="U387" s="107"/>
      <c r="V387" s="107"/>
    </row>
    <row r="388" spans="2:22" s="88" customFormat="1" ht="12.75" x14ac:dyDescent="0.2">
      <c r="B388" s="89">
        <v>386</v>
      </c>
      <c r="C388" s="90"/>
      <c r="D388" s="91"/>
      <c r="E388" s="92"/>
      <c r="F388" s="90"/>
      <c r="G388" s="93"/>
      <c r="H388" s="92"/>
      <c r="I388" s="94"/>
      <c r="J388" s="100"/>
      <c r="K388" s="101"/>
      <c r="L388" s="101"/>
      <c r="M388" s="101"/>
      <c r="N388" s="102"/>
      <c r="O388" s="103"/>
      <c r="P388" s="101"/>
      <c r="Q388" s="104"/>
      <c r="R388" s="103"/>
      <c r="S388" s="105"/>
      <c r="T388" s="106"/>
      <c r="U388" s="107"/>
      <c r="V388" s="107"/>
    </row>
    <row r="389" spans="2:22" s="88" customFormat="1" ht="12.75" x14ac:dyDescent="0.2">
      <c r="B389" s="89">
        <v>387</v>
      </c>
      <c r="C389" s="90"/>
      <c r="D389" s="91"/>
      <c r="E389" s="92"/>
      <c r="F389" s="90"/>
      <c r="G389" s="93"/>
      <c r="H389" s="92"/>
      <c r="I389" s="94"/>
      <c r="J389" s="100"/>
      <c r="K389" s="101"/>
      <c r="L389" s="101"/>
      <c r="M389" s="101"/>
      <c r="N389" s="102"/>
      <c r="O389" s="103"/>
      <c r="P389" s="101"/>
      <c r="Q389" s="104"/>
      <c r="R389" s="103"/>
      <c r="S389" s="105"/>
      <c r="T389" s="106"/>
      <c r="U389" s="107"/>
      <c r="V389" s="107"/>
    </row>
    <row r="390" spans="2:22" s="88" customFormat="1" ht="12.75" x14ac:dyDescent="0.2">
      <c r="B390" s="89">
        <v>388</v>
      </c>
      <c r="C390" s="90"/>
      <c r="D390" s="91"/>
      <c r="E390" s="92"/>
      <c r="F390" s="90"/>
      <c r="G390" s="93"/>
      <c r="H390" s="92"/>
      <c r="I390" s="94"/>
      <c r="J390" s="100"/>
      <c r="K390" s="101"/>
      <c r="L390" s="101"/>
      <c r="M390" s="101"/>
      <c r="N390" s="102"/>
      <c r="O390" s="103"/>
      <c r="P390" s="101"/>
      <c r="Q390" s="104"/>
      <c r="R390" s="103"/>
      <c r="S390" s="105"/>
      <c r="T390" s="106"/>
      <c r="U390" s="107"/>
      <c r="V390" s="107"/>
    </row>
    <row r="391" spans="2:22" s="88" customFormat="1" ht="12.75" x14ac:dyDescent="0.2">
      <c r="B391" s="89">
        <v>389</v>
      </c>
      <c r="C391" s="90"/>
      <c r="D391" s="91"/>
      <c r="E391" s="92"/>
      <c r="F391" s="90"/>
      <c r="G391" s="93"/>
      <c r="H391" s="92"/>
      <c r="I391" s="94"/>
      <c r="J391" s="100"/>
      <c r="K391" s="101"/>
      <c r="L391" s="101"/>
      <c r="M391" s="101"/>
      <c r="N391" s="102"/>
      <c r="O391" s="103"/>
      <c r="P391" s="101"/>
      <c r="Q391" s="104"/>
      <c r="R391" s="103"/>
      <c r="S391" s="105"/>
      <c r="T391" s="106"/>
      <c r="U391" s="107"/>
      <c r="V391" s="107"/>
    </row>
    <row r="392" spans="2:22" s="88" customFormat="1" ht="12.75" x14ac:dyDescent="0.2">
      <c r="B392" s="89">
        <v>390</v>
      </c>
      <c r="C392" s="90"/>
      <c r="D392" s="91"/>
      <c r="E392" s="92"/>
      <c r="F392" s="90"/>
      <c r="G392" s="93"/>
      <c r="H392" s="92"/>
      <c r="I392" s="94"/>
      <c r="J392" s="100"/>
      <c r="K392" s="101"/>
      <c r="L392" s="101"/>
      <c r="M392" s="101"/>
      <c r="N392" s="102"/>
      <c r="O392" s="103"/>
      <c r="P392" s="101"/>
      <c r="Q392" s="104"/>
      <c r="R392" s="103"/>
      <c r="S392" s="105"/>
      <c r="T392" s="106"/>
      <c r="U392" s="107"/>
      <c r="V392" s="107"/>
    </row>
    <row r="393" spans="2:22" s="88" customFormat="1" ht="12.75" x14ac:dyDescent="0.2">
      <c r="B393" s="89">
        <v>391</v>
      </c>
      <c r="C393" s="90"/>
      <c r="D393" s="91"/>
      <c r="E393" s="92"/>
      <c r="F393" s="90"/>
      <c r="G393" s="93"/>
      <c r="H393" s="92"/>
      <c r="I393" s="94"/>
      <c r="J393" s="100"/>
      <c r="K393" s="101"/>
      <c r="L393" s="101"/>
      <c r="M393" s="101"/>
      <c r="N393" s="102"/>
      <c r="O393" s="103"/>
      <c r="P393" s="101"/>
      <c r="Q393" s="104"/>
      <c r="R393" s="103"/>
      <c r="S393" s="105"/>
      <c r="T393" s="106"/>
      <c r="U393" s="107"/>
      <c r="V393" s="107"/>
    </row>
    <row r="394" spans="2:22" s="88" customFormat="1" ht="12.75" x14ac:dyDescent="0.2">
      <c r="B394" s="89">
        <v>392</v>
      </c>
      <c r="C394" s="90"/>
      <c r="D394" s="91"/>
      <c r="E394" s="92"/>
      <c r="F394" s="90"/>
      <c r="G394" s="93"/>
      <c r="H394" s="92"/>
      <c r="I394" s="94"/>
      <c r="J394" s="100"/>
      <c r="K394" s="101"/>
      <c r="L394" s="101"/>
      <c r="M394" s="101"/>
      <c r="N394" s="102"/>
      <c r="O394" s="103"/>
      <c r="P394" s="101"/>
      <c r="Q394" s="104"/>
      <c r="R394" s="103"/>
      <c r="S394" s="105"/>
      <c r="T394" s="106"/>
      <c r="U394" s="107"/>
      <c r="V394" s="107"/>
    </row>
    <row r="395" spans="2:22" s="88" customFormat="1" ht="12.75" x14ac:dyDescent="0.2">
      <c r="B395" s="89">
        <v>393</v>
      </c>
      <c r="C395" s="90"/>
      <c r="D395" s="91"/>
      <c r="E395" s="92"/>
      <c r="F395" s="90"/>
      <c r="G395" s="93"/>
      <c r="H395" s="92"/>
      <c r="I395" s="94"/>
      <c r="J395" s="100"/>
      <c r="K395" s="101"/>
      <c r="L395" s="101"/>
      <c r="M395" s="101"/>
      <c r="N395" s="102"/>
      <c r="O395" s="103"/>
      <c r="P395" s="101"/>
      <c r="Q395" s="104"/>
      <c r="R395" s="103"/>
      <c r="S395" s="105"/>
      <c r="T395" s="106"/>
      <c r="U395" s="107"/>
      <c r="V395" s="107"/>
    </row>
    <row r="396" spans="2:22" s="88" customFormat="1" ht="12.75" x14ac:dyDescent="0.2">
      <c r="B396" s="89">
        <v>394</v>
      </c>
      <c r="C396" s="90"/>
      <c r="D396" s="91"/>
      <c r="E396" s="92"/>
      <c r="F396" s="90"/>
      <c r="G396" s="93"/>
      <c r="H396" s="92"/>
      <c r="I396" s="94"/>
      <c r="J396" s="100"/>
      <c r="K396" s="101"/>
      <c r="L396" s="101"/>
      <c r="M396" s="101"/>
      <c r="N396" s="102"/>
      <c r="O396" s="103"/>
      <c r="P396" s="101"/>
      <c r="Q396" s="104"/>
      <c r="R396" s="103"/>
      <c r="S396" s="105"/>
      <c r="T396" s="106"/>
      <c r="U396" s="107"/>
      <c r="V396" s="107"/>
    </row>
    <row r="397" spans="2:22" s="88" customFormat="1" ht="12.75" x14ac:dyDescent="0.2">
      <c r="B397" s="89">
        <v>395</v>
      </c>
      <c r="C397" s="90"/>
      <c r="D397" s="91"/>
      <c r="E397" s="92"/>
      <c r="F397" s="90"/>
      <c r="G397" s="93"/>
      <c r="H397" s="92"/>
      <c r="I397" s="94"/>
      <c r="J397" s="100"/>
      <c r="K397" s="101"/>
      <c r="L397" s="101"/>
      <c r="M397" s="101"/>
      <c r="N397" s="102"/>
      <c r="O397" s="103"/>
      <c r="P397" s="101"/>
      <c r="Q397" s="104"/>
      <c r="R397" s="103"/>
      <c r="S397" s="105"/>
      <c r="T397" s="106"/>
      <c r="U397" s="107"/>
      <c r="V397" s="107"/>
    </row>
    <row r="398" spans="2:22" s="88" customFormat="1" ht="12.75" x14ac:dyDescent="0.2">
      <c r="B398" s="89">
        <v>396</v>
      </c>
      <c r="C398" s="90"/>
      <c r="D398" s="91"/>
      <c r="E398" s="92"/>
      <c r="F398" s="90"/>
      <c r="G398" s="93"/>
      <c r="H398" s="92"/>
      <c r="I398" s="94"/>
      <c r="J398" s="100"/>
      <c r="K398" s="101"/>
      <c r="L398" s="101"/>
      <c r="M398" s="101"/>
      <c r="N398" s="102"/>
      <c r="O398" s="103"/>
      <c r="P398" s="101"/>
      <c r="Q398" s="104"/>
      <c r="R398" s="103"/>
      <c r="S398" s="105"/>
      <c r="T398" s="106"/>
      <c r="U398" s="107"/>
      <c r="V398" s="107"/>
    </row>
    <row r="399" spans="2:22" s="88" customFormat="1" ht="12.75" x14ac:dyDescent="0.2">
      <c r="B399" s="89">
        <v>397</v>
      </c>
      <c r="C399" s="90"/>
      <c r="D399" s="91"/>
      <c r="E399" s="92"/>
      <c r="F399" s="90"/>
      <c r="G399" s="93"/>
      <c r="H399" s="92"/>
      <c r="I399" s="94"/>
      <c r="J399" s="100"/>
      <c r="K399" s="101"/>
      <c r="L399" s="101"/>
      <c r="M399" s="101"/>
      <c r="N399" s="102"/>
      <c r="O399" s="103"/>
      <c r="P399" s="101"/>
      <c r="Q399" s="104"/>
      <c r="R399" s="103"/>
      <c r="S399" s="105"/>
      <c r="T399" s="106"/>
      <c r="U399" s="107"/>
      <c r="V399" s="107"/>
    </row>
    <row r="400" spans="2:22" s="88" customFormat="1" ht="12.75" x14ac:dyDescent="0.2">
      <c r="B400" s="89">
        <v>398</v>
      </c>
      <c r="C400" s="90"/>
      <c r="D400" s="91"/>
      <c r="E400" s="92"/>
      <c r="F400" s="90"/>
      <c r="G400" s="93"/>
      <c r="H400" s="92"/>
      <c r="I400" s="94"/>
      <c r="J400" s="100"/>
      <c r="K400" s="101"/>
      <c r="L400" s="101"/>
      <c r="M400" s="101"/>
      <c r="N400" s="102"/>
      <c r="O400" s="103"/>
      <c r="P400" s="101"/>
      <c r="Q400" s="104"/>
      <c r="R400" s="103"/>
      <c r="S400" s="105"/>
      <c r="T400" s="106"/>
      <c r="U400" s="107"/>
      <c r="V400" s="107"/>
    </row>
    <row r="401" spans="2:22" s="88" customFormat="1" ht="12.75" x14ac:dyDescent="0.2">
      <c r="B401" s="89">
        <v>399</v>
      </c>
      <c r="C401" s="90"/>
      <c r="D401" s="91"/>
      <c r="E401" s="92"/>
      <c r="F401" s="90"/>
      <c r="G401" s="93"/>
      <c r="H401" s="92"/>
      <c r="I401" s="94"/>
      <c r="J401" s="100"/>
      <c r="K401" s="101"/>
      <c r="L401" s="101"/>
      <c r="M401" s="101"/>
      <c r="N401" s="102"/>
      <c r="O401" s="103"/>
      <c r="P401" s="101"/>
      <c r="Q401" s="104"/>
      <c r="R401" s="103"/>
      <c r="S401" s="105"/>
      <c r="T401" s="106"/>
      <c r="U401" s="107"/>
      <c r="V401" s="107"/>
    </row>
    <row r="402" spans="2:22" s="88" customFormat="1" ht="12.75" x14ac:dyDescent="0.2">
      <c r="B402" s="89">
        <v>400</v>
      </c>
      <c r="C402" s="90"/>
      <c r="D402" s="91"/>
      <c r="E402" s="92"/>
      <c r="F402" s="90"/>
      <c r="G402" s="93"/>
      <c r="H402" s="92"/>
      <c r="I402" s="94"/>
      <c r="J402" s="100"/>
      <c r="K402" s="101"/>
      <c r="L402" s="101"/>
      <c r="M402" s="101"/>
      <c r="N402" s="102"/>
      <c r="O402" s="103"/>
      <c r="P402" s="101"/>
      <c r="Q402" s="104"/>
      <c r="R402" s="103"/>
      <c r="S402" s="105"/>
      <c r="T402" s="106"/>
      <c r="U402" s="107"/>
      <c r="V402" s="107"/>
    </row>
    <row r="403" spans="2:22" s="88" customFormat="1" ht="12.75" x14ac:dyDescent="0.2">
      <c r="B403" s="89">
        <v>401</v>
      </c>
      <c r="C403" s="90"/>
      <c r="D403" s="91"/>
      <c r="E403" s="92"/>
      <c r="F403" s="90"/>
      <c r="G403" s="93"/>
      <c r="H403" s="92"/>
      <c r="I403" s="94"/>
      <c r="J403" s="100"/>
      <c r="K403" s="101"/>
      <c r="L403" s="101"/>
      <c r="M403" s="101"/>
      <c r="N403" s="102"/>
      <c r="O403" s="103"/>
      <c r="P403" s="101"/>
      <c r="Q403" s="104"/>
      <c r="R403" s="103"/>
      <c r="S403" s="105"/>
      <c r="T403" s="106"/>
      <c r="U403" s="107"/>
      <c r="V403" s="107"/>
    </row>
    <row r="404" spans="2:22" s="88" customFormat="1" ht="12.75" x14ac:dyDescent="0.2">
      <c r="B404" s="89">
        <v>402</v>
      </c>
      <c r="C404" s="90"/>
      <c r="D404" s="91"/>
      <c r="E404" s="92"/>
      <c r="F404" s="90"/>
      <c r="G404" s="93"/>
      <c r="H404" s="92"/>
      <c r="I404" s="94"/>
      <c r="J404" s="100"/>
      <c r="K404" s="101"/>
      <c r="L404" s="101"/>
      <c r="M404" s="101"/>
      <c r="N404" s="102"/>
      <c r="O404" s="103"/>
      <c r="P404" s="101"/>
      <c r="Q404" s="104"/>
      <c r="R404" s="103"/>
      <c r="S404" s="105"/>
      <c r="T404" s="106"/>
      <c r="U404" s="107"/>
      <c r="V404" s="107"/>
    </row>
    <row r="405" spans="2:22" s="88" customFormat="1" ht="12.75" x14ac:dyDescent="0.2">
      <c r="B405" s="89">
        <v>403</v>
      </c>
      <c r="C405" s="90"/>
      <c r="D405" s="91"/>
      <c r="E405" s="92"/>
      <c r="F405" s="90"/>
      <c r="G405" s="93"/>
      <c r="H405" s="92"/>
      <c r="I405" s="94"/>
      <c r="J405" s="100"/>
      <c r="K405" s="101"/>
      <c r="L405" s="101"/>
      <c r="M405" s="101"/>
      <c r="N405" s="102"/>
      <c r="O405" s="103"/>
      <c r="P405" s="101"/>
      <c r="Q405" s="104"/>
      <c r="R405" s="103"/>
      <c r="S405" s="105"/>
      <c r="T405" s="106"/>
      <c r="U405" s="107"/>
      <c r="V405" s="107"/>
    </row>
    <row r="406" spans="2:22" s="88" customFormat="1" ht="12.75" x14ac:dyDescent="0.2">
      <c r="B406" s="89">
        <v>404</v>
      </c>
      <c r="C406" s="90"/>
      <c r="D406" s="91"/>
      <c r="E406" s="92"/>
      <c r="F406" s="90"/>
      <c r="G406" s="93"/>
      <c r="H406" s="92"/>
      <c r="I406" s="94"/>
      <c r="J406" s="100"/>
      <c r="K406" s="101"/>
      <c r="L406" s="101"/>
      <c r="M406" s="101"/>
      <c r="N406" s="102"/>
      <c r="O406" s="103"/>
      <c r="P406" s="101"/>
      <c r="Q406" s="104"/>
      <c r="R406" s="103"/>
      <c r="S406" s="105"/>
      <c r="T406" s="106"/>
      <c r="U406" s="107"/>
      <c r="V406" s="107"/>
    </row>
    <row r="407" spans="2:22" s="88" customFormat="1" ht="12.75" x14ac:dyDescent="0.2">
      <c r="B407" s="89">
        <v>405</v>
      </c>
      <c r="C407" s="90"/>
      <c r="D407" s="91"/>
      <c r="E407" s="92"/>
      <c r="F407" s="90"/>
      <c r="G407" s="93"/>
      <c r="H407" s="92"/>
      <c r="I407" s="94"/>
      <c r="J407" s="100"/>
      <c r="K407" s="101"/>
      <c r="L407" s="101"/>
      <c r="M407" s="101"/>
      <c r="N407" s="102"/>
      <c r="O407" s="103"/>
      <c r="P407" s="101"/>
      <c r="Q407" s="104"/>
      <c r="R407" s="103"/>
      <c r="S407" s="105"/>
      <c r="T407" s="106"/>
      <c r="U407" s="107"/>
      <c r="V407" s="107"/>
    </row>
    <row r="408" spans="2:22" s="88" customFormat="1" ht="12.75" x14ac:dyDescent="0.2">
      <c r="B408" s="89">
        <v>406</v>
      </c>
      <c r="C408" s="90"/>
      <c r="D408" s="91"/>
      <c r="E408" s="92"/>
      <c r="F408" s="90"/>
      <c r="G408" s="93"/>
      <c r="H408" s="92"/>
      <c r="I408" s="94"/>
      <c r="J408" s="100"/>
      <c r="K408" s="101"/>
      <c r="L408" s="101"/>
      <c r="M408" s="101"/>
      <c r="N408" s="102"/>
      <c r="O408" s="103"/>
      <c r="P408" s="101"/>
      <c r="Q408" s="104"/>
      <c r="R408" s="103"/>
      <c r="S408" s="105"/>
      <c r="T408" s="106"/>
      <c r="U408" s="107"/>
      <c r="V408" s="107"/>
    </row>
    <row r="409" spans="2:22" s="88" customFormat="1" ht="12.75" x14ac:dyDescent="0.2">
      <c r="B409" s="89">
        <v>407</v>
      </c>
      <c r="C409" s="90"/>
      <c r="D409" s="91"/>
      <c r="E409" s="92"/>
      <c r="F409" s="90"/>
      <c r="G409" s="93"/>
      <c r="H409" s="92"/>
      <c r="I409" s="94"/>
      <c r="J409" s="100"/>
      <c r="K409" s="101"/>
      <c r="L409" s="101"/>
      <c r="M409" s="101"/>
      <c r="N409" s="102"/>
      <c r="O409" s="103"/>
      <c r="P409" s="101"/>
      <c r="Q409" s="104"/>
      <c r="R409" s="103"/>
      <c r="S409" s="105"/>
      <c r="T409" s="106"/>
      <c r="U409" s="107"/>
      <c r="V409" s="107"/>
    </row>
    <row r="410" spans="2:22" s="88" customFormat="1" ht="12.75" x14ac:dyDescent="0.2">
      <c r="B410" s="89">
        <v>408</v>
      </c>
      <c r="C410" s="90"/>
      <c r="D410" s="91"/>
      <c r="E410" s="92"/>
      <c r="F410" s="90"/>
      <c r="G410" s="93"/>
      <c r="H410" s="92"/>
      <c r="I410" s="94"/>
      <c r="J410" s="100"/>
      <c r="K410" s="101"/>
      <c r="L410" s="101"/>
      <c r="M410" s="101"/>
      <c r="N410" s="102"/>
      <c r="O410" s="103"/>
      <c r="P410" s="101"/>
      <c r="Q410" s="104"/>
      <c r="R410" s="103"/>
      <c r="S410" s="105"/>
      <c r="T410" s="106"/>
      <c r="U410" s="107"/>
      <c r="V410" s="107"/>
    </row>
    <row r="411" spans="2:22" s="88" customFormat="1" ht="12.75" x14ac:dyDescent="0.2">
      <c r="B411" s="89">
        <v>409</v>
      </c>
      <c r="C411" s="90"/>
      <c r="D411" s="91"/>
      <c r="E411" s="92"/>
      <c r="F411" s="90"/>
      <c r="G411" s="93"/>
      <c r="H411" s="92"/>
      <c r="I411" s="94"/>
      <c r="J411" s="100"/>
      <c r="K411" s="101"/>
      <c r="L411" s="101"/>
      <c r="M411" s="101"/>
      <c r="N411" s="102"/>
      <c r="O411" s="103"/>
      <c r="P411" s="101"/>
      <c r="Q411" s="104"/>
      <c r="R411" s="103"/>
      <c r="S411" s="105"/>
      <c r="T411" s="106"/>
      <c r="U411" s="107"/>
      <c r="V411" s="107"/>
    </row>
    <row r="412" spans="2:22" s="88" customFormat="1" ht="12.75" x14ac:dyDescent="0.2">
      <c r="B412" s="89">
        <v>410</v>
      </c>
      <c r="C412" s="90"/>
      <c r="D412" s="91"/>
      <c r="E412" s="92"/>
      <c r="F412" s="90"/>
      <c r="G412" s="93"/>
      <c r="H412" s="92"/>
      <c r="I412" s="94"/>
      <c r="J412" s="100"/>
      <c r="K412" s="101"/>
      <c r="L412" s="101"/>
      <c r="M412" s="101"/>
      <c r="N412" s="102"/>
      <c r="O412" s="103"/>
      <c r="P412" s="101"/>
      <c r="Q412" s="104"/>
      <c r="R412" s="103"/>
      <c r="S412" s="105"/>
      <c r="T412" s="106"/>
      <c r="U412" s="107"/>
      <c r="V412" s="107"/>
    </row>
    <row r="413" spans="2:22" s="88" customFormat="1" ht="12.75" x14ac:dyDescent="0.2">
      <c r="B413" s="89">
        <v>411</v>
      </c>
      <c r="C413" s="90"/>
      <c r="D413" s="91"/>
      <c r="E413" s="92"/>
      <c r="F413" s="90"/>
      <c r="G413" s="93"/>
      <c r="H413" s="92"/>
      <c r="I413" s="94"/>
      <c r="J413" s="100"/>
      <c r="K413" s="101"/>
      <c r="L413" s="101"/>
      <c r="M413" s="101"/>
      <c r="N413" s="102"/>
      <c r="O413" s="103"/>
      <c r="P413" s="101"/>
      <c r="Q413" s="104"/>
      <c r="R413" s="103"/>
      <c r="S413" s="105"/>
      <c r="T413" s="106"/>
      <c r="U413" s="107"/>
      <c r="V413" s="107"/>
    </row>
    <row r="414" spans="2:22" s="88" customFormat="1" ht="12.75" x14ac:dyDescent="0.2">
      <c r="B414" s="89">
        <v>412</v>
      </c>
      <c r="C414" s="90"/>
      <c r="D414" s="91"/>
      <c r="E414" s="92"/>
      <c r="F414" s="90"/>
      <c r="G414" s="93"/>
      <c r="H414" s="92"/>
      <c r="I414" s="94"/>
      <c r="J414" s="100"/>
      <c r="K414" s="101"/>
      <c r="L414" s="101"/>
      <c r="M414" s="101"/>
      <c r="N414" s="102"/>
      <c r="O414" s="103"/>
      <c r="P414" s="101"/>
      <c r="Q414" s="104"/>
      <c r="R414" s="103"/>
      <c r="S414" s="105"/>
      <c r="T414" s="106"/>
      <c r="U414" s="107"/>
      <c r="V414" s="107"/>
    </row>
    <row r="415" spans="2:22" s="88" customFormat="1" ht="12.75" x14ac:dyDescent="0.2">
      <c r="B415" s="89">
        <v>413</v>
      </c>
      <c r="C415" s="90"/>
      <c r="D415" s="91"/>
      <c r="E415" s="92"/>
      <c r="F415" s="90"/>
      <c r="G415" s="93"/>
      <c r="H415" s="92"/>
      <c r="I415" s="94"/>
      <c r="J415" s="100"/>
      <c r="K415" s="101"/>
      <c r="L415" s="101"/>
      <c r="M415" s="101"/>
      <c r="N415" s="102"/>
      <c r="O415" s="103"/>
      <c r="P415" s="101"/>
      <c r="Q415" s="104"/>
      <c r="R415" s="103"/>
      <c r="S415" s="105"/>
      <c r="T415" s="106"/>
      <c r="U415" s="107"/>
      <c r="V415" s="107"/>
    </row>
    <row r="416" spans="2:22" s="88" customFormat="1" ht="12.75" x14ac:dyDescent="0.2">
      <c r="B416" s="89">
        <v>414</v>
      </c>
      <c r="C416" s="90"/>
      <c r="D416" s="91"/>
      <c r="E416" s="92"/>
      <c r="F416" s="90"/>
      <c r="G416" s="93"/>
      <c r="H416" s="92"/>
      <c r="I416" s="94"/>
      <c r="J416" s="100"/>
      <c r="K416" s="101"/>
      <c r="L416" s="101"/>
      <c r="M416" s="101"/>
      <c r="N416" s="102"/>
      <c r="O416" s="103"/>
      <c r="P416" s="101"/>
      <c r="Q416" s="104"/>
      <c r="R416" s="103"/>
      <c r="S416" s="105"/>
      <c r="T416" s="106"/>
      <c r="U416" s="107"/>
      <c r="V416" s="107"/>
    </row>
    <row r="417" spans="2:22" s="88" customFormat="1" ht="12.75" x14ac:dyDescent="0.2">
      <c r="B417" s="89">
        <v>415</v>
      </c>
      <c r="C417" s="90"/>
      <c r="D417" s="91"/>
      <c r="E417" s="92"/>
      <c r="F417" s="90"/>
      <c r="G417" s="93"/>
      <c r="H417" s="92"/>
      <c r="I417" s="94"/>
      <c r="J417" s="100"/>
      <c r="K417" s="101"/>
      <c r="L417" s="101"/>
      <c r="M417" s="101"/>
      <c r="N417" s="102"/>
      <c r="O417" s="103"/>
      <c r="P417" s="101"/>
      <c r="Q417" s="104"/>
      <c r="R417" s="103"/>
      <c r="S417" s="105"/>
      <c r="T417" s="106"/>
      <c r="U417" s="107"/>
      <c r="V417" s="107"/>
    </row>
    <row r="418" spans="2:22" s="88" customFormat="1" ht="12.75" x14ac:dyDescent="0.2">
      <c r="B418" s="89">
        <v>416</v>
      </c>
      <c r="C418" s="90"/>
      <c r="D418" s="91"/>
      <c r="E418" s="92"/>
      <c r="F418" s="90"/>
      <c r="G418" s="93"/>
      <c r="H418" s="92"/>
      <c r="I418" s="94"/>
      <c r="J418" s="100"/>
      <c r="K418" s="101"/>
      <c r="L418" s="101"/>
      <c r="M418" s="101"/>
      <c r="N418" s="102"/>
      <c r="O418" s="103"/>
      <c r="P418" s="101"/>
      <c r="Q418" s="104"/>
      <c r="R418" s="103"/>
      <c r="S418" s="105"/>
      <c r="T418" s="106"/>
      <c r="U418" s="107"/>
      <c r="V418" s="107"/>
    </row>
    <row r="419" spans="2:22" s="88" customFormat="1" ht="12.75" x14ac:dyDescent="0.2">
      <c r="B419" s="89">
        <v>417</v>
      </c>
      <c r="C419" s="90"/>
      <c r="D419" s="91"/>
      <c r="E419" s="92"/>
      <c r="F419" s="90"/>
      <c r="G419" s="93"/>
      <c r="H419" s="92"/>
      <c r="I419" s="94"/>
      <c r="J419" s="100"/>
      <c r="K419" s="101"/>
      <c r="L419" s="101"/>
      <c r="M419" s="101"/>
      <c r="N419" s="102"/>
      <c r="O419" s="103"/>
      <c r="P419" s="101"/>
      <c r="Q419" s="104"/>
      <c r="R419" s="103"/>
      <c r="S419" s="105"/>
      <c r="T419" s="106"/>
      <c r="U419" s="107"/>
      <c r="V419" s="107"/>
    </row>
    <row r="420" spans="2:22" s="88" customFormat="1" ht="12.75" x14ac:dyDescent="0.2">
      <c r="B420" s="89">
        <v>418</v>
      </c>
      <c r="C420" s="90"/>
      <c r="D420" s="91"/>
      <c r="E420" s="92"/>
      <c r="F420" s="90"/>
      <c r="G420" s="93"/>
      <c r="H420" s="92"/>
      <c r="I420" s="94"/>
      <c r="J420" s="100"/>
      <c r="K420" s="101"/>
      <c r="L420" s="101"/>
      <c r="M420" s="101"/>
      <c r="N420" s="102"/>
      <c r="O420" s="103"/>
      <c r="P420" s="101"/>
      <c r="Q420" s="104"/>
      <c r="R420" s="103"/>
      <c r="S420" s="105"/>
      <c r="T420" s="106"/>
      <c r="U420" s="107"/>
      <c r="V420" s="107"/>
    </row>
    <row r="421" spans="2:22" s="88" customFormat="1" ht="12.75" x14ac:dyDescent="0.2">
      <c r="B421" s="89">
        <v>419</v>
      </c>
      <c r="C421" s="90"/>
      <c r="D421" s="91"/>
      <c r="E421" s="92"/>
      <c r="F421" s="90"/>
      <c r="G421" s="93"/>
      <c r="H421" s="92"/>
      <c r="I421" s="94"/>
      <c r="J421" s="100"/>
      <c r="K421" s="101"/>
      <c r="L421" s="101"/>
      <c r="M421" s="101"/>
      <c r="N421" s="102"/>
      <c r="O421" s="103"/>
      <c r="P421" s="101"/>
      <c r="Q421" s="104"/>
      <c r="R421" s="103"/>
      <c r="S421" s="105"/>
      <c r="T421" s="106"/>
      <c r="U421" s="107"/>
      <c r="V421" s="107"/>
    </row>
    <row r="422" spans="2:22" s="88" customFormat="1" ht="12.75" x14ac:dyDescent="0.2">
      <c r="B422" s="89">
        <v>420</v>
      </c>
      <c r="C422" s="90"/>
      <c r="D422" s="91"/>
      <c r="E422" s="92"/>
      <c r="F422" s="90"/>
      <c r="G422" s="93"/>
      <c r="H422" s="92"/>
      <c r="I422" s="94"/>
      <c r="J422" s="100"/>
      <c r="K422" s="101"/>
      <c r="L422" s="101"/>
      <c r="M422" s="101"/>
      <c r="N422" s="102"/>
      <c r="O422" s="103"/>
      <c r="P422" s="101"/>
      <c r="Q422" s="104"/>
      <c r="R422" s="103"/>
      <c r="S422" s="105"/>
      <c r="T422" s="106"/>
      <c r="U422" s="107"/>
      <c r="V422" s="107"/>
    </row>
    <row r="423" spans="2:22" s="88" customFormat="1" ht="12.75" x14ac:dyDescent="0.2">
      <c r="B423" s="89">
        <v>421</v>
      </c>
      <c r="C423" s="90"/>
      <c r="D423" s="91"/>
      <c r="E423" s="92"/>
      <c r="F423" s="90"/>
      <c r="G423" s="93"/>
      <c r="H423" s="92"/>
      <c r="I423" s="94"/>
      <c r="J423" s="100"/>
      <c r="K423" s="101"/>
      <c r="L423" s="101"/>
      <c r="M423" s="101"/>
      <c r="N423" s="102"/>
      <c r="O423" s="103"/>
      <c r="P423" s="101"/>
      <c r="Q423" s="104"/>
      <c r="R423" s="103"/>
      <c r="S423" s="105"/>
      <c r="T423" s="106"/>
      <c r="U423" s="107"/>
      <c r="V423" s="107"/>
    </row>
    <row r="424" spans="2:22" s="88" customFormat="1" ht="12.75" x14ac:dyDescent="0.2">
      <c r="B424" s="89">
        <v>422</v>
      </c>
      <c r="C424" s="90"/>
      <c r="D424" s="91"/>
      <c r="E424" s="92"/>
      <c r="F424" s="90"/>
      <c r="G424" s="93"/>
      <c r="H424" s="92"/>
      <c r="I424" s="94"/>
      <c r="J424" s="100"/>
      <c r="K424" s="101"/>
      <c r="L424" s="101"/>
      <c r="M424" s="101"/>
      <c r="N424" s="102"/>
      <c r="O424" s="103"/>
      <c r="P424" s="101"/>
      <c r="Q424" s="104"/>
      <c r="R424" s="103"/>
      <c r="S424" s="105"/>
      <c r="T424" s="106"/>
      <c r="U424" s="107"/>
      <c r="V424" s="107"/>
    </row>
    <row r="425" spans="2:22" s="88" customFormat="1" ht="12.75" x14ac:dyDescent="0.2">
      <c r="B425" s="89">
        <v>423</v>
      </c>
      <c r="C425" s="90"/>
      <c r="D425" s="91"/>
      <c r="E425" s="92"/>
      <c r="F425" s="90"/>
      <c r="G425" s="93"/>
      <c r="H425" s="92"/>
      <c r="I425" s="94"/>
      <c r="J425" s="100"/>
      <c r="K425" s="101"/>
      <c r="L425" s="101"/>
      <c r="M425" s="101"/>
      <c r="N425" s="102"/>
      <c r="O425" s="103"/>
      <c r="P425" s="101"/>
      <c r="Q425" s="104"/>
      <c r="R425" s="103"/>
      <c r="S425" s="105"/>
      <c r="T425" s="106"/>
      <c r="U425" s="107"/>
      <c r="V425" s="107"/>
    </row>
    <row r="426" spans="2:22" s="88" customFormat="1" ht="12.75" x14ac:dyDescent="0.2">
      <c r="B426" s="89">
        <v>424</v>
      </c>
      <c r="C426" s="90"/>
      <c r="D426" s="91"/>
      <c r="E426" s="92"/>
      <c r="F426" s="90"/>
      <c r="G426" s="93"/>
      <c r="H426" s="92"/>
      <c r="I426" s="94"/>
      <c r="J426" s="100"/>
      <c r="K426" s="101"/>
      <c r="L426" s="101"/>
      <c r="M426" s="101"/>
      <c r="N426" s="102"/>
      <c r="O426" s="103"/>
      <c r="P426" s="101"/>
      <c r="Q426" s="104"/>
      <c r="R426" s="103"/>
      <c r="S426" s="105"/>
      <c r="T426" s="106"/>
      <c r="U426" s="107"/>
      <c r="V426" s="107"/>
    </row>
    <row r="427" spans="2:22" s="88" customFormat="1" ht="12.75" x14ac:dyDescent="0.2">
      <c r="B427" s="89">
        <v>425</v>
      </c>
      <c r="C427" s="90"/>
      <c r="D427" s="91"/>
      <c r="E427" s="92"/>
      <c r="F427" s="90"/>
      <c r="G427" s="93"/>
      <c r="H427" s="92"/>
      <c r="I427" s="94"/>
      <c r="J427" s="100"/>
      <c r="K427" s="101"/>
      <c r="L427" s="101"/>
      <c r="M427" s="101"/>
      <c r="N427" s="102"/>
      <c r="O427" s="103"/>
      <c r="P427" s="101"/>
      <c r="Q427" s="104"/>
      <c r="R427" s="103"/>
      <c r="S427" s="105"/>
      <c r="T427" s="106"/>
      <c r="U427" s="107"/>
      <c r="V427" s="107"/>
    </row>
    <row r="428" spans="2:22" s="88" customFormat="1" ht="12.75" x14ac:dyDescent="0.2">
      <c r="B428" s="89">
        <v>426</v>
      </c>
      <c r="C428" s="90"/>
      <c r="D428" s="91"/>
      <c r="E428" s="92"/>
      <c r="F428" s="90"/>
      <c r="G428" s="93"/>
      <c r="H428" s="92"/>
      <c r="I428" s="94"/>
      <c r="J428" s="100"/>
      <c r="K428" s="101"/>
      <c r="L428" s="101"/>
      <c r="M428" s="101"/>
      <c r="N428" s="102"/>
      <c r="O428" s="103"/>
      <c r="P428" s="101"/>
      <c r="Q428" s="104"/>
      <c r="R428" s="103"/>
      <c r="S428" s="105"/>
      <c r="T428" s="106"/>
      <c r="U428" s="107"/>
      <c r="V428" s="107"/>
    </row>
    <row r="429" spans="2:22" s="88" customFormat="1" ht="12.75" x14ac:dyDescent="0.2">
      <c r="B429" s="89">
        <v>427</v>
      </c>
      <c r="C429" s="90"/>
      <c r="D429" s="91"/>
      <c r="E429" s="92"/>
      <c r="F429" s="90"/>
      <c r="G429" s="93"/>
      <c r="H429" s="92"/>
      <c r="I429" s="94"/>
      <c r="J429" s="100"/>
      <c r="K429" s="101"/>
      <c r="L429" s="101"/>
      <c r="M429" s="101"/>
      <c r="N429" s="102"/>
      <c r="O429" s="103"/>
      <c r="P429" s="101"/>
      <c r="Q429" s="104"/>
      <c r="R429" s="103"/>
      <c r="S429" s="105"/>
      <c r="T429" s="106"/>
      <c r="U429" s="107"/>
      <c r="V429" s="107"/>
    </row>
    <row r="430" spans="2:22" s="88" customFormat="1" ht="12.75" x14ac:dyDescent="0.2">
      <c r="B430" s="89">
        <v>428</v>
      </c>
      <c r="C430" s="90"/>
      <c r="D430" s="91"/>
      <c r="E430" s="92"/>
      <c r="F430" s="90"/>
      <c r="G430" s="93"/>
      <c r="H430" s="92"/>
      <c r="I430" s="94"/>
      <c r="J430" s="100"/>
      <c r="K430" s="101"/>
      <c r="L430" s="101"/>
      <c r="M430" s="101"/>
      <c r="N430" s="102"/>
      <c r="O430" s="103"/>
      <c r="P430" s="101"/>
      <c r="Q430" s="104"/>
      <c r="R430" s="103"/>
      <c r="S430" s="105"/>
      <c r="T430" s="106"/>
      <c r="U430" s="107"/>
      <c r="V430" s="107"/>
    </row>
    <row r="431" spans="2:22" s="88" customFormat="1" ht="12.75" x14ac:dyDescent="0.2">
      <c r="B431" s="89">
        <v>429</v>
      </c>
      <c r="C431" s="90"/>
      <c r="D431" s="91"/>
      <c r="E431" s="92"/>
      <c r="F431" s="90"/>
      <c r="G431" s="93"/>
      <c r="H431" s="92"/>
      <c r="I431" s="94"/>
      <c r="J431" s="100"/>
      <c r="K431" s="101"/>
      <c r="L431" s="101"/>
      <c r="M431" s="101"/>
      <c r="N431" s="102"/>
      <c r="O431" s="103"/>
      <c r="P431" s="101"/>
      <c r="Q431" s="104"/>
      <c r="R431" s="103"/>
      <c r="S431" s="105"/>
      <c r="T431" s="106"/>
      <c r="U431" s="107"/>
      <c r="V431" s="107"/>
    </row>
    <row r="432" spans="2:22" s="88" customFormat="1" ht="12.75" x14ac:dyDescent="0.2">
      <c r="B432" s="89">
        <v>430</v>
      </c>
      <c r="C432" s="90"/>
      <c r="D432" s="91"/>
      <c r="E432" s="92"/>
      <c r="F432" s="90"/>
      <c r="G432" s="93"/>
      <c r="H432" s="92"/>
      <c r="I432" s="94"/>
      <c r="J432" s="100"/>
      <c r="K432" s="101"/>
      <c r="L432" s="101"/>
      <c r="M432" s="101"/>
      <c r="N432" s="102"/>
      <c r="O432" s="103"/>
      <c r="P432" s="101"/>
      <c r="Q432" s="104"/>
      <c r="R432" s="103"/>
      <c r="S432" s="105"/>
      <c r="T432" s="106"/>
      <c r="U432" s="107"/>
      <c r="V432" s="107"/>
    </row>
    <row r="433" spans="2:22" s="88" customFormat="1" ht="12.75" x14ac:dyDescent="0.2">
      <c r="B433" s="89">
        <v>431</v>
      </c>
      <c r="C433" s="90"/>
      <c r="D433" s="91"/>
      <c r="E433" s="92"/>
      <c r="F433" s="90"/>
      <c r="G433" s="93"/>
      <c r="H433" s="92"/>
      <c r="I433" s="94"/>
      <c r="J433" s="100"/>
      <c r="K433" s="101"/>
      <c r="L433" s="101"/>
      <c r="M433" s="101"/>
      <c r="N433" s="102"/>
      <c r="O433" s="103"/>
      <c r="P433" s="101"/>
      <c r="Q433" s="104"/>
      <c r="R433" s="103"/>
      <c r="S433" s="105"/>
      <c r="T433" s="106"/>
      <c r="U433" s="107"/>
      <c r="V433" s="107"/>
    </row>
    <row r="434" spans="2:22" s="88" customFormat="1" ht="12.75" x14ac:dyDescent="0.2">
      <c r="B434" s="89">
        <v>432</v>
      </c>
      <c r="C434" s="90"/>
      <c r="D434" s="91"/>
      <c r="E434" s="92"/>
      <c r="F434" s="90"/>
      <c r="G434" s="93"/>
      <c r="H434" s="92"/>
      <c r="I434" s="94"/>
      <c r="J434" s="100"/>
      <c r="K434" s="101"/>
      <c r="L434" s="101"/>
      <c r="M434" s="101"/>
      <c r="N434" s="102"/>
      <c r="O434" s="103"/>
      <c r="P434" s="101"/>
      <c r="Q434" s="104"/>
      <c r="R434" s="103"/>
      <c r="S434" s="105"/>
      <c r="T434" s="106"/>
      <c r="U434" s="107"/>
      <c r="V434" s="107"/>
    </row>
    <row r="435" spans="2:22" s="88" customFormat="1" ht="12.75" x14ac:dyDescent="0.2">
      <c r="B435" s="89">
        <v>433</v>
      </c>
      <c r="C435" s="90"/>
      <c r="D435" s="91"/>
      <c r="E435" s="92"/>
      <c r="F435" s="90"/>
      <c r="G435" s="93"/>
      <c r="H435" s="92"/>
      <c r="I435" s="94"/>
      <c r="J435" s="100"/>
      <c r="K435" s="101"/>
      <c r="L435" s="101"/>
      <c r="M435" s="101"/>
      <c r="N435" s="102"/>
      <c r="O435" s="103"/>
      <c r="P435" s="101"/>
      <c r="Q435" s="104"/>
      <c r="R435" s="103"/>
      <c r="S435" s="105"/>
      <c r="T435" s="106"/>
      <c r="U435" s="107"/>
      <c r="V435" s="107"/>
    </row>
    <row r="436" spans="2:22" s="88" customFormat="1" ht="12.75" x14ac:dyDescent="0.2">
      <c r="B436" s="89">
        <v>434</v>
      </c>
      <c r="C436" s="90"/>
      <c r="D436" s="91"/>
      <c r="E436" s="92"/>
      <c r="F436" s="90"/>
      <c r="G436" s="93"/>
      <c r="H436" s="92"/>
      <c r="I436" s="94"/>
      <c r="J436" s="100"/>
      <c r="K436" s="101"/>
      <c r="L436" s="101"/>
      <c r="M436" s="101"/>
      <c r="N436" s="102"/>
      <c r="O436" s="103"/>
      <c r="P436" s="101"/>
      <c r="Q436" s="104"/>
      <c r="R436" s="103"/>
      <c r="S436" s="105"/>
      <c r="T436" s="106"/>
      <c r="U436" s="107"/>
      <c r="V436" s="107"/>
    </row>
    <row r="437" spans="2:22" s="88" customFormat="1" ht="12.75" x14ac:dyDescent="0.2">
      <c r="B437" s="89">
        <v>435</v>
      </c>
      <c r="C437" s="90"/>
      <c r="D437" s="91"/>
      <c r="E437" s="92"/>
      <c r="F437" s="90"/>
      <c r="G437" s="93"/>
      <c r="H437" s="92"/>
      <c r="I437" s="94"/>
      <c r="J437" s="100"/>
      <c r="K437" s="101"/>
      <c r="L437" s="101"/>
      <c r="M437" s="101"/>
      <c r="N437" s="102"/>
      <c r="O437" s="103"/>
      <c r="P437" s="101"/>
      <c r="Q437" s="104"/>
      <c r="R437" s="103"/>
      <c r="S437" s="105"/>
      <c r="T437" s="106"/>
      <c r="U437" s="107"/>
      <c r="V437" s="107"/>
    </row>
    <row r="438" spans="2:22" s="88" customFormat="1" ht="12.75" x14ac:dyDescent="0.2">
      <c r="B438" s="89">
        <v>436</v>
      </c>
      <c r="C438" s="90"/>
      <c r="D438" s="91"/>
      <c r="E438" s="92"/>
      <c r="F438" s="90"/>
      <c r="G438" s="93"/>
      <c r="H438" s="92"/>
      <c r="I438" s="94"/>
      <c r="J438" s="100"/>
      <c r="K438" s="101"/>
      <c r="L438" s="101"/>
      <c r="M438" s="101"/>
      <c r="N438" s="102"/>
      <c r="O438" s="103"/>
      <c r="P438" s="101"/>
      <c r="Q438" s="104"/>
      <c r="R438" s="103"/>
      <c r="S438" s="105"/>
      <c r="T438" s="106"/>
      <c r="U438" s="107"/>
      <c r="V438" s="107"/>
    </row>
    <row r="439" spans="2:22" s="88" customFormat="1" ht="12.75" x14ac:dyDescent="0.2">
      <c r="B439" s="89">
        <v>437</v>
      </c>
      <c r="C439" s="90"/>
      <c r="D439" s="91"/>
      <c r="E439" s="92"/>
      <c r="F439" s="90"/>
      <c r="G439" s="93"/>
      <c r="H439" s="92"/>
      <c r="I439" s="94"/>
      <c r="J439" s="100"/>
      <c r="K439" s="101"/>
      <c r="L439" s="101"/>
      <c r="M439" s="101"/>
      <c r="N439" s="102"/>
      <c r="O439" s="103"/>
      <c r="P439" s="101"/>
      <c r="Q439" s="104"/>
      <c r="R439" s="103"/>
      <c r="S439" s="105"/>
      <c r="T439" s="106"/>
      <c r="U439" s="107"/>
      <c r="V439" s="107"/>
    </row>
    <row r="440" spans="2:22" s="88" customFormat="1" ht="12.75" x14ac:dyDescent="0.2">
      <c r="B440" s="89">
        <v>438</v>
      </c>
      <c r="C440" s="90"/>
      <c r="D440" s="91"/>
      <c r="E440" s="92"/>
      <c r="F440" s="90"/>
      <c r="G440" s="93"/>
      <c r="H440" s="92"/>
      <c r="I440" s="94"/>
      <c r="J440" s="100"/>
      <c r="K440" s="101"/>
      <c r="L440" s="101"/>
      <c r="M440" s="101"/>
      <c r="N440" s="102"/>
      <c r="O440" s="103"/>
      <c r="P440" s="101"/>
      <c r="Q440" s="104"/>
      <c r="R440" s="103"/>
      <c r="S440" s="105"/>
      <c r="T440" s="106"/>
      <c r="U440" s="107"/>
      <c r="V440" s="107"/>
    </row>
    <row r="441" spans="2:22" s="88" customFormat="1" ht="12.75" x14ac:dyDescent="0.2">
      <c r="B441" s="89">
        <v>439</v>
      </c>
      <c r="C441" s="90"/>
      <c r="D441" s="91"/>
      <c r="E441" s="92"/>
      <c r="F441" s="90"/>
      <c r="G441" s="93"/>
      <c r="H441" s="92"/>
      <c r="I441" s="94"/>
      <c r="J441" s="100"/>
      <c r="K441" s="101"/>
      <c r="L441" s="101"/>
      <c r="M441" s="101"/>
      <c r="N441" s="102"/>
      <c r="O441" s="103"/>
      <c r="P441" s="101"/>
      <c r="Q441" s="104"/>
      <c r="R441" s="103"/>
      <c r="S441" s="105"/>
      <c r="T441" s="106"/>
      <c r="U441" s="107"/>
      <c r="V441" s="107"/>
    </row>
    <row r="442" spans="2:22" s="88" customFormat="1" ht="12.75" x14ac:dyDescent="0.2">
      <c r="B442" s="89">
        <v>440</v>
      </c>
      <c r="C442" s="90"/>
      <c r="D442" s="91"/>
      <c r="E442" s="92"/>
      <c r="F442" s="90"/>
      <c r="G442" s="93"/>
      <c r="H442" s="92"/>
      <c r="I442" s="94"/>
      <c r="J442" s="100"/>
      <c r="K442" s="101"/>
      <c r="L442" s="101"/>
      <c r="M442" s="101"/>
      <c r="N442" s="102"/>
      <c r="O442" s="103"/>
      <c r="P442" s="101"/>
      <c r="Q442" s="104"/>
      <c r="R442" s="103"/>
      <c r="S442" s="105"/>
      <c r="T442" s="106"/>
      <c r="U442" s="107"/>
      <c r="V442" s="107"/>
    </row>
    <row r="443" spans="2:22" s="88" customFormat="1" ht="12.75" x14ac:dyDescent="0.2">
      <c r="B443" s="89">
        <v>441</v>
      </c>
      <c r="C443" s="90"/>
      <c r="D443" s="91"/>
      <c r="E443" s="92"/>
      <c r="F443" s="90"/>
      <c r="G443" s="93"/>
      <c r="H443" s="92"/>
      <c r="I443" s="94"/>
      <c r="J443" s="100"/>
      <c r="K443" s="101"/>
      <c r="L443" s="101"/>
      <c r="M443" s="101"/>
      <c r="N443" s="102"/>
      <c r="O443" s="103"/>
      <c r="P443" s="101"/>
      <c r="Q443" s="104"/>
      <c r="R443" s="103"/>
      <c r="S443" s="105"/>
      <c r="T443" s="106"/>
      <c r="U443" s="107"/>
      <c r="V443" s="107"/>
    </row>
    <row r="444" spans="2:22" s="88" customFormat="1" ht="12.75" x14ac:dyDescent="0.2">
      <c r="B444" s="89">
        <v>442</v>
      </c>
      <c r="C444" s="90"/>
      <c r="D444" s="91"/>
      <c r="E444" s="92"/>
      <c r="F444" s="90"/>
      <c r="G444" s="93"/>
      <c r="H444" s="92"/>
      <c r="I444" s="94"/>
      <c r="J444" s="100"/>
      <c r="K444" s="101"/>
      <c r="L444" s="101"/>
      <c r="M444" s="101"/>
      <c r="N444" s="102"/>
      <c r="O444" s="103"/>
      <c r="P444" s="101"/>
      <c r="Q444" s="104"/>
      <c r="R444" s="103"/>
      <c r="S444" s="105"/>
      <c r="T444" s="106"/>
      <c r="U444" s="107"/>
      <c r="V444" s="107"/>
    </row>
    <row r="445" spans="2:22" s="88" customFormat="1" ht="12.75" x14ac:dyDescent="0.2">
      <c r="B445" s="89">
        <v>443</v>
      </c>
      <c r="C445" s="90"/>
      <c r="D445" s="91"/>
      <c r="E445" s="92"/>
      <c r="F445" s="90"/>
      <c r="G445" s="93"/>
      <c r="H445" s="92"/>
      <c r="I445" s="94"/>
      <c r="J445" s="100"/>
      <c r="K445" s="101"/>
      <c r="L445" s="101"/>
      <c r="M445" s="101"/>
      <c r="N445" s="102"/>
      <c r="O445" s="103"/>
      <c r="P445" s="101"/>
      <c r="Q445" s="104"/>
      <c r="R445" s="103"/>
      <c r="S445" s="105"/>
      <c r="T445" s="106"/>
      <c r="U445" s="107"/>
      <c r="V445" s="107"/>
    </row>
    <row r="446" spans="2:22" s="88" customFormat="1" ht="12.75" x14ac:dyDescent="0.2">
      <c r="B446" s="89">
        <v>444</v>
      </c>
      <c r="C446" s="90"/>
      <c r="D446" s="91"/>
      <c r="E446" s="92"/>
      <c r="F446" s="90"/>
      <c r="G446" s="93"/>
      <c r="H446" s="92"/>
      <c r="I446" s="94"/>
      <c r="J446" s="100"/>
      <c r="K446" s="101"/>
      <c r="L446" s="101"/>
      <c r="M446" s="101"/>
      <c r="N446" s="102"/>
      <c r="O446" s="103"/>
      <c r="P446" s="101"/>
      <c r="Q446" s="104"/>
      <c r="R446" s="103"/>
      <c r="S446" s="105"/>
      <c r="T446" s="106"/>
      <c r="U446" s="107"/>
      <c r="V446" s="107"/>
    </row>
    <row r="447" spans="2:22" s="88" customFormat="1" ht="12.75" x14ac:dyDescent="0.2">
      <c r="B447" s="89">
        <v>445</v>
      </c>
      <c r="C447" s="90"/>
      <c r="D447" s="91"/>
      <c r="E447" s="92"/>
      <c r="F447" s="90"/>
      <c r="G447" s="93"/>
      <c r="H447" s="92"/>
      <c r="I447" s="94"/>
      <c r="J447" s="100"/>
      <c r="K447" s="101"/>
      <c r="L447" s="101"/>
      <c r="M447" s="101"/>
      <c r="N447" s="102"/>
      <c r="O447" s="103"/>
      <c r="P447" s="101"/>
      <c r="Q447" s="104"/>
      <c r="R447" s="103"/>
      <c r="S447" s="105"/>
      <c r="T447" s="106"/>
      <c r="U447" s="107"/>
      <c r="V447" s="107"/>
    </row>
    <row r="448" spans="2:22" s="88" customFormat="1" ht="12.75" x14ac:dyDescent="0.2">
      <c r="B448" s="89">
        <v>446</v>
      </c>
      <c r="C448" s="90"/>
      <c r="D448" s="91"/>
      <c r="E448" s="92"/>
      <c r="F448" s="90"/>
      <c r="G448" s="93"/>
      <c r="H448" s="92"/>
      <c r="I448" s="94"/>
      <c r="J448" s="100"/>
      <c r="K448" s="101"/>
      <c r="L448" s="101"/>
      <c r="M448" s="101"/>
      <c r="N448" s="102"/>
      <c r="O448" s="103"/>
      <c r="P448" s="101"/>
      <c r="Q448" s="104"/>
      <c r="R448" s="103"/>
      <c r="S448" s="105"/>
      <c r="T448" s="106"/>
      <c r="U448" s="107"/>
      <c r="V448" s="107"/>
    </row>
    <row r="449" spans="2:22" s="88" customFormat="1" ht="12.75" x14ac:dyDescent="0.2">
      <c r="B449" s="89">
        <v>447</v>
      </c>
      <c r="C449" s="90"/>
      <c r="D449" s="91"/>
      <c r="E449" s="92"/>
      <c r="F449" s="90"/>
      <c r="G449" s="93"/>
      <c r="H449" s="92"/>
      <c r="I449" s="94"/>
      <c r="J449" s="100"/>
      <c r="K449" s="101"/>
      <c r="L449" s="101"/>
      <c r="M449" s="101"/>
      <c r="N449" s="102"/>
      <c r="O449" s="103"/>
      <c r="P449" s="101"/>
      <c r="Q449" s="104"/>
      <c r="R449" s="103"/>
      <c r="S449" s="105"/>
      <c r="T449" s="106"/>
      <c r="U449" s="107"/>
      <c r="V449" s="107"/>
    </row>
    <row r="450" spans="2:22" s="88" customFormat="1" ht="12.75" x14ac:dyDescent="0.2">
      <c r="B450" s="89">
        <v>448</v>
      </c>
      <c r="C450" s="90"/>
      <c r="D450" s="91"/>
      <c r="E450" s="92"/>
      <c r="F450" s="90"/>
      <c r="G450" s="93"/>
      <c r="H450" s="92"/>
      <c r="I450" s="94"/>
      <c r="J450" s="100"/>
      <c r="K450" s="101"/>
      <c r="L450" s="101"/>
      <c r="M450" s="101"/>
      <c r="N450" s="102"/>
      <c r="O450" s="103"/>
      <c r="P450" s="101"/>
      <c r="Q450" s="104"/>
      <c r="R450" s="103"/>
      <c r="S450" s="105"/>
      <c r="T450" s="106"/>
      <c r="U450" s="107"/>
      <c r="V450" s="107"/>
    </row>
    <row r="451" spans="2:22" s="88" customFormat="1" ht="12.75" x14ac:dyDescent="0.2">
      <c r="B451" s="89">
        <v>449</v>
      </c>
      <c r="C451" s="90"/>
      <c r="D451" s="91"/>
      <c r="E451" s="92"/>
      <c r="F451" s="90"/>
      <c r="G451" s="93"/>
      <c r="H451" s="92"/>
      <c r="I451" s="94"/>
      <c r="J451" s="100"/>
      <c r="K451" s="101"/>
      <c r="L451" s="101"/>
      <c r="M451" s="101"/>
      <c r="N451" s="102"/>
      <c r="O451" s="103"/>
      <c r="P451" s="101"/>
      <c r="Q451" s="104"/>
      <c r="R451" s="103"/>
      <c r="S451" s="105"/>
      <c r="T451" s="106"/>
      <c r="U451" s="107"/>
      <c r="V451" s="107"/>
    </row>
    <row r="452" spans="2:22" s="88" customFormat="1" ht="12.75" x14ac:dyDescent="0.2">
      <c r="B452" s="89">
        <v>450</v>
      </c>
      <c r="C452" s="90"/>
      <c r="D452" s="91"/>
      <c r="E452" s="92"/>
      <c r="F452" s="90"/>
      <c r="G452" s="93"/>
      <c r="H452" s="92"/>
      <c r="I452" s="94"/>
      <c r="J452" s="100"/>
      <c r="K452" s="101"/>
      <c r="L452" s="101"/>
      <c r="M452" s="101"/>
      <c r="N452" s="102"/>
      <c r="O452" s="103"/>
      <c r="P452" s="101"/>
      <c r="Q452" s="104"/>
      <c r="R452" s="103"/>
      <c r="S452" s="105"/>
      <c r="T452" s="106"/>
      <c r="U452" s="107"/>
      <c r="V452" s="107"/>
    </row>
    <row r="453" spans="2:22" s="88" customFormat="1" ht="12.75" x14ac:dyDescent="0.2">
      <c r="B453" s="89">
        <v>451</v>
      </c>
      <c r="C453" s="90"/>
      <c r="D453" s="91"/>
      <c r="E453" s="92"/>
      <c r="F453" s="90"/>
      <c r="G453" s="93"/>
      <c r="H453" s="92"/>
      <c r="I453" s="94"/>
      <c r="J453" s="100"/>
      <c r="K453" s="101"/>
      <c r="L453" s="101"/>
      <c r="M453" s="101"/>
      <c r="N453" s="102"/>
      <c r="O453" s="103"/>
      <c r="P453" s="101"/>
      <c r="Q453" s="104"/>
      <c r="R453" s="103"/>
      <c r="S453" s="105"/>
      <c r="T453" s="106"/>
      <c r="U453" s="107"/>
      <c r="V453" s="107"/>
    </row>
    <row r="454" spans="2:22" s="88" customFormat="1" ht="12.75" x14ac:dyDescent="0.2">
      <c r="B454" s="89">
        <v>452</v>
      </c>
      <c r="C454" s="90"/>
      <c r="D454" s="91"/>
      <c r="E454" s="92"/>
      <c r="F454" s="90"/>
      <c r="G454" s="93"/>
      <c r="H454" s="92"/>
      <c r="I454" s="94"/>
      <c r="J454" s="100"/>
      <c r="K454" s="101"/>
      <c r="L454" s="101"/>
      <c r="M454" s="101"/>
      <c r="N454" s="102"/>
      <c r="O454" s="103"/>
      <c r="P454" s="101"/>
      <c r="Q454" s="104"/>
      <c r="R454" s="103"/>
      <c r="S454" s="105"/>
      <c r="T454" s="106"/>
      <c r="U454" s="107"/>
      <c r="V454" s="107"/>
    </row>
    <row r="455" spans="2:22" s="88" customFormat="1" ht="12.75" x14ac:dyDescent="0.2">
      <c r="B455" s="89">
        <v>453</v>
      </c>
      <c r="C455" s="90"/>
      <c r="D455" s="91"/>
      <c r="E455" s="92"/>
      <c r="F455" s="90"/>
      <c r="G455" s="93"/>
      <c r="H455" s="92"/>
      <c r="I455" s="94"/>
      <c r="J455" s="100"/>
      <c r="K455" s="101"/>
      <c r="L455" s="101"/>
      <c r="M455" s="101"/>
      <c r="N455" s="102"/>
      <c r="O455" s="103"/>
      <c r="P455" s="101"/>
      <c r="Q455" s="104"/>
      <c r="R455" s="103"/>
      <c r="S455" s="105"/>
      <c r="T455" s="106"/>
      <c r="U455" s="107"/>
      <c r="V455" s="107"/>
    </row>
    <row r="456" spans="2:22" s="88" customFormat="1" ht="12.75" x14ac:dyDescent="0.2">
      <c r="B456" s="89">
        <v>454</v>
      </c>
      <c r="C456" s="90"/>
      <c r="D456" s="91"/>
      <c r="E456" s="92"/>
      <c r="F456" s="90"/>
      <c r="G456" s="93"/>
      <c r="H456" s="92"/>
      <c r="I456" s="94"/>
      <c r="J456" s="100"/>
      <c r="K456" s="101"/>
      <c r="L456" s="101"/>
      <c r="M456" s="101"/>
      <c r="N456" s="102"/>
      <c r="O456" s="103"/>
      <c r="P456" s="101"/>
      <c r="Q456" s="104"/>
      <c r="R456" s="103"/>
      <c r="S456" s="105"/>
      <c r="T456" s="106"/>
      <c r="U456" s="107"/>
      <c r="V456" s="107"/>
    </row>
    <row r="457" spans="2:22" s="88" customFormat="1" ht="12.75" x14ac:dyDescent="0.2">
      <c r="B457" s="89">
        <v>455</v>
      </c>
      <c r="C457" s="90"/>
      <c r="D457" s="91"/>
      <c r="E457" s="92"/>
      <c r="F457" s="90"/>
      <c r="G457" s="93"/>
      <c r="H457" s="92"/>
      <c r="I457" s="94"/>
      <c r="J457" s="100"/>
      <c r="K457" s="101"/>
      <c r="L457" s="101"/>
      <c r="M457" s="101"/>
      <c r="N457" s="102"/>
      <c r="O457" s="103"/>
      <c r="P457" s="101"/>
      <c r="Q457" s="104"/>
      <c r="R457" s="103"/>
      <c r="S457" s="105"/>
      <c r="T457" s="106"/>
      <c r="U457" s="107"/>
      <c r="V457" s="107"/>
    </row>
    <row r="458" spans="2:22" s="88" customFormat="1" ht="12.75" x14ac:dyDescent="0.2">
      <c r="B458" s="89">
        <v>456</v>
      </c>
      <c r="C458" s="90"/>
      <c r="D458" s="91"/>
      <c r="E458" s="92"/>
      <c r="F458" s="90"/>
      <c r="G458" s="93"/>
      <c r="H458" s="92"/>
      <c r="I458" s="94"/>
      <c r="J458" s="100"/>
      <c r="K458" s="101"/>
      <c r="L458" s="101"/>
      <c r="M458" s="101"/>
      <c r="N458" s="102"/>
      <c r="O458" s="103"/>
      <c r="P458" s="101"/>
      <c r="Q458" s="104"/>
      <c r="R458" s="103"/>
      <c r="S458" s="105"/>
      <c r="T458" s="106"/>
      <c r="U458" s="107"/>
      <c r="V458" s="107"/>
    </row>
    <row r="459" spans="2:22" s="88" customFormat="1" ht="12.75" x14ac:dyDescent="0.2">
      <c r="B459" s="89">
        <v>457</v>
      </c>
      <c r="C459" s="90"/>
      <c r="D459" s="91"/>
      <c r="E459" s="92"/>
      <c r="F459" s="90"/>
      <c r="G459" s="93"/>
      <c r="H459" s="92"/>
      <c r="I459" s="94"/>
      <c r="J459" s="100"/>
      <c r="K459" s="101"/>
      <c r="L459" s="101"/>
      <c r="M459" s="101"/>
      <c r="N459" s="102"/>
      <c r="O459" s="103"/>
      <c r="P459" s="101"/>
      <c r="Q459" s="104"/>
      <c r="R459" s="103"/>
      <c r="S459" s="105"/>
      <c r="T459" s="106"/>
      <c r="U459" s="107"/>
      <c r="V459" s="107"/>
    </row>
    <row r="460" spans="2:22" s="88" customFormat="1" ht="12.75" x14ac:dyDescent="0.2">
      <c r="B460" s="89">
        <v>458</v>
      </c>
      <c r="C460" s="90"/>
      <c r="D460" s="91"/>
      <c r="E460" s="92"/>
      <c r="F460" s="90"/>
      <c r="G460" s="93"/>
      <c r="H460" s="92"/>
      <c r="I460" s="94"/>
      <c r="J460" s="100"/>
      <c r="K460" s="101"/>
      <c r="L460" s="101"/>
      <c r="M460" s="101"/>
      <c r="N460" s="102"/>
      <c r="O460" s="103"/>
      <c r="P460" s="101"/>
      <c r="Q460" s="104"/>
      <c r="R460" s="103"/>
      <c r="S460" s="105"/>
      <c r="T460" s="106"/>
      <c r="U460" s="107"/>
      <c r="V460" s="107"/>
    </row>
    <row r="461" spans="2:22" s="88" customFormat="1" ht="12.75" x14ac:dyDescent="0.2">
      <c r="B461" s="89">
        <v>459</v>
      </c>
      <c r="C461" s="90"/>
      <c r="D461" s="91"/>
      <c r="E461" s="92"/>
      <c r="F461" s="90"/>
      <c r="G461" s="93"/>
      <c r="H461" s="92"/>
      <c r="I461" s="94"/>
      <c r="J461" s="100"/>
      <c r="K461" s="101"/>
      <c r="L461" s="101"/>
      <c r="M461" s="101"/>
      <c r="N461" s="102"/>
      <c r="O461" s="103"/>
      <c r="P461" s="101"/>
      <c r="Q461" s="104"/>
      <c r="R461" s="103"/>
      <c r="S461" s="105"/>
      <c r="T461" s="106"/>
      <c r="U461" s="107"/>
      <c r="V461" s="107"/>
    </row>
    <row r="462" spans="2:22" s="88" customFormat="1" ht="12.75" x14ac:dyDescent="0.2">
      <c r="B462" s="89">
        <v>460</v>
      </c>
      <c r="C462" s="90"/>
      <c r="D462" s="91"/>
      <c r="E462" s="92"/>
      <c r="F462" s="90"/>
      <c r="G462" s="93"/>
      <c r="H462" s="92"/>
      <c r="I462" s="94"/>
      <c r="J462" s="100"/>
      <c r="K462" s="101"/>
      <c r="L462" s="101"/>
      <c r="M462" s="101"/>
      <c r="N462" s="102"/>
      <c r="O462" s="103"/>
      <c r="P462" s="101"/>
      <c r="Q462" s="104"/>
      <c r="R462" s="103"/>
      <c r="S462" s="105"/>
      <c r="T462" s="106"/>
      <c r="U462" s="107"/>
      <c r="V462" s="107"/>
    </row>
    <row r="463" spans="2:22" s="88" customFormat="1" ht="12.75" x14ac:dyDescent="0.2">
      <c r="B463" s="89">
        <v>461</v>
      </c>
      <c r="C463" s="90"/>
      <c r="D463" s="91"/>
      <c r="E463" s="92"/>
      <c r="F463" s="90"/>
      <c r="G463" s="93"/>
      <c r="H463" s="92"/>
      <c r="I463" s="94"/>
      <c r="J463" s="100"/>
      <c r="K463" s="101"/>
      <c r="L463" s="101"/>
      <c r="M463" s="101"/>
      <c r="N463" s="102"/>
      <c r="O463" s="103"/>
      <c r="P463" s="101"/>
      <c r="Q463" s="104"/>
      <c r="R463" s="103"/>
      <c r="S463" s="105"/>
      <c r="T463" s="106"/>
      <c r="U463" s="107"/>
      <c r="V463" s="107"/>
    </row>
    <row r="464" spans="2:22" s="88" customFormat="1" ht="12.75" x14ac:dyDescent="0.2">
      <c r="B464" s="89">
        <v>462</v>
      </c>
      <c r="C464" s="90"/>
      <c r="D464" s="91"/>
      <c r="E464" s="92"/>
      <c r="F464" s="90"/>
      <c r="G464" s="93"/>
      <c r="H464" s="92"/>
      <c r="I464" s="94"/>
      <c r="J464" s="100"/>
      <c r="K464" s="101"/>
      <c r="L464" s="101"/>
      <c r="M464" s="101"/>
      <c r="N464" s="102"/>
      <c r="O464" s="103"/>
      <c r="P464" s="101"/>
      <c r="Q464" s="104"/>
      <c r="R464" s="103"/>
      <c r="S464" s="105"/>
      <c r="T464" s="106"/>
      <c r="U464" s="107"/>
      <c r="V464" s="107"/>
    </row>
    <row r="465" spans="2:22" s="88" customFormat="1" ht="12.75" x14ac:dyDescent="0.2">
      <c r="B465" s="89">
        <v>463</v>
      </c>
      <c r="C465" s="90"/>
      <c r="D465" s="91"/>
      <c r="E465" s="92"/>
      <c r="F465" s="90"/>
      <c r="G465" s="93"/>
      <c r="H465" s="92"/>
      <c r="I465" s="94"/>
      <c r="J465" s="100"/>
      <c r="K465" s="101"/>
      <c r="L465" s="101"/>
      <c r="M465" s="101"/>
      <c r="N465" s="102"/>
      <c r="O465" s="103"/>
      <c r="P465" s="101"/>
      <c r="Q465" s="104"/>
      <c r="R465" s="103"/>
      <c r="S465" s="105"/>
      <c r="T465" s="106"/>
      <c r="U465" s="107"/>
      <c r="V465" s="107"/>
    </row>
    <row r="466" spans="2:22" s="88" customFormat="1" ht="12.75" x14ac:dyDescent="0.2">
      <c r="B466" s="89">
        <v>464</v>
      </c>
      <c r="C466" s="90"/>
      <c r="D466" s="91"/>
      <c r="E466" s="92"/>
      <c r="F466" s="90"/>
      <c r="G466" s="93"/>
      <c r="H466" s="92"/>
      <c r="I466" s="94"/>
      <c r="J466" s="100"/>
      <c r="K466" s="101"/>
      <c r="L466" s="101"/>
      <c r="M466" s="101"/>
      <c r="N466" s="102"/>
      <c r="O466" s="103"/>
      <c r="P466" s="101"/>
      <c r="Q466" s="104"/>
      <c r="R466" s="103"/>
      <c r="S466" s="105"/>
      <c r="T466" s="106"/>
      <c r="U466" s="107"/>
      <c r="V466" s="107"/>
    </row>
    <row r="467" spans="2:22" s="88" customFormat="1" ht="12.75" x14ac:dyDescent="0.2">
      <c r="B467" s="89">
        <v>465</v>
      </c>
      <c r="C467" s="90"/>
      <c r="D467" s="91"/>
      <c r="E467" s="92"/>
      <c r="F467" s="90"/>
      <c r="G467" s="93"/>
      <c r="H467" s="92"/>
      <c r="I467" s="94"/>
      <c r="J467" s="100"/>
      <c r="K467" s="101"/>
      <c r="L467" s="101"/>
      <c r="M467" s="101"/>
      <c r="N467" s="102"/>
      <c r="O467" s="103"/>
      <c r="P467" s="101"/>
      <c r="Q467" s="104"/>
      <c r="R467" s="103"/>
      <c r="S467" s="105"/>
      <c r="T467" s="106"/>
      <c r="U467" s="107"/>
      <c r="V467" s="107"/>
    </row>
    <row r="468" spans="2:22" s="88" customFormat="1" ht="12.75" x14ac:dyDescent="0.2">
      <c r="B468" s="89">
        <v>466</v>
      </c>
      <c r="C468" s="90"/>
      <c r="D468" s="91"/>
      <c r="E468" s="92"/>
      <c r="F468" s="90"/>
      <c r="G468" s="93"/>
      <c r="H468" s="92"/>
      <c r="I468" s="94"/>
      <c r="J468" s="100"/>
      <c r="K468" s="101"/>
      <c r="L468" s="101"/>
      <c r="M468" s="101"/>
      <c r="N468" s="102"/>
      <c r="O468" s="103"/>
      <c r="P468" s="101"/>
      <c r="Q468" s="104"/>
      <c r="R468" s="103"/>
      <c r="S468" s="105"/>
      <c r="T468" s="106"/>
      <c r="U468" s="107"/>
      <c r="V468" s="107"/>
    </row>
    <row r="469" spans="2:22" s="88" customFormat="1" ht="12.75" x14ac:dyDescent="0.2">
      <c r="B469" s="89">
        <v>467</v>
      </c>
      <c r="C469" s="90"/>
      <c r="D469" s="91"/>
      <c r="E469" s="92"/>
      <c r="F469" s="90"/>
      <c r="G469" s="93"/>
      <c r="H469" s="92"/>
      <c r="I469" s="94"/>
      <c r="J469" s="100"/>
      <c r="K469" s="101"/>
      <c r="L469" s="101"/>
      <c r="M469" s="101"/>
      <c r="N469" s="102"/>
      <c r="O469" s="103"/>
      <c r="P469" s="101"/>
      <c r="Q469" s="104"/>
      <c r="R469" s="103"/>
      <c r="S469" s="105"/>
      <c r="T469" s="106"/>
      <c r="U469" s="107"/>
      <c r="V469" s="107"/>
    </row>
    <row r="470" spans="2:22" s="88" customFormat="1" ht="12.75" x14ac:dyDescent="0.2">
      <c r="B470" s="89">
        <v>468</v>
      </c>
      <c r="C470" s="90"/>
      <c r="D470" s="91"/>
      <c r="E470" s="92"/>
      <c r="F470" s="90"/>
      <c r="G470" s="93"/>
      <c r="H470" s="92"/>
      <c r="I470" s="94"/>
      <c r="J470" s="100"/>
      <c r="K470" s="101"/>
      <c r="L470" s="101"/>
      <c r="M470" s="101"/>
      <c r="N470" s="102"/>
      <c r="O470" s="103"/>
      <c r="P470" s="101"/>
      <c r="Q470" s="104"/>
      <c r="R470" s="103"/>
      <c r="S470" s="105"/>
      <c r="T470" s="106"/>
      <c r="U470" s="107"/>
      <c r="V470" s="107"/>
    </row>
    <row r="471" spans="2:22" s="88" customFormat="1" ht="12.75" x14ac:dyDescent="0.2">
      <c r="B471" s="89">
        <v>469</v>
      </c>
      <c r="C471" s="90"/>
      <c r="D471" s="91"/>
      <c r="E471" s="92"/>
      <c r="F471" s="90"/>
      <c r="G471" s="93"/>
      <c r="H471" s="92"/>
      <c r="I471" s="94"/>
      <c r="J471" s="100"/>
      <c r="K471" s="101"/>
      <c r="L471" s="101"/>
      <c r="M471" s="101"/>
      <c r="N471" s="102"/>
      <c r="O471" s="103"/>
      <c r="P471" s="101"/>
      <c r="Q471" s="104"/>
      <c r="R471" s="103"/>
      <c r="S471" s="105"/>
      <c r="T471" s="106"/>
      <c r="U471" s="107"/>
      <c r="V471" s="107"/>
    </row>
    <row r="472" spans="2:22" s="88" customFormat="1" ht="12.75" x14ac:dyDescent="0.2">
      <c r="B472" s="89">
        <v>470</v>
      </c>
      <c r="C472" s="90"/>
      <c r="D472" s="91"/>
      <c r="E472" s="92"/>
      <c r="F472" s="90"/>
      <c r="G472" s="93"/>
      <c r="H472" s="92"/>
      <c r="I472" s="94"/>
      <c r="J472" s="100"/>
      <c r="K472" s="101"/>
      <c r="L472" s="101"/>
      <c r="M472" s="101"/>
      <c r="N472" s="102"/>
      <c r="O472" s="103"/>
      <c r="P472" s="101"/>
      <c r="Q472" s="104"/>
      <c r="R472" s="103"/>
      <c r="S472" s="105"/>
      <c r="T472" s="106"/>
      <c r="U472" s="107"/>
      <c r="V472" s="107"/>
    </row>
    <row r="473" spans="2:22" s="88" customFormat="1" ht="12.75" x14ac:dyDescent="0.2">
      <c r="B473" s="89">
        <v>471</v>
      </c>
      <c r="C473" s="90"/>
      <c r="D473" s="91"/>
      <c r="E473" s="92"/>
      <c r="F473" s="90"/>
      <c r="G473" s="93"/>
      <c r="H473" s="92"/>
      <c r="I473" s="94"/>
      <c r="J473" s="100"/>
      <c r="K473" s="101"/>
      <c r="L473" s="101"/>
      <c r="M473" s="101"/>
      <c r="N473" s="102"/>
      <c r="O473" s="103"/>
      <c r="P473" s="101"/>
      <c r="Q473" s="104"/>
      <c r="R473" s="103"/>
      <c r="S473" s="105"/>
      <c r="T473" s="106"/>
      <c r="U473" s="107"/>
      <c r="V473" s="107"/>
    </row>
    <row r="474" spans="2:22" s="88" customFormat="1" ht="12.75" x14ac:dyDescent="0.2">
      <c r="B474" s="89">
        <v>472</v>
      </c>
      <c r="C474" s="90"/>
      <c r="D474" s="91"/>
      <c r="E474" s="92"/>
      <c r="F474" s="90"/>
      <c r="G474" s="93"/>
      <c r="H474" s="92"/>
      <c r="I474" s="94"/>
      <c r="J474" s="100"/>
      <c r="K474" s="101"/>
      <c r="L474" s="101"/>
      <c r="M474" s="101"/>
      <c r="N474" s="102"/>
      <c r="O474" s="103"/>
      <c r="P474" s="101"/>
      <c r="Q474" s="104"/>
      <c r="R474" s="103"/>
      <c r="S474" s="105"/>
      <c r="T474" s="106"/>
      <c r="U474" s="107"/>
      <c r="V474" s="107"/>
    </row>
    <row r="475" spans="2:22" s="88" customFormat="1" ht="12.75" x14ac:dyDescent="0.2">
      <c r="B475" s="89">
        <v>473</v>
      </c>
      <c r="C475" s="90"/>
      <c r="D475" s="91"/>
      <c r="E475" s="92"/>
      <c r="F475" s="90"/>
      <c r="G475" s="93"/>
      <c r="H475" s="92"/>
      <c r="I475" s="94"/>
      <c r="J475" s="100"/>
      <c r="K475" s="101"/>
      <c r="L475" s="101"/>
      <c r="M475" s="101"/>
      <c r="N475" s="102"/>
      <c r="O475" s="103"/>
      <c r="P475" s="101"/>
      <c r="Q475" s="104"/>
      <c r="R475" s="103"/>
      <c r="S475" s="105"/>
      <c r="T475" s="106"/>
      <c r="U475" s="107"/>
      <c r="V475" s="107"/>
    </row>
    <row r="476" spans="2:22" s="88" customFormat="1" ht="12.75" x14ac:dyDescent="0.2">
      <c r="B476" s="89">
        <v>474</v>
      </c>
      <c r="C476" s="90"/>
      <c r="D476" s="91"/>
      <c r="E476" s="92"/>
      <c r="F476" s="90"/>
      <c r="G476" s="93"/>
      <c r="H476" s="92"/>
      <c r="I476" s="94"/>
      <c r="J476" s="100"/>
      <c r="K476" s="101"/>
      <c r="L476" s="101"/>
      <c r="M476" s="101"/>
      <c r="N476" s="102"/>
      <c r="O476" s="103"/>
      <c r="P476" s="101"/>
      <c r="Q476" s="104"/>
      <c r="R476" s="103"/>
      <c r="S476" s="105"/>
      <c r="T476" s="106"/>
      <c r="U476" s="107"/>
      <c r="V476" s="107"/>
    </row>
    <row r="477" spans="2:22" s="88" customFormat="1" ht="12.75" x14ac:dyDescent="0.2">
      <c r="B477" s="89">
        <v>475</v>
      </c>
      <c r="C477" s="90"/>
      <c r="D477" s="91"/>
      <c r="E477" s="92"/>
      <c r="F477" s="90"/>
      <c r="G477" s="93"/>
      <c r="H477" s="92"/>
      <c r="I477" s="94"/>
      <c r="J477" s="100"/>
      <c r="K477" s="101"/>
      <c r="L477" s="101"/>
      <c r="M477" s="101"/>
      <c r="N477" s="102"/>
      <c r="O477" s="103"/>
      <c r="P477" s="101"/>
      <c r="Q477" s="104"/>
      <c r="R477" s="103"/>
      <c r="S477" s="105"/>
      <c r="T477" s="106"/>
      <c r="U477" s="107"/>
      <c r="V477" s="107"/>
    </row>
    <row r="478" spans="2:22" s="88" customFormat="1" ht="12.75" x14ac:dyDescent="0.2">
      <c r="B478" s="89">
        <v>476</v>
      </c>
      <c r="C478" s="90"/>
      <c r="D478" s="91"/>
      <c r="E478" s="92"/>
      <c r="F478" s="90"/>
      <c r="G478" s="93"/>
      <c r="H478" s="92"/>
      <c r="I478" s="94"/>
      <c r="J478" s="100"/>
      <c r="K478" s="101"/>
      <c r="L478" s="101"/>
      <c r="M478" s="101"/>
      <c r="N478" s="102"/>
      <c r="O478" s="103"/>
      <c r="P478" s="101"/>
      <c r="Q478" s="104"/>
      <c r="R478" s="103"/>
      <c r="S478" s="105"/>
      <c r="T478" s="106"/>
      <c r="U478" s="107"/>
      <c r="V478" s="107"/>
    </row>
    <row r="479" spans="2:22" s="88" customFormat="1" ht="12.75" x14ac:dyDescent="0.2">
      <c r="B479" s="89">
        <v>477</v>
      </c>
      <c r="C479" s="90"/>
      <c r="D479" s="91"/>
      <c r="E479" s="92"/>
      <c r="F479" s="90"/>
      <c r="G479" s="93"/>
      <c r="H479" s="92"/>
      <c r="I479" s="94"/>
      <c r="J479" s="100"/>
      <c r="K479" s="101"/>
      <c r="L479" s="101"/>
      <c r="M479" s="101"/>
      <c r="N479" s="102"/>
      <c r="O479" s="103"/>
      <c r="P479" s="101"/>
      <c r="Q479" s="104"/>
      <c r="R479" s="103"/>
      <c r="S479" s="105"/>
      <c r="T479" s="106"/>
      <c r="U479" s="107"/>
      <c r="V479" s="107"/>
    </row>
    <row r="480" spans="2:22" s="88" customFormat="1" ht="12.75" x14ac:dyDescent="0.2">
      <c r="B480" s="89">
        <v>478</v>
      </c>
      <c r="C480" s="90"/>
      <c r="D480" s="91"/>
      <c r="E480" s="92"/>
      <c r="F480" s="90"/>
      <c r="G480" s="93"/>
      <c r="H480" s="92"/>
      <c r="I480" s="94"/>
      <c r="J480" s="100"/>
      <c r="K480" s="101"/>
      <c r="L480" s="101"/>
      <c r="M480" s="101"/>
      <c r="N480" s="102"/>
      <c r="O480" s="103"/>
      <c r="P480" s="101"/>
      <c r="Q480" s="104"/>
      <c r="R480" s="103"/>
      <c r="S480" s="105"/>
      <c r="T480" s="106"/>
      <c r="U480" s="107"/>
      <c r="V480" s="107"/>
    </row>
    <row r="481" spans="2:22" s="88" customFormat="1" ht="12.75" x14ac:dyDescent="0.2">
      <c r="B481" s="89">
        <v>479</v>
      </c>
      <c r="C481" s="90"/>
      <c r="D481" s="91"/>
      <c r="E481" s="92"/>
      <c r="F481" s="90"/>
      <c r="G481" s="93"/>
      <c r="H481" s="92"/>
      <c r="I481" s="94"/>
      <c r="J481" s="100"/>
      <c r="K481" s="101"/>
      <c r="L481" s="101"/>
      <c r="M481" s="101"/>
      <c r="N481" s="102"/>
      <c r="O481" s="103"/>
      <c r="P481" s="101"/>
      <c r="Q481" s="104"/>
      <c r="R481" s="103"/>
      <c r="S481" s="105"/>
      <c r="T481" s="106"/>
      <c r="U481" s="107"/>
      <c r="V481" s="107"/>
    </row>
    <row r="482" spans="2:22" s="88" customFormat="1" ht="12.75" x14ac:dyDescent="0.2">
      <c r="B482" s="89">
        <v>480</v>
      </c>
      <c r="C482" s="90"/>
      <c r="D482" s="91"/>
      <c r="E482" s="92"/>
      <c r="F482" s="90"/>
      <c r="G482" s="93"/>
      <c r="H482" s="92"/>
      <c r="I482" s="94"/>
      <c r="J482" s="100"/>
      <c r="K482" s="101"/>
      <c r="L482" s="101"/>
      <c r="M482" s="101"/>
      <c r="N482" s="102"/>
      <c r="O482" s="103"/>
      <c r="P482" s="101"/>
      <c r="Q482" s="104"/>
      <c r="R482" s="103"/>
      <c r="S482" s="105"/>
      <c r="T482" s="106"/>
      <c r="U482" s="107"/>
      <c r="V482" s="107"/>
    </row>
    <row r="483" spans="2:22" s="88" customFormat="1" ht="12.75" x14ac:dyDescent="0.2">
      <c r="B483" s="89">
        <v>481</v>
      </c>
      <c r="C483" s="90"/>
      <c r="D483" s="91"/>
      <c r="E483" s="92"/>
      <c r="F483" s="90"/>
      <c r="G483" s="93"/>
      <c r="H483" s="92"/>
      <c r="I483" s="94"/>
      <c r="J483" s="100"/>
      <c r="K483" s="101"/>
      <c r="L483" s="101"/>
      <c r="M483" s="101"/>
      <c r="N483" s="102"/>
      <c r="O483" s="103"/>
      <c r="P483" s="101"/>
      <c r="Q483" s="104"/>
      <c r="R483" s="103"/>
      <c r="S483" s="105"/>
      <c r="T483" s="106"/>
      <c r="U483" s="107"/>
      <c r="V483" s="107"/>
    </row>
    <row r="484" spans="2:22" s="88" customFormat="1" ht="12.75" x14ac:dyDescent="0.2">
      <c r="B484" s="89">
        <v>482</v>
      </c>
      <c r="C484" s="90"/>
      <c r="D484" s="91"/>
      <c r="E484" s="92"/>
      <c r="F484" s="90"/>
      <c r="G484" s="93"/>
      <c r="H484" s="92"/>
      <c r="I484" s="94"/>
      <c r="J484" s="100"/>
      <c r="K484" s="101"/>
      <c r="L484" s="101"/>
      <c r="M484" s="101"/>
      <c r="N484" s="102"/>
      <c r="O484" s="103"/>
      <c r="P484" s="101"/>
      <c r="Q484" s="104"/>
      <c r="R484" s="103"/>
      <c r="S484" s="105"/>
      <c r="T484" s="106"/>
      <c r="U484" s="107"/>
      <c r="V484" s="107"/>
    </row>
    <row r="485" spans="2:22" s="88" customFormat="1" ht="12.75" x14ac:dyDescent="0.2">
      <c r="B485" s="89">
        <v>483</v>
      </c>
      <c r="C485" s="90"/>
      <c r="D485" s="91"/>
      <c r="E485" s="92"/>
      <c r="F485" s="90"/>
      <c r="G485" s="93"/>
      <c r="H485" s="92"/>
      <c r="I485" s="94"/>
      <c r="J485" s="100"/>
      <c r="K485" s="101"/>
      <c r="L485" s="101"/>
      <c r="M485" s="101"/>
      <c r="N485" s="102"/>
      <c r="O485" s="103"/>
      <c r="P485" s="101"/>
      <c r="Q485" s="104"/>
      <c r="R485" s="103"/>
      <c r="S485" s="105"/>
      <c r="T485" s="106"/>
      <c r="U485" s="107"/>
      <c r="V485" s="107"/>
    </row>
    <row r="486" spans="2:22" s="88" customFormat="1" ht="12.75" x14ac:dyDescent="0.2">
      <c r="B486" s="89">
        <v>484</v>
      </c>
      <c r="C486" s="90"/>
      <c r="D486" s="91"/>
      <c r="E486" s="92"/>
      <c r="F486" s="90"/>
      <c r="G486" s="93"/>
      <c r="H486" s="92"/>
      <c r="I486" s="94"/>
      <c r="J486" s="100"/>
      <c r="K486" s="101"/>
      <c r="L486" s="101"/>
      <c r="M486" s="101"/>
      <c r="N486" s="102"/>
      <c r="O486" s="103"/>
      <c r="P486" s="101"/>
      <c r="Q486" s="104"/>
      <c r="R486" s="103"/>
      <c r="S486" s="105"/>
      <c r="T486" s="106"/>
      <c r="U486" s="107"/>
      <c r="V486" s="107"/>
    </row>
    <row r="487" spans="2:22" s="88" customFormat="1" ht="12.75" x14ac:dyDescent="0.2">
      <c r="B487" s="89">
        <v>485</v>
      </c>
      <c r="C487" s="90"/>
      <c r="D487" s="91"/>
      <c r="E487" s="92"/>
      <c r="F487" s="90"/>
      <c r="G487" s="93"/>
      <c r="H487" s="92"/>
      <c r="I487" s="94"/>
      <c r="J487" s="100"/>
      <c r="K487" s="101"/>
      <c r="L487" s="101"/>
      <c r="M487" s="101"/>
      <c r="N487" s="102"/>
      <c r="O487" s="103"/>
      <c r="P487" s="101"/>
      <c r="Q487" s="104"/>
      <c r="R487" s="103"/>
      <c r="S487" s="105"/>
      <c r="T487" s="106"/>
      <c r="U487" s="107"/>
      <c r="V487" s="107"/>
    </row>
    <row r="488" spans="2:22" s="88" customFormat="1" ht="12.75" x14ac:dyDescent="0.2">
      <c r="B488" s="89">
        <v>486</v>
      </c>
      <c r="C488" s="90"/>
      <c r="D488" s="91"/>
      <c r="E488" s="92"/>
      <c r="F488" s="90"/>
      <c r="G488" s="93"/>
      <c r="H488" s="92"/>
      <c r="I488" s="94"/>
      <c r="J488" s="100"/>
      <c r="K488" s="101"/>
      <c r="L488" s="101"/>
      <c r="M488" s="101"/>
      <c r="N488" s="102"/>
      <c r="O488" s="103"/>
      <c r="P488" s="101"/>
      <c r="Q488" s="104"/>
      <c r="R488" s="103"/>
      <c r="S488" s="105"/>
      <c r="T488" s="106"/>
      <c r="U488" s="107"/>
      <c r="V488" s="107"/>
    </row>
    <row r="489" spans="2:22" s="88" customFormat="1" ht="12.75" x14ac:dyDescent="0.2">
      <c r="B489" s="89">
        <v>487</v>
      </c>
      <c r="C489" s="90"/>
      <c r="D489" s="91"/>
      <c r="E489" s="92"/>
      <c r="F489" s="90"/>
      <c r="G489" s="93"/>
      <c r="H489" s="92"/>
      <c r="I489" s="94"/>
      <c r="J489" s="100"/>
      <c r="K489" s="101"/>
      <c r="L489" s="101"/>
      <c r="M489" s="101"/>
      <c r="N489" s="102"/>
      <c r="O489" s="103"/>
      <c r="P489" s="101"/>
      <c r="Q489" s="104"/>
      <c r="R489" s="103"/>
      <c r="S489" s="105"/>
      <c r="T489" s="106"/>
      <c r="U489" s="107"/>
      <c r="V489" s="107"/>
    </row>
    <row r="490" spans="2:22" s="88" customFormat="1" ht="12.75" x14ac:dyDescent="0.2">
      <c r="B490" s="89">
        <v>488</v>
      </c>
      <c r="C490" s="90"/>
      <c r="D490" s="91"/>
      <c r="E490" s="92"/>
      <c r="F490" s="90"/>
      <c r="G490" s="93"/>
      <c r="H490" s="92"/>
      <c r="I490" s="94"/>
      <c r="J490" s="100"/>
      <c r="K490" s="101"/>
      <c r="L490" s="101"/>
      <c r="M490" s="101"/>
      <c r="N490" s="102"/>
      <c r="O490" s="103"/>
      <c r="P490" s="101"/>
      <c r="Q490" s="104"/>
      <c r="R490" s="103"/>
      <c r="S490" s="105"/>
      <c r="T490" s="106"/>
      <c r="U490" s="107"/>
      <c r="V490" s="107"/>
    </row>
    <row r="491" spans="2:22" s="88" customFormat="1" ht="12.75" x14ac:dyDescent="0.2">
      <c r="B491" s="89">
        <v>489</v>
      </c>
      <c r="C491" s="90"/>
      <c r="D491" s="91"/>
      <c r="E491" s="92"/>
      <c r="F491" s="90"/>
      <c r="G491" s="93"/>
      <c r="H491" s="92"/>
      <c r="I491" s="94"/>
      <c r="J491" s="100"/>
      <c r="K491" s="101"/>
      <c r="L491" s="101"/>
      <c r="M491" s="101"/>
      <c r="N491" s="102"/>
      <c r="O491" s="103"/>
      <c r="P491" s="101"/>
      <c r="Q491" s="104"/>
      <c r="R491" s="103"/>
      <c r="S491" s="105"/>
      <c r="T491" s="106"/>
      <c r="U491" s="107"/>
      <c r="V491" s="107"/>
    </row>
    <row r="492" spans="2:22" s="88" customFormat="1" ht="12.75" x14ac:dyDescent="0.2">
      <c r="B492" s="89">
        <v>490</v>
      </c>
      <c r="C492" s="90"/>
      <c r="D492" s="91"/>
      <c r="E492" s="92"/>
      <c r="F492" s="90"/>
      <c r="G492" s="93"/>
      <c r="H492" s="92"/>
      <c r="I492" s="94"/>
      <c r="J492" s="100"/>
      <c r="K492" s="101"/>
      <c r="L492" s="101"/>
      <c r="M492" s="101"/>
      <c r="N492" s="102"/>
      <c r="O492" s="103"/>
      <c r="P492" s="101"/>
      <c r="Q492" s="104"/>
      <c r="R492" s="103"/>
      <c r="S492" s="105"/>
      <c r="T492" s="106"/>
      <c r="U492" s="107"/>
      <c r="V492" s="107"/>
    </row>
    <row r="493" spans="2:22" s="88" customFormat="1" ht="12.75" x14ac:dyDescent="0.2">
      <c r="B493" s="89">
        <v>491</v>
      </c>
      <c r="C493" s="90"/>
      <c r="D493" s="91"/>
      <c r="E493" s="92"/>
      <c r="F493" s="90"/>
      <c r="G493" s="93"/>
      <c r="H493" s="92"/>
      <c r="I493" s="94"/>
      <c r="J493" s="100"/>
      <c r="K493" s="101"/>
      <c r="L493" s="101"/>
      <c r="M493" s="101"/>
      <c r="N493" s="102"/>
      <c r="O493" s="103"/>
      <c r="P493" s="101"/>
      <c r="Q493" s="104"/>
      <c r="R493" s="103"/>
      <c r="S493" s="105"/>
      <c r="T493" s="106"/>
      <c r="U493" s="107"/>
      <c r="V493" s="107"/>
    </row>
    <row r="494" spans="2:22" s="88" customFormat="1" ht="12.75" x14ac:dyDescent="0.2">
      <c r="B494" s="89">
        <v>492</v>
      </c>
      <c r="C494" s="90"/>
      <c r="D494" s="91"/>
      <c r="E494" s="92"/>
      <c r="F494" s="90"/>
      <c r="G494" s="93"/>
      <c r="H494" s="92"/>
      <c r="I494" s="94"/>
      <c r="J494" s="100"/>
      <c r="K494" s="101"/>
      <c r="L494" s="101"/>
      <c r="M494" s="101"/>
      <c r="N494" s="102"/>
      <c r="O494" s="103"/>
      <c r="P494" s="101"/>
      <c r="Q494" s="104"/>
      <c r="R494" s="103"/>
      <c r="S494" s="105"/>
      <c r="T494" s="106"/>
      <c r="U494" s="107"/>
      <c r="V494" s="107"/>
    </row>
    <row r="495" spans="2:22" s="88" customFormat="1" ht="12.75" x14ac:dyDescent="0.2">
      <c r="B495" s="89">
        <v>493</v>
      </c>
      <c r="C495" s="90"/>
      <c r="D495" s="91"/>
      <c r="E495" s="92"/>
      <c r="F495" s="90"/>
      <c r="G495" s="93"/>
      <c r="H495" s="92"/>
      <c r="I495" s="94"/>
      <c r="J495" s="100"/>
      <c r="K495" s="101"/>
      <c r="L495" s="101"/>
      <c r="M495" s="101"/>
      <c r="N495" s="102"/>
      <c r="O495" s="103"/>
      <c r="P495" s="101"/>
      <c r="Q495" s="104"/>
      <c r="R495" s="103"/>
      <c r="S495" s="105"/>
      <c r="T495" s="106"/>
      <c r="U495" s="107"/>
      <c r="V495" s="107"/>
    </row>
    <row r="496" spans="2:22" s="88" customFormat="1" ht="12.75" x14ac:dyDescent="0.2">
      <c r="B496" s="89">
        <v>494</v>
      </c>
      <c r="C496" s="90"/>
      <c r="D496" s="91"/>
      <c r="E496" s="92"/>
      <c r="F496" s="90"/>
      <c r="G496" s="93"/>
      <c r="H496" s="92"/>
      <c r="I496" s="94"/>
      <c r="J496" s="100"/>
      <c r="K496" s="101"/>
      <c r="L496" s="101"/>
      <c r="M496" s="101"/>
      <c r="N496" s="102"/>
      <c r="O496" s="103"/>
      <c r="P496" s="101"/>
      <c r="Q496" s="104"/>
      <c r="R496" s="103"/>
      <c r="S496" s="105"/>
      <c r="T496" s="106"/>
      <c r="U496" s="107"/>
      <c r="V496" s="107"/>
    </row>
    <row r="497" spans="2:22" s="88" customFormat="1" ht="12.75" x14ac:dyDescent="0.2">
      <c r="B497" s="89">
        <v>495</v>
      </c>
      <c r="C497" s="90"/>
      <c r="D497" s="91"/>
      <c r="E497" s="92"/>
      <c r="F497" s="90"/>
      <c r="G497" s="93"/>
      <c r="H497" s="92"/>
      <c r="I497" s="94"/>
      <c r="J497" s="100"/>
      <c r="K497" s="101"/>
      <c r="L497" s="101"/>
      <c r="M497" s="101"/>
      <c r="N497" s="102"/>
      <c r="O497" s="103"/>
      <c r="P497" s="101"/>
      <c r="Q497" s="104"/>
      <c r="R497" s="103"/>
      <c r="S497" s="105"/>
      <c r="T497" s="106"/>
      <c r="U497" s="107"/>
      <c r="V497" s="107"/>
    </row>
    <row r="498" spans="2:22" s="88" customFormat="1" ht="12.75" x14ac:dyDescent="0.2">
      <c r="B498" s="89">
        <v>496</v>
      </c>
      <c r="C498" s="90"/>
      <c r="D498" s="91"/>
      <c r="E498" s="92"/>
      <c r="F498" s="90"/>
      <c r="G498" s="93"/>
      <c r="H498" s="92"/>
      <c r="I498" s="94"/>
      <c r="J498" s="100"/>
      <c r="K498" s="101"/>
      <c r="L498" s="101"/>
      <c r="M498" s="101"/>
      <c r="N498" s="102"/>
      <c r="O498" s="103"/>
      <c r="P498" s="101"/>
      <c r="Q498" s="104"/>
      <c r="R498" s="103"/>
      <c r="S498" s="105"/>
      <c r="T498" s="106"/>
      <c r="U498" s="107"/>
      <c r="V498" s="107"/>
    </row>
    <row r="499" spans="2:22" s="88" customFormat="1" ht="12.75" x14ac:dyDescent="0.2">
      <c r="B499" s="89">
        <v>497</v>
      </c>
      <c r="C499" s="90"/>
      <c r="D499" s="91"/>
      <c r="E499" s="92"/>
      <c r="F499" s="90"/>
      <c r="G499" s="93"/>
      <c r="H499" s="92"/>
      <c r="I499" s="94"/>
      <c r="J499" s="100"/>
      <c r="K499" s="101"/>
      <c r="L499" s="101"/>
      <c r="M499" s="101"/>
      <c r="N499" s="102"/>
      <c r="O499" s="103"/>
      <c r="P499" s="101"/>
      <c r="Q499" s="104"/>
      <c r="R499" s="103"/>
      <c r="S499" s="105"/>
      <c r="T499" s="106"/>
      <c r="U499" s="107"/>
      <c r="V499" s="107"/>
    </row>
    <row r="500" spans="2:22" s="88" customFormat="1" ht="12.75" x14ac:dyDescent="0.2">
      <c r="B500" s="89">
        <v>498</v>
      </c>
      <c r="C500" s="90"/>
      <c r="D500" s="91"/>
      <c r="E500" s="92"/>
      <c r="F500" s="90"/>
      <c r="G500" s="93"/>
      <c r="H500" s="92"/>
      <c r="I500" s="94"/>
      <c r="J500" s="100"/>
      <c r="K500" s="101"/>
      <c r="L500" s="101"/>
      <c r="M500" s="101"/>
      <c r="N500" s="102"/>
      <c r="O500" s="103"/>
      <c r="P500" s="101"/>
      <c r="Q500" s="104"/>
      <c r="R500" s="103"/>
      <c r="S500" s="105"/>
      <c r="T500" s="106"/>
      <c r="U500" s="107"/>
      <c r="V500" s="107"/>
    </row>
    <row r="501" spans="2:22" s="88" customFormat="1" ht="12.75" x14ac:dyDescent="0.2">
      <c r="B501" s="89">
        <v>499</v>
      </c>
      <c r="C501" s="90"/>
      <c r="D501" s="91"/>
      <c r="E501" s="92"/>
      <c r="F501" s="90"/>
      <c r="G501" s="93"/>
      <c r="H501" s="92"/>
      <c r="I501" s="94"/>
      <c r="J501" s="100"/>
      <c r="K501" s="101"/>
      <c r="L501" s="101"/>
      <c r="M501" s="101"/>
      <c r="N501" s="102"/>
      <c r="O501" s="103"/>
      <c r="P501" s="101"/>
      <c r="Q501" s="104"/>
      <c r="R501" s="103"/>
      <c r="S501" s="105"/>
      <c r="T501" s="106"/>
      <c r="U501" s="107"/>
      <c r="V501" s="107"/>
    </row>
    <row r="502" spans="2:22" s="88" customFormat="1" ht="12.75" x14ac:dyDescent="0.2">
      <c r="B502" s="89">
        <v>500</v>
      </c>
      <c r="C502" s="90"/>
      <c r="D502" s="91"/>
      <c r="E502" s="92"/>
      <c r="F502" s="90"/>
      <c r="G502" s="93"/>
      <c r="H502" s="92"/>
      <c r="I502" s="94"/>
      <c r="J502" s="100"/>
      <c r="K502" s="101"/>
      <c r="L502" s="101"/>
      <c r="M502" s="101"/>
      <c r="N502" s="102"/>
      <c r="O502" s="103"/>
      <c r="P502" s="101"/>
      <c r="Q502" s="104"/>
      <c r="R502" s="103"/>
      <c r="S502" s="105"/>
      <c r="T502" s="106"/>
      <c r="U502" s="107"/>
      <c r="V502" s="107"/>
    </row>
    <row r="503" spans="2:22" s="88" customFormat="1" ht="12.75" x14ac:dyDescent="0.2">
      <c r="B503" s="89">
        <v>501</v>
      </c>
      <c r="C503" s="90"/>
      <c r="D503" s="91"/>
      <c r="E503" s="92"/>
      <c r="F503" s="90"/>
      <c r="G503" s="93"/>
      <c r="H503" s="92"/>
      <c r="I503" s="94"/>
      <c r="J503" s="100"/>
      <c r="K503" s="101"/>
      <c r="L503" s="101"/>
      <c r="M503" s="101"/>
      <c r="N503" s="102"/>
      <c r="O503" s="103"/>
      <c r="P503" s="101"/>
      <c r="Q503" s="104"/>
      <c r="R503" s="103"/>
      <c r="S503" s="105"/>
      <c r="T503" s="106"/>
      <c r="U503" s="107"/>
      <c r="V503" s="107"/>
    </row>
    <row r="504" spans="2:22" s="88" customFormat="1" ht="12.75" x14ac:dyDescent="0.2">
      <c r="B504" s="89">
        <v>502</v>
      </c>
      <c r="C504" s="90"/>
      <c r="D504" s="91"/>
      <c r="E504" s="92"/>
      <c r="F504" s="90"/>
      <c r="G504" s="93"/>
      <c r="H504" s="92"/>
      <c r="I504" s="94"/>
      <c r="J504" s="100"/>
      <c r="K504" s="101"/>
      <c r="L504" s="101"/>
      <c r="M504" s="101"/>
      <c r="N504" s="102"/>
      <c r="O504" s="103"/>
      <c r="P504" s="101"/>
      <c r="Q504" s="104"/>
      <c r="R504" s="103"/>
      <c r="S504" s="105"/>
      <c r="T504" s="106"/>
      <c r="U504" s="107"/>
      <c r="V504" s="107"/>
    </row>
    <row r="505" spans="2:22" s="88" customFormat="1" ht="12.75" x14ac:dyDescent="0.2">
      <c r="B505" s="89">
        <v>503</v>
      </c>
      <c r="C505" s="90"/>
      <c r="D505" s="91"/>
      <c r="E505" s="92"/>
      <c r="F505" s="90"/>
      <c r="G505" s="93"/>
      <c r="H505" s="92"/>
      <c r="I505" s="94"/>
      <c r="J505" s="100"/>
      <c r="K505" s="101"/>
      <c r="L505" s="101"/>
      <c r="M505" s="101"/>
      <c r="N505" s="102"/>
      <c r="O505" s="103"/>
      <c r="P505" s="101"/>
      <c r="Q505" s="104"/>
      <c r="R505" s="103"/>
      <c r="S505" s="105"/>
      <c r="T505" s="106"/>
      <c r="U505" s="107"/>
      <c r="V505" s="107"/>
    </row>
    <row r="506" spans="2:22" s="88" customFormat="1" ht="12.75" x14ac:dyDescent="0.2">
      <c r="B506" s="89">
        <v>504</v>
      </c>
      <c r="C506" s="90"/>
      <c r="D506" s="91"/>
      <c r="E506" s="92"/>
      <c r="F506" s="90"/>
      <c r="G506" s="93"/>
      <c r="H506" s="92"/>
      <c r="I506" s="94"/>
      <c r="J506" s="100"/>
      <c r="K506" s="101"/>
      <c r="L506" s="101"/>
      <c r="M506" s="101"/>
      <c r="N506" s="102"/>
      <c r="O506" s="103"/>
      <c r="P506" s="101"/>
      <c r="Q506" s="104"/>
      <c r="R506" s="103"/>
      <c r="S506" s="105"/>
      <c r="T506" s="106"/>
      <c r="U506" s="107"/>
      <c r="V506" s="107"/>
    </row>
    <row r="507" spans="2:22" s="88" customFormat="1" ht="12.75" x14ac:dyDescent="0.2">
      <c r="B507" s="89">
        <v>505</v>
      </c>
      <c r="C507" s="90"/>
      <c r="D507" s="91"/>
      <c r="E507" s="92"/>
      <c r="F507" s="90"/>
      <c r="G507" s="93"/>
      <c r="H507" s="92"/>
      <c r="I507" s="94"/>
      <c r="J507" s="100"/>
      <c r="K507" s="101"/>
      <c r="L507" s="101"/>
      <c r="M507" s="101"/>
      <c r="N507" s="102"/>
      <c r="O507" s="103"/>
      <c r="P507" s="101"/>
      <c r="Q507" s="104"/>
      <c r="R507" s="103"/>
      <c r="S507" s="105"/>
      <c r="T507" s="106"/>
      <c r="U507" s="107"/>
      <c r="V507" s="107"/>
    </row>
    <row r="508" spans="2:22" s="88" customFormat="1" ht="12.75" x14ac:dyDescent="0.2">
      <c r="B508" s="89">
        <v>506</v>
      </c>
      <c r="C508" s="90"/>
      <c r="D508" s="91"/>
      <c r="E508" s="92"/>
      <c r="F508" s="90"/>
      <c r="G508" s="93"/>
      <c r="H508" s="92"/>
      <c r="I508" s="94"/>
      <c r="J508" s="100"/>
      <c r="K508" s="101"/>
      <c r="L508" s="101"/>
      <c r="M508" s="101"/>
      <c r="N508" s="102"/>
      <c r="O508" s="103"/>
      <c r="P508" s="101"/>
      <c r="Q508" s="104"/>
      <c r="R508" s="103"/>
      <c r="S508" s="105"/>
      <c r="T508" s="106"/>
      <c r="U508" s="107"/>
      <c r="V508" s="107"/>
    </row>
    <row r="509" spans="2:22" s="88" customFormat="1" ht="12.75" x14ac:dyDescent="0.2">
      <c r="B509" s="89">
        <v>507</v>
      </c>
      <c r="C509" s="90"/>
      <c r="D509" s="91"/>
      <c r="E509" s="92"/>
      <c r="F509" s="90"/>
      <c r="G509" s="93"/>
      <c r="H509" s="92"/>
      <c r="I509" s="94"/>
      <c r="J509" s="100"/>
      <c r="K509" s="101"/>
      <c r="L509" s="101"/>
      <c r="M509" s="101"/>
      <c r="N509" s="102"/>
      <c r="O509" s="103"/>
      <c r="P509" s="101"/>
      <c r="Q509" s="104"/>
      <c r="R509" s="103"/>
      <c r="S509" s="105"/>
      <c r="T509" s="106"/>
      <c r="U509" s="107"/>
      <c r="V509" s="107"/>
    </row>
    <row r="510" spans="2:22" s="88" customFormat="1" ht="12.75" x14ac:dyDescent="0.2">
      <c r="B510" s="89">
        <v>508</v>
      </c>
      <c r="C510" s="90"/>
      <c r="D510" s="91"/>
      <c r="E510" s="92"/>
      <c r="F510" s="90"/>
      <c r="G510" s="93"/>
      <c r="H510" s="92"/>
      <c r="I510" s="94"/>
      <c r="J510" s="100"/>
      <c r="K510" s="101"/>
      <c r="L510" s="101"/>
      <c r="M510" s="101"/>
      <c r="N510" s="102"/>
      <c r="O510" s="103"/>
      <c r="P510" s="101"/>
      <c r="Q510" s="104"/>
      <c r="R510" s="103"/>
      <c r="S510" s="105"/>
      <c r="T510" s="106"/>
      <c r="U510" s="107"/>
      <c r="V510" s="107"/>
    </row>
    <row r="511" spans="2:22" s="88" customFormat="1" ht="12.75" x14ac:dyDescent="0.2">
      <c r="B511" s="89">
        <v>509</v>
      </c>
      <c r="C511" s="90"/>
      <c r="D511" s="91"/>
      <c r="E511" s="92"/>
      <c r="F511" s="90"/>
      <c r="G511" s="93"/>
      <c r="H511" s="92"/>
      <c r="I511" s="94"/>
      <c r="J511" s="100"/>
      <c r="K511" s="101"/>
      <c r="L511" s="101"/>
      <c r="M511" s="101"/>
      <c r="N511" s="102"/>
      <c r="O511" s="103"/>
      <c r="P511" s="101"/>
      <c r="Q511" s="104"/>
      <c r="R511" s="103"/>
      <c r="S511" s="105"/>
      <c r="T511" s="106"/>
      <c r="U511" s="107"/>
      <c r="V511" s="107"/>
    </row>
    <row r="512" spans="2:22" s="88" customFormat="1" ht="12.75" x14ac:dyDescent="0.2">
      <c r="B512" s="89">
        <v>510</v>
      </c>
      <c r="C512" s="90"/>
      <c r="D512" s="91"/>
      <c r="E512" s="92"/>
      <c r="F512" s="90"/>
      <c r="G512" s="93"/>
      <c r="H512" s="92"/>
      <c r="I512" s="94"/>
      <c r="J512" s="100"/>
      <c r="K512" s="101"/>
      <c r="L512" s="101"/>
      <c r="M512" s="101"/>
      <c r="N512" s="102"/>
      <c r="O512" s="103"/>
      <c r="P512" s="101"/>
      <c r="Q512" s="104"/>
      <c r="R512" s="103"/>
      <c r="S512" s="105"/>
      <c r="T512" s="106"/>
      <c r="U512" s="107"/>
      <c r="V512" s="107"/>
    </row>
    <row r="513" spans="2:22" s="88" customFormat="1" ht="12.75" x14ac:dyDescent="0.2">
      <c r="B513" s="89">
        <v>511</v>
      </c>
      <c r="C513" s="90"/>
      <c r="D513" s="91"/>
      <c r="E513" s="92"/>
      <c r="F513" s="90"/>
      <c r="G513" s="93"/>
      <c r="H513" s="92"/>
      <c r="I513" s="94"/>
      <c r="J513" s="100"/>
      <c r="K513" s="101"/>
      <c r="L513" s="101"/>
      <c r="M513" s="101"/>
      <c r="N513" s="102"/>
      <c r="O513" s="103"/>
      <c r="P513" s="101"/>
      <c r="Q513" s="104"/>
      <c r="R513" s="103"/>
      <c r="S513" s="105"/>
      <c r="T513" s="106"/>
      <c r="U513" s="107"/>
      <c r="V513" s="107"/>
    </row>
    <row r="514" spans="2:22" s="88" customFormat="1" ht="12.75" x14ac:dyDescent="0.2">
      <c r="B514" s="89">
        <v>512</v>
      </c>
      <c r="C514" s="90"/>
      <c r="D514" s="91"/>
      <c r="E514" s="92"/>
      <c r="F514" s="90"/>
      <c r="G514" s="93"/>
      <c r="H514" s="92"/>
      <c r="I514" s="94"/>
      <c r="J514" s="100"/>
      <c r="K514" s="101"/>
      <c r="L514" s="101"/>
      <c r="M514" s="101"/>
      <c r="N514" s="102"/>
      <c r="O514" s="103"/>
      <c r="P514" s="101"/>
      <c r="Q514" s="104"/>
      <c r="R514" s="103"/>
      <c r="S514" s="105"/>
      <c r="T514" s="106"/>
      <c r="U514" s="107"/>
      <c r="V514" s="107"/>
    </row>
    <row r="515" spans="2:22" s="88" customFormat="1" ht="12.75" x14ac:dyDescent="0.2">
      <c r="B515" s="89">
        <v>513</v>
      </c>
      <c r="C515" s="90"/>
      <c r="D515" s="91"/>
      <c r="E515" s="92"/>
      <c r="F515" s="90"/>
      <c r="G515" s="93"/>
      <c r="H515" s="92"/>
      <c r="I515" s="94"/>
      <c r="J515" s="100"/>
      <c r="K515" s="101"/>
      <c r="L515" s="101"/>
      <c r="M515" s="101"/>
      <c r="N515" s="102"/>
      <c r="O515" s="103"/>
      <c r="P515" s="101"/>
      <c r="Q515" s="104"/>
      <c r="R515" s="103"/>
      <c r="S515" s="105"/>
      <c r="T515" s="106"/>
      <c r="U515" s="107"/>
      <c r="V515" s="107"/>
    </row>
    <row r="516" spans="2:22" s="88" customFormat="1" ht="12.75" x14ac:dyDescent="0.2">
      <c r="B516" s="89">
        <v>514</v>
      </c>
      <c r="C516" s="90"/>
      <c r="D516" s="91"/>
      <c r="E516" s="92"/>
      <c r="F516" s="90"/>
      <c r="G516" s="93"/>
      <c r="H516" s="92"/>
      <c r="I516" s="94"/>
      <c r="J516" s="100"/>
      <c r="K516" s="101"/>
      <c r="L516" s="101"/>
      <c r="M516" s="101"/>
      <c r="N516" s="102"/>
      <c r="O516" s="103"/>
      <c r="P516" s="101"/>
      <c r="Q516" s="104"/>
      <c r="R516" s="103"/>
      <c r="S516" s="105"/>
      <c r="T516" s="106"/>
      <c r="U516" s="107"/>
      <c r="V516" s="107"/>
    </row>
    <row r="517" spans="2:22" s="88" customFormat="1" ht="12.75" x14ac:dyDescent="0.2">
      <c r="B517" s="89">
        <v>515</v>
      </c>
      <c r="C517" s="90"/>
      <c r="D517" s="91"/>
      <c r="E517" s="92"/>
      <c r="F517" s="90"/>
      <c r="G517" s="93"/>
      <c r="H517" s="92"/>
      <c r="I517" s="94"/>
      <c r="J517" s="100"/>
      <c r="K517" s="101"/>
      <c r="L517" s="101"/>
      <c r="M517" s="101"/>
      <c r="N517" s="102"/>
      <c r="O517" s="103"/>
      <c r="P517" s="101"/>
      <c r="Q517" s="104"/>
      <c r="R517" s="103"/>
      <c r="S517" s="105"/>
      <c r="T517" s="106"/>
      <c r="U517" s="107"/>
      <c r="V517" s="107"/>
    </row>
    <row r="518" spans="2:22" s="88" customFormat="1" ht="12.75" x14ac:dyDescent="0.2">
      <c r="B518" s="89">
        <v>516</v>
      </c>
      <c r="C518" s="90"/>
      <c r="D518" s="91"/>
      <c r="E518" s="92"/>
      <c r="F518" s="90"/>
      <c r="G518" s="93"/>
      <c r="H518" s="92"/>
      <c r="I518" s="94"/>
      <c r="J518" s="100"/>
      <c r="K518" s="101"/>
      <c r="L518" s="101"/>
      <c r="M518" s="101"/>
      <c r="N518" s="102"/>
      <c r="O518" s="103"/>
      <c r="P518" s="101"/>
      <c r="Q518" s="104"/>
      <c r="R518" s="103"/>
      <c r="S518" s="105"/>
      <c r="T518" s="106"/>
      <c r="U518" s="107"/>
      <c r="V518" s="107"/>
    </row>
    <row r="519" spans="2:22" s="88" customFormat="1" ht="12.75" x14ac:dyDescent="0.2">
      <c r="B519" s="89">
        <v>517</v>
      </c>
      <c r="C519" s="90"/>
      <c r="D519" s="91"/>
      <c r="E519" s="92"/>
      <c r="F519" s="90"/>
      <c r="G519" s="93"/>
      <c r="H519" s="92"/>
      <c r="I519" s="94"/>
      <c r="J519" s="100"/>
      <c r="K519" s="101"/>
      <c r="L519" s="101"/>
      <c r="M519" s="101"/>
      <c r="N519" s="102"/>
      <c r="O519" s="103"/>
      <c r="P519" s="101"/>
      <c r="Q519" s="104"/>
      <c r="R519" s="103"/>
      <c r="S519" s="105"/>
      <c r="T519" s="106"/>
      <c r="U519" s="107"/>
      <c r="V519" s="107"/>
    </row>
    <row r="520" spans="2:22" s="88" customFormat="1" ht="12.75" x14ac:dyDescent="0.2">
      <c r="B520" s="89">
        <v>518</v>
      </c>
      <c r="C520" s="90"/>
      <c r="D520" s="91"/>
      <c r="E520" s="92"/>
      <c r="F520" s="90"/>
      <c r="G520" s="93"/>
      <c r="H520" s="92"/>
      <c r="I520" s="94"/>
      <c r="J520" s="100"/>
      <c r="K520" s="101"/>
      <c r="L520" s="101"/>
      <c r="M520" s="101"/>
      <c r="N520" s="102"/>
      <c r="O520" s="103"/>
      <c r="P520" s="101"/>
      <c r="Q520" s="104"/>
      <c r="R520" s="103"/>
      <c r="S520" s="105"/>
      <c r="T520" s="106"/>
      <c r="U520" s="107"/>
      <c r="V520" s="107"/>
    </row>
    <row r="521" spans="2:22" s="88" customFormat="1" ht="12.75" x14ac:dyDescent="0.2">
      <c r="B521" s="89">
        <v>519</v>
      </c>
      <c r="C521" s="90"/>
      <c r="D521" s="91"/>
      <c r="E521" s="92"/>
      <c r="F521" s="90"/>
      <c r="G521" s="93"/>
      <c r="H521" s="92"/>
      <c r="I521" s="94"/>
      <c r="J521" s="100"/>
      <c r="K521" s="101"/>
      <c r="L521" s="101"/>
      <c r="M521" s="101"/>
      <c r="N521" s="102"/>
      <c r="O521" s="103"/>
      <c r="P521" s="101"/>
      <c r="Q521" s="104"/>
      <c r="R521" s="103"/>
      <c r="S521" s="105"/>
      <c r="T521" s="106"/>
      <c r="U521" s="107"/>
      <c r="V521" s="107"/>
    </row>
    <row r="522" spans="2:22" s="88" customFormat="1" ht="12.75" x14ac:dyDescent="0.2">
      <c r="B522" s="89">
        <v>520</v>
      </c>
      <c r="C522" s="90"/>
      <c r="D522" s="91"/>
      <c r="E522" s="92"/>
      <c r="F522" s="90"/>
      <c r="G522" s="93"/>
      <c r="H522" s="92"/>
      <c r="I522" s="94"/>
      <c r="J522" s="100"/>
      <c r="K522" s="101"/>
      <c r="L522" s="101"/>
      <c r="M522" s="101"/>
      <c r="N522" s="102"/>
      <c r="O522" s="103"/>
      <c r="P522" s="101"/>
      <c r="Q522" s="104"/>
      <c r="R522" s="103"/>
      <c r="S522" s="105"/>
      <c r="T522" s="106"/>
      <c r="U522" s="107"/>
      <c r="V522" s="107"/>
    </row>
    <row r="523" spans="2:22" s="88" customFormat="1" ht="12.75" x14ac:dyDescent="0.2">
      <c r="B523" s="89">
        <v>521</v>
      </c>
      <c r="C523" s="90"/>
      <c r="D523" s="91"/>
      <c r="E523" s="92"/>
      <c r="F523" s="90"/>
      <c r="G523" s="93"/>
      <c r="H523" s="92"/>
      <c r="I523" s="94"/>
      <c r="J523" s="100"/>
      <c r="K523" s="101"/>
      <c r="L523" s="101"/>
      <c r="M523" s="101"/>
      <c r="N523" s="102"/>
      <c r="O523" s="103"/>
      <c r="P523" s="101"/>
      <c r="Q523" s="104"/>
      <c r="R523" s="103"/>
      <c r="S523" s="105"/>
      <c r="T523" s="106"/>
      <c r="U523" s="107"/>
      <c r="V523" s="107"/>
    </row>
    <row r="524" spans="2:22" s="88" customFormat="1" ht="12.75" x14ac:dyDescent="0.2">
      <c r="B524" s="89">
        <v>522</v>
      </c>
      <c r="C524" s="90"/>
      <c r="D524" s="91"/>
      <c r="E524" s="92"/>
      <c r="F524" s="90"/>
      <c r="G524" s="93"/>
      <c r="H524" s="92"/>
      <c r="I524" s="94"/>
      <c r="J524" s="100"/>
      <c r="K524" s="101"/>
      <c r="L524" s="101"/>
      <c r="M524" s="101"/>
      <c r="N524" s="102"/>
      <c r="O524" s="103"/>
      <c r="P524" s="101"/>
      <c r="Q524" s="104"/>
      <c r="R524" s="103"/>
      <c r="S524" s="105"/>
      <c r="T524" s="106"/>
      <c r="U524" s="107"/>
      <c r="V524" s="107"/>
    </row>
    <row r="525" spans="2:22" s="88" customFormat="1" ht="12.75" x14ac:dyDescent="0.2">
      <c r="B525" s="89">
        <v>523</v>
      </c>
      <c r="C525" s="90"/>
      <c r="D525" s="91"/>
      <c r="E525" s="92"/>
      <c r="F525" s="90"/>
      <c r="G525" s="93"/>
      <c r="H525" s="92"/>
      <c r="I525" s="94"/>
      <c r="J525" s="100"/>
      <c r="K525" s="101"/>
      <c r="L525" s="101"/>
      <c r="M525" s="101"/>
      <c r="N525" s="102"/>
      <c r="O525" s="103"/>
      <c r="P525" s="101"/>
      <c r="Q525" s="104"/>
      <c r="R525" s="103"/>
      <c r="S525" s="105"/>
      <c r="T525" s="106"/>
      <c r="U525" s="107"/>
      <c r="V525" s="107"/>
    </row>
    <row r="526" spans="2:22" s="88" customFormat="1" ht="12.75" x14ac:dyDescent="0.2">
      <c r="B526" s="89">
        <v>524</v>
      </c>
      <c r="C526" s="90"/>
      <c r="D526" s="91"/>
      <c r="E526" s="92"/>
      <c r="F526" s="90"/>
      <c r="G526" s="93"/>
      <c r="H526" s="92"/>
      <c r="I526" s="94"/>
      <c r="J526" s="100"/>
      <c r="K526" s="101"/>
      <c r="L526" s="101"/>
      <c r="M526" s="101"/>
      <c r="N526" s="102"/>
      <c r="O526" s="103"/>
      <c r="P526" s="101"/>
      <c r="Q526" s="104"/>
      <c r="R526" s="103"/>
      <c r="S526" s="105"/>
      <c r="T526" s="106"/>
      <c r="U526" s="107"/>
      <c r="V526" s="107"/>
    </row>
    <row r="527" spans="2:22" s="88" customFormat="1" ht="12.75" x14ac:dyDescent="0.2">
      <c r="B527" s="89">
        <v>525</v>
      </c>
      <c r="C527" s="90"/>
      <c r="D527" s="91"/>
      <c r="E527" s="92"/>
      <c r="F527" s="90"/>
      <c r="G527" s="93"/>
      <c r="H527" s="92"/>
      <c r="I527" s="94"/>
      <c r="J527" s="100"/>
      <c r="K527" s="101"/>
      <c r="L527" s="101"/>
      <c r="M527" s="101"/>
      <c r="N527" s="102"/>
      <c r="O527" s="103"/>
      <c r="P527" s="101"/>
      <c r="Q527" s="104"/>
      <c r="R527" s="103"/>
      <c r="S527" s="105"/>
      <c r="T527" s="106"/>
      <c r="U527" s="107"/>
      <c r="V527" s="107"/>
    </row>
    <row r="528" spans="2:22" s="88" customFormat="1" ht="12.75" x14ac:dyDescent="0.2">
      <c r="B528" s="89">
        <v>526</v>
      </c>
      <c r="C528" s="90"/>
      <c r="D528" s="91"/>
      <c r="E528" s="92"/>
      <c r="F528" s="90"/>
      <c r="G528" s="93"/>
      <c r="H528" s="92"/>
      <c r="I528" s="94"/>
      <c r="J528" s="100"/>
      <c r="K528" s="101"/>
      <c r="L528" s="101"/>
      <c r="M528" s="101"/>
      <c r="N528" s="102"/>
      <c r="O528" s="103"/>
      <c r="P528" s="101"/>
      <c r="Q528" s="104"/>
      <c r="R528" s="103"/>
      <c r="S528" s="105"/>
      <c r="T528" s="106"/>
      <c r="U528" s="107"/>
      <c r="V528" s="107"/>
    </row>
    <row r="529" spans="2:22" s="88" customFormat="1" ht="12.75" x14ac:dyDescent="0.2">
      <c r="B529" s="89">
        <v>527</v>
      </c>
      <c r="C529" s="90"/>
      <c r="D529" s="91"/>
      <c r="E529" s="92"/>
      <c r="F529" s="90"/>
      <c r="G529" s="93"/>
      <c r="H529" s="92"/>
      <c r="I529" s="94"/>
      <c r="J529" s="100"/>
      <c r="K529" s="101"/>
      <c r="L529" s="101"/>
      <c r="M529" s="101"/>
      <c r="N529" s="102"/>
      <c r="O529" s="103"/>
      <c r="P529" s="101"/>
      <c r="Q529" s="104"/>
      <c r="R529" s="103"/>
      <c r="S529" s="105"/>
      <c r="T529" s="106"/>
      <c r="U529" s="107"/>
      <c r="V529" s="107"/>
    </row>
    <row r="530" spans="2:22" s="88" customFormat="1" ht="12.75" x14ac:dyDescent="0.2">
      <c r="B530" s="89">
        <v>528</v>
      </c>
      <c r="C530" s="90"/>
      <c r="D530" s="91"/>
      <c r="E530" s="92"/>
      <c r="F530" s="90"/>
      <c r="G530" s="93"/>
      <c r="H530" s="92"/>
      <c r="I530" s="94"/>
      <c r="J530" s="100"/>
      <c r="K530" s="101"/>
      <c r="L530" s="101"/>
      <c r="M530" s="101"/>
      <c r="N530" s="102"/>
      <c r="O530" s="103"/>
      <c r="P530" s="101"/>
      <c r="Q530" s="104"/>
      <c r="R530" s="103"/>
      <c r="S530" s="105"/>
      <c r="T530" s="106"/>
      <c r="U530" s="107"/>
      <c r="V530" s="107"/>
    </row>
    <row r="531" spans="2:22" s="88" customFormat="1" ht="12.75" x14ac:dyDescent="0.2">
      <c r="B531" s="89">
        <v>529</v>
      </c>
      <c r="C531" s="90"/>
      <c r="D531" s="91"/>
      <c r="E531" s="92"/>
      <c r="F531" s="90"/>
      <c r="G531" s="93"/>
      <c r="H531" s="92"/>
      <c r="I531" s="94"/>
      <c r="J531" s="100"/>
      <c r="K531" s="101"/>
      <c r="L531" s="101"/>
      <c r="M531" s="101"/>
      <c r="N531" s="102"/>
      <c r="O531" s="103"/>
      <c r="P531" s="101"/>
      <c r="Q531" s="104"/>
      <c r="R531" s="103"/>
      <c r="S531" s="105"/>
      <c r="T531" s="106"/>
      <c r="U531" s="107"/>
      <c r="V531" s="107"/>
    </row>
    <row r="532" spans="2:22" s="88" customFormat="1" ht="12.75" x14ac:dyDescent="0.2">
      <c r="B532" s="89">
        <v>530</v>
      </c>
      <c r="C532" s="90"/>
      <c r="D532" s="91"/>
      <c r="E532" s="92"/>
      <c r="F532" s="90"/>
      <c r="G532" s="93"/>
      <c r="H532" s="92"/>
      <c r="I532" s="94"/>
      <c r="J532" s="100"/>
      <c r="K532" s="101"/>
      <c r="L532" s="101"/>
      <c r="M532" s="101"/>
      <c r="N532" s="102"/>
      <c r="O532" s="103"/>
      <c r="P532" s="101"/>
      <c r="Q532" s="104"/>
      <c r="R532" s="103"/>
      <c r="S532" s="105"/>
      <c r="T532" s="106"/>
      <c r="U532" s="107"/>
      <c r="V532" s="107"/>
    </row>
    <row r="533" spans="2:22" s="88" customFormat="1" ht="12.75" x14ac:dyDescent="0.2">
      <c r="B533" s="89">
        <v>531</v>
      </c>
      <c r="C533" s="90"/>
      <c r="D533" s="91"/>
      <c r="E533" s="92"/>
      <c r="F533" s="90"/>
      <c r="G533" s="93"/>
      <c r="H533" s="92"/>
      <c r="I533" s="94"/>
      <c r="J533" s="100"/>
      <c r="K533" s="101"/>
      <c r="L533" s="101"/>
      <c r="M533" s="101"/>
      <c r="N533" s="102"/>
      <c r="O533" s="103"/>
      <c r="P533" s="101"/>
      <c r="Q533" s="104"/>
      <c r="R533" s="103"/>
      <c r="S533" s="105"/>
      <c r="T533" s="106"/>
      <c r="U533" s="107"/>
      <c r="V533" s="107"/>
    </row>
    <row r="534" spans="2:22" s="88" customFormat="1" ht="12.75" x14ac:dyDescent="0.2">
      <c r="B534" s="89">
        <v>532</v>
      </c>
      <c r="C534" s="90"/>
      <c r="D534" s="91"/>
      <c r="E534" s="92"/>
      <c r="F534" s="90"/>
      <c r="G534" s="93"/>
      <c r="H534" s="92"/>
      <c r="I534" s="94"/>
      <c r="J534" s="100"/>
      <c r="K534" s="101"/>
      <c r="L534" s="101"/>
      <c r="M534" s="101"/>
      <c r="N534" s="102"/>
      <c r="O534" s="103"/>
      <c r="P534" s="101"/>
      <c r="Q534" s="104"/>
      <c r="R534" s="103"/>
      <c r="S534" s="105"/>
      <c r="T534" s="106"/>
      <c r="U534" s="107"/>
      <c r="V534" s="107"/>
    </row>
    <row r="535" spans="2:22" s="88" customFormat="1" ht="12.75" x14ac:dyDescent="0.2">
      <c r="B535" s="89">
        <v>533</v>
      </c>
      <c r="C535" s="90"/>
      <c r="D535" s="91"/>
      <c r="E535" s="92"/>
      <c r="F535" s="90"/>
      <c r="G535" s="93"/>
      <c r="H535" s="92"/>
      <c r="I535" s="94"/>
      <c r="J535" s="100"/>
      <c r="K535" s="101"/>
      <c r="L535" s="101"/>
      <c r="M535" s="101"/>
      <c r="N535" s="102"/>
      <c r="O535" s="103"/>
      <c r="P535" s="101"/>
      <c r="Q535" s="104"/>
      <c r="R535" s="103"/>
      <c r="S535" s="105"/>
      <c r="T535" s="106"/>
      <c r="U535" s="107"/>
      <c r="V535" s="107"/>
    </row>
    <row r="536" spans="2:22" s="88" customFormat="1" ht="12.75" x14ac:dyDescent="0.2">
      <c r="B536" s="89">
        <v>534</v>
      </c>
      <c r="C536" s="90"/>
      <c r="D536" s="91"/>
      <c r="E536" s="92"/>
      <c r="F536" s="90"/>
      <c r="G536" s="93"/>
      <c r="H536" s="92"/>
      <c r="I536" s="94"/>
      <c r="J536" s="100"/>
      <c r="K536" s="101"/>
      <c r="L536" s="101"/>
      <c r="M536" s="101"/>
      <c r="N536" s="102"/>
      <c r="O536" s="103"/>
      <c r="P536" s="101"/>
      <c r="Q536" s="104"/>
      <c r="R536" s="103"/>
      <c r="S536" s="105"/>
      <c r="T536" s="106"/>
      <c r="U536" s="107"/>
      <c r="V536" s="107"/>
    </row>
    <row r="537" spans="2:22" s="88" customFormat="1" ht="12.75" x14ac:dyDescent="0.2">
      <c r="B537" s="89">
        <v>535</v>
      </c>
      <c r="C537" s="90"/>
      <c r="D537" s="91"/>
      <c r="E537" s="92"/>
      <c r="F537" s="90"/>
      <c r="G537" s="93"/>
      <c r="H537" s="92"/>
      <c r="I537" s="94"/>
      <c r="J537" s="100"/>
      <c r="K537" s="101"/>
      <c r="L537" s="101"/>
      <c r="M537" s="101"/>
      <c r="N537" s="102"/>
      <c r="O537" s="103"/>
      <c r="P537" s="101"/>
      <c r="Q537" s="104"/>
      <c r="R537" s="103"/>
      <c r="S537" s="105"/>
      <c r="T537" s="106"/>
      <c r="U537" s="107"/>
      <c r="V537" s="107"/>
    </row>
    <row r="538" spans="2:22" s="88" customFormat="1" ht="12.75" x14ac:dyDescent="0.2">
      <c r="B538" s="89">
        <v>536</v>
      </c>
      <c r="C538" s="90"/>
      <c r="D538" s="91"/>
      <c r="E538" s="92"/>
      <c r="F538" s="90"/>
      <c r="G538" s="93"/>
      <c r="H538" s="92"/>
      <c r="I538" s="94"/>
      <c r="J538" s="100"/>
      <c r="K538" s="101"/>
      <c r="L538" s="101"/>
      <c r="M538" s="101"/>
      <c r="N538" s="102"/>
      <c r="O538" s="103"/>
      <c r="P538" s="101"/>
      <c r="Q538" s="104"/>
      <c r="R538" s="103"/>
      <c r="S538" s="105"/>
      <c r="T538" s="106"/>
      <c r="U538" s="107"/>
      <c r="V538" s="107"/>
    </row>
    <row r="539" spans="2:22" s="88" customFormat="1" ht="12.75" x14ac:dyDescent="0.2">
      <c r="B539" s="89">
        <v>537</v>
      </c>
      <c r="C539" s="90"/>
      <c r="D539" s="91"/>
      <c r="E539" s="92"/>
      <c r="F539" s="90"/>
      <c r="G539" s="93"/>
      <c r="H539" s="92"/>
      <c r="I539" s="94"/>
      <c r="J539" s="100"/>
      <c r="K539" s="101"/>
      <c r="L539" s="101"/>
      <c r="M539" s="101"/>
      <c r="N539" s="102"/>
      <c r="O539" s="103"/>
      <c r="P539" s="101"/>
      <c r="Q539" s="104"/>
      <c r="R539" s="103"/>
      <c r="S539" s="105"/>
      <c r="T539" s="106"/>
      <c r="U539" s="107"/>
      <c r="V539" s="107"/>
    </row>
    <row r="540" spans="2:22" s="88" customFormat="1" ht="12.75" x14ac:dyDescent="0.2">
      <c r="B540" s="89">
        <v>538</v>
      </c>
      <c r="C540" s="90"/>
      <c r="D540" s="91"/>
      <c r="E540" s="92"/>
      <c r="F540" s="90"/>
      <c r="G540" s="93"/>
      <c r="H540" s="92"/>
      <c r="I540" s="94"/>
      <c r="J540" s="100"/>
      <c r="K540" s="101"/>
      <c r="L540" s="101"/>
      <c r="M540" s="101"/>
      <c r="N540" s="102"/>
      <c r="O540" s="103"/>
      <c r="P540" s="101"/>
      <c r="Q540" s="104"/>
      <c r="R540" s="103"/>
      <c r="S540" s="105"/>
      <c r="T540" s="106"/>
      <c r="U540" s="107"/>
      <c r="V540" s="107"/>
    </row>
    <row r="541" spans="2:22" s="88" customFormat="1" ht="12.75" x14ac:dyDescent="0.2">
      <c r="B541" s="89">
        <v>539</v>
      </c>
      <c r="C541" s="90"/>
      <c r="D541" s="91"/>
      <c r="E541" s="92"/>
      <c r="F541" s="90"/>
      <c r="G541" s="93"/>
      <c r="H541" s="92"/>
      <c r="I541" s="94"/>
      <c r="J541" s="100"/>
      <c r="K541" s="101"/>
      <c r="L541" s="101"/>
      <c r="M541" s="101"/>
      <c r="N541" s="102"/>
      <c r="O541" s="103"/>
      <c r="P541" s="101"/>
      <c r="Q541" s="104"/>
      <c r="R541" s="103"/>
      <c r="S541" s="105"/>
      <c r="T541" s="106"/>
      <c r="U541" s="107"/>
      <c r="V541" s="107"/>
    </row>
    <row r="542" spans="2:22" s="88" customFormat="1" ht="12.75" x14ac:dyDescent="0.2">
      <c r="B542" s="89">
        <v>540</v>
      </c>
      <c r="C542" s="90"/>
      <c r="D542" s="91"/>
      <c r="E542" s="92"/>
      <c r="F542" s="90"/>
      <c r="G542" s="93"/>
      <c r="H542" s="92"/>
      <c r="I542" s="94"/>
      <c r="J542" s="100"/>
      <c r="K542" s="101"/>
      <c r="L542" s="101"/>
      <c r="M542" s="101"/>
      <c r="N542" s="102"/>
      <c r="O542" s="103"/>
      <c r="P542" s="101"/>
      <c r="Q542" s="104"/>
      <c r="R542" s="103"/>
      <c r="S542" s="105"/>
      <c r="T542" s="106"/>
      <c r="U542" s="107"/>
      <c r="V542" s="107"/>
    </row>
    <row r="543" spans="2:22" s="88" customFormat="1" ht="12.75" x14ac:dyDescent="0.2">
      <c r="B543" s="89">
        <v>541</v>
      </c>
      <c r="C543" s="90"/>
      <c r="D543" s="91"/>
      <c r="E543" s="92"/>
      <c r="F543" s="90"/>
      <c r="G543" s="93"/>
      <c r="H543" s="92"/>
      <c r="I543" s="94"/>
      <c r="J543" s="100"/>
      <c r="K543" s="101"/>
      <c r="L543" s="101"/>
      <c r="M543" s="101"/>
      <c r="N543" s="102"/>
      <c r="O543" s="103"/>
      <c r="P543" s="101"/>
      <c r="Q543" s="104"/>
      <c r="R543" s="103"/>
      <c r="S543" s="105"/>
      <c r="T543" s="106"/>
      <c r="U543" s="107"/>
      <c r="V543" s="107"/>
    </row>
    <row r="544" spans="2:22" s="88" customFormat="1" ht="12.75" x14ac:dyDescent="0.2">
      <c r="B544" s="89">
        <v>542</v>
      </c>
      <c r="C544" s="90"/>
      <c r="D544" s="91"/>
      <c r="E544" s="92"/>
      <c r="F544" s="90"/>
      <c r="G544" s="93"/>
      <c r="H544" s="92"/>
      <c r="I544" s="94"/>
      <c r="J544" s="100"/>
      <c r="K544" s="101"/>
      <c r="L544" s="101"/>
      <c r="M544" s="101"/>
      <c r="N544" s="102"/>
      <c r="O544" s="103"/>
      <c r="P544" s="101"/>
      <c r="Q544" s="104"/>
      <c r="R544" s="103"/>
      <c r="S544" s="105"/>
      <c r="T544" s="106"/>
      <c r="U544" s="107"/>
      <c r="V544" s="107"/>
    </row>
    <row r="545" spans="2:22" s="88" customFormat="1" ht="12.75" x14ac:dyDescent="0.2">
      <c r="B545" s="89">
        <v>543</v>
      </c>
      <c r="C545" s="90"/>
      <c r="D545" s="91"/>
      <c r="E545" s="92"/>
      <c r="F545" s="90"/>
      <c r="G545" s="93"/>
      <c r="H545" s="92"/>
      <c r="I545" s="94"/>
      <c r="J545" s="100"/>
      <c r="K545" s="101"/>
      <c r="L545" s="101"/>
      <c r="M545" s="101"/>
      <c r="N545" s="102"/>
      <c r="O545" s="103"/>
      <c r="P545" s="101"/>
      <c r="Q545" s="104"/>
      <c r="R545" s="103"/>
      <c r="S545" s="105"/>
      <c r="T545" s="106"/>
      <c r="U545" s="107"/>
      <c r="V545" s="107"/>
    </row>
    <row r="546" spans="2:22" s="88" customFormat="1" ht="12.75" x14ac:dyDescent="0.2">
      <c r="B546" s="89">
        <v>544</v>
      </c>
      <c r="C546" s="90"/>
      <c r="D546" s="91"/>
      <c r="E546" s="92"/>
      <c r="F546" s="90"/>
      <c r="G546" s="93"/>
      <c r="H546" s="92"/>
      <c r="I546" s="94"/>
      <c r="J546" s="100"/>
      <c r="K546" s="101"/>
      <c r="L546" s="101"/>
      <c r="M546" s="101"/>
      <c r="N546" s="102"/>
      <c r="O546" s="103"/>
      <c r="P546" s="101"/>
      <c r="Q546" s="104"/>
      <c r="R546" s="103"/>
      <c r="S546" s="105"/>
      <c r="T546" s="106"/>
      <c r="U546" s="107"/>
      <c r="V546" s="107"/>
    </row>
    <row r="547" spans="2:22" s="88" customFormat="1" ht="12.75" x14ac:dyDescent="0.2">
      <c r="B547" s="89">
        <v>545</v>
      </c>
      <c r="C547" s="90"/>
      <c r="D547" s="91"/>
      <c r="E547" s="92"/>
      <c r="F547" s="90"/>
      <c r="G547" s="93"/>
      <c r="H547" s="92"/>
      <c r="I547" s="94"/>
      <c r="J547" s="100"/>
      <c r="K547" s="101"/>
      <c r="L547" s="101"/>
      <c r="M547" s="101"/>
      <c r="N547" s="102"/>
      <c r="O547" s="103"/>
      <c r="P547" s="101"/>
      <c r="Q547" s="104"/>
      <c r="R547" s="103"/>
      <c r="S547" s="105"/>
      <c r="T547" s="106"/>
      <c r="U547" s="107"/>
      <c r="V547" s="107"/>
    </row>
    <row r="548" spans="2:22" s="88" customFormat="1" ht="12.75" x14ac:dyDescent="0.2">
      <c r="B548" s="89">
        <v>546</v>
      </c>
      <c r="C548" s="90"/>
      <c r="D548" s="91"/>
      <c r="E548" s="92"/>
      <c r="F548" s="90"/>
      <c r="G548" s="93"/>
      <c r="H548" s="92"/>
      <c r="I548" s="94"/>
      <c r="J548" s="100"/>
      <c r="K548" s="101"/>
      <c r="L548" s="101"/>
      <c r="M548" s="101"/>
      <c r="N548" s="102"/>
      <c r="O548" s="103"/>
      <c r="P548" s="101"/>
      <c r="Q548" s="104"/>
      <c r="R548" s="103"/>
      <c r="S548" s="105"/>
      <c r="T548" s="106"/>
      <c r="U548" s="107"/>
      <c r="V548" s="107"/>
    </row>
    <row r="549" spans="2:22" s="88" customFormat="1" ht="12.75" x14ac:dyDescent="0.2">
      <c r="B549" s="89">
        <v>547</v>
      </c>
      <c r="C549" s="90"/>
      <c r="D549" s="91"/>
      <c r="E549" s="92"/>
      <c r="F549" s="90"/>
      <c r="G549" s="93"/>
      <c r="H549" s="92"/>
      <c r="I549" s="94"/>
      <c r="J549" s="100"/>
      <c r="K549" s="101"/>
      <c r="L549" s="101"/>
      <c r="M549" s="101"/>
      <c r="N549" s="102"/>
      <c r="O549" s="103"/>
      <c r="P549" s="101"/>
      <c r="Q549" s="104"/>
      <c r="R549" s="103"/>
      <c r="S549" s="105"/>
      <c r="T549" s="106"/>
      <c r="U549" s="107"/>
      <c r="V549" s="107"/>
    </row>
    <row r="550" spans="2:22" s="88" customFormat="1" ht="12.75" x14ac:dyDescent="0.2">
      <c r="B550" s="89">
        <v>548</v>
      </c>
      <c r="C550" s="90"/>
      <c r="D550" s="91"/>
      <c r="E550" s="92"/>
      <c r="F550" s="90"/>
      <c r="G550" s="93"/>
      <c r="H550" s="92"/>
      <c r="I550" s="94"/>
      <c r="J550" s="100"/>
      <c r="K550" s="101"/>
      <c r="L550" s="101"/>
      <c r="M550" s="101"/>
      <c r="N550" s="102"/>
      <c r="O550" s="103"/>
      <c r="P550" s="101"/>
      <c r="Q550" s="104"/>
      <c r="R550" s="103"/>
      <c r="S550" s="105"/>
      <c r="T550" s="106"/>
      <c r="U550" s="107"/>
      <c r="V550" s="107"/>
    </row>
    <row r="551" spans="2:22" s="88" customFormat="1" ht="12.75" x14ac:dyDescent="0.2">
      <c r="B551" s="89">
        <v>549</v>
      </c>
      <c r="C551" s="90"/>
      <c r="D551" s="91"/>
      <c r="E551" s="92"/>
      <c r="F551" s="90"/>
      <c r="G551" s="93"/>
      <c r="H551" s="92"/>
      <c r="I551" s="94"/>
      <c r="J551" s="100"/>
      <c r="K551" s="101"/>
      <c r="L551" s="101"/>
      <c r="M551" s="101"/>
      <c r="N551" s="102"/>
      <c r="O551" s="103"/>
      <c r="P551" s="101"/>
      <c r="Q551" s="104"/>
      <c r="R551" s="103"/>
      <c r="S551" s="105"/>
      <c r="T551" s="106"/>
      <c r="U551" s="107"/>
      <c r="V551" s="107"/>
    </row>
    <row r="552" spans="2:22" s="88" customFormat="1" ht="12.75" x14ac:dyDescent="0.2">
      <c r="B552" s="89">
        <v>550</v>
      </c>
      <c r="C552" s="90"/>
      <c r="D552" s="91"/>
      <c r="E552" s="92"/>
      <c r="F552" s="90"/>
      <c r="G552" s="93"/>
      <c r="H552" s="92"/>
      <c r="I552" s="94"/>
      <c r="J552" s="100"/>
      <c r="K552" s="101"/>
      <c r="L552" s="101"/>
      <c r="M552" s="101"/>
      <c r="N552" s="102"/>
      <c r="O552" s="103"/>
      <c r="P552" s="101"/>
      <c r="Q552" s="104"/>
      <c r="R552" s="103"/>
      <c r="S552" s="105"/>
      <c r="T552" s="106"/>
      <c r="U552" s="107"/>
      <c r="V552" s="107"/>
    </row>
    <row r="553" spans="2:22" s="88" customFormat="1" ht="12.75" x14ac:dyDescent="0.2">
      <c r="B553" s="89">
        <v>551</v>
      </c>
      <c r="C553" s="90"/>
      <c r="D553" s="91"/>
      <c r="E553" s="92"/>
      <c r="F553" s="90"/>
      <c r="G553" s="93"/>
      <c r="H553" s="92"/>
      <c r="I553" s="94"/>
      <c r="J553" s="100"/>
      <c r="K553" s="101"/>
      <c r="L553" s="101"/>
      <c r="M553" s="101"/>
      <c r="N553" s="102"/>
      <c r="O553" s="103"/>
      <c r="P553" s="101"/>
      <c r="Q553" s="104"/>
      <c r="R553" s="103"/>
      <c r="S553" s="105"/>
      <c r="T553" s="106"/>
      <c r="U553" s="107"/>
      <c r="V553" s="107"/>
    </row>
    <row r="554" spans="2:22" s="88" customFormat="1" ht="12.75" x14ac:dyDescent="0.2">
      <c r="B554" s="89">
        <v>552</v>
      </c>
      <c r="C554" s="90"/>
      <c r="D554" s="91"/>
      <c r="E554" s="92"/>
      <c r="F554" s="90"/>
      <c r="G554" s="93"/>
      <c r="H554" s="92"/>
      <c r="I554" s="94"/>
      <c r="J554" s="100"/>
      <c r="K554" s="101"/>
      <c r="L554" s="101"/>
      <c r="M554" s="101"/>
      <c r="N554" s="102"/>
      <c r="O554" s="103"/>
      <c r="P554" s="101"/>
      <c r="Q554" s="104"/>
      <c r="R554" s="103"/>
      <c r="S554" s="105"/>
      <c r="T554" s="106"/>
      <c r="U554" s="107"/>
      <c r="V554" s="107"/>
    </row>
    <row r="555" spans="2:22" s="88" customFormat="1" ht="12.75" x14ac:dyDescent="0.2">
      <c r="B555" s="89">
        <v>553</v>
      </c>
      <c r="C555" s="90"/>
      <c r="D555" s="91"/>
      <c r="E555" s="92"/>
      <c r="F555" s="90"/>
      <c r="G555" s="93"/>
      <c r="H555" s="92"/>
      <c r="I555" s="94"/>
      <c r="J555" s="100"/>
      <c r="K555" s="101"/>
      <c r="L555" s="101"/>
      <c r="M555" s="101"/>
      <c r="N555" s="102"/>
      <c r="O555" s="103"/>
      <c r="P555" s="101"/>
      <c r="Q555" s="104"/>
      <c r="R555" s="103"/>
      <c r="S555" s="105"/>
      <c r="T555" s="106"/>
      <c r="U555" s="107"/>
      <c r="V555" s="107"/>
    </row>
    <row r="556" spans="2:22" s="88" customFormat="1" ht="12.75" x14ac:dyDescent="0.2">
      <c r="B556" s="89">
        <v>554</v>
      </c>
      <c r="C556" s="90"/>
      <c r="D556" s="91"/>
      <c r="E556" s="92"/>
      <c r="F556" s="90"/>
      <c r="G556" s="93"/>
      <c r="H556" s="92"/>
      <c r="I556" s="94"/>
      <c r="J556" s="100"/>
      <c r="K556" s="101"/>
      <c r="L556" s="101"/>
      <c r="M556" s="101"/>
      <c r="N556" s="102"/>
      <c r="O556" s="103"/>
      <c r="P556" s="101"/>
      <c r="Q556" s="104"/>
      <c r="R556" s="103"/>
      <c r="S556" s="105"/>
      <c r="T556" s="106"/>
      <c r="U556" s="107"/>
      <c r="V556" s="107"/>
    </row>
    <row r="557" spans="2:22" s="88" customFormat="1" ht="12.75" x14ac:dyDescent="0.2">
      <c r="B557" s="89">
        <v>555</v>
      </c>
      <c r="C557" s="90"/>
      <c r="D557" s="91"/>
      <c r="E557" s="92"/>
      <c r="F557" s="90"/>
      <c r="G557" s="93"/>
      <c r="H557" s="92"/>
      <c r="I557" s="94"/>
      <c r="J557" s="100"/>
      <c r="K557" s="101"/>
      <c r="L557" s="101"/>
      <c r="M557" s="101"/>
      <c r="N557" s="102"/>
      <c r="O557" s="103"/>
      <c r="P557" s="101"/>
      <c r="Q557" s="104"/>
      <c r="R557" s="103"/>
      <c r="S557" s="105"/>
      <c r="T557" s="106"/>
      <c r="U557" s="107"/>
      <c r="V557" s="107"/>
    </row>
    <row r="558" spans="2:22" s="88" customFormat="1" ht="12.75" x14ac:dyDescent="0.2">
      <c r="B558" s="89">
        <v>556</v>
      </c>
      <c r="C558" s="90"/>
      <c r="D558" s="91"/>
      <c r="E558" s="92"/>
      <c r="F558" s="90"/>
      <c r="G558" s="93"/>
      <c r="H558" s="92"/>
      <c r="I558" s="94"/>
      <c r="J558" s="100"/>
      <c r="K558" s="101"/>
      <c r="L558" s="101"/>
      <c r="M558" s="101"/>
      <c r="N558" s="102"/>
      <c r="O558" s="103"/>
      <c r="P558" s="101"/>
      <c r="Q558" s="104"/>
      <c r="R558" s="103"/>
      <c r="S558" s="105"/>
      <c r="T558" s="106"/>
      <c r="U558" s="107"/>
      <c r="V558" s="107"/>
    </row>
    <row r="559" spans="2:22" s="88" customFormat="1" ht="12.75" x14ac:dyDescent="0.2">
      <c r="B559" s="89">
        <v>557</v>
      </c>
      <c r="C559" s="90"/>
      <c r="D559" s="91"/>
      <c r="E559" s="92"/>
      <c r="F559" s="90"/>
      <c r="G559" s="93"/>
      <c r="H559" s="92"/>
      <c r="I559" s="94"/>
      <c r="J559" s="100"/>
      <c r="K559" s="101"/>
      <c r="L559" s="101"/>
      <c r="M559" s="101"/>
      <c r="N559" s="102"/>
      <c r="O559" s="103"/>
      <c r="P559" s="101"/>
      <c r="Q559" s="104"/>
      <c r="R559" s="103"/>
      <c r="S559" s="105"/>
      <c r="T559" s="106"/>
      <c r="U559" s="107"/>
      <c r="V559" s="107"/>
    </row>
    <row r="560" spans="2:22" s="88" customFormat="1" ht="12.75" x14ac:dyDescent="0.2">
      <c r="B560" s="89">
        <v>558</v>
      </c>
      <c r="C560" s="90"/>
      <c r="D560" s="91"/>
      <c r="E560" s="92"/>
      <c r="F560" s="90"/>
      <c r="G560" s="93"/>
      <c r="H560" s="92"/>
      <c r="I560" s="94"/>
      <c r="J560" s="100"/>
      <c r="K560" s="101"/>
      <c r="L560" s="101"/>
      <c r="M560" s="101"/>
      <c r="N560" s="102"/>
      <c r="O560" s="103"/>
      <c r="P560" s="101"/>
      <c r="Q560" s="104"/>
      <c r="R560" s="103"/>
      <c r="S560" s="105"/>
      <c r="T560" s="106"/>
      <c r="U560" s="107"/>
      <c r="V560" s="107"/>
    </row>
    <row r="561" spans="2:22" s="88" customFormat="1" ht="12.75" x14ac:dyDescent="0.2">
      <c r="B561" s="89">
        <v>559</v>
      </c>
      <c r="C561" s="90"/>
      <c r="D561" s="91"/>
      <c r="E561" s="92"/>
      <c r="F561" s="90"/>
      <c r="G561" s="93"/>
      <c r="H561" s="92"/>
      <c r="I561" s="94"/>
      <c r="J561" s="100"/>
      <c r="K561" s="101"/>
      <c r="L561" s="101"/>
      <c r="M561" s="101"/>
      <c r="N561" s="102"/>
      <c r="O561" s="103"/>
      <c r="P561" s="101"/>
      <c r="Q561" s="104"/>
      <c r="R561" s="103"/>
      <c r="S561" s="105"/>
      <c r="T561" s="106"/>
      <c r="U561" s="107"/>
      <c r="V561" s="107"/>
    </row>
    <row r="562" spans="2:22" s="88" customFormat="1" ht="12.75" x14ac:dyDescent="0.2">
      <c r="B562" s="89">
        <v>560</v>
      </c>
      <c r="C562" s="90"/>
      <c r="D562" s="91"/>
      <c r="E562" s="92"/>
      <c r="F562" s="90"/>
      <c r="G562" s="93"/>
      <c r="H562" s="92"/>
      <c r="I562" s="94"/>
      <c r="J562" s="100"/>
      <c r="K562" s="101"/>
      <c r="L562" s="101"/>
      <c r="M562" s="101"/>
      <c r="N562" s="102"/>
      <c r="O562" s="103"/>
      <c r="P562" s="101"/>
      <c r="Q562" s="104"/>
      <c r="R562" s="103"/>
      <c r="S562" s="105"/>
      <c r="T562" s="106"/>
      <c r="U562" s="107"/>
      <c r="V562" s="107"/>
    </row>
    <row r="563" spans="2:22" s="88" customFormat="1" ht="12.75" x14ac:dyDescent="0.2">
      <c r="B563" s="89">
        <v>561</v>
      </c>
      <c r="C563" s="90"/>
      <c r="D563" s="91"/>
      <c r="E563" s="92"/>
      <c r="F563" s="90"/>
      <c r="G563" s="93"/>
      <c r="H563" s="92"/>
      <c r="I563" s="94"/>
      <c r="J563" s="100"/>
      <c r="K563" s="101"/>
      <c r="L563" s="101"/>
      <c r="M563" s="101"/>
      <c r="N563" s="102"/>
      <c r="O563" s="103"/>
      <c r="P563" s="101"/>
      <c r="Q563" s="104"/>
      <c r="R563" s="103"/>
      <c r="S563" s="105"/>
      <c r="T563" s="106"/>
      <c r="U563" s="107"/>
      <c r="V563" s="107"/>
    </row>
    <row r="564" spans="2:22" s="88" customFormat="1" ht="12.75" x14ac:dyDescent="0.2">
      <c r="B564" s="89">
        <v>562</v>
      </c>
      <c r="C564" s="90"/>
      <c r="D564" s="91"/>
      <c r="E564" s="92"/>
      <c r="F564" s="90"/>
      <c r="G564" s="93"/>
      <c r="H564" s="92"/>
      <c r="I564" s="94"/>
      <c r="J564" s="100"/>
      <c r="K564" s="101"/>
      <c r="L564" s="101"/>
      <c r="M564" s="101"/>
      <c r="N564" s="102"/>
      <c r="O564" s="103"/>
      <c r="P564" s="101"/>
      <c r="Q564" s="104"/>
      <c r="R564" s="103"/>
      <c r="S564" s="105"/>
      <c r="T564" s="106"/>
      <c r="U564" s="107"/>
      <c r="V564" s="107"/>
    </row>
    <row r="565" spans="2:22" s="88" customFormat="1" ht="12.75" x14ac:dyDescent="0.2">
      <c r="B565" s="89">
        <v>563</v>
      </c>
      <c r="C565" s="90"/>
      <c r="D565" s="91"/>
      <c r="E565" s="92"/>
      <c r="F565" s="90"/>
      <c r="G565" s="93"/>
      <c r="H565" s="92"/>
      <c r="I565" s="94"/>
      <c r="J565" s="100"/>
      <c r="K565" s="101"/>
      <c r="L565" s="101"/>
      <c r="M565" s="101"/>
      <c r="N565" s="102"/>
      <c r="O565" s="103"/>
      <c r="P565" s="101"/>
      <c r="Q565" s="104"/>
      <c r="R565" s="103"/>
      <c r="S565" s="105"/>
      <c r="T565" s="106"/>
      <c r="U565" s="107"/>
      <c r="V565" s="107"/>
    </row>
    <row r="566" spans="2:22" s="88" customFormat="1" ht="12.75" x14ac:dyDescent="0.2">
      <c r="B566" s="89">
        <v>564</v>
      </c>
      <c r="C566" s="90"/>
      <c r="D566" s="91"/>
      <c r="E566" s="92"/>
      <c r="F566" s="90"/>
      <c r="G566" s="93"/>
      <c r="H566" s="92"/>
      <c r="I566" s="94"/>
      <c r="J566" s="100"/>
      <c r="K566" s="101"/>
      <c r="L566" s="101"/>
      <c r="M566" s="101"/>
      <c r="N566" s="102"/>
      <c r="O566" s="103"/>
      <c r="P566" s="101"/>
      <c r="Q566" s="104"/>
      <c r="R566" s="103"/>
      <c r="S566" s="105"/>
      <c r="T566" s="106"/>
      <c r="U566" s="107"/>
      <c r="V566" s="107"/>
    </row>
    <row r="567" spans="2:22" s="88" customFormat="1" ht="12.75" x14ac:dyDescent="0.2">
      <c r="B567" s="89">
        <v>565</v>
      </c>
      <c r="C567" s="90"/>
      <c r="D567" s="91"/>
      <c r="E567" s="92"/>
      <c r="F567" s="90"/>
      <c r="G567" s="93"/>
      <c r="H567" s="92"/>
      <c r="I567" s="94"/>
      <c r="J567" s="100"/>
      <c r="K567" s="101"/>
      <c r="L567" s="101"/>
      <c r="M567" s="101"/>
      <c r="N567" s="102"/>
      <c r="O567" s="103"/>
      <c r="P567" s="101"/>
      <c r="Q567" s="104"/>
      <c r="R567" s="103"/>
      <c r="S567" s="105"/>
      <c r="T567" s="106"/>
      <c r="U567" s="107"/>
      <c r="V567" s="107"/>
    </row>
    <row r="568" spans="2:22" s="88" customFormat="1" ht="12.75" x14ac:dyDescent="0.2">
      <c r="B568" s="89">
        <v>566</v>
      </c>
      <c r="C568" s="90"/>
      <c r="D568" s="91"/>
      <c r="E568" s="92"/>
      <c r="F568" s="90"/>
      <c r="G568" s="93"/>
      <c r="H568" s="92"/>
      <c r="I568" s="94"/>
      <c r="J568" s="100"/>
      <c r="K568" s="101"/>
      <c r="L568" s="101"/>
      <c r="M568" s="101"/>
      <c r="N568" s="102"/>
      <c r="O568" s="103"/>
      <c r="P568" s="101"/>
      <c r="Q568" s="104"/>
      <c r="R568" s="103"/>
      <c r="S568" s="105"/>
      <c r="T568" s="106"/>
      <c r="U568" s="107"/>
      <c r="V568" s="107"/>
    </row>
    <row r="569" spans="2:22" s="88" customFormat="1" ht="12.75" x14ac:dyDescent="0.2">
      <c r="B569" s="89">
        <v>567</v>
      </c>
      <c r="C569" s="90"/>
      <c r="D569" s="91"/>
      <c r="E569" s="92"/>
      <c r="F569" s="90"/>
      <c r="G569" s="93"/>
      <c r="H569" s="92"/>
      <c r="I569" s="94"/>
      <c r="J569" s="100"/>
      <c r="K569" s="101"/>
      <c r="L569" s="101"/>
      <c r="M569" s="101"/>
      <c r="N569" s="102"/>
      <c r="O569" s="103"/>
      <c r="P569" s="101"/>
      <c r="Q569" s="104"/>
      <c r="R569" s="103"/>
      <c r="S569" s="105"/>
      <c r="T569" s="106"/>
      <c r="U569" s="107"/>
      <c r="V569" s="107"/>
    </row>
    <row r="570" spans="2:22" s="88" customFormat="1" ht="12.75" x14ac:dyDescent="0.2">
      <c r="B570" s="89">
        <v>568</v>
      </c>
      <c r="C570" s="90"/>
      <c r="D570" s="91"/>
      <c r="E570" s="92"/>
      <c r="F570" s="90"/>
      <c r="G570" s="93"/>
      <c r="H570" s="92"/>
      <c r="I570" s="94"/>
      <c r="J570" s="100"/>
      <c r="K570" s="101"/>
      <c r="L570" s="101"/>
      <c r="M570" s="101"/>
      <c r="N570" s="102"/>
      <c r="O570" s="103"/>
      <c r="P570" s="101"/>
      <c r="Q570" s="104"/>
      <c r="R570" s="103"/>
      <c r="S570" s="105"/>
      <c r="T570" s="106"/>
      <c r="U570" s="107"/>
      <c r="V570" s="107"/>
    </row>
    <row r="571" spans="2:22" s="88" customFormat="1" ht="12.75" x14ac:dyDescent="0.2">
      <c r="B571" s="89">
        <v>569</v>
      </c>
      <c r="C571" s="90"/>
      <c r="D571" s="91"/>
      <c r="E571" s="92"/>
      <c r="F571" s="90"/>
      <c r="G571" s="93"/>
      <c r="H571" s="92"/>
      <c r="I571" s="94"/>
      <c r="J571" s="100"/>
      <c r="K571" s="101"/>
      <c r="L571" s="101"/>
      <c r="M571" s="101"/>
      <c r="N571" s="102"/>
      <c r="O571" s="103"/>
      <c r="P571" s="101"/>
      <c r="Q571" s="104"/>
      <c r="R571" s="103"/>
      <c r="S571" s="105"/>
      <c r="T571" s="106"/>
      <c r="U571" s="107"/>
      <c r="V571" s="107"/>
    </row>
    <row r="572" spans="2:22" s="88" customFormat="1" ht="12.75" x14ac:dyDescent="0.2">
      <c r="B572" s="89">
        <v>570</v>
      </c>
      <c r="C572" s="90"/>
      <c r="D572" s="91"/>
      <c r="E572" s="92"/>
      <c r="F572" s="90"/>
      <c r="G572" s="93"/>
      <c r="H572" s="92"/>
      <c r="I572" s="94"/>
      <c r="J572" s="100"/>
      <c r="K572" s="101"/>
      <c r="L572" s="101"/>
      <c r="M572" s="101"/>
      <c r="N572" s="102"/>
      <c r="O572" s="103"/>
      <c r="P572" s="101"/>
      <c r="Q572" s="104"/>
      <c r="R572" s="103"/>
      <c r="S572" s="105"/>
      <c r="T572" s="106"/>
      <c r="U572" s="107"/>
      <c r="V572" s="107"/>
    </row>
    <row r="573" spans="2:22" s="88" customFormat="1" ht="12.75" x14ac:dyDescent="0.2">
      <c r="B573" s="89">
        <v>571</v>
      </c>
      <c r="C573" s="90"/>
      <c r="D573" s="91"/>
      <c r="E573" s="92"/>
      <c r="F573" s="90"/>
      <c r="G573" s="93"/>
      <c r="H573" s="92"/>
      <c r="I573" s="94"/>
      <c r="J573" s="100"/>
      <c r="K573" s="101"/>
      <c r="L573" s="101"/>
      <c r="M573" s="101"/>
      <c r="N573" s="102"/>
      <c r="O573" s="103"/>
      <c r="P573" s="101"/>
      <c r="Q573" s="104"/>
      <c r="R573" s="103"/>
      <c r="S573" s="105"/>
      <c r="T573" s="106"/>
      <c r="U573" s="107"/>
      <c r="V573" s="107"/>
    </row>
    <row r="574" spans="2:22" s="88" customFormat="1" ht="12.75" x14ac:dyDescent="0.2">
      <c r="B574" s="89">
        <v>572</v>
      </c>
      <c r="C574" s="90"/>
      <c r="D574" s="91"/>
      <c r="E574" s="92"/>
      <c r="F574" s="90"/>
      <c r="G574" s="93"/>
      <c r="H574" s="92"/>
      <c r="I574" s="94"/>
      <c r="J574" s="100"/>
      <c r="K574" s="101"/>
      <c r="L574" s="101"/>
      <c r="M574" s="101"/>
      <c r="N574" s="102"/>
      <c r="O574" s="103"/>
      <c r="P574" s="101"/>
      <c r="Q574" s="104"/>
      <c r="R574" s="103"/>
      <c r="S574" s="105"/>
      <c r="T574" s="106"/>
      <c r="U574" s="107"/>
      <c r="V574" s="107"/>
    </row>
    <row r="575" spans="2:22" s="88" customFormat="1" ht="12.75" x14ac:dyDescent="0.2">
      <c r="B575" s="89">
        <v>573</v>
      </c>
      <c r="C575" s="90"/>
      <c r="D575" s="91"/>
      <c r="E575" s="92"/>
      <c r="F575" s="90"/>
      <c r="G575" s="93"/>
      <c r="H575" s="92"/>
      <c r="I575" s="94"/>
      <c r="J575" s="100"/>
      <c r="K575" s="101"/>
      <c r="L575" s="101"/>
      <c r="M575" s="101"/>
      <c r="N575" s="102"/>
      <c r="O575" s="103"/>
      <c r="P575" s="101"/>
      <c r="Q575" s="104"/>
      <c r="R575" s="103"/>
      <c r="S575" s="105"/>
      <c r="T575" s="106"/>
      <c r="U575" s="107"/>
      <c r="V575" s="107"/>
    </row>
    <row r="576" spans="2:22" s="88" customFormat="1" ht="12.75" x14ac:dyDescent="0.2">
      <c r="B576" s="89">
        <v>574</v>
      </c>
      <c r="C576" s="90"/>
      <c r="D576" s="91"/>
      <c r="E576" s="92"/>
      <c r="F576" s="90"/>
      <c r="G576" s="93"/>
      <c r="H576" s="92"/>
      <c r="I576" s="94"/>
      <c r="J576" s="100"/>
      <c r="K576" s="101"/>
      <c r="L576" s="101"/>
      <c r="M576" s="101"/>
      <c r="N576" s="102"/>
      <c r="O576" s="103"/>
      <c r="P576" s="101"/>
      <c r="Q576" s="104"/>
      <c r="R576" s="103"/>
      <c r="S576" s="105"/>
      <c r="T576" s="106"/>
      <c r="U576" s="107"/>
      <c r="V576" s="107"/>
    </row>
    <row r="577" spans="2:22" s="88" customFormat="1" ht="12.75" x14ac:dyDescent="0.2">
      <c r="B577" s="89">
        <v>575</v>
      </c>
      <c r="C577" s="90"/>
      <c r="D577" s="91"/>
      <c r="E577" s="92"/>
      <c r="F577" s="90"/>
      <c r="G577" s="93"/>
      <c r="H577" s="92"/>
      <c r="I577" s="94"/>
      <c r="J577" s="100"/>
      <c r="K577" s="101"/>
      <c r="L577" s="101"/>
      <c r="M577" s="101"/>
      <c r="N577" s="102"/>
      <c r="O577" s="103"/>
      <c r="P577" s="101"/>
      <c r="Q577" s="104"/>
      <c r="R577" s="103"/>
      <c r="S577" s="105"/>
      <c r="T577" s="106"/>
      <c r="U577" s="107"/>
      <c r="V577" s="107"/>
    </row>
    <row r="578" spans="2:22" s="88" customFormat="1" ht="12.75" x14ac:dyDescent="0.2">
      <c r="B578" s="89">
        <v>576</v>
      </c>
      <c r="C578" s="90"/>
      <c r="D578" s="91"/>
      <c r="E578" s="92"/>
      <c r="F578" s="90"/>
      <c r="G578" s="93"/>
      <c r="H578" s="92"/>
      <c r="I578" s="94"/>
      <c r="J578" s="100"/>
      <c r="K578" s="101"/>
      <c r="L578" s="101"/>
      <c r="M578" s="101"/>
      <c r="N578" s="102"/>
      <c r="O578" s="103"/>
      <c r="P578" s="101"/>
      <c r="Q578" s="104"/>
      <c r="R578" s="103"/>
      <c r="S578" s="105"/>
      <c r="T578" s="106"/>
      <c r="U578" s="107"/>
      <c r="V578" s="107"/>
    </row>
    <row r="579" spans="2:22" s="88" customFormat="1" ht="12.75" x14ac:dyDescent="0.2">
      <c r="B579" s="89">
        <v>577</v>
      </c>
      <c r="C579" s="90"/>
      <c r="D579" s="91"/>
      <c r="E579" s="92"/>
      <c r="F579" s="90"/>
      <c r="G579" s="93"/>
      <c r="H579" s="92"/>
      <c r="I579" s="94"/>
      <c r="J579" s="100"/>
      <c r="K579" s="101"/>
      <c r="L579" s="101"/>
      <c r="M579" s="101"/>
      <c r="N579" s="102"/>
      <c r="O579" s="103"/>
      <c r="P579" s="101"/>
      <c r="Q579" s="104"/>
      <c r="R579" s="103"/>
      <c r="S579" s="105"/>
      <c r="T579" s="106"/>
      <c r="U579" s="107"/>
      <c r="V579" s="107"/>
    </row>
    <row r="580" spans="2:22" s="88" customFormat="1" ht="12.75" x14ac:dyDescent="0.2">
      <c r="B580" s="89">
        <v>578</v>
      </c>
      <c r="C580" s="90"/>
      <c r="D580" s="91"/>
      <c r="E580" s="92"/>
      <c r="F580" s="90"/>
      <c r="G580" s="93"/>
      <c r="H580" s="92"/>
      <c r="I580" s="94"/>
      <c r="J580" s="100"/>
      <c r="K580" s="101"/>
      <c r="L580" s="101"/>
      <c r="M580" s="101"/>
      <c r="N580" s="102"/>
      <c r="O580" s="103"/>
      <c r="P580" s="101"/>
      <c r="Q580" s="104"/>
      <c r="R580" s="103"/>
      <c r="S580" s="105"/>
      <c r="T580" s="106"/>
      <c r="U580" s="107"/>
      <c r="V580" s="107"/>
    </row>
    <row r="581" spans="2:22" s="88" customFormat="1" ht="12.75" x14ac:dyDescent="0.2">
      <c r="B581" s="89">
        <v>579</v>
      </c>
      <c r="C581" s="90"/>
      <c r="D581" s="91"/>
      <c r="E581" s="92"/>
      <c r="F581" s="90"/>
      <c r="G581" s="93"/>
      <c r="H581" s="92"/>
      <c r="I581" s="94"/>
      <c r="J581" s="100"/>
      <c r="K581" s="101"/>
      <c r="L581" s="101"/>
      <c r="M581" s="101"/>
      <c r="N581" s="102"/>
      <c r="O581" s="103"/>
      <c r="P581" s="101"/>
      <c r="Q581" s="104"/>
      <c r="R581" s="103"/>
      <c r="S581" s="105"/>
      <c r="T581" s="106"/>
      <c r="U581" s="107"/>
      <c r="V581" s="107"/>
    </row>
    <row r="582" spans="2:22" s="88" customFormat="1" ht="12.75" x14ac:dyDescent="0.2">
      <c r="B582" s="89">
        <v>580</v>
      </c>
      <c r="C582" s="90"/>
      <c r="D582" s="91"/>
      <c r="E582" s="92"/>
      <c r="F582" s="90"/>
      <c r="G582" s="93"/>
      <c r="H582" s="92"/>
      <c r="I582" s="94"/>
      <c r="J582" s="100"/>
      <c r="K582" s="101"/>
      <c r="L582" s="101"/>
      <c r="M582" s="101"/>
      <c r="N582" s="102"/>
      <c r="O582" s="103"/>
      <c r="P582" s="101"/>
      <c r="Q582" s="104"/>
      <c r="R582" s="103"/>
      <c r="S582" s="105"/>
      <c r="T582" s="106"/>
      <c r="U582" s="107"/>
      <c r="V582" s="107"/>
    </row>
    <row r="583" spans="2:22" s="88" customFormat="1" ht="12.75" x14ac:dyDescent="0.2">
      <c r="B583" s="89">
        <v>581</v>
      </c>
      <c r="C583" s="90"/>
      <c r="D583" s="91"/>
      <c r="E583" s="92"/>
      <c r="F583" s="90"/>
      <c r="G583" s="93"/>
      <c r="H583" s="92"/>
      <c r="I583" s="94"/>
      <c r="J583" s="100"/>
      <c r="K583" s="101"/>
      <c r="L583" s="101"/>
      <c r="M583" s="101"/>
      <c r="N583" s="102"/>
      <c r="O583" s="103"/>
      <c r="P583" s="101"/>
      <c r="Q583" s="104"/>
      <c r="R583" s="103"/>
      <c r="S583" s="105"/>
      <c r="T583" s="106"/>
      <c r="U583" s="107"/>
      <c r="V583" s="107"/>
    </row>
    <row r="584" spans="2:22" s="88" customFormat="1" ht="12.75" x14ac:dyDescent="0.2">
      <c r="B584" s="89">
        <v>582</v>
      </c>
      <c r="C584" s="90"/>
      <c r="D584" s="91"/>
      <c r="E584" s="92"/>
      <c r="F584" s="90"/>
      <c r="G584" s="93"/>
      <c r="H584" s="92"/>
      <c r="I584" s="94"/>
      <c r="J584" s="100"/>
      <c r="K584" s="101"/>
      <c r="L584" s="101"/>
      <c r="M584" s="101"/>
      <c r="N584" s="102"/>
      <c r="O584" s="103"/>
      <c r="P584" s="101"/>
      <c r="Q584" s="104"/>
      <c r="R584" s="103"/>
      <c r="S584" s="105"/>
      <c r="T584" s="106"/>
      <c r="U584" s="107"/>
      <c r="V584" s="107"/>
    </row>
    <row r="585" spans="2:22" s="88" customFormat="1" ht="12.75" x14ac:dyDescent="0.2">
      <c r="B585" s="89">
        <v>583</v>
      </c>
      <c r="C585" s="90"/>
      <c r="D585" s="91"/>
      <c r="E585" s="92"/>
      <c r="F585" s="90"/>
      <c r="G585" s="93"/>
      <c r="H585" s="92"/>
      <c r="I585" s="94"/>
      <c r="J585" s="100"/>
      <c r="K585" s="101"/>
      <c r="L585" s="101"/>
      <c r="M585" s="101"/>
      <c r="N585" s="102"/>
      <c r="O585" s="103"/>
      <c r="P585" s="101"/>
      <c r="Q585" s="104"/>
      <c r="R585" s="103"/>
      <c r="S585" s="105"/>
      <c r="T585" s="106"/>
      <c r="U585" s="107"/>
      <c r="V585" s="107"/>
    </row>
    <row r="586" spans="2:22" s="88" customFormat="1" ht="12.75" x14ac:dyDescent="0.2">
      <c r="B586" s="89">
        <v>584</v>
      </c>
      <c r="C586" s="90"/>
      <c r="D586" s="91"/>
      <c r="E586" s="92"/>
      <c r="F586" s="90"/>
      <c r="G586" s="93"/>
      <c r="H586" s="92"/>
      <c r="I586" s="94"/>
      <c r="J586" s="100"/>
      <c r="K586" s="101"/>
      <c r="L586" s="101"/>
      <c r="M586" s="101"/>
      <c r="N586" s="102"/>
      <c r="O586" s="103"/>
      <c r="P586" s="101"/>
      <c r="Q586" s="104"/>
      <c r="R586" s="103"/>
      <c r="S586" s="105"/>
      <c r="T586" s="106"/>
      <c r="U586" s="107"/>
      <c r="V586" s="107"/>
    </row>
    <row r="587" spans="2:22" s="88" customFormat="1" ht="12.75" x14ac:dyDescent="0.2">
      <c r="B587" s="89">
        <v>585</v>
      </c>
      <c r="C587" s="90"/>
      <c r="D587" s="91"/>
      <c r="E587" s="92"/>
      <c r="F587" s="90"/>
      <c r="G587" s="93"/>
      <c r="H587" s="92"/>
      <c r="I587" s="94"/>
      <c r="J587" s="100"/>
      <c r="K587" s="101"/>
      <c r="L587" s="101"/>
      <c r="M587" s="101"/>
      <c r="N587" s="102"/>
      <c r="O587" s="103"/>
      <c r="P587" s="101"/>
      <c r="Q587" s="104"/>
      <c r="R587" s="103"/>
      <c r="S587" s="105"/>
      <c r="T587" s="106"/>
      <c r="U587" s="107"/>
      <c r="V587" s="107"/>
    </row>
    <row r="588" spans="2:22" s="88" customFormat="1" ht="12.75" x14ac:dyDescent="0.2">
      <c r="B588" s="89">
        <v>586</v>
      </c>
      <c r="C588" s="90"/>
      <c r="D588" s="91"/>
      <c r="E588" s="92"/>
      <c r="F588" s="90"/>
      <c r="G588" s="93"/>
      <c r="H588" s="92"/>
      <c r="I588" s="94"/>
      <c r="J588" s="100"/>
      <c r="K588" s="101"/>
      <c r="L588" s="101"/>
      <c r="M588" s="101"/>
      <c r="N588" s="102"/>
      <c r="O588" s="103"/>
      <c r="P588" s="101"/>
      <c r="Q588" s="104"/>
      <c r="R588" s="103"/>
      <c r="S588" s="105"/>
      <c r="T588" s="106"/>
      <c r="U588" s="107"/>
      <c r="V588" s="107"/>
    </row>
    <row r="589" spans="2:22" s="88" customFormat="1" ht="12.75" x14ac:dyDescent="0.2">
      <c r="B589" s="89">
        <v>587</v>
      </c>
      <c r="C589" s="90"/>
      <c r="D589" s="91"/>
      <c r="E589" s="92"/>
      <c r="F589" s="90"/>
      <c r="G589" s="93"/>
      <c r="H589" s="92"/>
      <c r="I589" s="94"/>
      <c r="J589" s="100"/>
      <c r="K589" s="101"/>
      <c r="L589" s="101"/>
      <c r="M589" s="101"/>
      <c r="N589" s="102"/>
      <c r="O589" s="103"/>
      <c r="P589" s="101"/>
      <c r="Q589" s="104"/>
      <c r="R589" s="103"/>
      <c r="S589" s="105"/>
      <c r="T589" s="106"/>
      <c r="U589" s="107"/>
      <c r="V589" s="107"/>
    </row>
    <row r="590" spans="2:22" s="88" customFormat="1" ht="12.75" x14ac:dyDescent="0.2">
      <c r="B590" s="89">
        <v>588</v>
      </c>
      <c r="C590" s="90"/>
      <c r="D590" s="91"/>
      <c r="E590" s="92"/>
      <c r="F590" s="90"/>
      <c r="G590" s="93"/>
      <c r="H590" s="92"/>
      <c r="I590" s="94"/>
      <c r="J590" s="100"/>
      <c r="K590" s="101"/>
      <c r="L590" s="101"/>
      <c r="M590" s="101"/>
      <c r="N590" s="102"/>
      <c r="O590" s="103"/>
      <c r="P590" s="101"/>
      <c r="Q590" s="104"/>
      <c r="R590" s="103"/>
      <c r="S590" s="105"/>
      <c r="T590" s="106"/>
      <c r="U590" s="107"/>
      <c r="V590" s="107"/>
    </row>
    <row r="591" spans="2:22" s="88" customFormat="1" ht="12.75" x14ac:dyDescent="0.2">
      <c r="B591" s="89">
        <v>589</v>
      </c>
      <c r="C591" s="90"/>
      <c r="D591" s="91"/>
      <c r="E591" s="92"/>
      <c r="F591" s="90"/>
      <c r="G591" s="93"/>
      <c r="H591" s="92"/>
      <c r="I591" s="94"/>
      <c r="J591" s="100"/>
      <c r="K591" s="101"/>
      <c r="L591" s="101"/>
      <c r="M591" s="101"/>
      <c r="N591" s="102"/>
      <c r="O591" s="103"/>
      <c r="P591" s="101"/>
      <c r="Q591" s="104"/>
      <c r="R591" s="103"/>
      <c r="S591" s="105"/>
      <c r="T591" s="106"/>
      <c r="U591" s="107"/>
      <c r="V591" s="107"/>
    </row>
    <row r="592" spans="2:22" s="88" customFormat="1" ht="12.75" x14ac:dyDescent="0.2">
      <c r="B592" s="89">
        <v>590</v>
      </c>
      <c r="C592" s="90"/>
      <c r="D592" s="91"/>
      <c r="E592" s="92"/>
      <c r="F592" s="90"/>
      <c r="G592" s="93"/>
      <c r="H592" s="92"/>
      <c r="I592" s="94"/>
      <c r="J592" s="100"/>
      <c r="K592" s="101"/>
      <c r="L592" s="101"/>
      <c r="M592" s="101"/>
      <c r="N592" s="102"/>
      <c r="O592" s="103"/>
      <c r="P592" s="101"/>
      <c r="Q592" s="104"/>
      <c r="R592" s="103"/>
      <c r="S592" s="105"/>
      <c r="T592" s="106"/>
      <c r="U592" s="107"/>
      <c r="V592" s="107"/>
    </row>
    <row r="593" spans="2:22" s="88" customFormat="1" ht="12.75" x14ac:dyDescent="0.2">
      <c r="B593" s="89">
        <v>591</v>
      </c>
      <c r="C593" s="90"/>
      <c r="D593" s="91"/>
      <c r="E593" s="92"/>
      <c r="F593" s="90"/>
      <c r="G593" s="93"/>
      <c r="H593" s="92"/>
      <c r="I593" s="94"/>
      <c r="J593" s="100"/>
      <c r="K593" s="101"/>
      <c r="L593" s="101"/>
      <c r="M593" s="101"/>
      <c r="N593" s="102"/>
      <c r="O593" s="103"/>
      <c r="P593" s="101"/>
      <c r="Q593" s="104"/>
      <c r="R593" s="103"/>
      <c r="S593" s="105"/>
      <c r="T593" s="106"/>
      <c r="U593" s="107"/>
      <c r="V593" s="107"/>
    </row>
    <row r="594" spans="2:22" s="88" customFormat="1" ht="12.75" x14ac:dyDescent="0.2">
      <c r="B594" s="89">
        <v>592</v>
      </c>
      <c r="C594" s="90"/>
      <c r="D594" s="91"/>
      <c r="E594" s="92"/>
      <c r="F594" s="90"/>
      <c r="G594" s="93"/>
      <c r="H594" s="92"/>
      <c r="I594" s="94"/>
      <c r="J594" s="100"/>
      <c r="K594" s="101"/>
      <c r="L594" s="101"/>
      <c r="M594" s="101"/>
      <c r="N594" s="102"/>
      <c r="O594" s="103"/>
      <c r="P594" s="101"/>
      <c r="Q594" s="104"/>
      <c r="R594" s="103"/>
      <c r="S594" s="105"/>
      <c r="T594" s="106"/>
      <c r="U594" s="107"/>
      <c r="V594" s="107"/>
    </row>
    <row r="595" spans="2:22" s="88" customFormat="1" ht="12.75" x14ac:dyDescent="0.2">
      <c r="B595" s="89">
        <v>593</v>
      </c>
      <c r="C595" s="90"/>
      <c r="D595" s="91"/>
      <c r="E595" s="92"/>
      <c r="F595" s="90"/>
      <c r="G595" s="93"/>
      <c r="H595" s="92"/>
      <c r="I595" s="94"/>
      <c r="J595" s="100"/>
      <c r="K595" s="101"/>
      <c r="L595" s="101"/>
      <c r="M595" s="101"/>
      <c r="N595" s="102"/>
      <c r="O595" s="103"/>
      <c r="P595" s="101"/>
      <c r="Q595" s="104"/>
      <c r="R595" s="103"/>
      <c r="S595" s="105"/>
      <c r="T595" s="106"/>
      <c r="U595" s="107"/>
      <c r="V595" s="107"/>
    </row>
    <row r="596" spans="2:22" s="88" customFormat="1" ht="12.75" x14ac:dyDescent="0.2">
      <c r="B596" s="89">
        <v>594</v>
      </c>
      <c r="C596" s="90"/>
      <c r="D596" s="91"/>
      <c r="E596" s="92"/>
      <c r="F596" s="90"/>
      <c r="G596" s="93"/>
      <c r="H596" s="92"/>
      <c r="I596" s="94"/>
      <c r="J596" s="100"/>
      <c r="K596" s="101"/>
      <c r="L596" s="101"/>
      <c r="M596" s="101"/>
      <c r="N596" s="102"/>
      <c r="O596" s="103"/>
      <c r="P596" s="101"/>
      <c r="Q596" s="104"/>
      <c r="R596" s="103"/>
      <c r="S596" s="105"/>
      <c r="T596" s="106"/>
      <c r="U596" s="107"/>
      <c r="V596" s="107"/>
    </row>
    <row r="597" spans="2:22" s="88" customFormat="1" ht="12.75" x14ac:dyDescent="0.2">
      <c r="B597" s="89">
        <v>595</v>
      </c>
      <c r="C597" s="90"/>
      <c r="D597" s="91"/>
      <c r="E597" s="92"/>
      <c r="F597" s="90"/>
      <c r="G597" s="93"/>
      <c r="H597" s="92"/>
      <c r="I597" s="94"/>
      <c r="J597" s="100"/>
      <c r="K597" s="101"/>
      <c r="L597" s="101"/>
      <c r="M597" s="101"/>
      <c r="N597" s="102"/>
      <c r="O597" s="103"/>
      <c r="P597" s="101"/>
      <c r="Q597" s="104"/>
      <c r="R597" s="103"/>
      <c r="S597" s="105"/>
      <c r="T597" s="106"/>
      <c r="U597" s="107"/>
      <c r="V597" s="107"/>
    </row>
    <row r="598" spans="2:22" s="88" customFormat="1" ht="12.75" x14ac:dyDescent="0.2">
      <c r="B598" s="89">
        <v>596</v>
      </c>
      <c r="C598" s="90"/>
      <c r="D598" s="91"/>
      <c r="E598" s="92"/>
      <c r="F598" s="90"/>
      <c r="G598" s="93"/>
      <c r="H598" s="92"/>
      <c r="I598" s="94"/>
      <c r="J598" s="100"/>
      <c r="K598" s="101"/>
      <c r="L598" s="101"/>
      <c r="M598" s="101"/>
      <c r="N598" s="102"/>
      <c r="O598" s="103"/>
      <c r="P598" s="101"/>
      <c r="Q598" s="104"/>
      <c r="R598" s="103"/>
      <c r="S598" s="105"/>
      <c r="T598" s="106"/>
      <c r="U598" s="107"/>
      <c r="V598" s="107"/>
    </row>
    <row r="599" spans="2:22" s="88" customFormat="1" ht="12.75" x14ac:dyDescent="0.2">
      <c r="B599" s="89">
        <v>597</v>
      </c>
      <c r="C599" s="90"/>
      <c r="D599" s="91"/>
      <c r="E599" s="92"/>
      <c r="F599" s="90"/>
      <c r="G599" s="93"/>
      <c r="H599" s="92"/>
      <c r="I599" s="94"/>
      <c r="J599" s="100"/>
      <c r="K599" s="101"/>
      <c r="L599" s="101"/>
      <c r="M599" s="101"/>
      <c r="N599" s="102"/>
      <c r="O599" s="103"/>
      <c r="P599" s="101"/>
      <c r="Q599" s="104"/>
      <c r="R599" s="103"/>
      <c r="S599" s="105"/>
      <c r="T599" s="106"/>
      <c r="U599" s="107"/>
      <c r="V599" s="107"/>
    </row>
    <row r="600" spans="2:22" s="88" customFormat="1" ht="12.75" x14ac:dyDescent="0.2">
      <c r="B600" s="89">
        <v>598</v>
      </c>
      <c r="C600" s="90"/>
      <c r="D600" s="91"/>
      <c r="E600" s="92"/>
      <c r="F600" s="90"/>
      <c r="G600" s="93"/>
      <c r="H600" s="92"/>
      <c r="I600" s="94"/>
      <c r="J600" s="100"/>
      <c r="K600" s="101"/>
      <c r="L600" s="101"/>
      <c r="M600" s="101"/>
      <c r="N600" s="102"/>
      <c r="O600" s="103"/>
      <c r="P600" s="101"/>
      <c r="Q600" s="104"/>
      <c r="R600" s="103"/>
      <c r="S600" s="105"/>
      <c r="T600" s="106"/>
      <c r="U600" s="107"/>
      <c r="V600" s="107"/>
    </row>
    <row r="601" spans="2:22" s="88" customFormat="1" ht="12.75" x14ac:dyDescent="0.2">
      <c r="B601" s="89">
        <v>599</v>
      </c>
      <c r="C601" s="90"/>
      <c r="D601" s="91"/>
      <c r="E601" s="92"/>
      <c r="F601" s="90"/>
      <c r="G601" s="93"/>
      <c r="H601" s="92"/>
      <c r="I601" s="94"/>
      <c r="J601" s="100"/>
      <c r="K601" s="101"/>
      <c r="L601" s="101"/>
      <c r="M601" s="101"/>
      <c r="N601" s="102"/>
      <c r="O601" s="103"/>
      <c r="P601" s="101"/>
      <c r="Q601" s="104"/>
      <c r="R601" s="103"/>
      <c r="S601" s="105"/>
      <c r="T601" s="106"/>
      <c r="U601" s="107"/>
      <c r="V601" s="107"/>
    </row>
    <row r="602" spans="2:22" s="88" customFormat="1" ht="12.75" x14ac:dyDescent="0.2">
      <c r="B602" s="89">
        <v>600</v>
      </c>
      <c r="C602" s="90"/>
      <c r="D602" s="91"/>
      <c r="E602" s="92"/>
      <c r="F602" s="90"/>
      <c r="G602" s="93"/>
      <c r="H602" s="92"/>
      <c r="I602" s="94"/>
      <c r="J602" s="100"/>
      <c r="K602" s="101"/>
      <c r="L602" s="101"/>
      <c r="M602" s="101"/>
      <c r="N602" s="102"/>
      <c r="O602" s="103"/>
      <c r="P602" s="101"/>
      <c r="Q602" s="104"/>
      <c r="R602" s="103"/>
      <c r="S602" s="105"/>
      <c r="T602" s="106"/>
      <c r="U602" s="107"/>
      <c r="V602" s="107"/>
    </row>
    <row r="603" spans="2:22" s="88" customFormat="1" ht="12.75" x14ac:dyDescent="0.2">
      <c r="B603" s="89">
        <v>601</v>
      </c>
      <c r="C603" s="90"/>
      <c r="D603" s="91"/>
      <c r="E603" s="92"/>
      <c r="F603" s="90"/>
      <c r="G603" s="93"/>
      <c r="H603" s="92"/>
      <c r="I603" s="94"/>
      <c r="J603" s="100"/>
      <c r="K603" s="101"/>
      <c r="L603" s="101"/>
      <c r="M603" s="101"/>
      <c r="N603" s="102"/>
      <c r="O603" s="103"/>
      <c r="P603" s="101"/>
      <c r="Q603" s="104"/>
      <c r="R603" s="103"/>
      <c r="S603" s="105"/>
      <c r="T603" s="106"/>
      <c r="U603" s="107"/>
      <c r="V603" s="107"/>
    </row>
    <row r="604" spans="2:22" s="88" customFormat="1" ht="12.75" x14ac:dyDescent="0.2">
      <c r="B604" s="89">
        <v>602</v>
      </c>
      <c r="C604" s="90"/>
      <c r="D604" s="91"/>
      <c r="E604" s="92"/>
      <c r="F604" s="90"/>
      <c r="G604" s="93"/>
      <c r="H604" s="92"/>
      <c r="I604" s="94"/>
      <c r="J604" s="100"/>
      <c r="K604" s="101"/>
      <c r="L604" s="101"/>
      <c r="M604" s="101"/>
      <c r="N604" s="102"/>
      <c r="O604" s="103"/>
      <c r="P604" s="101"/>
      <c r="Q604" s="104"/>
      <c r="R604" s="103"/>
      <c r="S604" s="105"/>
      <c r="T604" s="106"/>
      <c r="U604" s="107"/>
      <c r="V604" s="107"/>
    </row>
    <row r="605" spans="2:22" s="88" customFormat="1" ht="12.75" x14ac:dyDescent="0.2">
      <c r="B605" s="89">
        <v>603</v>
      </c>
      <c r="C605" s="90"/>
      <c r="D605" s="91"/>
      <c r="E605" s="92"/>
      <c r="F605" s="90"/>
      <c r="G605" s="93"/>
      <c r="H605" s="92"/>
      <c r="I605" s="94"/>
      <c r="J605" s="100"/>
      <c r="K605" s="101"/>
      <c r="L605" s="101"/>
      <c r="M605" s="101"/>
      <c r="N605" s="102"/>
      <c r="O605" s="103"/>
      <c r="P605" s="101"/>
      <c r="Q605" s="104"/>
      <c r="R605" s="103"/>
      <c r="S605" s="105"/>
      <c r="T605" s="106"/>
      <c r="U605" s="107"/>
      <c r="V605" s="107"/>
    </row>
    <row r="606" spans="2:22" s="88" customFormat="1" ht="12.75" x14ac:dyDescent="0.2">
      <c r="B606" s="89">
        <v>604</v>
      </c>
      <c r="C606" s="90"/>
      <c r="D606" s="91"/>
      <c r="E606" s="92"/>
      <c r="F606" s="90"/>
      <c r="G606" s="93"/>
      <c r="H606" s="92"/>
      <c r="I606" s="94"/>
      <c r="J606" s="100"/>
      <c r="K606" s="101"/>
      <c r="L606" s="101"/>
      <c r="M606" s="101"/>
      <c r="N606" s="102"/>
      <c r="O606" s="103"/>
      <c r="P606" s="101"/>
      <c r="Q606" s="104"/>
      <c r="R606" s="103"/>
      <c r="S606" s="105"/>
      <c r="T606" s="106"/>
      <c r="U606" s="107"/>
      <c r="V606" s="107"/>
    </row>
    <row r="607" spans="2:22" s="88" customFormat="1" ht="12.75" x14ac:dyDescent="0.2">
      <c r="B607" s="89">
        <v>605</v>
      </c>
      <c r="C607" s="90"/>
      <c r="D607" s="91"/>
      <c r="E607" s="92"/>
      <c r="F607" s="90"/>
      <c r="G607" s="93"/>
      <c r="H607" s="92"/>
      <c r="I607" s="94"/>
      <c r="J607" s="100"/>
      <c r="K607" s="101"/>
      <c r="L607" s="101"/>
      <c r="M607" s="101"/>
      <c r="N607" s="102"/>
      <c r="O607" s="103"/>
      <c r="P607" s="101"/>
      <c r="Q607" s="104"/>
      <c r="R607" s="103"/>
      <c r="S607" s="105"/>
      <c r="T607" s="106"/>
      <c r="U607" s="107"/>
      <c r="V607" s="107"/>
    </row>
    <row r="608" spans="2:22" s="88" customFormat="1" ht="12.75" x14ac:dyDescent="0.2">
      <c r="B608" s="89">
        <v>606</v>
      </c>
      <c r="C608" s="90"/>
      <c r="D608" s="91"/>
      <c r="E608" s="92"/>
      <c r="F608" s="90"/>
      <c r="G608" s="93"/>
      <c r="H608" s="92"/>
      <c r="I608" s="94"/>
      <c r="J608" s="100"/>
      <c r="K608" s="101"/>
      <c r="L608" s="101"/>
      <c r="M608" s="101"/>
      <c r="N608" s="102"/>
      <c r="O608" s="103"/>
      <c r="P608" s="101"/>
      <c r="Q608" s="104"/>
      <c r="R608" s="103"/>
      <c r="S608" s="105"/>
      <c r="T608" s="106"/>
      <c r="U608" s="107"/>
      <c r="V608" s="107"/>
    </row>
    <row r="609" spans="2:22" s="88" customFormat="1" ht="12.75" x14ac:dyDescent="0.2">
      <c r="B609" s="89">
        <v>607</v>
      </c>
      <c r="C609" s="90"/>
      <c r="D609" s="91"/>
      <c r="E609" s="92"/>
      <c r="F609" s="90"/>
      <c r="G609" s="93"/>
      <c r="H609" s="92"/>
      <c r="I609" s="94"/>
      <c r="J609" s="100"/>
      <c r="K609" s="101"/>
      <c r="L609" s="101"/>
      <c r="M609" s="101"/>
      <c r="N609" s="102"/>
      <c r="O609" s="103"/>
      <c r="P609" s="101"/>
      <c r="Q609" s="104"/>
      <c r="R609" s="103"/>
      <c r="S609" s="105"/>
      <c r="T609" s="106"/>
      <c r="U609" s="107"/>
      <c r="V609" s="107"/>
    </row>
    <row r="610" spans="2:22" s="88" customFormat="1" ht="12.75" x14ac:dyDescent="0.2">
      <c r="B610" s="89">
        <v>608</v>
      </c>
      <c r="C610" s="90"/>
      <c r="D610" s="91"/>
      <c r="E610" s="92"/>
      <c r="F610" s="90"/>
      <c r="G610" s="93"/>
      <c r="H610" s="92"/>
      <c r="I610" s="94"/>
      <c r="J610" s="100"/>
      <c r="K610" s="101"/>
      <c r="L610" s="101"/>
      <c r="M610" s="101"/>
      <c r="N610" s="102"/>
      <c r="O610" s="103"/>
      <c r="P610" s="101"/>
      <c r="Q610" s="104"/>
      <c r="R610" s="103"/>
      <c r="S610" s="105"/>
      <c r="T610" s="106"/>
      <c r="U610" s="107"/>
      <c r="V610" s="107"/>
    </row>
    <row r="611" spans="2:22" s="88" customFormat="1" ht="12.75" x14ac:dyDescent="0.2">
      <c r="B611" s="89">
        <v>609</v>
      </c>
      <c r="C611" s="90"/>
      <c r="D611" s="91"/>
      <c r="E611" s="92"/>
      <c r="F611" s="90"/>
      <c r="G611" s="93"/>
      <c r="H611" s="92"/>
      <c r="I611" s="94"/>
      <c r="J611" s="100"/>
      <c r="K611" s="101"/>
      <c r="L611" s="101"/>
      <c r="M611" s="101"/>
      <c r="N611" s="102"/>
      <c r="O611" s="103"/>
      <c r="P611" s="101"/>
      <c r="Q611" s="104"/>
      <c r="R611" s="103"/>
      <c r="S611" s="105"/>
      <c r="T611" s="106"/>
      <c r="U611" s="107"/>
      <c r="V611" s="107"/>
    </row>
    <row r="612" spans="2:22" s="88" customFormat="1" ht="12.75" x14ac:dyDescent="0.2">
      <c r="B612" s="89">
        <v>610</v>
      </c>
      <c r="C612" s="90"/>
      <c r="D612" s="91"/>
      <c r="E612" s="92"/>
      <c r="F612" s="90"/>
      <c r="G612" s="93"/>
      <c r="H612" s="92"/>
      <c r="I612" s="94"/>
      <c r="J612" s="100"/>
      <c r="K612" s="101"/>
      <c r="L612" s="101"/>
      <c r="M612" s="101"/>
      <c r="N612" s="102"/>
      <c r="O612" s="103"/>
      <c r="P612" s="101"/>
      <c r="Q612" s="104"/>
      <c r="R612" s="103"/>
      <c r="S612" s="105"/>
      <c r="T612" s="106"/>
      <c r="U612" s="107"/>
      <c r="V612" s="107"/>
    </row>
    <row r="613" spans="2:22" s="88" customFormat="1" ht="12.75" x14ac:dyDescent="0.2">
      <c r="B613" s="89">
        <v>611</v>
      </c>
      <c r="C613" s="90"/>
      <c r="D613" s="91"/>
      <c r="E613" s="92"/>
      <c r="F613" s="90"/>
      <c r="G613" s="93"/>
      <c r="H613" s="92"/>
      <c r="I613" s="94"/>
      <c r="J613" s="100"/>
      <c r="K613" s="101"/>
      <c r="L613" s="101"/>
      <c r="M613" s="101"/>
      <c r="N613" s="102"/>
      <c r="O613" s="103"/>
      <c r="P613" s="101"/>
      <c r="Q613" s="104"/>
      <c r="R613" s="103"/>
      <c r="S613" s="105"/>
      <c r="T613" s="106"/>
      <c r="U613" s="107"/>
      <c r="V613" s="107"/>
    </row>
    <row r="614" spans="2:22" s="88" customFormat="1" ht="12.75" x14ac:dyDescent="0.2">
      <c r="B614" s="89">
        <v>612</v>
      </c>
      <c r="C614" s="90"/>
      <c r="D614" s="91"/>
      <c r="E614" s="92"/>
      <c r="F614" s="90"/>
      <c r="G614" s="93"/>
      <c r="H614" s="92"/>
      <c r="I614" s="94"/>
      <c r="J614" s="100"/>
      <c r="K614" s="101"/>
      <c r="L614" s="101"/>
      <c r="M614" s="101"/>
      <c r="N614" s="102"/>
      <c r="O614" s="103"/>
      <c r="P614" s="101"/>
      <c r="Q614" s="104"/>
      <c r="R614" s="103"/>
      <c r="S614" s="105"/>
      <c r="T614" s="106"/>
      <c r="U614" s="107"/>
      <c r="V614" s="107"/>
    </row>
    <row r="615" spans="2:22" s="88" customFormat="1" ht="12.75" x14ac:dyDescent="0.2">
      <c r="B615" s="89">
        <v>613</v>
      </c>
      <c r="C615" s="90"/>
      <c r="D615" s="91"/>
      <c r="E615" s="92"/>
      <c r="F615" s="90"/>
      <c r="G615" s="93"/>
      <c r="H615" s="92"/>
      <c r="I615" s="94"/>
      <c r="J615" s="100"/>
      <c r="K615" s="101"/>
      <c r="L615" s="101"/>
      <c r="M615" s="101"/>
      <c r="N615" s="102"/>
      <c r="O615" s="103"/>
      <c r="P615" s="101"/>
      <c r="Q615" s="104"/>
      <c r="R615" s="103"/>
      <c r="S615" s="105"/>
      <c r="T615" s="106"/>
      <c r="U615" s="107"/>
      <c r="V615" s="107"/>
    </row>
    <row r="616" spans="2:22" s="88" customFormat="1" ht="12.75" x14ac:dyDescent="0.2">
      <c r="B616" s="89">
        <v>614</v>
      </c>
      <c r="C616" s="90"/>
      <c r="D616" s="91"/>
      <c r="E616" s="92"/>
      <c r="F616" s="90"/>
      <c r="G616" s="93"/>
      <c r="H616" s="92"/>
      <c r="I616" s="94"/>
      <c r="J616" s="100"/>
      <c r="K616" s="101"/>
      <c r="L616" s="101"/>
      <c r="M616" s="101"/>
      <c r="N616" s="102"/>
      <c r="O616" s="103"/>
      <c r="P616" s="101"/>
      <c r="Q616" s="104"/>
      <c r="R616" s="103"/>
      <c r="S616" s="105"/>
      <c r="T616" s="106"/>
      <c r="U616" s="107"/>
      <c r="V616" s="107"/>
    </row>
    <row r="617" spans="2:22" s="88" customFormat="1" ht="12.75" x14ac:dyDescent="0.2">
      <c r="B617" s="89">
        <v>615</v>
      </c>
      <c r="C617" s="90"/>
      <c r="D617" s="91"/>
      <c r="E617" s="92"/>
      <c r="F617" s="90"/>
      <c r="G617" s="93"/>
      <c r="H617" s="92"/>
      <c r="I617" s="94"/>
      <c r="J617" s="100"/>
      <c r="K617" s="101"/>
      <c r="L617" s="101"/>
      <c r="M617" s="101"/>
      <c r="N617" s="102"/>
      <c r="O617" s="103"/>
      <c r="P617" s="101"/>
      <c r="Q617" s="104"/>
      <c r="R617" s="103"/>
      <c r="S617" s="105"/>
      <c r="T617" s="106"/>
      <c r="U617" s="107"/>
      <c r="V617" s="107"/>
    </row>
    <row r="618" spans="2:22" s="88" customFormat="1" ht="12.75" x14ac:dyDescent="0.2">
      <c r="B618" s="89">
        <v>616</v>
      </c>
      <c r="C618" s="90"/>
      <c r="D618" s="91"/>
      <c r="E618" s="92"/>
      <c r="F618" s="90"/>
      <c r="G618" s="93"/>
      <c r="H618" s="92"/>
      <c r="I618" s="94"/>
      <c r="J618" s="100"/>
      <c r="K618" s="101"/>
      <c r="L618" s="101"/>
      <c r="M618" s="101"/>
      <c r="N618" s="102"/>
      <c r="O618" s="103"/>
      <c r="P618" s="101"/>
      <c r="Q618" s="104"/>
      <c r="R618" s="103"/>
      <c r="S618" s="105"/>
      <c r="T618" s="106"/>
      <c r="U618" s="107"/>
      <c r="V618" s="107"/>
    </row>
    <row r="619" spans="2:22" s="88" customFormat="1" ht="12.75" x14ac:dyDescent="0.2">
      <c r="B619" s="89">
        <v>617</v>
      </c>
      <c r="C619" s="90"/>
      <c r="D619" s="91"/>
      <c r="E619" s="92"/>
      <c r="F619" s="90"/>
      <c r="G619" s="93"/>
      <c r="H619" s="92"/>
      <c r="I619" s="94"/>
      <c r="J619" s="100"/>
      <c r="K619" s="101"/>
      <c r="L619" s="101"/>
      <c r="M619" s="101"/>
      <c r="N619" s="102"/>
      <c r="O619" s="103"/>
      <c r="P619" s="101"/>
      <c r="Q619" s="104"/>
      <c r="R619" s="103"/>
      <c r="S619" s="105"/>
      <c r="T619" s="106"/>
      <c r="U619" s="107"/>
      <c r="V619" s="107"/>
    </row>
    <row r="620" spans="2:22" s="88" customFormat="1" ht="12.75" x14ac:dyDescent="0.2">
      <c r="B620" s="89">
        <v>618</v>
      </c>
      <c r="C620" s="90"/>
      <c r="D620" s="91"/>
      <c r="E620" s="92"/>
      <c r="F620" s="90"/>
      <c r="G620" s="93"/>
      <c r="H620" s="92"/>
      <c r="I620" s="94"/>
      <c r="J620" s="100"/>
      <c r="K620" s="101"/>
      <c r="L620" s="101"/>
      <c r="M620" s="101"/>
      <c r="N620" s="102"/>
      <c r="O620" s="103"/>
      <c r="P620" s="101"/>
      <c r="Q620" s="104"/>
      <c r="R620" s="103"/>
      <c r="S620" s="105"/>
      <c r="T620" s="106"/>
      <c r="U620" s="107"/>
      <c r="V620" s="107"/>
    </row>
    <row r="621" spans="2:22" s="88" customFormat="1" ht="12.75" x14ac:dyDescent="0.2">
      <c r="B621" s="89">
        <v>619</v>
      </c>
      <c r="C621" s="90"/>
      <c r="D621" s="91"/>
      <c r="E621" s="92"/>
      <c r="F621" s="90"/>
      <c r="G621" s="93"/>
      <c r="H621" s="92"/>
      <c r="I621" s="94"/>
      <c r="J621" s="100"/>
      <c r="K621" s="101"/>
      <c r="L621" s="101"/>
      <c r="M621" s="101"/>
      <c r="N621" s="102"/>
      <c r="O621" s="103"/>
      <c r="P621" s="101"/>
      <c r="Q621" s="104"/>
      <c r="R621" s="103"/>
      <c r="S621" s="105"/>
      <c r="T621" s="106"/>
      <c r="U621" s="107"/>
      <c r="V621" s="107"/>
    </row>
    <row r="622" spans="2:22" s="88" customFormat="1" ht="12.75" x14ac:dyDescent="0.2">
      <c r="B622" s="89">
        <v>620</v>
      </c>
      <c r="C622" s="90"/>
      <c r="D622" s="91"/>
      <c r="E622" s="92"/>
      <c r="F622" s="90"/>
      <c r="G622" s="93"/>
      <c r="H622" s="92"/>
      <c r="I622" s="94"/>
      <c r="J622" s="100"/>
      <c r="K622" s="101"/>
      <c r="L622" s="101"/>
      <c r="M622" s="101"/>
      <c r="N622" s="102"/>
      <c r="O622" s="103"/>
      <c r="P622" s="101"/>
      <c r="Q622" s="104"/>
      <c r="R622" s="103"/>
      <c r="S622" s="105"/>
      <c r="T622" s="106"/>
      <c r="U622" s="107"/>
      <c r="V622" s="107"/>
    </row>
    <row r="623" spans="2:22" s="88" customFormat="1" ht="12.75" x14ac:dyDescent="0.2">
      <c r="B623" s="89">
        <v>621</v>
      </c>
      <c r="C623" s="90"/>
      <c r="D623" s="91"/>
      <c r="E623" s="92"/>
      <c r="F623" s="90"/>
      <c r="G623" s="93"/>
      <c r="H623" s="92"/>
      <c r="I623" s="94"/>
      <c r="J623" s="100"/>
      <c r="K623" s="101"/>
      <c r="L623" s="101"/>
      <c r="M623" s="101"/>
      <c r="N623" s="102"/>
      <c r="O623" s="103"/>
      <c r="P623" s="101"/>
      <c r="Q623" s="104"/>
      <c r="R623" s="103"/>
      <c r="S623" s="105"/>
      <c r="T623" s="106"/>
      <c r="U623" s="107"/>
      <c r="V623" s="107"/>
    </row>
    <row r="624" spans="2:22" s="88" customFormat="1" ht="12.75" x14ac:dyDescent="0.2">
      <c r="B624" s="89">
        <v>622</v>
      </c>
      <c r="C624" s="90"/>
      <c r="D624" s="91"/>
      <c r="E624" s="92"/>
      <c r="F624" s="90"/>
      <c r="G624" s="93"/>
      <c r="H624" s="92"/>
      <c r="I624" s="94"/>
      <c r="J624" s="100"/>
      <c r="K624" s="101"/>
      <c r="L624" s="101"/>
      <c r="M624" s="101"/>
      <c r="N624" s="102"/>
      <c r="O624" s="103"/>
      <c r="P624" s="101"/>
      <c r="Q624" s="104"/>
      <c r="R624" s="103"/>
      <c r="S624" s="105"/>
      <c r="T624" s="106"/>
      <c r="U624" s="107"/>
      <c r="V624" s="107"/>
    </row>
    <row r="625" spans="2:22" s="88" customFormat="1" ht="12.75" x14ac:dyDescent="0.2">
      <c r="B625" s="89">
        <v>623</v>
      </c>
      <c r="C625" s="90"/>
      <c r="D625" s="91"/>
      <c r="E625" s="92"/>
      <c r="F625" s="90"/>
      <c r="G625" s="93"/>
      <c r="H625" s="92"/>
      <c r="I625" s="94"/>
      <c r="J625" s="100"/>
      <c r="K625" s="101"/>
      <c r="L625" s="101"/>
      <c r="M625" s="101"/>
      <c r="N625" s="102"/>
      <c r="O625" s="103"/>
      <c r="P625" s="101"/>
      <c r="Q625" s="104"/>
      <c r="R625" s="103"/>
      <c r="S625" s="105"/>
      <c r="T625" s="106"/>
      <c r="U625" s="107"/>
      <c r="V625" s="107"/>
    </row>
    <row r="626" spans="2:22" s="88" customFormat="1" ht="12.75" x14ac:dyDescent="0.2">
      <c r="B626" s="89">
        <v>624</v>
      </c>
      <c r="C626" s="90"/>
      <c r="D626" s="91"/>
      <c r="E626" s="92"/>
      <c r="F626" s="90"/>
      <c r="G626" s="93"/>
      <c r="H626" s="92"/>
      <c r="I626" s="94"/>
      <c r="J626" s="100"/>
      <c r="K626" s="101"/>
      <c r="L626" s="101"/>
      <c r="M626" s="101"/>
      <c r="N626" s="102"/>
      <c r="O626" s="103"/>
      <c r="P626" s="101"/>
      <c r="Q626" s="104"/>
      <c r="R626" s="103"/>
      <c r="S626" s="105"/>
      <c r="T626" s="106"/>
      <c r="U626" s="107"/>
      <c r="V626" s="107"/>
    </row>
    <row r="627" spans="2:22" s="88" customFormat="1" ht="12.75" x14ac:dyDescent="0.2">
      <c r="B627" s="89">
        <v>625</v>
      </c>
      <c r="C627" s="90"/>
      <c r="D627" s="91"/>
      <c r="E627" s="92"/>
      <c r="F627" s="90"/>
      <c r="G627" s="93"/>
      <c r="H627" s="92"/>
      <c r="I627" s="94"/>
      <c r="J627" s="100"/>
      <c r="K627" s="101"/>
      <c r="L627" s="101"/>
      <c r="M627" s="101"/>
      <c r="N627" s="102"/>
      <c r="O627" s="103"/>
      <c r="P627" s="101"/>
      <c r="Q627" s="104"/>
      <c r="R627" s="103"/>
      <c r="S627" s="105"/>
      <c r="T627" s="106"/>
      <c r="U627" s="107"/>
      <c r="V627" s="107"/>
    </row>
    <row r="628" spans="2:22" s="88" customFormat="1" ht="12.75" x14ac:dyDescent="0.2">
      <c r="B628" s="89">
        <v>626</v>
      </c>
      <c r="C628" s="90"/>
      <c r="D628" s="91"/>
      <c r="E628" s="92"/>
      <c r="F628" s="90"/>
      <c r="G628" s="93"/>
      <c r="H628" s="92"/>
      <c r="I628" s="94"/>
      <c r="J628" s="100"/>
      <c r="K628" s="101"/>
      <c r="L628" s="101"/>
      <c r="M628" s="101"/>
      <c r="N628" s="102"/>
      <c r="O628" s="103"/>
      <c r="P628" s="101"/>
      <c r="Q628" s="104"/>
      <c r="R628" s="103"/>
      <c r="S628" s="105"/>
      <c r="T628" s="106"/>
      <c r="U628" s="107"/>
      <c r="V628" s="107"/>
    </row>
    <row r="629" spans="2:22" s="88" customFormat="1" ht="12.75" x14ac:dyDescent="0.2">
      <c r="B629" s="89">
        <v>627</v>
      </c>
      <c r="C629" s="90"/>
      <c r="D629" s="91"/>
      <c r="E629" s="92"/>
      <c r="F629" s="90"/>
      <c r="G629" s="93"/>
      <c r="H629" s="92"/>
      <c r="I629" s="94"/>
      <c r="J629" s="100"/>
      <c r="K629" s="101"/>
      <c r="L629" s="101"/>
      <c r="M629" s="101"/>
      <c r="N629" s="102"/>
      <c r="O629" s="103"/>
      <c r="P629" s="101"/>
      <c r="Q629" s="104"/>
      <c r="R629" s="103"/>
      <c r="S629" s="105"/>
      <c r="T629" s="106"/>
      <c r="U629" s="107"/>
      <c r="V629" s="107"/>
    </row>
    <row r="630" spans="2:22" s="88" customFormat="1" ht="12.75" x14ac:dyDescent="0.2">
      <c r="B630" s="89">
        <v>628</v>
      </c>
      <c r="C630" s="90"/>
      <c r="D630" s="91"/>
      <c r="E630" s="92"/>
      <c r="F630" s="90"/>
      <c r="G630" s="93"/>
      <c r="H630" s="92"/>
      <c r="I630" s="94"/>
      <c r="J630" s="100"/>
      <c r="K630" s="101"/>
      <c r="L630" s="101"/>
      <c r="M630" s="101"/>
      <c r="N630" s="102"/>
      <c r="O630" s="103"/>
      <c r="P630" s="101"/>
      <c r="Q630" s="104"/>
      <c r="R630" s="103"/>
      <c r="S630" s="105"/>
      <c r="T630" s="106"/>
      <c r="U630" s="107"/>
      <c r="V630" s="107"/>
    </row>
    <row r="631" spans="2:22" s="88" customFormat="1" ht="12.75" x14ac:dyDescent="0.2">
      <c r="B631" s="89">
        <v>629</v>
      </c>
      <c r="C631" s="90"/>
      <c r="D631" s="91"/>
      <c r="E631" s="92"/>
      <c r="F631" s="90"/>
      <c r="G631" s="93"/>
      <c r="H631" s="92"/>
      <c r="I631" s="94"/>
      <c r="J631" s="100"/>
      <c r="K631" s="101"/>
      <c r="L631" s="101"/>
      <c r="M631" s="101"/>
      <c r="N631" s="102"/>
      <c r="O631" s="103"/>
      <c r="P631" s="101"/>
      <c r="Q631" s="104"/>
      <c r="R631" s="103"/>
      <c r="S631" s="105"/>
      <c r="T631" s="106"/>
      <c r="U631" s="107"/>
      <c r="V631" s="107"/>
    </row>
    <row r="632" spans="2:22" s="88" customFormat="1" ht="12.75" x14ac:dyDescent="0.2">
      <c r="B632" s="89">
        <v>630</v>
      </c>
      <c r="C632" s="90"/>
      <c r="D632" s="91"/>
      <c r="E632" s="92"/>
      <c r="F632" s="90"/>
      <c r="G632" s="93"/>
      <c r="H632" s="92"/>
      <c r="I632" s="94"/>
      <c r="J632" s="100"/>
      <c r="K632" s="101"/>
      <c r="L632" s="101"/>
      <c r="M632" s="101"/>
      <c r="N632" s="102"/>
      <c r="O632" s="103"/>
      <c r="P632" s="101"/>
      <c r="Q632" s="104"/>
      <c r="R632" s="103"/>
      <c r="S632" s="105"/>
      <c r="T632" s="106"/>
      <c r="U632" s="107"/>
      <c r="V632" s="107"/>
    </row>
    <row r="633" spans="2:22" s="88" customFormat="1" ht="12.75" x14ac:dyDescent="0.2">
      <c r="B633" s="89">
        <v>631</v>
      </c>
      <c r="C633" s="90"/>
      <c r="D633" s="91"/>
      <c r="E633" s="92"/>
      <c r="F633" s="90"/>
      <c r="G633" s="93"/>
      <c r="H633" s="92"/>
      <c r="I633" s="94"/>
      <c r="J633" s="100"/>
      <c r="K633" s="101"/>
      <c r="L633" s="101"/>
      <c r="M633" s="101"/>
      <c r="N633" s="102"/>
      <c r="O633" s="103"/>
      <c r="P633" s="101"/>
      <c r="Q633" s="104"/>
      <c r="R633" s="103"/>
      <c r="S633" s="105"/>
      <c r="T633" s="106"/>
      <c r="U633" s="107"/>
      <c r="V633" s="107"/>
    </row>
    <row r="634" spans="2:22" s="88" customFormat="1" ht="12.75" x14ac:dyDescent="0.2">
      <c r="B634" s="89">
        <v>632</v>
      </c>
      <c r="C634" s="90"/>
      <c r="D634" s="91"/>
      <c r="E634" s="92"/>
      <c r="F634" s="90"/>
      <c r="G634" s="93"/>
      <c r="H634" s="92"/>
      <c r="I634" s="94"/>
      <c r="J634" s="100"/>
      <c r="K634" s="101"/>
      <c r="L634" s="101"/>
      <c r="M634" s="101"/>
      <c r="N634" s="102"/>
      <c r="O634" s="103"/>
      <c r="P634" s="101"/>
      <c r="Q634" s="104"/>
      <c r="R634" s="103"/>
      <c r="S634" s="105"/>
      <c r="T634" s="106"/>
      <c r="U634" s="107"/>
      <c r="V634" s="107"/>
    </row>
    <row r="635" spans="2:22" s="88" customFormat="1" ht="12.75" x14ac:dyDescent="0.2">
      <c r="B635" s="89">
        <v>633</v>
      </c>
      <c r="C635" s="90"/>
      <c r="D635" s="91"/>
      <c r="E635" s="92"/>
      <c r="F635" s="90"/>
      <c r="G635" s="93"/>
      <c r="H635" s="92"/>
      <c r="I635" s="94"/>
      <c r="J635" s="100"/>
      <c r="K635" s="101"/>
      <c r="L635" s="101"/>
      <c r="M635" s="101"/>
      <c r="N635" s="102"/>
      <c r="O635" s="103"/>
      <c r="P635" s="101"/>
      <c r="Q635" s="104"/>
      <c r="R635" s="103"/>
      <c r="S635" s="105"/>
      <c r="T635" s="106"/>
      <c r="U635" s="107"/>
      <c r="V635" s="107"/>
    </row>
    <row r="636" spans="2:22" s="88" customFormat="1" ht="12.75" x14ac:dyDescent="0.2">
      <c r="B636" s="89">
        <v>634</v>
      </c>
      <c r="C636" s="90"/>
      <c r="D636" s="91"/>
      <c r="E636" s="92"/>
      <c r="F636" s="90"/>
      <c r="G636" s="93"/>
      <c r="H636" s="92"/>
      <c r="I636" s="94"/>
      <c r="J636" s="100"/>
      <c r="K636" s="101"/>
      <c r="L636" s="101"/>
      <c r="M636" s="101"/>
      <c r="N636" s="102"/>
      <c r="O636" s="103"/>
      <c r="P636" s="101"/>
      <c r="Q636" s="104"/>
      <c r="R636" s="103"/>
      <c r="S636" s="105"/>
      <c r="T636" s="106"/>
      <c r="U636" s="107"/>
      <c r="V636" s="107"/>
    </row>
    <row r="637" spans="2:22" s="88" customFormat="1" ht="12.75" x14ac:dyDescent="0.2">
      <c r="B637" s="89">
        <v>635</v>
      </c>
      <c r="C637" s="90"/>
      <c r="D637" s="91"/>
      <c r="E637" s="92"/>
      <c r="F637" s="90"/>
      <c r="G637" s="93"/>
      <c r="H637" s="92"/>
      <c r="I637" s="94"/>
      <c r="J637" s="100"/>
      <c r="K637" s="101"/>
      <c r="L637" s="101"/>
      <c r="M637" s="101"/>
      <c r="N637" s="102"/>
      <c r="O637" s="103"/>
      <c r="P637" s="101"/>
      <c r="Q637" s="104"/>
      <c r="R637" s="103"/>
      <c r="S637" s="105"/>
      <c r="T637" s="106"/>
      <c r="U637" s="107"/>
      <c r="V637" s="107"/>
    </row>
    <row r="638" spans="2:22" s="88" customFormat="1" ht="12.75" x14ac:dyDescent="0.2">
      <c r="B638" s="89">
        <v>636</v>
      </c>
      <c r="C638" s="90"/>
      <c r="D638" s="91"/>
      <c r="E638" s="92"/>
      <c r="F638" s="90"/>
      <c r="G638" s="93"/>
      <c r="H638" s="92"/>
      <c r="I638" s="94"/>
      <c r="J638" s="100"/>
      <c r="K638" s="101"/>
      <c r="L638" s="101"/>
      <c r="M638" s="101"/>
      <c r="N638" s="102"/>
      <c r="O638" s="103"/>
      <c r="P638" s="101"/>
      <c r="Q638" s="104"/>
      <c r="R638" s="103"/>
      <c r="S638" s="105"/>
      <c r="T638" s="106"/>
      <c r="U638" s="107"/>
      <c r="V638" s="107"/>
    </row>
    <row r="639" spans="2:22" s="88" customFormat="1" ht="12.75" x14ac:dyDescent="0.2">
      <c r="B639" s="89">
        <v>637</v>
      </c>
      <c r="C639" s="90"/>
      <c r="D639" s="91"/>
      <c r="E639" s="92"/>
      <c r="F639" s="90"/>
      <c r="G639" s="93"/>
      <c r="H639" s="92"/>
      <c r="I639" s="94"/>
      <c r="J639" s="100"/>
      <c r="K639" s="101"/>
      <c r="L639" s="101"/>
      <c r="M639" s="101"/>
      <c r="N639" s="102"/>
      <c r="O639" s="103"/>
      <c r="P639" s="101"/>
      <c r="Q639" s="104"/>
      <c r="R639" s="103"/>
      <c r="S639" s="105"/>
      <c r="T639" s="106"/>
      <c r="U639" s="107"/>
      <c r="V639" s="107"/>
    </row>
    <row r="640" spans="2:22" s="88" customFormat="1" ht="12.75" x14ac:dyDescent="0.2">
      <c r="B640" s="89">
        <v>638</v>
      </c>
      <c r="C640" s="90"/>
      <c r="D640" s="91"/>
      <c r="E640" s="92"/>
      <c r="F640" s="90"/>
      <c r="G640" s="93"/>
      <c r="H640" s="92"/>
      <c r="I640" s="94"/>
      <c r="J640" s="100"/>
      <c r="K640" s="101"/>
      <c r="L640" s="101"/>
      <c r="M640" s="101"/>
      <c r="N640" s="102"/>
      <c r="O640" s="103"/>
      <c r="P640" s="101"/>
      <c r="Q640" s="104"/>
      <c r="R640" s="103"/>
      <c r="S640" s="105"/>
      <c r="T640" s="106"/>
      <c r="U640" s="107"/>
      <c r="V640" s="107"/>
    </row>
    <row r="641" spans="2:22" s="88" customFormat="1" ht="12.75" x14ac:dyDescent="0.2">
      <c r="B641" s="89">
        <v>639</v>
      </c>
      <c r="C641" s="90"/>
      <c r="D641" s="91"/>
      <c r="E641" s="92"/>
      <c r="F641" s="90"/>
      <c r="G641" s="93"/>
      <c r="H641" s="92"/>
      <c r="I641" s="94"/>
      <c r="J641" s="100"/>
      <c r="K641" s="101"/>
      <c r="L641" s="101"/>
      <c r="M641" s="101"/>
      <c r="N641" s="102"/>
      <c r="O641" s="103"/>
      <c r="P641" s="101"/>
      <c r="Q641" s="104"/>
      <c r="R641" s="103"/>
      <c r="S641" s="105"/>
      <c r="T641" s="106"/>
      <c r="U641" s="107"/>
      <c r="V641" s="107"/>
    </row>
    <row r="642" spans="2:22" s="88" customFormat="1" ht="12.75" x14ac:dyDescent="0.2">
      <c r="B642" s="89">
        <v>640</v>
      </c>
      <c r="C642" s="90"/>
      <c r="D642" s="91"/>
      <c r="E642" s="92"/>
      <c r="F642" s="90"/>
      <c r="G642" s="93"/>
      <c r="H642" s="92"/>
      <c r="I642" s="94"/>
      <c r="J642" s="100"/>
      <c r="K642" s="101"/>
      <c r="L642" s="101"/>
      <c r="M642" s="101"/>
      <c r="N642" s="102"/>
      <c r="O642" s="103"/>
      <c r="P642" s="101"/>
      <c r="Q642" s="104"/>
      <c r="R642" s="103"/>
      <c r="S642" s="105"/>
      <c r="T642" s="106"/>
      <c r="U642" s="107"/>
      <c r="V642" s="107"/>
    </row>
    <row r="643" spans="2:22" s="88" customFormat="1" ht="12.75" x14ac:dyDescent="0.2">
      <c r="B643" s="89">
        <v>641</v>
      </c>
      <c r="C643" s="90"/>
      <c r="D643" s="91"/>
      <c r="E643" s="92"/>
      <c r="F643" s="90"/>
      <c r="G643" s="93"/>
      <c r="H643" s="92"/>
      <c r="I643" s="94"/>
      <c r="J643" s="100"/>
      <c r="K643" s="101"/>
      <c r="L643" s="101"/>
      <c r="M643" s="101"/>
      <c r="N643" s="102"/>
      <c r="O643" s="103"/>
      <c r="P643" s="101"/>
      <c r="Q643" s="104"/>
      <c r="R643" s="103"/>
      <c r="S643" s="105"/>
      <c r="T643" s="106"/>
      <c r="U643" s="107"/>
      <c r="V643" s="107"/>
    </row>
    <row r="644" spans="2:22" s="88" customFormat="1" ht="12.75" x14ac:dyDescent="0.2">
      <c r="B644" s="89">
        <v>642</v>
      </c>
      <c r="C644" s="90"/>
      <c r="D644" s="91"/>
      <c r="E644" s="92"/>
      <c r="F644" s="90"/>
      <c r="G644" s="93"/>
      <c r="H644" s="92"/>
      <c r="I644" s="94"/>
      <c r="J644" s="100"/>
      <c r="K644" s="101"/>
      <c r="L644" s="101"/>
      <c r="M644" s="101"/>
      <c r="N644" s="102"/>
      <c r="O644" s="103"/>
      <c r="P644" s="101"/>
      <c r="Q644" s="104"/>
      <c r="R644" s="103"/>
      <c r="S644" s="105"/>
      <c r="T644" s="106"/>
      <c r="U644" s="107"/>
      <c r="V644" s="107"/>
    </row>
    <row r="645" spans="2:22" s="88" customFormat="1" ht="12.75" x14ac:dyDescent="0.2">
      <c r="B645" s="89">
        <v>643</v>
      </c>
      <c r="C645" s="90"/>
      <c r="D645" s="91"/>
      <c r="E645" s="92"/>
      <c r="F645" s="90"/>
      <c r="G645" s="93"/>
      <c r="H645" s="92"/>
      <c r="I645" s="94"/>
      <c r="J645" s="100"/>
      <c r="K645" s="101"/>
      <c r="L645" s="101"/>
      <c r="M645" s="101"/>
      <c r="N645" s="102"/>
      <c r="O645" s="103"/>
      <c r="P645" s="101"/>
      <c r="Q645" s="104"/>
      <c r="R645" s="103"/>
      <c r="S645" s="105"/>
      <c r="T645" s="106"/>
      <c r="U645" s="107"/>
      <c r="V645" s="107"/>
    </row>
    <row r="646" spans="2:22" s="88" customFormat="1" ht="12.75" x14ac:dyDescent="0.2">
      <c r="B646" s="89">
        <v>644</v>
      </c>
      <c r="C646" s="90"/>
      <c r="D646" s="91"/>
      <c r="E646" s="92"/>
      <c r="F646" s="90"/>
      <c r="G646" s="93"/>
      <c r="H646" s="92"/>
      <c r="I646" s="94"/>
      <c r="J646" s="100"/>
      <c r="K646" s="101"/>
      <c r="L646" s="101"/>
      <c r="M646" s="101"/>
      <c r="N646" s="102"/>
      <c r="O646" s="103"/>
      <c r="P646" s="101"/>
      <c r="Q646" s="104"/>
      <c r="R646" s="103"/>
      <c r="S646" s="105"/>
      <c r="T646" s="106"/>
      <c r="U646" s="107"/>
      <c r="V646" s="107"/>
    </row>
    <row r="647" spans="2:22" s="88" customFormat="1" ht="12.75" x14ac:dyDescent="0.2">
      <c r="B647" s="89">
        <v>645</v>
      </c>
      <c r="C647" s="90"/>
      <c r="D647" s="91"/>
      <c r="E647" s="92"/>
      <c r="F647" s="90"/>
      <c r="G647" s="93"/>
      <c r="H647" s="92"/>
      <c r="I647" s="94"/>
      <c r="J647" s="100"/>
      <c r="K647" s="101"/>
      <c r="L647" s="101"/>
      <c r="M647" s="101"/>
      <c r="N647" s="102"/>
      <c r="O647" s="103"/>
      <c r="P647" s="101"/>
      <c r="Q647" s="104"/>
      <c r="R647" s="103"/>
      <c r="S647" s="105"/>
      <c r="T647" s="106"/>
      <c r="U647" s="107"/>
      <c r="V647" s="107"/>
    </row>
    <row r="648" spans="2:22" s="88" customFormat="1" ht="12.75" x14ac:dyDescent="0.2">
      <c r="B648" s="89">
        <v>646</v>
      </c>
      <c r="C648" s="90"/>
      <c r="D648" s="91"/>
      <c r="E648" s="92"/>
      <c r="F648" s="90"/>
      <c r="G648" s="93"/>
      <c r="H648" s="92"/>
      <c r="I648" s="94"/>
      <c r="J648" s="100"/>
      <c r="K648" s="101"/>
      <c r="L648" s="101"/>
      <c r="M648" s="101"/>
      <c r="N648" s="102"/>
      <c r="O648" s="103"/>
      <c r="P648" s="101"/>
      <c r="Q648" s="104"/>
      <c r="R648" s="103"/>
      <c r="S648" s="105"/>
      <c r="T648" s="106"/>
      <c r="U648" s="107"/>
      <c r="V648" s="107"/>
    </row>
    <row r="649" spans="2:22" s="88" customFormat="1" ht="12.75" x14ac:dyDescent="0.2">
      <c r="B649" s="89">
        <v>647</v>
      </c>
      <c r="C649" s="90"/>
      <c r="D649" s="91"/>
      <c r="E649" s="92"/>
      <c r="F649" s="90"/>
      <c r="G649" s="93"/>
      <c r="H649" s="92"/>
      <c r="I649" s="94"/>
      <c r="J649" s="100"/>
      <c r="K649" s="101"/>
      <c r="L649" s="101"/>
      <c r="M649" s="101"/>
      <c r="N649" s="102"/>
      <c r="O649" s="103"/>
      <c r="P649" s="101"/>
      <c r="Q649" s="104"/>
      <c r="R649" s="103"/>
      <c r="S649" s="105"/>
      <c r="T649" s="106"/>
      <c r="U649" s="107"/>
      <c r="V649" s="107"/>
    </row>
    <row r="650" spans="2:22" s="88" customFormat="1" ht="12.75" x14ac:dyDescent="0.2">
      <c r="B650" s="89">
        <v>648</v>
      </c>
      <c r="C650" s="90"/>
      <c r="D650" s="91"/>
      <c r="E650" s="92"/>
      <c r="F650" s="90"/>
      <c r="G650" s="93"/>
      <c r="H650" s="92"/>
      <c r="I650" s="94"/>
      <c r="J650" s="100"/>
      <c r="K650" s="101"/>
      <c r="L650" s="101"/>
      <c r="M650" s="101"/>
      <c r="N650" s="102"/>
      <c r="O650" s="103"/>
      <c r="P650" s="101"/>
      <c r="Q650" s="104"/>
      <c r="R650" s="103"/>
      <c r="S650" s="105"/>
      <c r="T650" s="106"/>
      <c r="U650" s="107"/>
      <c r="V650" s="107"/>
    </row>
    <row r="651" spans="2:22" s="88" customFormat="1" ht="12.75" x14ac:dyDescent="0.2">
      <c r="B651" s="89">
        <v>649</v>
      </c>
      <c r="C651" s="90"/>
      <c r="D651" s="91"/>
      <c r="E651" s="92"/>
      <c r="F651" s="90"/>
      <c r="G651" s="93"/>
      <c r="H651" s="92"/>
      <c r="I651" s="94"/>
      <c r="J651" s="100"/>
      <c r="K651" s="101"/>
      <c r="L651" s="101"/>
      <c r="M651" s="101"/>
      <c r="N651" s="102"/>
      <c r="O651" s="103"/>
      <c r="P651" s="101"/>
      <c r="Q651" s="104"/>
      <c r="R651" s="103"/>
      <c r="S651" s="105"/>
      <c r="T651" s="106"/>
      <c r="U651" s="107"/>
      <c r="V651" s="107"/>
    </row>
    <row r="652" spans="2:22" s="88" customFormat="1" ht="12.75" x14ac:dyDescent="0.2">
      <c r="B652" s="89">
        <v>650</v>
      </c>
      <c r="C652" s="90"/>
      <c r="D652" s="91"/>
      <c r="E652" s="92"/>
      <c r="F652" s="90"/>
      <c r="G652" s="93"/>
      <c r="H652" s="92"/>
      <c r="I652" s="94"/>
      <c r="J652" s="100"/>
      <c r="K652" s="101"/>
      <c r="L652" s="101"/>
      <c r="M652" s="101"/>
      <c r="N652" s="102"/>
      <c r="O652" s="103"/>
      <c r="P652" s="101"/>
      <c r="Q652" s="104"/>
      <c r="R652" s="103"/>
      <c r="S652" s="105"/>
      <c r="T652" s="106"/>
      <c r="U652" s="107"/>
      <c r="V652" s="107"/>
    </row>
    <row r="653" spans="2:22" s="88" customFormat="1" ht="12.75" x14ac:dyDescent="0.2">
      <c r="B653" s="89">
        <v>651</v>
      </c>
      <c r="C653" s="90"/>
      <c r="D653" s="91"/>
      <c r="E653" s="92"/>
      <c r="F653" s="90"/>
      <c r="G653" s="93"/>
      <c r="H653" s="92"/>
      <c r="I653" s="94"/>
      <c r="J653" s="100"/>
      <c r="K653" s="101"/>
      <c r="L653" s="101"/>
      <c r="M653" s="101"/>
      <c r="N653" s="102"/>
      <c r="O653" s="103"/>
      <c r="P653" s="101"/>
      <c r="Q653" s="104"/>
      <c r="R653" s="103"/>
      <c r="S653" s="105"/>
      <c r="T653" s="106"/>
      <c r="U653" s="107"/>
      <c r="V653" s="107"/>
    </row>
    <row r="654" spans="2:22" s="88" customFormat="1" ht="12.75" x14ac:dyDescent="0.2">
      <c r="B654" s="89">
        <v>652</v>
      </c>
      <c r="C654" s="90"/>
      <c r="D654" s="91"/>
      <c r="E654" s="92"/>
      <c r="F654" s="90"/>
      <c r="G654" s="93"/>
      <c r="H654" s="92"/>
      <c r="I654" s="94"/>
      <c r="J654" s="100"/>
      <c r="K654" s="101"/>
      <c r="L654" s="101"/>
      <c r="M654" s="101"/>
      <c r="N654" s="102"/>
      <c r="O654" s="103"/>
      <c r="P654" s="101"/>
      <c r="Q654" s="104"/>
      <c r="R654" s="103"/>
      <c r="S654" s="105"/>
      <c r="T654" s="106"/>
      <c r="U654" s="107"/>
      <c r="V654" s="107"/>
    </row>
    <row r="655" spans="2:22" s="88" customFormat="1" ht="12.75" x14ac:dyDescent="0.2">
      <c r="B655" s="89">
        <v>653</v>
      </c>
      <c r="C655" s="90"/>
      <c r="D655" s="91"/>
      <c r="E655" s="92"/>
      <c r="F655" s="90"/>
      <c r="G655" s="93"/>
      <c r="H655" s="92"/>
      <c r="I655" s="94"/>
      <c r="J655" s="100"/>
      <c r="K655" s="101"/>
      <c r="L655" s="101"/>
      <c r="M655" s="101"/>
      <c r="N655" s="102"/>
      <c r="O655" s="103"/>
      <c r="P655" s="101"/>
      <c r="Q655" s="104"/>
      <c r="R655" s="103"/>
      <c r="S655" s="105"/>
      <c r="T655" s="106"/>
      <c r="U655" s="107"/>
      <c r="V655" s="107"/>
    </row>
    <row r="656" spans="2:22" s="88" customFormat="1" ht="12.75" x14ac:dyDescent="0.2">
      <c r="B656" s="89">
        <v>654</v>
      </c>
      <c r="C656" s="90"/>
      <c r="D656" s="91"/>
      <c r="E656" s="92"/>
      <c r="F656" s="90"/>
      <c r="G656" s="93"/>
      <c r="H656" s="92"/>
      <c r="I656" s="94"/>
      <c r="J656" s="100"/>
      <c r="K656" s="101"/>
      <c r="L656" s="101"/>
      <c r="M656" s="101"/>
      <c r="N656" s="102"/>
      <c r="O656" s="103"/>
      <c r="P656" s="101"/>
      <c r="Q656" s="104"/>
      <c r="R656" s="103"/>
      <c r="S656" s="105"/>
      <c r="T656" s="106"/>
      <c r="U656" s="107"/>
      <c r="V656" s="107"/>
    </row>
    <row r="657" spans="2:22" s="88" customFormat="1" ht="12.75" x14ac:dyDescent="0.2">
      <c r="B657" s="89">
        <v>655</v>
      </c>
      <c r="C657" s="90"/>
      <c r="D657" s="91"/>
      <c r="E657" s="92"/>
      <c r="F657" s="90"/>
      <c r="G657" s="93"/>
      <c r="H657" s="92"/>
      <c r="I657" s="94"/>
      <c r="J657" s="100"/>
      <c r="K657" s="101"/>
      <c r="L657" s="101"/>
      <c r="M657" s="101"/>
      <c r="N657" s="102"/>
      <c r="O657" s="103"/>
      <c r="P657" s="101"/>
      <c r="Q657" s="104"/>
      <c r="R657" s="103"/>
      <c r="S657" s="105"/>
      <c r="T657" s="106"/>
      <c r="U657" s="107"/>
      <c r="V657" s="107"/>
    </row>
    <row r="658" spans="2:22" s="88" customFormat="1" ht="12.75" x14ac:dyDescent="0.2">
      <c r="B658" s="89">
        <v>656</v>
      </c>
      <c r="C658" s="90"/>
      <c r="D658" s="91"/>
      <c r="E658" s="92"/>
      <c r="F658" s="90"/>
      <c r="G658" s="93"/>
      <c r="H658" s="92"/>
      <c r="I658" s="94"/>
      <c r="J658" s="100"/>
      <c r="K658" s="101"/>
      <c r="L658" s="101"/>
      <c r="M658" s="101"/>
      <c r="N658" s="102"/>
      <c r="O658" s="103"/>
      <c r="P658" s="101"/>
      <c r="Q658" s="104"/>
      <c r="R658" s="103"/>
      <c r="S658" s="105"/>
      <c r="T658" s="106"/>
      <c r="U658" s="107"/>
      <c r="V658" s="107"/>
    </row>
    <row r="659" spans="2:22" s="88" customFormat="1" ht="12.75" x14ac:dyDescent="0.2">
      <c r="B659" s="89">
        <v>657</v>
      </c>
      <c r="C659" s="90"/>
      <c r="D659" s="91"/>
      <c r="E659" s="92"/>
      <c r="F659" s="90"/>
      <c r="G659" s="93"/>
      <c r="H659" s="92"/>
      <c r="I659" s="94"/>
      <c r="J659" s="100"/>
      <c r="K659" s="101"/>
      <c r="L659" s="101"/>
      <c r="M659" s="101"/>
      <c r="N659" s="102"/>
      <c r="O659" s="103"/>
      <c r="P659" s="101"/>
      <c r="Q659" s="104"/>
      <c r="R659" s="103"/>
      <c r="S659" s="105"/>
      <c r="T659" s="106"/>
      <c r="U659" s="107"/>
      <c r="V659" s="107"/>
    </row>
    <row r="660" spans="2:22" s="88" customFormat="1" ht="12.75" x14ac:dyDescent="0.2">
      <c r="B660" s="89">
        <v>658</v>
      </c>
      <c r="C660" s="90"/>
      <c r="D660" s="91"/>
      <c r="E660" s="92"/>
      <c r="F660" s="90"/>
      <c r="G660" s="93"/>
      <c r="H660" s="92"/>
      <c r="I660" s="94"/>
      <c r="J660" s="100"/>
      <c r="K660" s="101"/>
      <c r="L660" s="101"/>
      <c r="M660" s="101"/>
      <c r="N660" s="102"/>
      <c r="O660" s="103"/>
      <c r="P660" s="101"/>
      <c r="Q660" s="104"/>
      <c r="R660" s="103"/>
      <c r="S660" s="105"/>
      <c r="T660" s="106"/>
      <c r="U660" s="107"/>
      <c r="V660" s="107"/>
    </row>
    <row r="661" spans="2:22" s="88" customFormat="1" ht="12.75" x14ac:dyDescent="0.2">
      <c r="B661" s="89">
        <v>659</v>
      </c>
      <c r="C661" s="90"/>
      <c r="D661" s="91"/>
      <c r="E661" s="92"/>
      <c r="F661" s="90"/>
      <c r="G661" s="93"/>
      <c r="H661" s="92"/>
      <c r="I661" s="94"/>
      <c r="J661" s="100"/>
      <c r="K661" s="101"/>
      <c r="L661" s="101"/>
      <c r="M661" s="101"/>
      <c r="N661" s="102"/>
      <c r="O661" s="103"/>
      <c r="P661" s="101"/>
      <c r="Q661" s="104"/>
      <c r="R661" s="103"/>
      <c r="S661" s="105"/>
      <c r="T661" s="106"/>
      <c r="U661" s="107"/>
      <c r="V661" s="107"/>
    </row>
    <row r="662" spans="2:22" s="88" customFormat="1" ht="12.75" x14ac:dyDescent="0.2">
      <c r="B662" s="89">
        <v>660</v>
      </c>
      <c r="C662" s="90"/>
      <c r="D662" s="91"/>
      <c r="E662" s="92"/>
      <c r="F662" s="90"/>
      <c r="G662" s="93"/>
      <c r="H662" s="92"/>
      <c r="I662" s="94"/>
      <c r="J662" s="100"/>
      <c r="K662" s="101"/>
      <c r="L662" s="101"/>
      <c r="M662" s="101"/>
      <c r="N662" s="102"/>
      <c r="O662" s="103"/>
      <c r="P662" s="101"/>
      <c r="Q662" s="104"/>
      <c r="R662" s="103"/>
      <c r="S662" s="105"/>
      <c r="T662" s="106"/>
      <c r="U662" s="107"/>
      <c r="V662" s="107"/>
    </row>
    <row r="663" spans="2:22" s="88" customFormat="1" ht="12.75" x14ac:dyDescent="0.2">
      <c r="B663" s="89">
        <v>661</v>
      </c>
      <c r="C663" s="90"/>
      <c r="D663" s="91"/>
      <c r="E663" s="92"/>
      <c r="F663" s="90"/>
      <c r="G663" s="93"/>
      <c r="H663" s="92"/>
      <c r="I663" s="94"/>
      <c r="J663" s="100"/>
      <c r="K663" s="101"/>
      <c r="L663" s="101"/>
      <c r="M663" s="101"/>
      <c r="N663" s="102"/>
      <c r="O663" s="103"/>
      <c r="P663" s="101"/>
      <c r="Q663" s="104"/>
      <c r="R663" s="103"/>
      <c r="S663" s="105"/>
      <c r="T663" s="106"/>
      <c r="U663" s="107"/>
      <c r="V663" s="107"/>
    </row>
    <row r="664" spans="2:22" s="88" customFormat="1" ht="12.75" x14ac:dyDescent="0.2">
      <c r="B664" s="89">
        <v>662</v>
      </c>
      <c r="C664" s="90"/>
      <c r="D664" s="91"/>
      <c r="E664" s="92"/>
      <c r="F664" s="90"/>
      <c r="G664" s="93"/>
      <c r="H664" s="92"/>
      <c r="I664" s="94"/>
      <c r="J664" s="100"/>
      <c r="K664" s="101"/>
      <c r="L664" s="101"/>
      <c r="M664" s="101"/>
      <c r="N664" s="102"/>
      <c r="O664" s="103"/>
      <c r="P664" s="101"/>
      <c r="Q664" s="104"/>
      <c r="R664" s="103"/>
      <c r="S664" s="105"/>
      <c r="T664" s="106"/>
      <c r="U664" s="107"/>
      <c r="V664" s="107"/>
    </row>
    <row r="665" spans="2:22" s="88" customFormat="1" ht="12.75" x14ac:dyDescent="0.2">
      <c r="B665" s="89">
        <v>663</v>
      </c>
      <c r="C665" s="90"/>
      <c r="D665" s="91"/>
      <c r="E665" s="92"/>
      <c r="F665" s="90"/>
      <c r="G665" s="93"/>
      <c r="H665" s="92"/>
      <c r="I665" s="94"/>
      <c r="J665" s="100"/>
      <c r="K665" s="101"/>
      <c r="L665" s="101"/>
      <c r="M665" s="101"/>
      <c r="N665" s="102"/>
      <c r="O665" s="103"/>
      <c r="P665" s="101"/>
      <c r="Q665" s="104"/>
      <c r="R665" s="103"/>
      <c r="S665" s="105"/>
      <c r="T665" s="106"/>
      <c r="U665" s="107"/>
      <c r="V665" s="107"/>
    </row>
    <row r="666" spans="2:22" s="88" customFormat="1" ht="12.75" x14ac:dyDescent="0.2">
      <c r="B666" s="89">
        <v>664</v>
      </c>
      <c r="C666" s="90"/>
      <c r="D666" s="91"/>
      <c r="E666" s="92"/>
      <c r="F666" s="90"/>
      <c r="G666" s="93"/>
      <c r="H666" s="92"/>
      <c r="I666" s="94"/>
      <c r="J666" s="100"/>
      <c r="K666" s="101"/>
      <c r="L666" s="101"/>
      <c r="M666" s="101"/>
      <c r="N666" s="102"/>
      <c r="O666" s="103"/>
      <c r="P666" s="101"/>
      <c r="Q666" s="104"/>
      <c r="R666" s="103"/>
      <c r="S666" s="105"/>
      <c r="T666" s="106"/>
      <c r="U666" s="107"/>
      <c r="V666" s="107"/>
    </row>
    <row r="667" spans="2:22" s="88" customFormat="1" ht="12.75" x14ac:dyDescent="0.2">
      <c r="B667" s="89">
        <v>665</v>
      </c>
      <c r="C667" s="90"/>
      <c r="D667" s="91"/>
      <c r="E667" s="92"/>
      <c r="F667" s="90"/>
      <c r="G667" s="93"/>
      <c r="H667" s="92"/>
      <c r="I667" s="94"/>
      <c r="J667" s="100"/>
      <c r="K667" s="101"/>
      <c r="L667" s="101"/>
      <c r="M667" s="101"/>
      <c r="N667" s="102"/>
      <c r="O667" s="103"/>
      <c r="P667" s="101"/>
      <c r="Q667" s="104"/>
      <c r="R667" s="103"/>
      <c r="S667" s="105"/>
      <c r="T667" s="106"/>
      <c r="U667" s="107"/>
      <c r="V667" s="107"/>
    </row>
    <row r="668" spans="2:22" s="88" customFormat="1" ht="12.75" x14ac:dyDescent="0.2">
      <c r="B668" s="89">
        <v>666</v>
      </c>
      <c r="C668" s="90"/>
      <c r="D668" s="91"/>
      <c r="E668" s="92"/>
      <c r="F668" s="90"/>
      <c r="G668" s="93"/>
      <c r="H668" s="92"/>
      <c r="I668" s="94"/>
      <c r="J668" s="100"/>
      <c r="K668" s="101"/>
      <c r="L668" s="101"/>
      <c r="M668" s="101"/>
      <c r="N668" s="102"/>
      <c r="O668" s="103"/>
      <c r="P668" s="101"/>
      <c r="Q668" s="104"/>
      <c r="R668" s="103"/>
      <c r="S668" s="105"/>
      <c r="T668" s="106"/>
      <c r="U668" s="107"/>
      <c r="V668" s="107"/>
    </row>
    <row r="669" spans="2:22" s="88" customFormat="1" ht="12.75" x14ac:dyDescent="0.2">
      <c r="B669" s="89">
        <v>667</v>
      </c>
      <c r="C669" s="90"/>
      <c r="D669" s="91"/>
      <c r="E669" s="92"/>
      <c r="F669" s="90"/>
      <c r="G669" s="93"/>
      <c r="H669" s="92"/>
      <c r="I669" s="94"/>
      <c r="J669" s="100"/>
      <c r="K669" s="101"/>
      <c r="L669" s="101"/>
      <c r="M669" s="101"/>
      <c r="N669" s="102"/>
      <c r="O669" s="103"/>
      <c r="P669" s="101"/>
      <c r="Q669" s="104"/>
      <c r="R669" s="103"/>
      <c r="S669" s="105"/>
      <c r="T669" s="106"/>
      <c r="U669" s="107"/>
      <c r="V669" s="107"/>
    </row>
    <row r="670" spans="2:22" s="88" customFormat="1" ht="12.75" x14ac:dyDescent="0.2">
      <c r="B670" s="89">
        <v>668</v>
      </c>
      <c r="C670" s="90"/>
      <c r="D670" s="91"/>
      <c r="E670" s="92"/>
      <c r="F670" s="90"/>
      <c r="G670" s="93"/>
      <c r="H670" s="92"/>
      <c r="I670" s="94"/>
      <c r="J670" s="100"/>
      <c r="K670" s="101"/>
      <c r="L670" s="101"/>
      <c r="M670" s="101"/>
      <c r="N670" s="102"/>
      <c r="O670" s="103"/>
      <c r="P670" s="101"/>
      <c r="Q670" s="104"/>
      <c r="R670" s="103"/>
      <c r="S670" s="105"/>
      <c r="T670" s="106"/>
      <c r="U670" s="107"/>
      <c r="V670" s="107"/>
    </row>
    <row r="671" spans="2:22" s="88" customFormat="1" ht="12.75" x14ac:dyDescent="0.2">
      <c r="B671" s="89">
        <v>669</v>
      </c>
      <c r="C671" s="90"/>
      <c r="D671" s="91"/>
      <c r="E671" s="92"/>
      <c r="F671" s="90"/>
      <c r="G671" s="93"/>
      <c r="H671" s="92"/>
      <c r="I671" s="94"/>
      <c r="J671" s="100"/>
      <c r="K671" s="101"/>
      <c r="L671" s="101"/>
      <c r="M671" s="101"/>
      <c r="N671" s="102"/>
      <c r="O671" s="103"/>
      <c r="P671" s="101"/>
      <c r="Q671" s="104"/>
      <c r="R671" s="103"/>
      <c r="S671" s="105"/>
      <c r="T671" s="106"/>
      <c r="U671" s="107"/>
      <c r="V671" s="107"/>
    </row>
    <row r="672" spans="2:22" s="88" customFormat="1" ht="12.75" x14ac:dyDescent="0.2">
      <c r="B672" s="89">
        <v>670</v>
      </c>
      <c r="C672" s="90"/>
      <c r="D672" s="91"/>
      <c r="E672" s="92"/>
      <c r="F672" s="90"/>
      <c r="G672" s="93"/>
      <c r="H672" s="92"/>
      <c r="I672" s="94"/>
      <c r="J672" s="100"/>
      <c r="K672" s="101"/>
      <c r="L672" s="101"/>
      <c r="M672" s="101"/>
      <c r="N672" s="102"/>
      <c r="O672" s="103"/>
      <c r="P672" s="101"/>
      <c r="Q672" s="104"/>
      <c r="R672" s="103"/>
      <c r="S672" s="105"/>
      <c r="T672" s="106"/>
      <c r="U672" s="107"/>
      <c r="V672" s="107"/>
    </row>
    <row r="673" spans="2:22" s="88" customFormat="1" ht="12.75" x14ac:dyDescent="0.2">
      <c r="B673" s="89">
        <v>671</v>
      </c>
      <c r="C673" s="90"/>
      <c r="D673" s="91"/>
      <c r="E673" s="92"/>
      <c r="F673" s="90"/>
      <c r="G673" s="93"/>
      <c r="H673" s="92"/>
      <c r="I673" s="94"/>
      <c r="J673" s="100"/>
      <c r="K673" s="101"/>
      <c r="L673" s="101"/>
      <c r="M673" s="101"/>
      <c r="N673" s="102"/>
      <c r="O673" s="103"/>
      <c r="P673" s="101"/>
      <c r="Q673" s="104"/>
      <c r="R673" s="103"/>
      <c r="S673" s="105"/>
      <c r="T673" s="106"/>
      <c r="U673" s="107"/>
      <c r="V673" s="107"/>
    </row>
    <row r="674" spans="2:22" s="88" customFormat="1" ht="12.75" x14ac:dyDescent="0.2">
      <c r="B674" s="89">
        <v>672</v>
      </c>
      <c r="C674" s="90"/>
      <c r="D674" s="91"/>
      <c r="E674" s="92"/>
      <c r="F674" s="90"/>
      <c r="G674" s="93"/>
      <c r="H674" s="92"/>
      <c r="I674" s="94"/>
      <c r="J674" s="100"/>
      <c r="K674" s="101"/>
      <c r="L674" s="101"/>
      <c r="M674" s="101"/>
      <c r="N674" s="102"/>
      <c r="O674" s="103"/>
      <c r="P674" s="101"/>
      <c r="Q674" s="104"/>
      <c r="R674" s="103"/>
      <c r="S674" s="105"/>
      <c r="T674" s="106"/>
      <c r="U674" s="107"/>
      <c r="V674" s="107"/>
    </row>
    <row r="675" spans="2:22" s="88" customFormat="1" ht="12.75" x14ac:dyDescent="0.2">
      <c r="B675" s="89">
        <v>673</v>
      </c>
      <c r="C675" s="90"/>
      <c r="D675" s="91"/>
      <c r="E675" s="92"/>
      <c r="F675" s="90"/>
      <c r="G675" s="93"/>
      <c r="H675" s="92"/>
      <c r="I675" s="94"/>
      <c r="J675" s="100"/>
      <c r="K675" s="101"/>
      <c r="L675" s="101"/>
      <c r="M675" s="101"/>
      <c r="N675" s="102"/>
      <c r="O675" s="103"/>
      <c r="P675" s="101"/>
      <c r="Q675" s="104"/>
      <c r="R675" s="103"/>
      <c r="S675" s="105"/>
      <c r="T675" s="106"/>
      <c r="U675" s="107"/>
      <c r="V675" s="107"/>
    </row>
    <row r="676" spans="2:22" s="88" customFormat="1" ht="12.75" x14ac:dyDescent="0.2">
      <c r="B676" s="89">
        <v>674</v>
      </c>
      <c r="C676" s="90"/>
      <c r="D676" s="91"/>
      <c r="E676" s="92"/>
      <c r="F676" s="90"/>
      <c r="G676" s="93"/>
      <c r="H676" s="92"/>
      <c r="I676" s="94"/>
      <c r="J676" s="100"/>
      <c r="K676" s="101"/>
      <c r="L676" s="101"/>
      <c r="M676" s="101"/>
      <c r="N676" s="102"/>
      <c r="O676" s="103"/>
      <c r="P676" s="101"/>
      <c r="Q676" s="104"/>
      <c r="R676" s="103"/>
      <c r="S676" s="105"/>
      <c r="T676" s="106"/>
      <c r="U676" s="107"/>
      <c r="V676" s="107"/>
    </row>
    <row r="677" spans="2:22" s="88" customFormat="1" ht="12.75" x14ac:dyDescent="0.2">
      <c r="B677" s="89">
        <v>675</v>
      </c>
      <c r="C677" s="90"/>
      <c r="D677" s="91"/>
      <c r="E677" s="92"/>
      <c r="F677" s="90"/>
      <c r="G677" s="93"/>
      <c r="H677" s="92"/>
      <c r="I677" s="94"/>
      <c r="J677" s="100"/>
      <c r="K677" s="101"/>
      <c r="L677" s="101"/>
      <c r="M677" s="101"/>
      <c r="N677" s="102"/>
      <c r="O677" s="103"/>
      <c r="P677" s="101"/>
      <c r="Q677" s="104"/>
      <c r="R677" s="103"/>
      <c r="S677" s="105"/>
      <c r="T677" s="106"/>
      <c r="U677" s="107"/>
      <c r="V677" s="107"/>
    </row>
    <row r="678" spans="2:22" s="88" customFormat="1" ht="12.75" x14ac:dyDescent="0.2">
      <c r="B678" s="89">
        <v>676</v>
      </c>
      <c r="C678" s="90"/>
      <c r="D678" s="91"/>
      <c r="E678" s="92"/>
      <c r="F678" s="90"/>
      <c r="G678" s="93"/>
      <c r="H678" s="92"/>
      <c r="I678" s="94"/>
      <c r="J678" s="100"/>
      <c r="K678" s="101"/>
      <c r="L678" s="101"/>
      <c r="M678" s="101"/>
      <c r="N678" s="102"/>
      <c r="O678" s="103"/>
      <c r="P678" s="101"/>
      <c r="Q678" s="104"/>
      <c r="R678" s="103"/>
      <c r="S678" s="105"/>
      <c r="T678" s="106"/>
      <c r="U678" s="107"/>
      <c r="V678" s="107"/>
    </row>
    <row r="679" spans="2:22" s="88" customFormat="1" ht="12.75" x14ac:dyDescent="0.2">
      <c r="B679" s="89">
        <v>677</v>
      </c>
      <c r="C679" s="90"/>
      <c r="D679" s="91"/>
      <c r="E679" s="92"/>
      <c r="F679" s="90"/>
      <c r="G679" s="93"/>
      <c r="H679" s="92"/>
      <c r="I679" s="94"/>
      <c r="J679" s="100"/>
      <c r="K679" s="101"/>
      <c r="L679" s="101"/>
      <c r="M679" s="101"/>
      <c r="N679" s="102"/>
      <c r="O679" s="103"/>
      <c r="P679" s="101"/>
      <c r="Q679" s="104"/>
      <c r="R679" s="103"/>
      <c r="S679" s="105"/>
      <c r="T679" s="106"/>
      <c r="U679" s="107"/>
      <c r="V679" s="107"/>
    </row>
    <row r="680" spans="2:22" s="88" customFormat="1" ht="12.75" x14ac:dyDescent="0.2">
      <c r="B680" s="89">
        <v>678</v>
      </c>
      <c r="C680" s="90"/>
      <c r="D680" s="91"/>
      <c r="E680" s="92"/>
      <c r="F680" s="90"/>
      <c r="G680" s="93"/>
      <c r="H680" s="92"/>
      <c r="I680" s="94"/>
      <c r="J680" s="100"/>
      <c r="K680" s="101"/>
      <c r="L680" s="101"/>
      <c r="M680" s="101"/>
      <c r="N680" s="102"/>
      <c r="O680" s="103"/>
      <c r="P680" s="101"/>
      <c r="Q680" s="104"/>
      <c r="R680" s="103"/>
      <c r="S680" s="105"/>
      <c r="T680" s="106"/>
      <c r="U680" s="107"/>
      <c r="V680" s="107"/>
    </row>
    <row r="681" spans="2:22" s="88" customFormat="1" ht="12.75" x14ac:dyDescent="0.2">
      <c r="B681" s="89">
        <v>679</v>
      </c>
      <c r="C681" s="90"/>
      <c r="D681" s="91"/>
      <c r="E681" s="92"/>
      <c r="F681" s="90"/>
      <c r="G681" s="93"/>
      <c r="H681" s="92"/>
      <c r="I681" s="94"/>
      <c r="J681" s="100"/>
      <c r="K681" s="101"/>
      <c r="L681" s="101"/>
      <c r="M681" s="101"/>
      <c r="N681" s="102"/>
      <c r="O681" s="103"/>
      <c r="P681" s="101"/>
      <c r="Q681" s="104"/>
      <c r="R681" s="103"/>
      <c r="S681" s="105"/>
      <c r="T681" s="106"/>
      <c r="U681" s="107"/>
      <c r="V681" s="107"/>
    </row>
    <row r="682" spans="2:22" s="88" customFormat="1" ht="12.75" x14ac:dyDescent="0.2">
      <c r="B682" s="89">
        <v>680</v>
      </c>
      <c r="C682" s="90"/>
      <c r="D682" s="91"/>
      <c r="E682" s="92"/>
      <c r="F682" s="90"/>
      <c r="G682" s="93"/>
      <c r="H682" s="92"/>
      <c r="I682" s="94"/>
      <c r="J682" s="100"/>
      <c r="K682" s="101"/>
      <c r="L682" s="101"/>
      <c r="M682" s="101"/>
      <c r="N682" s="102"/>
      <c r="O682" s="103"/>
      <c r="P682" s="101"/>
      <c r="Q682" s="104"/>
      <c r="R682" s="103"/>
      <c r="S682" s="105"/>
      <c r="T682" s="106"/>
      <c r="U682" s="107"/>
      <c r="V682" s="107"/>
    </row>
    <row r="683" spans="2:22" s="88" customFormat="1" ht="12.75" x14ac:dyDescent="0.2">
      <c r="B683" s="89">
        <v>681</v>
      </c>
      <c r="C683" s="90"/>
      <c r="D683" s="91"/>
      <c r="E683" s="92"/>
      <c r="F683" s="90"/>
      <c r="G683" s="93"/>
      <c r="H683" s="92"/>
      <c r="I683" s="94"/>
      <c r="J683" s="100"/>
      <c r="K683" s="101"/>
      <c r="L683" s="101"/>
      <c r="M683" s="101"/>
      <c r="N683" s="102"/>
      <c r="O683" s="103"/>
      <c r="P683" s="101"/>
      <c r="Q683" s="104"/>
      <c r="R683" s="103"/>
      <c r="S683" s="105"/>
      <c r="T683" s="106"/>
      <c r="U683" s="107"/>
      <c r="V683" s="107"/>
    </row>
    <row r="684" spans="2:22" s="88" customFormat="1" ht="12.75" x14ac:dyDescent="0.2">
      <c r="B684" s="89">
        <v>682</v>
      </c>
      <c r="C684" s="90"/>
      <c r="D684" s="91"/>
      <c r="E684" s="92"/>
      <c r="F684" s="90"/>
      <c r="G684" s="93"/>
      <c r="H684" s="92"/>
      <c r="I684" s="94"/>
      <c r="J684" s="100"/>
      <c r="K684" s="101"/>
      <c r="L684" s="101"/>
      <c r="M684" s="101"/>
      <c r="N684" s="102"/>
      <c r="O684" s="103"/>
      <c r="P684" s="101"/>
      <c r="Q684" s="104"/>
      <c r="R684" s="103"/>
      <c r="S684" s="105"/>
      <c r="T684" s="106"/>
      <c r="U684" s="107"/>
      <c r="V684" s="107"/>
    </row>
    <row r="685" spans="2:22" s="88" customFormat="1" ht="12.75" x14ac:dyDescent="0.2">
      <c r="B685" s="89">
        <v>683</v>
      </c>
      <c r="C685" s="90"/>
      <c r="D685" s="91"/>
      <c r="E685" s="92"/>
      <c r="F685" s="90"/>
      <c r="G685" s="93"/>
      <c r="H685" s="92"/>
      <c r="I685" s="94"/>
      <c r="J685" s="100"/>
      <c r="K685" s="101"/>
      <c r="L685" s="101"/>
      <c r="M685" s="101"/>
      <c r="N685" s="102"/>
      <c r="O685" s="103"/>
      <c r="P685" s="101"/>
      <c r="Q685" s="104"/>
      <c r="R685" s="103"/>
      <c r="S685" s="105"/>
      <c r="T685" s="106"/>
      <c r="U685" s="107"/>
      <c r="V685" s="107"/>
    </row>
    <row r="686" spans="2:22" s="88" customFormat="1" ht="12.75" x14ac:dyDescent="0.2">
      <c r="B686" s="89">
        <v>684</v>
      </c>
      <c r="C686" s="90"/>
      <c r="D686" s="91"/>
      <c r="E686" s="92"/>
      <c r="F686" s="90"/>
      <c r="G686" s="93"/>
      <c r="H686" s="92"/>
      <c r="I686" s="94"/>
      <c r="J686" s="100"/>
      <c r="K686" s="101"/>
      <c r="L686" s="101"/>
      <c r="M686" s="101"/>
      <c r="N686" s="102"/>
      <c r="O686" s="103"/>
      <c r="P686" s="101"/>
      <c r="Q686" s="104"/>
      <c r="R686" s="103"/>
      <c r="S686" s="105"/>
      <c r="T686" s="106"/>
      <c r="U686" s="107"/>
      <c r="V686" s="107"/>
    </row>
    <row r="687" spans="2:22" s="88" customFormat="1" ht="12.75" x14ac:dyDescent="0.2">
      <c r="B687" s="89">
        <v>685</v>
      </c>
      <c r="C687" s="90"/>
      <c r="D687" s="91"/>
      <c r="E687" s="92"/>
      <c r="F687" s="90"/>
      <c r="G687" s="93"/>
      <c r="H687" s="92"/>
      <c r="I687" s="94"/>
      <c r="J687" s="100"/>
      <c r="K687" s="101"/>
      <c r="L687" s="101"/>
      <c r="M687" s="101"/>
      <c r="N687" s="102"/>
      <c r="O687" s="103"/>
      <c r="P687" s="101"/>
      <c r="Q687" s="104"/>
      <c r="R687" s="103"/>
      <c r="S687" s="105"/>
      <c r="T687" s="106"/>
      <c r="U687" s="107"/>
      <c r="V687" s="107"/>
    </row>
    <row r="688" spans="2:22" s="88" customFormat="1" ht="12.75" x14ac:dyDescent="0.2">
      <c r="B688" s="89">
        <v>686</v>
      </c>
      <c r="C688" s="90"/>
      <c r="D688" s="91"/>
      <c r="E688" s="92"/>
      <c r="F688" s="90"/>
      <c r="G688" s="93"/>
      <c r="H688" s="92"/>
      <c r="I688" s="94"/>
      <c r="J688" s="100"/>
      <c r="K688" s="101"/>
      <c r="L688" s="101"/>
      <c r="M688" s="101"/>
      <c r="N688" s="102"/>
      <c r="O688" s="103"/>
      <c r="P688" s="101"/>
      <c r="Q688" s="104"/>
      <c r="R688" s="103"/>
      <c r="S688" s="105"/>
      <c r="T688" s="106"/>
      <c r="U688" s="107"/>
      <c r="V688" s="107"/>
    </row>
    <row r="689" spans="2:22" s="88" customFormat="1" ht="12.75" x14ac:dyDescent="0.2">
      <c r="B689" s="89">
        <v>687</v>
      </c>
      <c r="C689" s="90"/>
      <c r="D689" s="91"/>
      <c r="E689" s="92"/>
      <c r="F689" s="90"/>
      <c r="G689" s="93"/>
      <c r="H689" s="92"/>
      <c r="I689" s="94"/>
      <c r="J689" s="100"/>
      <c r="K689" s="101"/>
      <c r="L689" s="101"/>
      <c r="M689" s="101"/>
      <c r="N689" s="102"/>
      <c r="O689" s="103"/>
      <c r="P689" s="101"/>
      <c r="Q689" s="104"/>
      <c r="R689" s="103"/>
      <c r="S689" s="105"/>
      <c r="T689" s="106"/>
      <c r="U689" s="107"/>
      <c r="V689" s="107"/>
    </row>
    <row r="690" spans="2:22" s="88" customFormat="1" ht="12.75" x14ac:dyDescent="0.2">
      <c r="B690" s="89">
        <v>688</v>
      </c>
      <c r="C690" s="90"/>
      <c r="D690" s="91"/>
      <c r="E690" s="92"/>
      <c r="F690" s="90"/>
      <c r="G690" s="93"/>
      <c r="H690" s="92"/>
      <c r="I690" s="94"/>
      <c r="J690" s="100"/>
      <c r="K690" s="101"/>
      <c r="L690" s="101"/>
      <c r="M690" s="101"/>
      <c r="N690" s="102"/>
      <c r="O690" s="103"/>
      <c r="P690" s="101"/>
      <c r="Q690" s="104"/>
      <c r="R690" s="103"/>
      <c r="S690" s="105"/>
      <c r="T690" s="106"/>
      <c r="U690" s="107"/>
      <c r="V690" s="107"/>
    </row>
    <row r="691" spans="2:22" s="88" customFormat="1" ht="12.75" x14ac:dyDescent="0.2">
      <c r="B691" s="89">
        <v>689</v>
      </c>
      <c r="C691" s="90"/>
      <c r="D691" s="91"/>
      <c r="E691" s="92"/>
      <c r="F691" s="90"/>
      <c r="G691" s="93"/>
      <c r="H691" s="92"/>
      <c r="I691" s="94"/>
      <c r="J691" s="100"/>
      <c r="K691" s="101"/>
      <c r="L691" s="101"/>
      <c r="M691" s="101"/>
      <c r="N691" s="102"/>
      <c r="O691" s="103"/>
      <c r="P691" s="101"/>
      <c r="Q691" s="104"/>
      <c r="R691" s="103"/>
      <c r="S691" s="105"/>
      <c r="T691" s="106"/>
      <c r="U691" s="107"/>
      <c r="V691" s="107"/>
    </row>
    <row r="692" spans="2:22" s="88" customFormat="1" ht="12.75" x14ac:dyDescent="0.2">
      <c r="B692" s="89">
        <v>690</v>
      </c>
      <c r="C692" s="90"/>
      <c r="D692" s="91"/>
      <c r="E692" s="92"/>
      <c r="F692" s="90"/>
      <c r="G692" s="93"/>
      <c r="H692" s="92"/>
      <c r="I692" s="94"/>
      <c r="J692" s="100"/>
      <c r="K692" s="101"/>
      <c r="L692" s="101"/>
      <c r="M692" s="101"/>
      <c r="N692" s="102"/>
      <c r="O692" s="103"/>
      <c r="P692" s="101"/>
      <c r="Q692" s="104"/>
      <c r="R692" s="103"/>
      <c r="S692" s="105"/>
      <c r="T692" s="106"/>
      <c r="U692" s="107"/>
      <c r="V692" s="107"/>
    </row>
    <row r="693" spans="2:22" s="88" customFormat="1" ht="12.75" x14ac:dyDescent="0.2">
      <c r="B693" s="89">
        <v>691</v>
      </c>
      <c r="C693" s="90"/>
      <c r="D693" s="91"/>
      <c r="E693" s="92"/>
      <c r="F693" s="90"/>
      <c r="G693" s="93"/>
      <c r="H693" s="92"/>
      <c r="I693" s="94"/>
      <c r="J693" s="100"/>
      <c r="K693" s="101"/>
      <c r="L693" s="101"/>
      <c r="M693" s="101"/>
      <c r="N693" s="102"/>
      <c r="O693" s="103"/>
      <c r="P693" s="101"/>
      <c r="Q693" s="104"/>
      <c r="R693" s="103"/>
      <c r="S693" s="105"/>
      <c r="T693" s="106"/>
      <c r="U693" s="107"/>
      <c r="V693" s="107"/>
    </row>
    <row r="694" spans="2:22" s="88" customFormat="1" ht="12.75" x14ac:dyDescent="0.2">
      <c r="B694" s="89">
        <v>692</v>
      </c>
      <c r="C694" s="90"/>
      <c r="D694" s="91"/>
      <c r="E694" s="92"/>
      <c r="F694" s="90"/>
      <c r="G694" s="93"/>
      <c r="H694" s="92"/>
      <c r="I694" s="94"/>
      <c r="J694" s="100"/>
      <c r="K694" s="101"/>
      <c r="L694" s="101"/>
      <c r="M694" s="101"/>
      <c r="N694" s="102"/>
      <c r="O694" s="103"/>
      <c r="P694" s="101"/>
      <c r="Q694" s="104"/>
      <c r="R694" s="103"/>
      <c r="S694" s="105"/>
      <c r="T694" s="106"/>
      <c r="U694" s="107"/>
      <c r="V694" s="107"/>
    </row>
    <row r="695" spans="2:22" s="88" customFormat="1" ht="12.75" x14ac:dyDescent="0.2">
      <c r="B695" s="89">
        <v>693</v>
      </c>
      <c r="C695" s="90"/>
      <c r="D695" s="91"/>
      <c r="E695" s="92"/>
      <c r="F695" s="90"/>
      <c r="G695" s="93"/>
      <c r="H695" s="92"/>
      <c r="I695" s="94"/>
      <c r="J695" s="100"/>
      <c r="K695" s="101"/>
      <c r="L695" s="101"/>
      <c r="M695" s="101"/>
      <c r="N695" s="102"/>
      <c r="O695" s="103"/>
      <c r="P695" s="101"/>
      <c r="Q695" s="104"/>
      <c r="R695" s="103"/>
      <c r="S695" s="105"/>
      <c r="T695" s="106"/>
      <c r="U695" s="107"/>
      <c r="V695" s="107"/>
    </row>
    <row r="696" spans="2:22" s="88" customFormat="1" ht="12.75" x14ac:dyDescent="0.2">
      <c r="B696" s="89">
        <v>694</v>
      </c>
      <c r="C696" s="90"/>
      <c r="D696" s="91"/>
      <c r="E696" s="92"/>
      <c r="F696" s="90"/>
      <c r="G696" s="93"/>
      <c r="H696" s="92"/>
      <c r="I696" s="94"/>
      <c r="J696" s="100"/>
      <c r="K696" s="101"/>
      <c r="L696" s="101"/>
      <c r="M696" s="101"/>
      <c r="N696" s="102"/>
      <c r="O696" s="103"/>
      <c r="P696" s="101"/>
      <c r="Q696" s="104"/>
      <c r="R696" s="103"/>
      <c r="S696" s="105"/>
      <c r="T696" s="106"/>
      <c r="U696" s="107"/>
      <c r="V696" s="107"/>
    </row>
    <row r="697" spans="2:22" s="88" customFormat="1" ht="12.75" x14ac:dyDescent="0.2">
      <c r="B697" s="89">
        <v>695</v>
      </c>
      <c r="C697" s="90"/>
      <c r="D697" s="91"/>
      <c r="E697" s="92"/>
      <c r="F697" s="90"/>
      <c r="G697" s="93"/>
      <c r="H697" s="92"/>
      <c r="I697" s="94"/>
      <c r="J697" s="100"/>
      <c r="K697" s="101"/>
      <c r="L697" s="101"/>
      <c r="M697" s="101"/>
      <c r="N697" s="102"/>
      <c r="O697" s="103"/>
      <c r="P697" s="101"/>
      <c r="Q697" s="104"/>
      <c r="R697" s="103"/>
      <c r="S697" s="105"/>
      <c r="T697" s="106"/>
      <c r="U697" s="107"/>
      <c r="V697" s="107"/>
    </row>
    <row r="698" spans="2:22" s="88" customFormat="1" ht="12.75" x14ac:dyDescent="0.2">
      <c r="B698" s="89">
        <v>696</v>
      </c>
      <c r="C698" s="90"/>
      <c r="D698" s="91"/>
      <c r="E698" s="92"/>
      <c r="F698" s="90"/>
      <c r="G698" s="93"/>
      <c r="H698" s="92"/>
      <c r="I698" s="94"/>
      <c r="J698" s="100"/>
      <c r="K698" s="101"/>
      <c r="L698" s="101"/>
      <c r="M698" s="101"/>
      <c r="N698" s="102"/>
      <c r="O698" s="103"/>
      <c r="P698" s="101"/>
      <c r="Q698" s="104"/>
      <c r="R698" s="103"/>
      <c r="S698" s="105"/>
      <c r="T698" s="106"/>
      <c r="U698" s="107"/>
      <c r="V698" s="107"/>
    </row>
    <row r="699" spans="2:22" s="88" customFormat="1" ht="12.75" x14ac:dyDescent="0.2">
      <c r="B699" s="89">
        <v>697</v>
      </c>
      <c r="C699" s="90"/>
      <c r="D699" s="91"/>
      <c r="E699" s="92"/>
      <c r="F699" s="90"/>
      <c r="G699" s="93"/>
      <c r="H699" s="92"/>
      <c r="I699" s="94"/>
      <c r="J699" s="100"/>
      <c r="K699" s="101"/>
      <c r="L699" s="101"/>
      <c r="M699" s="101"/>
      <c r="N699" s="102"/>
      <c r="O699" s="103"/>
      <c r="P699" s="101"/>
      <c r="Q699" s="104"/>
      <c r="R699" s="103"/>
      <c r="S699" s="105"/>
      <c r="T699" s="106"/>
      <c r="U699" s="107"/>
      <c r="V699" s="107"/>
    </row>
    <row r="700" spans="2:22" s="88" customFormat="1" ht="12.75" x14ac:dyDescent="0.2">
      <c r="B700" s="89">
        <v>698</v>
      </c>
      <c r="C700" s="90"/>
      <c r="D700" s="91"/>
      <c r="E700" s="92"/>
      <c r="F700" s="90"/>
      <c r="G700" s="93"/>
      <c r="H700" s="92"/>
      <c r="I700" s="94"/>
      <c r="J700" s="100"/>
      <c r="K700" s="101"/>
      <c r="L700" s="101"/>
      <c r="M700" s="101"/>
      <c r="N700" s="102"/>
      <c r="O700" s="103"/>
      <c r="P700" s="101"/>
      <c r="Q700" s="104"/>
      <c r="R700" s="103"/>
      <c r="S700" s="105"/>
      <c r="T700" s="106"/>
      <c r="U700" s="107"/>
      <c r="V700" s="107"/>
    </row>
    <row r="701" spans="2:22" s="88" customFormat="1" ht="12.75" x14ac:dyDescent="0.2">
      <c r="B701" s="89">
        <v>699</v>
      </c>
      <c r="C701" s="90"/>
      <c r="D701" s="91"/>
      <c r="E701" s="92"/>
      <c r="F701" s="90"/>
      <c r="G701" s="93"/>
      <c r="H701" s="92"/>
      <c r="I701" s="94"/>
      <c r="J701" s="100"/>
      <c r="K701" s="101"/>
      <c r="L701" s="101"/>
      <c r="M701" s="101"/>
      <c r="N701" s="102"/>
      <c r="O701" s="103"/>
      <c r="P701" s="101"/>
      <c r="Q701" s="104"/>
      <c r="R701" s="103"/>
      <c r="S701" s="105"/>
      <c r="T701" s="106"/>
      <c r="U701" s="107"/>
      <c r="V701" s="107"/>
    </row>
    <row r="702" spans="2:22" s="88" customFormat="1" ht="12.75" x14ac:dyDescent="0.2">
      <c r="B702" s="89">
        <v>700</v>
      </c>
      <c r="C702" s="90"/>
      <c r="D702" s="91"/>
      <c r="E702" s="92"/>
      <c r="F702" s="90"/>
      <c r="G702" s="93"/>
      <c r="H702" s="92"/>
      <c r="I702" s="94"/>
      <c r="J702" s="100"/>
      <c r="K702" s="101"/>
      <c r="L702" s="101"/>
      <c r="M702" s="101"/>
      <c r="N702" s="102"/>
      <c r="O702" s="103"/>
      <c r="P702" s="101"/>
      <c r="Q702" s="104"/>
      <c r="R702" s="103"/>
      <c r="S702" s="105"/>
      <c r="T702" s="106"/>
      <c r="U702" s="107"/>
      <c r="V702" s="107"/>
    </row>
    <row r="703" spans="2:22" s="88" customFormat="1" ht="12.75" x14ac:dyDescent="0.2">
      <c r="B703" s="89">
        <v>701</v>
      </c>
      <c r="C703" s="90"/>
      <c r="D703" s="91"/>
      <c r="E703" s="92"/>
      <c r="F703" s="90"/>
      <c r="G703" s="93"/>
      <c r="H703" s="92"/>
      <c r="I703" s="94"/>
      <c r="J703" s="100"/>
      <c r="K703" s="101"/>
      <c r="L703" s="101"/>
      <c r="M703" s="101"/>
      <c r="N703" s="102"/>
      <c r="O703" s="103"/>
      <c r="P703" s="101"/>
      <c r="Q703" s="104"/>
      <c r="R703" s="103"/>
      <c r="S703" s="105"/>
      <c r="T703" s="106"/>
      <c r="U703" s="107"/>
      <c r="V703" s="107"/>
    </row>
    <row r="704" spans="2:22" s="88" customFormat="1" ht="12.75" x14ac:dyDescent="0.2">
      <c r="B704" s="89">
        <v>702</v>
      </c>
      <c r="C704" s="90"/>
      <c r="D704" s="91"/>
      <c r="E704" s="92"/>
      <c r="F704" s="90"/>
      <c r="G704" s="93"/>
      <c r="H704" s="92"/>
      <c r="I704" s="94"/>
      <c r="J704" s="100"/>
      <c r="K704" s="101"/>
      <c r="L704" s="101"/>
      <c r="M704" s="101"/>
      <c r="N704" s="102"/>
      <c r="O704" s="103"/>
      <c r="P704" s="101"/>
      <c r="Q704" s="104"/>
      <c r="R704" s="103"/>
      <c r="S704" s="105"/>
      <c r="T704" s="106"/>
      <c r="U704" s="107"/>
      <c r="V704" s="107"/>
    </row>
    <row r="705" spans="2:22" s="88" customFormat="1" ht="12.75" x14ac:dyDescent="0.2">
      <c r="B705" s="89">
        <v>703</v>
      </c>
      <c r="C705" s="90"/>
      <c r="D705" s="91"/>
      <c r="E705" s="92"/>
      <c r="F705" s="90"/>
      <c r="G705" s="93"/>
      <c r="H705" s="92"/>
      <c r="I705" s="94"/>
      <c r="J705" s="100"/>
      <c r="K705" s="101"/>
      <c r="L705" s="101"/>
      <c r="M705" s="101"/>
      <c r="N705" s="102"/>
      <c r="O705" s="103"/>
      <c r="P705" s="101"/>
      <c r="Q705" s="104"/>
      <c r="R705" s="103"/>
      <c r="S705" s="105"/>
      <c r="T705" s="106"/>
      <c r="U705" s="107"/>
      <c r="V705" s="107"/>
    </row>
    <row r="706" spans="2:22" s="88" customFormat="1" ht="12.75" x14ac:dyDescent="0.2">
      <c r="B706" s="89">
        <v>704</v>
      </c>
      <c r="C706" s="90"/>
      <c r="D706" s="91"/>
      <c r="E706" s="92"/>
      <c r="F706" s="90"/>
      <c r="G706" s="93"/>
      <c r="H706" s="92"/>
      <c r="I706" s="94"/>
      <c r="J706" s="100"/>
      <c r="K706" s="101"/>
      <c r="L706" s="101"/>
      <c r="M706" s="101"/>
      <c r="N706" s="102"/>
      <c r="O706" s="103"/>
      <c r="P706" s="101"/>
      <c r="Q706" s="104"/>
      <c r="R706" s="103"/>
      <c r="S706" s="105"/>
      <c r="T706" s="106"/>
      <c r="U706" s="107"/>
      <c r="V706" s="107"/>
    </row>
    <row r="707" spans="2:22" s="88" customFormat="1" ht="12.75" x14ac:dyDescent="0.2">
      <c r="B707" s="89">
        <v>705</v>
      </c>
      <c r="C707" s="90"/>
      <c r="D707" s="91"/>
      <c r="E707" s="92"/>
      <c r="F707" s="90"/>
      <c r="G707" s="93"/>
      <c r="H707" s="92"/>
      <c r="I707" s="94"/>
      <c r="J707" s="100"/>
      <c r="K707" s="101"/>
      <c r="L707" s="101"/>
      <c r="M707" s="101"/>
      <c r="N707" s="102"/>
      <c r="O707" s="103"/>
      <c r="P707" s="101"/>
      <c r="Q707" s="104"/>
      <c r="R707" s="103"/>
      <c r="S707" s="105"/>
      <c r="T707" s="106"/>
      <c r="U707" s="107"/>
      <c r="V707" s="107"/>
    </row>
    <row r="708" spans="2:22" s="88" customFormat="1" ht="12.75" x14ac:dyDescent="0.2">
      <c r="B708" s="89">
        <v>706</v>
      </c>
      <c r="C708" s="90"/>
      <c r="D708" s="91"/>
      <c r="E708" s="92"/>
      <c r="F708" s="90"/>
      <c r="G708" s="93"/>
      <c r="H708" s="92"/>
      <c r="I708" s="94"/>
      <c r="J708" s="100"/>
      <c r="K708" s="101"/>
      <c r="L708" s="101"/>
      <c r="M708" s="101"/>
      <c r="N708" s="102"/>
      <c r="O708" s="103"/>
      <c r="P708" s="101"/>
      <c r="Q708" s="104"/>
      <c r="R708" s="103"/>
      <c r="S708" s="105"/>
      <c r="T708" s="106"/>
      <c r="U708" s="107"/>
      <c r="V708" s="107"/>
    </row>
    <row r="709" spans="2:22" s="88" customFormat="1" ht="12.75" x14ac:dyDescent="0.2">
      <c r="B709" s="89">
        <v>707</v>
      </c>
      <c r="C709" s="90"/>
      <c r="D709" s="91"/>
      <c r="E709" s="92"/>
      <c r="F709" s="90"/>
      <c r="G709" s="93"/>
      <c r="H709" s="92"/>
      <c r="I709" s="94"/>
      <c r="J709" s="100"/>
      <c r="K709" s="101"/>
      <c r="L709" s="101"/>
      <c r="M709" s="101"/>
      <c r="N709" s="102"/>
      <c r="O709" s="103"/>
      <c r="P709" s="101"/>
      <c r="Q709" s="104"/>
      <c r="R709" s="103"/>
      <c r="S709" s="105"/>
      <c r="T709" s="106"/>
      <c r="U709" s="107"/>
      <c r="V709" s="107"/>
    </row>
    <row r="710" spans="2:22" s="88" customFormat="1" ht="12.75" x14ac:dyDescent="0.2">
      <c r="B710" s="89">
        <v>708</v>
      </c>
      <c r="C710" s="90"/>
      <c r="D710" s="91"/>
      <c r="E710" s="92"/>
      <c r="F710" s="90"/>
      <c r="G710" s="93"/>
      <c r="H710" s="92"/>
      <c r="I710" s="94"/>
      <c r="J710" s="100"/>
      <c r="K710" s="101"/>
      <c r="L710" s="101"/>
      <c r="M710" s="101"/>
      <c r="N710" s="102"/>
      <c r="O710" s="103"/>
      <c r="P710" s="101"/>
      <c r="Q710" s="104"/>
      <c r="R710" s="103"/>
      <c r="S710" s="105"/>
      <c r="T710" s="106"/>
      <c r="U710" s="107"/>
      <c r="V710" s="107"/>
    </row>
    <row r="711" spans="2:22" s="88" customFormat="1" ht="12.75" x14ac:dyDescent="0.2">
      <c r="B711" s="89">
        <v>709</v>
      </c>
      <c r="C711" s="90"/>
      <c r="D711" s="91"/>
      <c r="E711" s="92"/>
      <c r="F711" s="90"/>
      <c r="G711" s="93"/>
      <c r="H711" s="92"/>
      <c r="I711" s="94"/>
      <c r="J711" s="100"/>
      <c r="K711" s="101"/>
      <c r="L711" s="101"/>
      <c r="M711" s="101"/>
      <c r="N711" s="102"/>
      <c r="O711" s="103"/>
      <c r="P711" s="101"/>
      <c r="Q711" s="104"/>
      <c r="R711" s="103"/>
      <c r="S711" s="105"/>
      <c r="T711" s="106"/>
      <c r="U711" s="107"/>
      <c r="V711" s="107"/>
    </row>
    <row r="712" spans="2:22" s="88" customFormat="1" ht="12.75" x14ac:dyDescent="0.2">
      <c r="B712" s="89">
        <v>710</v>
      </c>
      <c r="C712" s="90"/>
      <c r="D712" s="91"/>
      <c r="E712" s="92"/>
      <c r="F712" s="90"/>
      <c r="G712" s="93"/>
      <c r="H712" s="92"/>
      <c r="I712" s="94"/>
      <c r="J712" s="100"/>
      <c r="K712" s="101"/>
      <c r="L712" s="101"/>
      <c r="M712" s="101"/>
      <c r="N712" s="102"/>
      <c r="O712" s="103"/>
      <c r="P712" s="101"/>
      <c r="Q712" s="104"/>
      <c r="R712" s="103"/>
      <c r="S712" s="105"/>
      <c r="T712" s="106"/>
      <c r="U712" s="107"/>
      <c r="V712" s="107"/>
    </row>
    <row r="713" spans="2:22" s="88" customFormat="1" ht="12.75" x14ac:dyDescent="0.2">
      <c r="B713" s="89">
        <v>711</v>
      </c>
      <c r="C713" s="90"/>
      <c r="D713" s="91"/>
      <c r="E713" s="92"/>
      <c r="F713" s="90"/>
      <c r="G713" s="93"/>
      <c r="H713" s="92"/>
      <c r="I713" s="94"/>
      <c r="J713" s="100"/>
      <c r="K713" s="101"/>
      <c r="L713" s="101"/>
      <c r="M713" s="101"/>
      <c r="N713" s="102"/>
      <c r="O713" s="103"/>
      <c r="P713" s="101"/>
      <c r="Q713" s="104"/>
      <c r="R713" s="103"/>
      <c r="S713" s="105"/>
      <c r="T713" s="106"/>
      <c r="U713" s="107"/>
      <c r="V713" s="107"/>
    </row>
    <row r="714" spans="2:22" s="88" customFormat="1" ht="12.75" x14ac:dyDescent="0.2">
      <c r="B714" s="89">
        <v>712</v>
      </c>
      <c r="C714" s="90"/>
      <c r="D714" s="91"/>
      <c r="E714" s="92"/>
      <c r="F714" s="90"/>
      <c r="G714" s="93"/>
      <c r="H714" s="92"/>
      <c r="I714" s="94"/>
      <c r="J714" s="100"/>
      <c r="K714" s="101"/>
      <c r="L714" s="101"/>
      <c r="M714" s="101"/>
      <c r="N714" s="102"/>
      <c r="O714" s="103"/>
      <c r="P714" s="101"/>
      <c r="Q714" s="104"/>
      <c r="R714" s="103"/>
      <c r="S714" s="105"/>
      <c r="T714" s="106"/>
      <c r="U714" s="107"/>
      <c r="V714" s="107"/>
    </row>
    <row r="715" spans="2:22" s="88" customFormat="1" ht="12.75" x14ac:dyDescent="0.2">
      <c r="B715" s="89">
        <v>713</v>
      </c>
      <c r="C715" s="90"/>
      <c r="D715" s="91"/>
      <c r="E715" s="92"/>
      <c r="F715" s="90"/>
      <c r="G715" s="93"/>
      <c r="H715" s="92"/>
      <c r="I715" s="94"/>
      <c r="J715" s="100"/>
      <c r="K715" s="101"/>
      <c r="L715" s="101"/>
      <c r="M715" s="101"/>
      <c r="N715" s="102"/>
      <c r="O715" s="103"/>
      <c r="P715" s="101"/>
      <c r="Q715" s="104"/>
      <c r="R715" s="103"/>
      <c r="S715" s="105"/>
      <c r="T715" s="106"/>
      <c r="U715" s="107"/>
      <c r="V715" s="107"/>
    </row>
    <row r="716" spans="2:22" s="88" customFormat="1" ht="12.75" x14ac:dyDescent="0.2">
      <c r="B716" s="89">
        <v>714</v>
      </c>
      <c r="C716" s="90"/>
      <c r="D716" s="91"/>
      <c r="E716" s="92"/>
      <c r="F716" s="90"/>
      <c r="G716" s="93"/>
      <c r="H716" s="92"/>
      <c r="I716" s="94"/>
      <c r="J716" s="100"/>
      <c r="K716" s="101"/>
      <c r="L716" s="101"/>
      <c r="M716" s="101"/>
      <c r="N716" s="102"/>
      <c r="O716" s="103"/>
      <c r="P716" s="101"/>
      <c r="Q716" s="104"/>
      <c r="R716" s="103"/>
      <c r="S716" s="105"/>
      <c r="T716" s="106"/>
      <c r="U716" s="107"/>
      <c r="V716" s="107"/>
    </row>
    <row r="717" spans="2:22" s="88" customFormat="1" ht="12.75" x14ac:dyDescent="0.2">
      <c r="B717" s="89">
        <v>715</v>
      </c>
      <c r="C717" s="90"/>
      <c r="D717" s="91"/>
      <c r="E717" s="92"/>
      <c r="F717" s="90"/>
      <c r="G717" s="93"/>
      <c r="H717" s="92"/>
      <c r="I717" s="94"/>
      <c r="J717" s="100"/>
      <c r="K717" s="101"/>
      <c r="L717" s="101"/>
      <c r="M717" s="101"/>
      <c r="N717" s="102"/>
      <c r="O717" s="103"/>
      <c r="P717" s="101"/>
      <c r="Q717" s="104"/>
      <c r="R717" s="103"/>
      <c r="S717" s="105"/>
      <c r="T717" s="106"/>
      <c r="U717" s="107"/>
      <c r="V717" s="107"/>
    </row>
    <row r="718" spans="2:22" s="88" customFormat="1" ht="12.75" x14ac:dyDescent="0.2">
      <c r="B718" s="89">
        <v>716</v>
      </c>
      <c r="C718" s="90"/>
      <c r="D718" s="91"/>
      <c r="E718" s="92"/>
      <c r="F718" s="90"/>
      <c r="G718" s="93"/>
      <c r="H718" s="92"/>
      <c r="I718" s="94"/>
      <c r="J718" s="100"/>
      <c r="K718" s="101"/>
      <c r="L718" s="101"/>
      <c r="M718" s="101"/>
      <c r="N718" s="102"/>
      <c r="O718" s="103"/>
      <c r="P718" s="101"/>
      <c r="Q718" s="104"/>
      <c r="R718" s="103"/>
      <c r="S718" s="105"/>
      <c r="T718" s="106"/>
      <c r="U718" s="107"/>
      <c r="V718" s="107"/>
    </row>
    <row r="719" spans="2:22" s="88" customFormat="1" ht="12.75" x14ac:dyDescent="0.2">
      <c r="B719" s="89">
        <v>717</v>
      </c>
      <c r="C719" s="90"/>
      <c r="D719" s="91"/>
      <c r="E719" s="92"/>
      <c r="F719" s="90"/>
      <c r="G719" s="93"/>
      <c r="H719" s="92"/>
      <c r="I719" s="94"/>
      <c r="J719" s="100"/>
      <c r="K719" s="101"/>
      <c r="L719" s="101"/>
      <c r="M719" s="101"/>
      <c r="N719" s="102"/>
      <c r="O719" s="103"/>
      <c r="P719" s="101"/>
      <c r="Q719" s="104"/>
      <c r="R719" s="103"/>
      <c r="S719" s="105"/>
      <c r="T719" s="106"/>
      <c r="U719" s="107"/>
      <c r="V719" s="107"/>
    </row>
    <row r="720" spans="2:22" s="88" customFormat="1" ht="12.75" x14ac:dyDescent="0.2">
      <c r="B720" s="89">
        <v>718</v>
      </c>
      <c r="C720" s="90"/>
      <c r="D720" s="91"/>
      <c r="E720" s="92"/>
      <c r="F720" s="90"/>
      <c r="G720" s="93"/>
      <c r="H720" s="92"/>
      <c r="I720" s="94"/>
      <c r="J720" s="100"/>
      <c r="K720" s="101"/>
      <c r="L720" s="101"/>
      <c r="M720" s="101"/>
      <c r="N720" s="102"/>
      <c r="O720" s="103"/>
      <c r="P720" s="101"/>
      <c r="Q720" s="104"/>
      <c r="R720" s="103"/>
      <c r="S720" s="105"/>
      <c r="T720" s="106"/>
      <c r="U720" s="107"/>
      <c r="V720" s="107"/>
    </row>
    <row r="721" spans="2:22" s="88" customFormat="1" ht="12.75" x14ac:dyDescent="0.2">
      <c r="B721" s="89">
        <v>719</v>
      </c>
      <c r="C721" s="90"/>
      <c r="D721" s="91"/>
      <c r="E721" s="92"/>
      <c r="F721" s="90"/>
      <c r="G721" s="93"/>
      <c r="H721" s="92"/>
      <c r="I721" s="94"/>
      <c r="J721" s="100"/>
      <c r="K721" s="101"/>
      <c r="L721" s="101"/>
      <c r="M721" s="101"/>
      <c r="N721" s="102"/>
      <c r="O721" s="103"/>
      <c r="P721" s="101"/>
      <c r="Q721" s="104"/>
      <c r="R721" s="103"/>
      <c r="S721" s="105"/>
      <c r="T721" s="106"/>
      <c r="U721" s="107"/>
      <c r="V721" s="107"/>
    </row>
    <row r="722" spans="2:22" s="88" customFormat="1" ht="12.75" x14ac:dyDescent="0.2">
      <c r="B722" s="89">
        <v>720</v>
      </c>
      <c r="C722" s="90"/>
      <c r="D722" s="91"/>
      <c r="E722" s="92"/>
      <c r="F722" s="90"/>
      <c r="G722" s="93"/>
      <c r="H722" s="92"/>
      <c r="I722" s="94"/>
      <c r="J722" s="100"/>
      <c r="K722" s="101"/>
      <c r="L722" s="101"/>
      <c r="M722" s="101"/>
      <c r="N722" s="102"/>
      <c r="O722" s="103"/>
      <c r="P722" s="101"/>
      <c r="Q722" s="104"/>
      <c r="R722" s="103"/>
      <c r="S722" s="105"/>
      <c r="T722" s="106"/>
      <c r="U722" s="107"/>
      <c r="V722" s="107"/>
    </row>
    <row r="723" spans="2:22" s="88" customFormat="1" ht="12.75" x14ac:dyDescent="0.2">
      <c r="B723" s="89">
        <v>721</v>
      </c>
      <c r="C723" s="90"/>
      <c r="D723" s="91"/>
      <c r="E723" s="92"/>
      <c r="F723" s="90"/>
      <c r="G723" s="93"/>
      <c r="H723" s="92"/>
      <c r="I723" s="94"/>
      <c r="J723" s="100"/>
      <c r="K723" s="101"/>
      <c r="L723" s="101"/>
      <c r="M723" s="101"/>
      <c r="N723" s="102"/>
      <c r="O723" s="103"/>
      <c r="P723" s="101"/>
      <c r="Q723" s="104"/>
      <c r="R723" s="103"/>
      <c r="S723" s="105"/>
      <c r="T723" s="106"/>
      <c r="U723" s="107"/>
      <c r="V723" s="107"/>
    </row>
    <row r="724" spans="2:22" s="88" customFormat="1" ht="12.75" x14ac:dyDescent="0.2">
      <c r="B724" s="89">
        <v>722</v>
      </c>
      <c r="C724" s="90"/>
      <c r="D724" s="91"/>
      <c r="E724" s="92"/>
      <c r="F724" s="90"/>
      <c r="G724" s="93"/>
      <c r="H724" s="92"/>
      <c r="I724" s="94"/>
      <c r="J724" s="100"/>
      <c r="K724" s="101"/>
      <c r="L724" s="101"/>
      <c r="M724" s="101"/>
      <c r="N724" s="102"/>
      <c r="O724" s="103"/>
      <c r="P724" s="101"/>
      <c r="Q724" s="104"/>
      <c r="R724" s="103"/>
      <c r="S724" s="105"/>
      <c r="T724" s="106"/>
      <c r="U724" s="107"/>
      <c r="V724" s="107"/>
    </row>
    <row r="725" spans="2:22" s="88" customFormat="1" ht="12.75" x14ac:dyDescent="0.2">
      <c r="B725" s="89">
        <v>723</v>
      </c>
      <c r="C725" s="90"/>
      <c r="D725" s="91"/>
      <c r="E725" s="92"/>
      <c r="F725" s="90"/>
      <c r="G725" s="93"/>
      <c r="H725" s="92"/>
      <c r="I725" s="94"/>
      <c r="J725" s="100"/>
      <c r="K725" s="101"/>
      <c r="L725" s="101"/>
      <c r="M725" s="101"/>
      <c r="N725" s="102"/>
      <c r="O725" s="103"/>
      <c r="P725" s="101"/>
      <c r="Q725" s="104"/>
      <c r="R725" s="103"/>
      <c r="S725" s="105"/>
      <c r="T725" s="106"/>
      <c r="U725" s="107"/>
      <c r="V725" s="107"/>
    </row>
    <row r="726" spans="2:22" s="88" customFormat="1" ht="12.75" x14ac:dyDescent="0.2">
      <c r="B726" s="89">
        <v>724</v>
      </c>
      <c r="C726" s="90"/>
      <c r="D726" s="91"/>
      <c r="E726" s="92"/>
      <c r="F726" s="90"/>
      <c r="G726" s="93"/>
      <c r="H726" s="92"/>
      <c r="I726" s="94"/>
      <c r="J726" s="100"/>
      <c r="K726" s="101"/>
      <c r="L726" s="101"/>
      <c r="M726" s="101"/>
      <c r="N726" s="102"/>
      <c r="O726" s="103"/>
      <c r="P726" s="101"/>
      <c r="Q726" s="104"/>
      <c r="R726" s="103"/>
      <c r="S726" s="105"/>
      <c r="T726" s="106"/>
      <c r="U726" s="107"/>
      <c r="V726" s="107"/>
    </row>
    <row r="727" spans="2:22" s="88" customFormat="1" ht="12.75" x14ac:dyDescent="0.2">
      <c r="B727" s="89">
        <v>725</v>
      </c>
      <c r="C727" s="90"/>
      <c r="D727" s="91"/>
      <c r="E727" s="92"/>
      <c r="F727" s="90"/>
      <c r="G727" s="93"/>
      <c r="H727" s="92"/>
      <c r="I727" s="94"/>
      <c r="J727" s="100"/>
      <c r="K727" s="101"/>
      <c r="L727" s="101"/>
      <c r="M727" s="101"/>
      <c r="N727" s="102"/>
      <c r="O727" s="103"/>
      <c r="P727" s="101"/>
      <c r="Q727" s="104"/>
      <c r="R727" s="103"/>
      <c r="S727" s="105"/>
      <c r="T727" s="106"/>
      <c r="U727" s="107"/>
      <c r="V727" s="107"/>
    </row>
    <row r="728" spans="2:22" s="88" customFormat="1" ht="12.75" x14ac:dyDescent="0.2">
      <c r="B728" s="89">
        <v>726</v>
      </c>
      <c r="C728" s="90"/>
      <c r="D728" s="91"/>
      <c r="E728" s="92"/>
      <c r="F728" s="90"/>
      <c r="G728" s="93"/>
      <c r="H728" s="92"/>
      <c r="I728" s="94"/>
      <c r="J728" s="100"/>
      <c r="K728" s="101"/>
      <c r="L728" s="101"/>
      <c r="M728" s="101"/>
      <c r="N728" s="102"/>
      <c r="O728" s="103"/>
      <c r="P728" s="101"/>
      <c r="Q728" s="104"/>
      <c r="R728" s="103"/>
      <c r="S728" s="105"/>
      <c r="T728" s="106"/>
      <c r="U728" s="107"/>
      <c r="V728" s="107"/>
    </row>
    <row r="729" spans="2:22" s="88" customFormat="1" ht="12.75" x14ac:dyDescent="0.2">
      <c r="B729" s="89">
        <v>727</v>
      </c>
      <c r="C729" s="90"/>
      <c r="D729" s="91"/>
      <c r="E729" s="92"/>
      <c r="F729" s="90"/>
      <c r="G729" s="93"/>
      <c r="H729" s="92"/>
      <c r="I729" s="94"/>
      <c r="J729" s="100"/>
      <c r="K729" s="101"/>
      <c r="L729" s="101"/>
      <c r="M729" s="101"/>
      <c r="N729" s="102"/>
      <c r="O729" s="103"/>
      <c r="P729" s="101"/>
      <c r="Q729" s="104"/>
      <c r="R729" s="103"/>
      <c r="S729" s="105"/>
      <c r="T729" s="106"/>
      <c r="U729" s="107"/>
      <c r="V729" s="107"/>
    </row>
    <row r="730" spans="2:22" s="88" customFormat="1" ht="12.75" x14ac:dyDescent="0.2">
      <c r="B730" s="89">
        <v>728</v>
      </c>
      <c r="C730" s="90"/>
      <c r="D730" s="91"/>
      <c r="E730" s="92"/>
      <c r="F730" s="90"/>
      <c r="G730" s="93"/>
      <c r="H730" s="92"/>
      <c r="I730" s="94"/>
      <c r="J730" s="100"/>
      <c r="K730" s="101"/>
      <c r="L730" s="101"/>
      <c r="M730" s="101"/>
      <c r="N730" s="102"/>
      <c r="O730" s="103"/>
      <c r="P730" s="101"/>
      <c r="Q730" s="104"/>
      <c r="R730" s="103"/>
      <c r="S730" s="105"/>
      <c r="T730" s="106"/>
      <c r="U730" s="107"/>
      <c r="V730" s="107"/>
    </row>
    <row r="731" spans="2:22" s="88" customFormat="1" ht="12.75" x14ac:dyDescent="0.2">
      <c r="B731" s="89">
        <v>729</v>
      </c>
      <c r="C731" s="90"/>
      <c r="D731" s="91"/>
      <c r="E731" s="92"/>
      <c r="F731" s="90"/>
      <c r="G731" s="93"/>
      <c r="H731" s="92"/>
      <c r="I731" s="94"/>
      <c r="J731" s="100"/>
      <c r="K731" s="101"/>
      <c r="L731" s="101"/>
      <c r="M731" s="101"/>
      <c r="N731" s="102"/>
      <c r="O731" s="103"/>
      <c r="P731" s="101"/>
      <c r="Q731" s="104"/>
      <c r="R731" s="103"/>
      <c r="S731" s="105"/>
      <c r="T731" s="106"/>
      <c r="U731" s="107"/>
      <c r="V731" s="107"/>
    </row>
    <row r="732" spans="2:22" s="88" customFormat="1" ht="12.75" x14ac:dyDescent="0.2">
      <c r="B732" s="89">
        <v>730</v>
      </c>
      <c r="C732" s="90"/>
      <c r="D732" s="91"/>
      <c r="E732" s="92"/>
      <c r="F732" s="90"/>
      <c r="G732" s="93"/>
      <c r="H732" s="92"/>
      <c r="I732" s="94"/>
      <c r="J732" s="100"/>
      <c r="K732" s="101"/>
      <c r="L732" s="101"/>
      <c r="M732" s="101"/>
      <c r="N732" s="102"/>
      <c r="O732" s="103"/>
      <c r="P732" s="101"/>
      <c r="Q732" s="104"/>
      <c r="R732" s="103"/>
      <c r="S732" s="105"/>
      <c r="T732" s="106"/>
      <c r="U732" s="107"/>
      <c r="V732" s="107"/>
    </row>
    <row r="733" spans="2:22" s="88" customFormat="1" ht="12.75" x14ac:dyDescent="0.2">
      <c r="B733" s="89">
        <v>731</v>
      </c>
      <c r="C733" s="90"/>
      <c r="D733" s="91"/>
      <c r="E733" s="92"/>
      <c r="F733" s="90"/>
      <c r="G733" s="93"/>
      <c r="H733" s="92"/>
      <c r="I733" s="94"/>
      <c r="J733" s="100"/>
      <c r="K733" s="101"/>
      <c r="L733" s="101"/>
      <c r="M733" s="101"/>
      <c r="N733" s="102"/>
      <c r="O733" s="103"/>
      <c r="P733" s="101"/>
      <c r="Q733" s="104"/>
      <c r="R733" s="103"/>
      <c r="S733" s="105"/>
      <c r="T733" s="106"/>
      <c r="U733" s="107"/>
      <c r="V733" s="107"/>
    </row>
    <row r="734" spans="2:22" s="88" customFormat="1" ht="12.75" x14ac:dyDescent="0.2">
      <c r="B734" s="89">
        <v>732</v>
      </c>
      <c r="C734" s="90"/>
      <c r="D734" s="91"/>
      <c r="E734" s="92"/>
      <c r="F734" s="90"/>
      <c r="G734" s="93"/>
      <c r="H734" s="92"/>
      <c r="I734" s="94"/>
      <c r="J734" s="100"/>
      <c r="K734" s="101"/>
      <c r="L734" s="101"/>
      <c r="M734" s="101"/>
      <c r="N734" s="102"/>
      <c r="O734" s="103"/>
      <c r="P734" s="101"/>
      <c r="Q734" s="104"/>
      <c r="R734" s="103"/>
      <c r="S734" s="105"/>
      <c r="T734" s="106"/>
      <c r="U734" s="107"/>
      <c r="V734" s="107"/>
    </row>
    <row r="735" spans="2:22" s="88" customFormat="1" ht="12.75" x14ac:dyDescent="0.2">
      <c r="B735" s="89">
        <v>733</v>
      </c>
      <c r="C735" s="90"/>
      <c r="D735" s="91"/>
      <c r="E735" s="92"/>
      <c r="F735" s="90"/>
      <c r="G735" s="93"/>
      <c r="H735" s="92"/>
      <c r="I735" s="94"/>
      <c r="J735" s="100"/>
      <c r="K735" s="101"/>
      <c r="L735" s="101"/>
      <c r="M735" s="101"/>
      <c r="N735" s="102"/>
      <c r="O735" s="103"/>
      <c r="P735" s="101"/>
      <c r="Q735" s="104"/>
      <c r="R735" s="103"/>
      <c r="S735" s="105"/>
      <c r="T735" s="106"/>
      <c r="U735" s="107"/>
      <c r="V735" s="107"/>
    </row>
    <row r="736" spans="2:22" s="88" customFormat="1" ht="12.75" x14ac:dyDescent="0.2">
      <c r="B736" s="89">
        <v>734</v>
      </c>
      <c r="C736" s="90"/>
      <c r="D736" s="91"/>
      <c r="E736" s="92"/>
      <c r="F736" s="90"/>
      <c r="G736" s="93"/>
      <c r="H736" s="92"/>
      <c r="I736" s="94"/>
      <c r="J736" s="100"/>
      <c r="K736" s="101"/>
      <c r="L736" s="101"/>
      <c r="M736" s="101"/>
      <c r="N736" s="102"/>
      <c r="O736" s="103"/>
      <c r="P736" s="101"/>
      <c r="Q736" s="104"/>
      <c r="R736" s="103"/>
      <c r="S736" s="105"/>
      <c r="T736" s="106"/>
      <c r="U736" s="107"/>
      <c r="V736" s="107"/>
    </row>
    <row r="737" spans="2:22" s="88" customFormat="1" ht="12.75" x14ac:dyDescent="0.2">
      <c r="B737" s="89">
        <v>735</v>
      </c>
      <c r="C737" s="90"/>
      <c r="D737" s="91"/>
      <c r="E737" s="92"/>
      <c r="F737" s="90"/>
      <c r="G737" s="93"/>
      <c r="H737" s="92"/>
      <c r="I737" s="94"/>
      <c r="J737" s="100"/>
      <c r="K737" s="101"/>
      <c r="L737" s="101"/>
      <c r="M737" s="101"/>
      <c r="N737" s="102"/>
      <c r="O737" s="103"/>
      <c r="P737" s="101"/>
      <c r="Q737" s="104"/>
      <c r="R737" s="103"/>
      <c r="S737" s="105"/>
      <c r="T737" s="106"/>
      <c r="U737" s="107"/>
      <c r="V737" s="107"/>
    </row>
    <row r="738" spans="2:22" s="88" customFormat="1" ht="12.75" x14ac:dyDescent="0.2">
      <c r="B738" s="89">
        <v>736</v>
      </c>
      <c r="C738" s="90"/>
      <c r="D738" s="91"/>
      <c r="E738" s="92"/>
      <c r="F738" s="90"/>
      <c r="G738" s="93"/>
      <c r="H738" s="92"/>
      <c r="I738" s="94"/>
      <c r="J738" s="100"/>
      <c r="K738" s="101"/>
      <c r="L738" s="101"/>
      <c r="M738" s="101"/>
      <c r="N738" s="102"/>
      <c r="O738" s="103"/>
      <c r="P738" s="101"/>
      <c r="Q738" s="104"/>
      <c r="R738" s="103"/>
      <c r="S738" s="105"/>
      <c r="T738" s="106"/>
      <c r="U738" s="107"/>
      <c r="V738" s="107"/>
    </row>
    <row r="739" spans="2:22" s="88" customFormat="1" ht="12.75" x14ac:dyDescent="0.2">
      <c r="B739" s="89">
        <v>737</v>
      </c>
      <c r="C739" s="90"/>
      <c r="D739" s="91"/>
      <c r="E739" s="92"/>
      <c r="F739" s="90"/>
      <c r="G739" s="93"/>
      <c r="H739" s="92"/>
      <c r="I739" s="94"/>
      <c r="J739" s="100"/>
      <c r="K739" s="101"/>
      <c r="L739" s="101"/>
      <c r="M739" s="101"/>
      <c r="N739" s="102"/>
      <c r="O739" s="103"/>
      <c r="P739" s="101"/>
      <c r="Q739" s="104"/>
      <c r="R739" s="103"/>
      <c r="S739" s="105"/>
      <c r="T739" s="106"/>
      <c r="U739" s="107"/>
      <c r="V739" s="107"/>
    </row>
    <row r="740" spans="2:22" s="88" customFormat="1" ht="12.75" x14ac:dyDescent="0.2">
      <c r="B740" s="89">
        <v>738</v>
      </c>
      <c r="C740" s="90"/>
      <c r="D740" s="91"/>
      <c r="E740" s="92"/>
      <c r="F740" s="90"/>
      <c r="G740" s="93"/>
      <c r="H740" s="92"/>
      <c r="I740" s="94"/>
      <c r="J740" s="100"/>
      <c r="K740" s="101"/>
      <c r="L740" s="101"/>
      <c r="M740" s="101"/>
      <c r="N740" s="102"/>
      <c r="O740" s="103"/>
      <c r="P740" s="101"/>
      <c r="Q740" s="104"/>
      <c r="R740" s="103"/>
      <c r="S740" s="105"/>
      <c r="T740" s="106"/>
      <c r="U740" s="107"/>
      <c r="V740" s="107"/>
    </row>
    <row r="741" spans="2:22" s="88" customFormat="1" ht="12.75" x14ac:dyDescent="0.2">
      <c r="B741" s="89">
        <v>739</v>
      </c>
      <c r="C741" s="90"/>
      <c r="D741" s="91"/>
      <c r="E741" s="92"/>
      <c r="F741" s="90"/>
      <c r="G741" s="93"/>
      <c r="H741" s="92"/>
      <c r="I741" s="94"/>
      <c r="J741" s="100"/>
      <c r="K741" s="101"/>
      <c r="L741" s="101"/>
      <c r="M741" s="101"/>
      <c r="N741" s="102"/>
      <c r="O741" s="103"/>
      <c r="P741" s="101"/>
      <c r="Q741" s="104"/>
      <c r="R741" s="103"/>
      <c r="S741" s="105"/>
      <c r="T741" s="106"/>
      <c r="U741" s="107"/>
      <c r="V741" s="107"/>
    </row>
    <row r="742" spans="2:22" s="88" customFormat="1" ht="12.75" x14ac:dyDescent="0.2">
      <c r="B742" s="89">
        <v>740</v>
      </c>
      <c r="C742" s="90"/>
      <c r="D742" s="91"/>
      <c r="E742" s="92"/>
      <c r="F742" s="90"/>
      <c r="G742" s="93"/>
      <c r="H742" s="92"/>
      <c r="I742" s="94"/>
      <c r="J742" s="100"/>
      <c r="K742" s="101"/>
      <c r="L742" s="101"/>
      <c r="M742" s="101"/>
      <c r="N742" s="102"/>
      <c r="O742" s="103"/>
      <c r="P742" s="101"/>
      <c r="Q742" s="104"/>
      <c r="R742" s="103"/>
      <c r="S742" s="105"/>
      <c r="T742" s="106"/>
      <c r="U742" s="107"/>
      <c r="V742" s="107"/>
    </row>
    <row r="743" spans="2:22" s="88" customFormat="1" ht="12.75" x14ac:dyDescent="0.2">
      <c r="B743" s="89">
        <v>741</v>
      </c>
      <c r="C743" s="90"/>
      <c r="D743" s="91"/>
      <c r="E743" s="92"/>
      <c r="F743" s="90"/>
      <c r="G743" s="93"/>
      <c r="H743" s="92"/>
      <c r="I743" s="94"/>
      <c r="J743" s="100"/>
      <c r="K743" s="101"/>
      <c r="L743" s="101"/>
      <c r="M743" s="101"/>
      <c r="N743" s="102"/>
      <c r="O743" s="103"/>
      <c r="P743" s="101"/>
      <c r="Q743" s="104"/>
      <c r="R743" s="103"/>
      <c r="S743" s="105"/>
      <c r="T743" s="106"/>
      <c r="U743" s="107"/>
      <c r="V743" s="107"/>
    </row>
    <row r="744" spans="2:22" s="88" customFormat="1" ht="12.75" x14ac:dyDescent="0.2">
      <c r="B744" s="89">
        <v>742</v>
      </c>
      <c r="C744" s="90"/>
      <c r="D744" s="91"/>
      <c r="E744" s="92"/>
      <c r="F744" s="90"/>
      <c r="G744" s="93"/>
      <c r="H744" s="92"/>
      <c r="I744" s="94"/>
      <c r="J744" s="100"/>
      <c r="K744" s="101"/>
      <c r="L744" s="101"/>
      <c r="M744" s="101"/>
      <c r="N744" s="102"/>
      <c r="O744" s="103"/>
      <c r="P744" s="101"/>
      <c r="Q744" s="104"/>
      <c r="R744" s="103"/>
      <c r="S744" s="105"/>
      <c r="T744" s="106"/>
      <c r="U744" s="107"/>
      <c r="V744" s="107"/>
    </row>
    <row r="745" spans="2:22" s="88" customFormat="1" ht="12.75" x14ac:dyDescent="0.2">
      <c r="B745" s="89">
        <v>743</v>
      </c>
      <c r="C745" s="90"/>
      <c r="D745" s="91"/>
      <c r="E745" s="92"/>
      <c r="F745" s="90"/>
      <c r="G745" s="93"/>
      <c r="H745" s="92"/>
      <c r="I745" s="94"/>
      <c r="J745" s="100"/>
      <c r="K745" s="101"/>
      <c r="L745" s="101"/>
      <c r="M745" s="101"/>
      <c r="N745" s="102"/>
      <c r="O745" s="103"/>
      <c r="P745" s="101"/>
      <c r="Q745" s="104"/>
      <c r="R745" s="103"/>
      <c r="S745" s="105"/>
      <c r="T745" s="106"/>
      <c r="U745" s="107"/>
      <c r="V745" s="107"/>
    </row>
    <row r="746" spans="2:22" s="88" customFormat="1" ht="12.75" x14ac:dyDescent="0.2">
      <c r="B746" s="89">
        <v>744</v>
      </c>
      <c r="C746" s="90"/>
      <c r="D746" s="91"/>
      <c r="E746" s="92"/>
      <c r="F746" s="90"/>
      <c r="G746" s="93"/>
      <c r="H746" s="92"/>
      <c r="I746" s="94"/>
      <c r="J746" s="100"/>
      <c r="K746" s="101"/>
      <c r="L746" s="101"/>
      <c r="M746" s="101"/>
      <c r="N746" s="102"/>
      <c r="O746" s="103"/>
      <c r="P746" s="101"/>
      <c r="Q746" s="104"/>
      <c r="R746" s="103"/>
      <c r="S746" s="105"/>
      <c r="T746" s="106"/>
      <c r="U746" s="107"/>
      <c r="V746" s="107"/>
    </row>
    <row r="747" spans="2:22" s="88" customFormat="1" ht="12.75" x14ac:dyDescent="0.2">
      <c r="B747" s="89">
        <v>745</v>
      </c>
      <c r="C747" s="90"/>
      <c r="D747" s="91"/>
      <c r="E747" s="92"/>
      <c r="F747" s="90"/>
      <c r="G747" s="93"/>
      <c r="H747" s="92"/>
      <c r="I747" s="94"/>
      <c r="J747" s="100"/>
      <c r="K747" s="101"/>
      <c r="L747" s="101"/>
      <c r="M747" s="101"/>
      <c r="N747" s="102"/>
      <c r="O747" s="103"/>
      <c r="P747" s="101"/>
      <c r="Q747" s="104"/>
      <c r="R747" s="103"/>
      <c r="S747" s="105"/>
      <c r="T747" s="106"/>
      <c r="U747" s="107"/>
      <c r="V747" s="107"/>
    </row>
    <row r="748" spans="2:22" s="88" customFormat="1" ht="12.75" x14ac:dyDescent="0.2">
      <c r="B748" s="89">
        <v>746</v>
      </c>
      <c r="C748" s="90"/>
      <c r="D748" s="91"/>
      <c r="E748" s="92"/>
      <c r="F748" s="90"/>
      <c r="G748" s="93"/>
      <c r="H748" s="92"/>
      <c r="I748" s="94"/>
      <c r="J748" s="100"/>
      <c r="K748" s="101"/>
      <c r="L748" s="101"/>
      <c r="M748" s="101"/>
      <c r="N748" s="102"/>
      <c r="O748" s="103"/>
      <c r="P748" s="101"/>
      <c r="Q748" s="104"/>
      <c r="R748" s="103"/>
      <c r="S748" s="105"/>
      <c r="T748" s="106"/>
      <c r="U748" s="107"/>
      <c r="V748" s="107"/>
    </row>
    <row r="749" spans="2:22" s="88" customFormat="1" ht="12.75" x14ac:dyDescent="0.2">
      <c r="B749" s="89">
        <v>747</v>
      </c>
      <c r="C749" s="90"/>
      <c r="D749" s="91"/>
      <c r="E749" s="92"/>
      <c r="F749" s="90"/>
      <c r="G749" s="93"/>
      <c r="H749" s="92"/>
      <c r="I749" s="94"/>
      <c r="J749" s="100"/>
      <c r="K749" s="101"/>
      <c r="L749" s="101"/>
      <c r="M749" s="101"/>
      <c r="N749" s="102"/>
      <c r="O749" s="103"/>
      <c r="P749" s="101"/>
      <c r="Q749" s="104"/>
      <c r="R749" s="103"/>
      <c r="S749" s="105"/>
      <c r="T749" s="106"/>
      <c r="U749" s="107"/>
      <c r="V749" s="107"/>
    </row>
    <row r="750" spans="2:22" s="88" customFormat="1" ht="12.75" x14ac:dyDescent="0.2">
      <c r="B750" s="89">
        <v>748</v>
      </c>
      <c r="C750" s="90"/>
      <c r="D750" s="91"/>
      <c r="E750" s="92"/>
      <c r="F750" s="90"/>
      <c r="G750" s="93"/>
      <c r="H750" s="92"/>
      <c r="I750" s="94"/>
      <c r="J750" s="100"/>
      <c r="K750" s="101"/>
      <c r="L750" s="101"/>
      <c r="M750" s="101"/>
      <c r="N750" s="102"/>
      <c r="O750" s="103"/>
      <c r="P750" s="101"/>
      <c r="Q750" s="104"/>
      <c r="R750" s="103"/>
      <c r="S750" s="105"/>
      <c r="T750" s="106"/>
      <c r="U750" s="107"/>
      <c r="V750" s="107"/>
    </row>
    <row r="751" spans="2:22" s="88" customFormat="1" ht="12.75" x14ac:dyDescent="0.2">
      <c r="B751" s="89">
        <v>749</v>
      </c>
      <c r="C751" s="90"/>
      <c r="D751" s="91"/>
      <c r="E751" s="92"/>
      <c r="F751" s="90"/>
      <c r="G751" s="93"/>
      <c r="H751" s="92"/>
      <c r="I751" s="94"/>
      <c r="J751" s="100"/>
      <c r="K751" s="101"/>
      <c r="L751" s="101"/>
      <c r="M751" s="101"/>
      <c r="N751" s="102"/>
      <c r="O751" s="103"/>
      <c r="P751" s="101"/>
      <c r="Q751" s="104"/>
      <c r="R751" s="103"/>
      <c r="S751" s="105"/>
      <c r="T751" s="106"/>
      <c r="U751" s="107"/>
      <c r="V751" s="107"/>
    </row>
    <row r="752" spans="2:22" s="88" customFormat="1" ht="12.75" x14ac:dyDescent="0.2">
      <c r="B752" s="89">
        <v>750</v>
      </c>
      <c r="C752" s="90"/>
      <c r="D752" s="91"/>
      <c r="E752" s="92"/>
      <c r="F752" s="90"/>
      <c r="G752" s="93"/>
      <c r="H752" s="92"/>
      <c r="I752" s="94"/>
      <c r="J752" s="100"/>
      <c r="K752" s="101"/>
      <c r="L752" s="101"/>
      <c r="M752" s="101"/>
      <c r="N752" s="102"/>
      <c r="O752" s="103"/>
      <c r="P752" s="101"/>
      <c r="Q752" s="104"/>
      <c r="R752" s="103"/>
      <c r="S752" s="105"/>
      <c r="T752" s="106"/>
      <c r="U752" s="107"/>
      <c r="V752" s="107"/>
    </row>
    <row r="753" spans="2:22" s="88" customFormat="1" ht="12.75" x14ac:dyDescent="0.2">
      <c r="B753" s="89">
        <v>751</v>
      </c>
      <c r="C753" s="90"/>
      <c r="D753" s="91"/>
      <c r="E753" s="92"/>
      <c r="F753" s="90"/>
      <c r="G753" s="93"/>
      <c r="H753" s="92"/>
      <c r="I753" s="94"/>
      <c r="J753" s="100"/>
      <c r="K753" s="101"/>
      <c r="L753" s="101"/>
      <c r="M753" s="101"/>
      <c r="N753" s="102"/>
      <c r="O753" s="103"/>
      <c r="P753" s="101"/>
      <c r="Q753" s="104"/>
      <c r="R753" s="103"/>
      <c r="S753" s="105"/>
      <c r="T753" s="106"/>
      <c r="U753" s="107"/>
      <c r="V753" s="107"/>
    </row>
    <row r="754" spans="2:22" s="88" customFormat="1" ht="12.75" x14ac:dyDescent="0.2">
      <c r="B754" s="89">
        <v>752</v>
      </c>
      <c r="C754" s="90"/>
      <c r="D754" s="91"/>
      <c r="E754" s="92"/>
      <c r="F754" s="90"/>
      <c r="G754" s="93"/>
      <c r="H754" s="92"/>
      <c r="I754" s="94"/>
      <c r="J754" s="100"/>
      <c r="K754" s="101"/>
      <c r="L754" s="101"/>
      <c r="M754" s="101"/>
      <c r="N754" s="102"/>
      <c r="O754" s="103"/>
      <c r="P754" s="101"/>
      <c r="Q754" s="104"/>
      <c r="R754" s="103"/>
      <c r="S754" s="105"/>
      <c r="T754" s="106"/>
      <c r="U754" s="107"/>
      <c r="V754" s="107"/>
    </row>
    <row r="755" spans="2:22" s="88" customFormat="1" ht="12.75" x14ac:dyDescent="0.2">
      <c r="B755" s="89">
        <v>753</v>
      </c>
      <c r="C755" s="90"/>
      <c r="D755" s="91"/>
      <c r="E755" s="92"/>
      <c r="F755" s="90"/>
      <c r="G755" s="93"/>
      <c r="H755" s="92"/>
      <c r="I755" s="94"/>
      <c r="J755" s="100"/>
      <c r="K755" s="101"/>
      <c r="L755" s="101"/>
      <c r="M755" s="101"/>
      <c r="N755" s="102"/>
      <c r="O755" s="103"/>
      <c r="P755" s="101"/>
      <c r="Q755" s="104"/>
      <c r="R755" s="103"/>
      <c r="S755" s="105"/>
      <c r="T755" s="106"/>
      <c r="U755" s="107"/>
      <c r="V755" s="107"/>
    </row>
    <row r="756" spans="2:22" s="88" customFormat="1" ht="12.75" x14ac:dyDescent="0.2">
      <c r="B756" s="89">
        <v>754</v>
      </c>
      <c r="C756" s="90"/>
      <c r="D756" s="91"/>
      <c r="E756" s="92"/>
      <c r="F756" s="90"/>
      <c r="G756" s="93"/>
      <c r="H756" s="92"/>
      <c r="I756" s="94"/>
      <c r="J756" s="100"/>
      <c r="K756" s="101"/>
      <c r="L756" s="101"/>
      <c r="M756" s="101"/>
      <c r="N756" s="102"/>
      <c r="O756" s="103"/>
      <c r="P756" s="101"/>
      <c r="Q756" s="104"/>
      <c r="R756" s="103"/>
      <c r="S756" s="105"/>
      <c r="T756" s="106"/>
      <c r="U756" s="107"/>
      <c r="V756" s="107"/>
    </row>
    <row r="757" spans="2:22" s="88" customFormat="1" ht="12.75" x14ac:dyDescent="0.2">
      <c r="B757" s="89">
        <v>755</v>
      </c>
      <c r="C757" s="90"/>
      <c r="D757" s="91"/>
      <c r="E757" s="92"/>
      <c r="F757" s="90"/>
      <c r="G757" s="93"/>
      <c r="H757" s="92"/>
      <c r="I757" s="94"/>
      <c r="J757" s="100"/>
      <c r="K757" s="101"/>
      <c r="L757" s="101"/>
      <c r="M757" s="101"/>
      <c r="N757" s="102"/>
      <c r="O757" s="103"/>
      <c r="P757" s="101"/>
      <c r="Q757" s="104"/>
      <c r="R757" s="103"/>
      <c r="S757" s="105"/>
      <c r="T757" s="106"/>
      <c r="U757" s="107"/>
      <c r="V757" s="107"/>
    </row>
    <row r="758" spans="2:22" s="88" customFormat="1" ht="12.75" x14ac:dyDescent="0.2">
      <c r="B758" s="89">
        <v>756</v>
      </c>
      <c r="C758" s="90"/>
      <c r="D758" s="91"/>
      <c r="E758" s="92"/>
      <c r="F758" s="90"/>
      <c r="G758" s="93"/>
      <c r="H758" s="92"/>
      <c r="I758" s="94"/>
      <c r="J758" s="100"/>
      <c r="K758" s="101"/>
      <c r="L758" s="101"/>
      <c r="M758" s="101"/>
      <c r="N758" s="102"/>
      <c r="O758" s="103"/>
      <c r="P758" s="101"/>
      <c r="Q758" s="104"/>
      <c r="R758" s="103"/>
      <c r="S758" s="105"/>
      <c r="T758" s="106"/>
      <c r="U758" s="107"/>
      <c r="V758" s="107"/>
    </row>
    <row r="759" spans="2:22" s="88" customFormat="1" ht="12.75" x14ac:dyDescent="0.2">
      <c r="B759" s="89">
        <v>757</v>
      </c>
      <c r="C759" s="90"/>
      <c r="D759" s="91"/>
      <c r="E759" s="92"/>
      <c r="F759" s="90"/>
      <c r="G759" s="93"/>
      <c r="H759" s="92"/>
      <c r="I759" s="94"/>
      <c r="J759" s="100"/>
      <c r="K759" s="101"/>
      <c r="L759" s="101"/>
      <c r="M759" s="101"/>
      <c r="N759" s="102"/>
      <c r="O759" s="103"/>
      <c r="P759" s="101"/>
      <c r="Q759" s="104"/>
      <c r="R759" s="103"/>
      <c r="S759" s="105"/>
      <c r="T759" s="106"/>
      <c r="U759" s="107"/>
      <c r="V759" s="107"/>
    </row>
    <row r="760" spans="2:22" s="88" customFormat="1" ht="12.75" x14ac:dyDescent="0.2">
      <c r="B760" s="89">
        <v>758</v>
      </c>
      <c r="C760" s="90"/>
      <c r="D760" s="91"/>
      <c r="E760" s="92"/>
      <c r="F760" s="90"/>
      <c r="G760" s="93"/>
      <c r="H760" s="92"/>
      <c r="I760" s="94"/>
      <c r="J760" s="100"/>
      <c r="K760" s="101"/>
      <c r="L760" s="101"/>
      <c r="M760" s="101"/>
      <c r="N760" s="102"/>
      <c r="O760" s="103"/>
      <c r="P760" s="101"/>
      <c r="Q760" s="104"/>
      <c r="R760" s="103"/>
      <c r="S760" s="105"/>
      <c r="T760" s="106"/>
      <c r="U760" s="107"/>
      <c r="V760" s="107"/>
    </row>
    <row r="761" spans="2:22" s="88" customFormat="1" ht="12.75" x14ac:dyDescent="0.2">
      <c r="B761" s="89">
        <v>759</v>
      </c>
      <c r="C761" s="90"/>
      <c r="D761" s="91"/>
      <c r="E761" s="92"/>
      <c r="F761" s="90"/>
      <c r="G761" s="93"/>
      <c r="H761" s="92"/>
      <c r="I761" s="94"/>
      <c r="J761" s="100"/>
      <c r="K761" s="101"/>
      <c r="L761" s="101"/>
      <c r="M761" s="101"/>
      <c r="N761" s="102"/>
      <c r="O761" s="103"/>
      <c r="P761" s="101"/>
      <c r="Q761" s="104"/>
      <c r="R761" s="103"/>
      <c r="S761" s="105"/>
      <c r="T761" s="106"/>
      <c r="U761" s="107"/>
      <c r="V761" s="107"/>
    </row>
    <row r="762" spans="2:22" s="88" customFormat="1" ht="12.75" x14ac:dyDescent="0.2">
      <c r="B762" s="89">
        <v>760</v>
      </c>
      <c r="C762" s="90"/>
      <c r="D762" s="91"/>
      <c r="E762" s="92"/>
      <c r="F762" s="90"/>
      <c r="G762" s="93"/>
      <c r="H762" s="92"/>
      <c r="I762" s="94"/>
      <c r="J762" s="100"/>
      <c r="K762" s="101"/>
      <c r="L762" s="101"/>
      <c r="M762" s="101"/>
      <c r="N762" s="102"/>
      <c r="O762" s="103"/>
      <c r="P762" s="101"/>
      <c r="Q762" s="104"/>
      <c r="R762" s="103"/>
      <c r="S762" s="105"/>
      <c r="T762" s="106"/>
      <c r="U762" s="107"/>
      <c r="V762" s="107"/>
    </row>
    <row r="763" spans="2:22" s="88" customFormat="1" ht="12.75" x14ac:dyDescent="0.2">
      <c r="B763" s="89">
        <v>761</v>
      </c>
      <c r="C763" s="90"/>
      <c r="D763" s="91"/>
      <c r="E763" s="92"/>
      <c r="F763" s="90"/>
      <c r="G763" s="93"/>
      <c r="H763" s="92"/>
      <c r="I763" s="94"/>
      <c r="J763" s="100"/>
      <c r="K763" s="101"/>
      <c r="L763" s="101"/>
      <c r="M763" s="101"/>
      <c r="N763" s="102"/>
      <c r="O763" s="103"/>
      <c r="P763" s="101"/>
      <c r="Q763" s="104"/>
      <c r="R763" s="103"/>
      <c r="S763" s="105"/>
      <c r="T763" s="106"/>
      <c r="U763" s="107"/>
      <c r="V763" s="107"/>
    </row>
    <row r="764" spans="2:22" s="88" customFormat="1" ht="12.75" x14ac:dyDescent="0.2">
      <c r="B764" s="89">
        <v>762</v>
      </c>
      <c r="C764" s="90"/>
      <c r="D764" s="91"/>
      <c r="E764" s="92"/>
      <c r="F764" s="90"/>
      <c r="G764" s="93"/>
      <c r="H764" s="92"/>
      <c r="I764" s="94"/>
      <c r="J764" s="100"/>
      <c r="K764" s="101"/>
      <c r="L764" s="101"/>
      <c r="M764" s="101"/>
      <c r="N764" s="102"/>
      <c r="O764" s="103"/>
      <c r="P764" s="101"/>
      <c r="Q764" s="104"/>
      <c r="R764" s="103"/>
      <c r="S764" s="105"/>
      <c r="T764" s="106"/>
      <c r="U764" s="107"/>
      <c r="V764" s="107"/>
    </row>
    <row r="765" spans="2:22" s="88" customFormat="1" ht="12.75" x14ac:dyDescent="0.2">
      <c r="B765" s="89">
        <v>763</v>
      </c>
      <c r="C765" s="90"/>
      <c r="D765" s="91"/>
      <c r="E765" s="92"/>
      <c r="F765" s="90"/>
      <c r="G765" s="93"/>
      <c r="H765" s="92"/>
      <c r="I765" s="94"/>
      <c r="J765" s="100"/>
      <c r="K765" s="101"/>
      <c r="L765" s="101"/>
      <c r="M765" s="101"/>
      <c r="N765" s="102"/>
      <c r="O765" s="103"/>
      <c r="P765" s="101"/>
      <c r="Q765" s="104"/>
      <c r="R765" s="103"/>
      <c r="S765" s="105"/>
      <c r="T765" s="106"/>
      <c r="U765" s="107"/>
      <c r="V765" s="107"/>
    </row>
    <row r="766" spans="2:22" s="88" customFormat="1" ht="12.75" x14ac:dyDescent="0.2">
      <c r="B766" s="89">
        <v>764</v>
      </c>
      <c r="C766" s="90"/>
      <c r="D766" s="91"/>
      <c r="E766" s="92"/>
      <c r="F766" s="90"/>
      <c r="G766" s="93"/>
      <c r="H766" s="92"/>
      <c r="I766" s="94"/>
      <c r="J766" s="100"/>
      <c r="K766" s="101"/>
      <c r="L766" s="101"/>
      <c r="M766" s="101"/>
      <c r="N766" s="102"/>
      <c r="O766" s="103"/>
      <c r="P766" s="101"/>
      <c r="Q766" s="104"/>
      <c r="R766" s="103"/>
      <c r="S766" s="105"/>
      <c r="T766" s="106"/>
      <c r="U766" s="107"/>
      <c r="V766" s="107"/>
    </row>
    <row r="767" spans="2:22" s="88" customFormat="1" ht="12.75" x14ac:dyDescent="0.2">
      <c r="B767" s="89">
        <v>765</v>
      </c>
      <c r="C767" s="90"/>
      <c r="D767" s="91"/>
      <c r="E767" s="92"/>
      <c r="F767" s="90"/>
      <c r="G767" s="93"/>
      <c r="H767" s="92"/>
      <c r="I767" s="94"/>
      <c r="J767" s="100"/>
      <c r="K767" s="101"/>
      <c r="L767" s="101"/>
      <c r="M767" s="101"/>
      <c r="N767" s="102"/>
      <c r="O767" s="103"/>
      <c r="P767" s="101"/>
      <c r="Q767" s="104"/>
      <c r="R767" s="103"/>
      <c r="S767" s="105"/>
      <c r="T767" s="106"/>
      <c r="U767" s="107"/>
      <c r="V767" s="107"/>
    </row>
    <row r="768" spans="2:22" s="88" customFormat="1" ht="12.75" x14ac:dyDescent="0.2">
      <c r="B768" s="89">
        <v>766</v>
      </c>
      <c r="C768" s="90"/>
      <c r="D768" s="91"/>
      <c r="E768" s="92"/>
      <c r="F768" s="90"/>
      <c r="G768" s="93"/>
      <c r="H768" s="92"/>
      <c r="I768" s="94"/>
      <c r="J768" s="100"/>
      <c r="K768" s="101"/>
      <c r="L768" s="101"/>
      <c r="M768" s="101"/>
      <c r="N768" s="102"/>
      <c r="O768" s="103"/>
      <c r="P768" s="101"/>
      <c r="Q768" s="104"/>
      <c r="R768" s="103"/>
      <c r="S768" s="105"/>
      <c r="T768" s="106"/>
      <c r="U768" s="107"/>
      <c r="V768" s="107"/>
    </row>
    <row r="769" spans="2:22" s="88" customFormat="1" ht="12.75" x14ac:dyDescent="0.2">
      <c r="B769" s="89">
        <v>767</v>
      </c>
      <c r="C769" s="90"/>
      <c r="D769" s="91"/>
      <c r="E769" s="92"/>
      <c r="F769" s="90"/>
      <c r="G769" s="93"/>
      <c r="H769" s="92"/>
      <c r="I769" s="94"/>
      <c r="J769" s="100"/>
      <c r="K769" s="101"/>
      <c r="L769" s="101"/>
      <c r="M769" s="101"/>
      <c r="N769" s="102"/>
      <c r="O769" s="103"/>
      <c r="P769" s="101"/>
      <c r="Q769" s="104"/>
      <c r="R769" s="103"/>
      <c r="S769" s="105"/>
      <c r="T769" s="106"/>
      <c r="U769" s="107"/>
      <c r="V769" s="107"/>
    </row>
    <row r="770" spans="2:22" s="88" customFormat="1" ht="12.75" x14ac:dyDescent="0.2">
      <c r="B770" s="89">
        <v>768</v>
      </c>
      <c r="C770" s="90"/>
      <c r="D770" s="91"/>
      <c r="E770" s="92"/>
      <c r="F770" s="90"/>
      <c r="G770" s="93"/>
      <c r="H770" s="92"/>
      <c r="I770" s="94"/>
      <c r="J770" s="100"/>
      <c r="K770" s="101"/>
      <c r="L770" s="101"/>
      <c r="M770" s="101"/>
      <c r="N770" s="102"/>
      <c r="O770" s="103"/>
      <c r="P770" s="101"/>
      <c r="Q770" s="104"/>
      <c r="R770" s="103"/>
      <c r="S770" s="105"/>
      <c r="T770" s="106"/>
      <c r="U770" s="107"/>
      <c r="V770" s="107"/>
    </row>
    <row r="771" spans="2:22" s="88" customFormat="1" ht="12.75" x14ac:dyDescent="0.2">
      <c r="B771" s="89">
        <v>769</v>
      </c>
      <c r="C771" s="90"/>
      <c r="D771" s="91"/>
      <c r="E771" s="92"/>
      <c r="F771" s="90"/>
      <c r="G771" s="93"/>
      <c r="H771" s="92"/>
      <c r="I771" s="94"/>
      <c r="J771" s="100"/>
      <c r="K771" s="101"/>
      <c r="L771" s="101"/>
      <c r="M771" s="101"/>
      <c r="N771" s="102"/>
      <c r="O771" s="103"/>
      <c r="P771" s="101"/>
      <c r="Q771" s="104"/>
      <c r="R771" s="103"/>
      <c r="S771" s="105"/>
      <c r="T771" s="106"/>
      <c r="U771" s="107"/>
      <c r="V771" s="107"/>
    </row>
    <row r="772" spans="2:22" s="88" customFormat="1" ht="12.75" x14ac:dyDescent="0.2">
      <c r="B772" s="89">
        <v>770</v>
      </c>
      <c r="C772" s="90"/>
      <c r="D772" s="91"/>
      <c r="E772" s="92"/>
      <c r="F772" s="90"/>
      <c r="G772" s="93"/>
      <c r="H772" s="92"/>
      <c r="I772" s="94"/>
      <c r="J772" s="100"/>
      <c r="K772" s="101"/>
      <c r="L772" s="101"/>
      <c r="M772" s="101"/>
      <c r="N772" s="102"/>
      <c r="O772" s="103"/>
      <c r="P772" s="101"/>
      <c r="Q772" s="104"/>
      <c r="R772" s="103"/>
      <c r="S772" s="105"/>
      <c r="T772" s="106"/>
      <c r="U772" s="107"/>
      <c r="V772" s="107"/>
    </row>
    <row r="773" spans="2:22" s="88" customFormat="1" ht="12.75" x14ac:dyDescent="0.2">
      <c r="B773" s="89">
        <v>771</v>
      </c>
      <c r="C773" s="90"/>
      <c r="D773" s="91"/>
      <c r="E773" s="92"/>
      <c r="F773" s="90"/>
      <c r="G773" s="93"/>
      <c r="H773" s="92"/>
      <c r="I773" s="94"/>
      <c r="J773" s="100"/>
      <c r="K773" s="101"/>
      <c r="L773" s="101"/>
      <c r="M773" s="101"/>
      <c r="N773" s="102"/>
      <c r="O773" s="103"/>
      <c r="P773" s="101"/>
      <c r="Q773" s="104"/>
      <c r="R773" s="103"/>
      <c r="S773" s="105"/>
      <c r="T773" s="106"/>
      <c r="U773" s="107"/>
      <c r="V773" s="107"/>
    </row>
    <row r="774" spans="2:22" s="88" customFormat="1" ht="12.75" x14ac:dyDescent="0.2">
      <c r="B774" s="89">
        <v>772</v>
      </c>
      <c r="C774" s="90"/>
      <c r="D774" s="91"/>
      <c r="E774" s="92"/>
      <c r="F774" s="90"/>
      <c r="G774" s="93"/>
      <c r="H774" s="92"/>
      <c r="I774" s="94"/>
      <c r="J774" s="100"/>
      <c r="K774" s="101"/>
      <c r="L774" s="101"/>
      <c r="M774" s="101"/>
      <c r="N774" s="102"/>
      <c r="O774" s="103"/>
      <c r="P774" s="101"/>
      <c r="Q774" s="104"/>
      <c r="R774" s="103"/>
      <c r="S774" s="105"/>
      <c r="T774" s="106"/>
      <c r="U774" s="107"/>
      <c r="V774" s="107"/>
    </row>
    <row r="775" spans="2:22" s="88" customFormat="1" ht="12.75" x14ac:dyDescent="0.2">
      <c r="B775" s="89">
        <v>773</v>
      </c>
      <c r="C775" s="90"/>
      <c r="D775" s="91"/>
      <c r="E775" s="92"/>
      <c r="F775" s="90"/>
      <c r="G775" s="93"/>
      <c r="H775" s="92"/>
      <c r="I775" s="94"/>
      <c r="J775" s="100"/>
      <c r="K775" s="101"/>
      <c r="L775" s="101"/>
      <c r="M775" s="101"/>
      <c r="N775" s="102"/>
      <c r="O775" s="103"/>
      <c r="P775" s="101"/>
      <c r="Q775" s="104"/>
      <c r="R775" s="103"/>
      <c r="S775" s="105"/>
      <c r="T775" s="106"/>
      <c r="U775" s="107"/>
      <c r="V775" s="107"/>
    </row>
    <row r="776" spans="2:22" s="88" customFormat="1" ht="12.75" x14ac:dyDescent="0.2">
      <c r="B776" s="89">
        <v>774</v>
      </c>
      <c r="C776" s="90"/>
      <c r="D776" s="91"/>
      <c r="E776" s="92"/>
      <c r="F776" s="90"/>
      <c r="G776" s="93"/>
      <c r="H776" s="92"/>
      <c r="I776" s="94"/>
      <c r="J776" s="100"/>
      <c r="K776" s="101"/>
      <c r="L776" s="101"/>
      <c r="M776" s="101"/>
      <c r="N776" s="102"/>
      <c r="O776" s="103"/>
      <c r="P776" s="101"/>
      <c r="Q776" s="104"/>
      <c r="R776" s="103"/>
      <c r="S776" s="105"/>
      <c r="T776" s="106"/>
      <c r="U776" s="107"/>
      <c r="V776" s="107"/>
    </row>
    <row r="777" spans="2:22" s="88" customFormat="1" ht="12.75" x14ac:dyDescent="0.2">
      <c r="B777" s="89">
        <v>775</v>
      </c>
      <c r="C777" s="90"/>
      <c r="D777" s="91"/>
      <c r="E777" s="92"/>
      <c r="F777" s="90"/>
      <c r="G777" s="93"/>
      <c r="H777" s="92"/>
      <c r="I777" s="94"/>
      <c r="J777" s="100"/>
      <c r="K777" s="101"/>
      <c r="L777" s="101"/>
      <c r="M777" s="101"/>
      <c r="N777" s="102"/>
      <c r="O777" s="103"/>
      <c r="P777" s="101"/>
      <c r="Q777" s="104"/>
      <c r="R777" s="103"/>
      <c r="S777" s="105"/>
      <c r="T777" s="106"/>
      <c r="U777" s="107"/>
      <c r="V777" s="107"/>
    </row>
    <row r="778" spans="2:22" s="88" customFormat="1" ht="12.75" x14ac:dyDescent="0.2">
      <c r="B778" s="89">
        <v>776</v>
      </c>
      <c r="C778" s="90"/>
      <c r="D778" s="91"/>
      <c r="E778" s="92"/>
      <c r="F778" s="90"/>
      <c r="G778" s="93"/>
      <c r="H778" s="92"/>
      <c r="I778" s="94"/>
      <c r="J778" s="100"/>
      <c r="K778" s="101"/>
      <c r="L778" s="101"/>
      <c r="M778" s="101"/>
      <c r="N778" s="102"/>
      <c r="O778" s="103"/>
      <c r="P778" s="101"/>
      <c r="Q778" s="104"/>
      <c r="R778" s="103"/>
      <c r="S778" s="105"/>
      <c r="T778" s="106"/>
      <c r="U778" s="107"/>
      <c r="V778" s="107"/>
    </row>
    <row r="779" spans="2:22" s="88" customFormat="1" ht="12.75" x14ac:dyDescent="0.2">
      <c r="B779" s="89">
        <v>777</v>
      </c>
      <c r="C779" s="90"/>
      <c r="D779" s="91"/>
      <c r="E779" s="92"/>
      <c r="F779" s="90"/>
      <c r="G779" s="93"/>
      <c r="H779" s="92"/>
      <c r="I779" s="94"/>
      <c r="J779" s="100"/>
      <c r="K779" s="101"/>
      <c r="L779" s="101"/>
      <c r="M779" s="101"/>
      <c r="N779" s="102"/>
      <c r="O779" s="103"/>
      <c r="P779" s="101"/>
      <c r="Q779" s="104"/>
      <c r="R779" s="103"/>
      <c r="S779" s="105"/>
      <c r="T779" s="106"/>
      <c r="U779" s="107"/>
      <c r="V779" s="107"/>
    </row>
    <row r="780" spans="2:22" s="88" customFormat="1" ht="12.75" x14ac:dyDescent="0.2">
      <c r="B780" s="89">
        <v>778</v>
      </c>
      <c r="C780" s="90"/>
      <c r="D780" s="91"/>
      <c r="E780" s="92"/>
      <c r="F780" s="90"/>
      <c r="G780" s="93"/>
      <c r="H780" s="92"/>
      <c r="I780" s="94"/>
      <c r="J780" s="100"/>
      <c r="K780" s="101"/>
      <c r="L780" s="101"/>
      <c r="M780" s="101"/>
      <c r="N780" s="102"/>
      <c r="O780" s="103"/>
      <c r="P780" s="101"/>
      <c r="Q780" s="104"/>
      <c r="R780" s="103"/>
      <c r="S780" s="105"/>
      <c r="T780" s="106"/>
      <c r="U780" s="107"/>
      <c r="V780" s="107"/>
    </row>
    <row r="781" spans="2:22" s="88" customFormat="1" ht="12.75" x14ac:dyDescent="0.2">
      <c r="B781" s="89">
        <v>779</v>
      </c>
      <c r="C781" s="90"/>
      <c r="D781" s="91"/>
      <c r="E781" s="92"/>
      <c r="F781" s="90"/>
      <c r="G781" s="93"/>
      <c r="H781" s="92"/>
      <c r="I781" s="94"/>
      <c r="J781" s="100"/>
      <c r="K781" s="101"/>
      <c r="L781" s="101"/>
      <c r="M781" s="101"/>
      <c r="N781" s="102"/>
      <c r="O781" s="103"/>
      <c r="P781" s="101"/>
      <c r="Q781" s="104"/>
      <c r="R781" s="103"/>
      <c r="S781" s="105"/>
      <c r="T781" s="106"/>
      <c r="U781" s="107"/>
      <c r="V781" s="107"/>
    </row>
    <row r="782" spans="2:22" s="88" customFormat="1" ht="12.75" x14ac:dyDescent="0.2">
      <c r="B782" s="89">
        <v>780</v>
      </c>
      <c r="C782" s="90"/>
      <c r="D782" s="91"/>
      <c r="E782" s="92"/>
      <c r="F782" s="90"/>
      <c r="G782" s="93"/>
      <c r="H782" s="92"/>
      <c r="I782" s="94"/>
      <c r="J782" s="100"/>
      <c r="K782" s="101"/>
      <c r="L782" s="101"/>
      <c r="M782" s="101"/>
      <c r="N782" s="102"/>
      <c r="O782" s="103"/>
      <c r="P782" s="101"/>
      <c r="Q782" s="104"/>
      <c r="R782" s="103"/>
      <c r="S782" s="105"/>
      <c r="T782" s="106"/>
      <c r="U782" s="107"/>
      <c r="V782" s="107"/>
    </row>
    <row r="783" spans="2:22" s="88" customFormat="1" ht="12.75" x14ac:dyDescent="0.2">
      <c r="B783" s="89">
        <v>781</v>
      </c>
      <c r="C783" s="90"/>
      <c r="D783" s="91"/>
      <c r="E783" s="92"/>
      <c r="F783" s="90"/>
      <c r="G783" s="93"/>
      <c r="H783" s="92"/>
      <c r="I783" s="94"/>
      <c r="J783" s="100"/>
      <c r="K783" s="101"/>
      <c r="L783" s="101"/>
      <c r="M783" s="101"/>
      <c r="N783" s="102"/>
      <c r="O783" s="103"/>
      <c r="P783" s="101"/>
      <c r="Q783" s="104"/>
      <c r="R783" s="103"/>
      <c r="S783" s="105"/>
      <c r="T783" s="106"/>
      <c r="U783" s="107"/>
      <c r="V783" s="107"/>
    </row>
    <row r="784" spans="2:22" s="88" customFormat="1" ht="12.75" x14ac:dyDescent="0.2">
      <c r="B784" s="89">
        <v>782</v>
      </c>
      <c r="C784" s="90"/>
      <c r="D784" s="91"/>
      <c r="E784" s="92"/>
      <c r="F784" s="90"/>
      <c r="G784" s="93"/>
      <c r="H784" s="92"/>
      <c r="I784" s="94"/>
      <c r="J784" s="100"/>
      <c r="K784" s="101"/>
      <c r="L784" s="101"/>
      <c r="M784" s="101"/>
      <c r="N784" s="102"/>
      <c r="O784" s="103"/>
      <c r="P784" s="101"/>
      <c r="Q784" s="104"/>
      <c r="R784" s="103"/>
      <c r="S784" s="105"/>
      <c r="T784" s="106"/>
      <c r="U784" s="107"/>
      <c r="V784" s="107"/>
    </row>
    <row r="785" spans="2:22" s="88" customFormat="1" ht="12.75" x14ac:dyDescent="0.2">
      <c r="B785" s="89">
        <v>783</v>
      </c>
      <c r="C785" s="90"/>
      <c r="D785" s="91"/>
      <c r="E785" s="92"/>
      <c r="F785" s="90"/>
      <c r="G785" s="93"/>
      <c r="H785" s="92"/>
      <c r="I785" s="94"/>
      <c r="J785" s="100"/>
      <c r="K785" s="101"/>
      <c r="L785" s="101"/>
      <c r="M785" s="101"/>
      <c r="N785" s="102"/>
      <c r="O785" s="103"/>
      <c r="P785" s="101"/>
      <c r="Q785" s="104"/>
      <c r="R785" s="103"/>
      <c r="S785" s="105"/>
      <c r="T785" s="106"/>
      <c r="U785" s="107"/>
      <c r="V785" s="107"/>
    </row>
    <row r="786" spans="2:22" s="88" customFormat="1" ht="12.75" x14ac:dyDescent="0.2">
      <c r="B786" s="89">
        <v>784</v>
      </c>
      <c r="C786" s="90"/>
      <c r="D786" s="91"/>
      <c r="E786" s="92"/>
      <c r="F786" s="90"/>
      <c r="G786" s="93"/>
      <c r="H786" s="92"/>
      <c r="I786" s="94"/>
      <c r="J786" s="100"/>
      <c r="K786" s="101"/>
      <c r="L786" s="101"/>
      <c r="M786" s="101"/>
      <c r="N786" s="102"/>
      <c r="O786" s="103"/>
      <c r="P786" s="101"/>
      <c r="Q786" s="104"/>
      <c r="R786" s="103"/>
      <c r="S786" s="105"/>
      <c r="T786" s="106"/>
      <c r="U786" s="107"/>
      <c r="V786" s="107"/>
    </row>
    <row r="787" spans="2:22" s="88" customFormat="1" ht="12.75" x14ac:dyDescent="0.2">
      <c r="B787" s="89">
        <v>785</v>
      </c>
      <c r="C787" s="90"/>
      <c r="D787" s="91"/>
      <c r="E787" s="92"/>
      <c r="F787" s="90"/>
      <c r="G787" s="93"/>
      <c r="H787" s="92"/>
      <c r="I787" s="94"/>
      <c r="J787" s="100"/>
      <c r="K787" s="101"/>
      <c r="L787" s="101"/>
      <c r="M787" s="101"/>
      <c r="N787" s="102"/>
      <c r="O787" s="103"/>
      <c r="P787" s="101"/>
      <c r="Q787" s="104"/>
      <c r="R787" s="103"/>
      <c r="S787" s="105"/>
      <c r="T787" s="106"/>
      <c r="U787" s="107"/>
      <c r="V787" s="107"/>
    </row>
    <row r="788" spans="2:22" s="88" customFormat="1" ht="12.75" x14ac:dyDescent="0.2">
      <c r="B788" s="89">
        <v>786</v>
      </c>
      <c r="C788" s="90"/>
      <c r="D788" s="91"/>
      <c r="E788" s="92"/>
      <c r="F788" s="90"/>
      <c r="G788" s="93"/>
      <c r="H788" s="92"/>
      <c r="I788" s="94"/>
      <c r="J788" s="100"/>
      <c r="K788" s="101"/>
      <c r="L788" s="101"/>
      <c r="M788" s="101"/>
      <c r="N788" s="102"/>
      <c r="O788" s="103"/>
      <c r="P788" s="101"/>
      <c r="Q788" s="104"/>
      <c r="R788" s="103"/>
      <c r="S788" s="105"/>
      <c r="T788" s="106"/>
      <c r="U788" s="107"/>
      <c r="V788" s="107"/>
    </row>
    <row r="789" spans="2:22" s="88" customFormat="1" ht="12.75" x14ac:dyDescent="0.2">
      <c r="B789" s="89">
        <v>787</v>
      </c>
      <c r="C789" s="90"/>
      <c r="D789" s="91"/>
      <c r="E789" s="92"/>
      <c r="F789" s="90"/>
      <c r="G789" s="93"/>
      <c r="H789" s="92"/>
      <c r="I789" s="94"/>
      <c r="J789" s="100"/>
      <c r="K789" s="101"/>
      <c r="L789" s="101"/>
      <c r="M789" s="101"/>
      <c r="N789" s="102"/>
      <c r="O789" s="103"/>
      <c r="P789" s="101"/>
      <c r="Q789" s="104"/>
      <c r="R789" s="103"/>
      <c r="S789" s="105"/>
      <c r="T789" s="106"/>
      <c r="U789" s="107"/>
      <c r="V789" s="107"/>
    </row>
    <row r="790" spans="2:22" s="88" customFormat="1" ht="12.75" x14ac:dyDescent="0.2">
      <c r="B790" s="89">
        <v>788</v>
      </c>
      <c r="C790" s="90"/>
      <c r="D790" s="91"/>
      <c r="E790" s="92"/>
      <c r="F790" s="90"/>
      <c r="G790" s="93"/>
      <c r="H790" s="92"/>
      <c r="I790" s="94"/>
      <c r="J790" s="100"/>
      <c r="K790" s="101"/>
      <c r="L790" s="101"/>
      <c r="M790" s="101"/>
      <c r="N790" s="102"/>
      <c r="O790" s="103"/>
      <c r="P790" s="101"/>
      <c r="Q790" s="104"/>
      <c r="R790" s="103"/>
      <c r="S790" s="105"/>
      <c r="T790" s="106"/>
      <c r="U790" s="107"/>
      <c r="V790" s="107"/>
    </row>
    <row r="791" spans="2:22" s="88" customFormat="1" ht="12.75" x14ac:dyDescent="0.2">
      <c r="B791" s="89">
        <v>789</v>
      </c>
      <c r="C791" s="90"/>
      <c r="D791" s="91"/>
      <c r="E791" s="92"/>
      <c r="F791" s="90"/>
      <c r="G791" s="93"/>
      <c r="H791" s="92"/>
      <c r="I791" s="94"/>
      <c r="J791" s="100"/>
      <c r="K791" s="101"/>
      <c r="L791" s="101"/>
      <c r="M791" s="101"/>
      <c r="N791" s="102"/>
      <c r="O791" s="103"/>
      <c r="P791" s="101"/>
      <c r="Q791" s="104"/>
      <c r="R791" s="103"/>
      <c r="S791" s="105"/>
      <c r="T791" s="106"/>
      <c r="U791" s="107"/>
      <c r="V791" s="107"/>
    </row>
    <row r="792" spans="2:22" s="88" customFormat="1" ht="12.75" x14ac:dyDescent="0.2">
      <c r="B792" s="89">
        <v>790</v>
      </c>
      <c r="C792" s="90"/>
      <c r="D792" s="91"/>
      <c r="E792" s="92"/>
      <c r="F792" s="90"/>
      <c r="G792" s="93"/>
      <c r="H792" s="92"/>
      <c r="I792" s="94"/>
      <c r="J792" s="100"/>
      <c r="K792" s="101"/>
      <c r="L792" s="101"/>
      <c r="M792" s="101"/>
      <c r="N792" s="102"/>
      <c r="O792" s="103"/>
      <c r="P792" s="101"/>
      <c r="Q792" s="104"/>
      <c r="R792" s="103"/>
      <c r="S792" s="105"/>
      <c r="T792" s="106"/>
      <c r="U792" s="107"/>
      <c r="V792" s="107"/>
    </row>
    <row r="793" spans="2:22" s="88" customFormat="1" ht="12.75" x14ac:dyDescent="0.2">
      <c r="B793" s="89">
        <v>791</v>
      </c>
      <c r="C793" s="90"/>
      <c r="D793" s="91"/>
      <c r="E793" s="92"/>
      <c r="F793" s="90"/>
      <c r="G793" s="93"/>
      <c r="H793" s="92"/>
      <c r="I793" s="94"/>
      <c r="J793" s="100"/>
      <c r="K793" s="101"/>
      <c r="L793" s="101"/>
      <c r="M793" s="101"/>
      <c r="N793" s="102"/>
      <c r="O793" s="103"/>
      <c r="P793" s="101"/>
      <c r="Q793" s="104"/>
      <c r="R793" s="103"/>
      <c r="S793" s="105"/>
      <c r="T793" s="106"/>
      <c r="U793" s="107"/>
      <c r="V793" s="107"/>
    </row>
    <row r="794" spans="2:22" s="88" customFormat="1" ht="12.75" x14ac:dyDescent="0.2">
      <c r="B794" s="89">
        <v>792</v>
      </c>
      <c r="C794" s="90"/>
      <c r="D794" s="91"/>
      <c r="E794" s="92"/>
      <c r="F794" s="90"/>
      <c r="G794" s="93"/>
      <c r="H794" s="92"/>
      <c r="I794" s="94"/>
      <c r="J794" s="100"/>
      <c r="K794" s="101"/>
      <c r="L794" s="101"/>
      <c r="M794" s="101"/>
      <c r="N794" s="102"/>
      <c r="O794" s="103"/>
      <c r="P794" s="101"/>
      <c r="Q794" s="104"/>
      <c r="R794" s="103"/>
      <c r="S794" s="105"/>
      <c r="T794" s="106"/>
      <c r="U794" s="107"/>
      <c r="V794" s="107"/>
    </row>
    <row r="795" spans="2:22" s="88" customFormat="1" ht="12.75" x14ac:dyDescent="0.2">
      <c r="B795" s="89">
        <v>793</v>
      </c>
      <c r="C795" s="90"/>
      <c r="D795" s="91"/>
      <c r="E795" s="92"/>
      <c r="F795" s="90"/>
      <c r="G795" s="93"/>
      <c r="H795" s="92"/>
      <c r="I795" s="94"/>
      <c r="J795" s="100"/>
      <c r="K795" s="101"/>
      <c r="L795" s="101"/>
      <c r="M795" s="101"/>
      <c r="N795" s="102"/>
      <c r="O795" s="103"/>
      <c r="P795" s="101"/>
      <c r="Q795" s="104"/>
      <c r="R795" s="103"/>
      <c r="S795" s="105"/>
      <c r="T795" s="106"/>
      <c r="U795" s="107"/>
      <c r="V795" s="107"/>
    </row>
    <row r="796" spans="2:22" s="88" customFormat="1" ht="12.75" x14ac:dyDescent="0.2">
      <c r="B796" s="89">
        <v>794</v>
      </c>
      <c r="C796" s="90"/>
      <c r="D796" s="91"/>
      <c r="E796" s="92"/>
      <c r="F796" s="90"/>
      <c r="G796" s="93"/>
      <c r="H796" s="92"/>
      <c r="I796" s="94"/>
      <c r="J796" s="100"/>
      <c r="K796" s="101"/>
      <c r="L796" s="101"/>
      <c r="M796" s="101"/>
      <c r="N796" s="102"/>
      <c r="O796" s="103"/>
      <c r="P796" s="101"/>
      <c r="Q796" s="104"/>
      <c r="R796" s="103"/>
      <c r="S796" s="105"/>
      <c r="T796" s="106"/>
      <c r="U796" s="107"/>
      <c r="V796" s="107"/>
    </row>
    <row r="797" spans="2:22" s="88" customFormat="1" ht="12.75" x14ac:dyDescent="0.2">
      <c r="B797" s="89">
        <v>795</v>
      </c>
      <c r="C797" s="90"/>
      <c r="D797" s="91"/>
      <c r="E797" s="92"/>
      <c r="F797" s="90"/>
      <c r="G797" s="93"/>
      <c r="H797" s="92"/>
      <c r="I797" s="94"/>
      <c r="J797" s="100"/>
      <c r="K797" s="101"/>
      <c r="L797" s="101"/>
      <c r="M797" s="101"/>
      <c r="N797" s="102"/>
      <c r="O797" s="103"/>
      <c r="P797" s="101"/>
      <c r="Q797" s="104"/>
      <c r="R797" s="103"/>
      <c r="S797" s="105"/>
      <c r="T797" s="106"/>
      <c r="U797" s="107"/>
      <c r="V797" s="107"/>
    </row>
    <row r="798" spans="2:22" s="88" customFormat="1" ht="12.75" x14ac:dyDescent="0.2">
      <c r="B798" s="89">
        <v>796</v>
      </c>
      <c r="C798" s="90"/>
      <c r="D798" s="91"/>
      <c r="E798" s="92"/>
      <c r="F798" s="90"/>
      <c r="G798" s="93"/>
      <c r="H798" s="92"/>
      <c r="I798" s="94"/>
      <c r="J798" s="100"/>
      <c r="K798" s="101"/>
      <c r="L798" s="101"/>
      <c r="M798" s="101"/>
      <c r="N798" s="102"/>
      <c r="O798" s="103"/>
      <c r="P798" s="101"/>
      <c r="Q798" s="104"/>
      <c r="R798" s="103"/>
      <c r="S798" s="105"/>
      <c r="T798" s="106"/>
      <c r="U798" s="107"/>
      <c r="V798" s="107"/>
    </row>
    <row r="799" spans="2:22" s="88" customFormat="1" ht="12.75" x14ac:dyDescent="0.2">
      <c r="B799" s="89">
        <v>797</v>
      </c>
      <c r="C799" s="90"/>
      <c r="D799" s="91"/>
      <c r="E799" s="92"/>
      <c r="F799" s="90"/>
      <c r="G799" s="93"/>
      <c r="H799" s="92"/>
      <c r="I799" s="94"/>
      <c r="J799" s="100"/>
      <c r="K799" s="101"/>
      <c r="L799" s="101"/>
      <c r="M799" s="101"/>
      <c r="N799" s="102"/>
      <c r="O799" s="103"/>
      <c r="P799" s="101"/>
      <c r="Q799" s="104"/>
      <c r="R799" s="103"/>
      <c r="S799" s="105"/>
      <c r="T799" s="106"/>
      <c r="U799" s="107"/>
      <c r="V799" s="107"/>
    </row>
    <row r="800" spans="2:22" s="88" customFormat="1" ht="12.75" x14ac:dyDescent="0.2">
      <c r="B800" s="89">
        <v>798</v>
      </c>
      <c r="C800" s="90"/>
      <c r="D800" s="91"/>
      <c r="E800" s="92"/>
      <c r="F800" s="90"/>
      <c r="G800" s="93"/>
      <c r="H800" s="92"/>
      <c r="I800" s="94"/>
      <c r="J800" s="100"/>
      <c r="K800" s="101"/>
      <c r="L800" s="101"/>
      <c r="M800" s="101"/>
      <c r="N800" s="102"/>
      <c r="O800" s="103"/>
      <c r="P800" s="101"/>
      <c r="Q800" s="104"/>
      <c r="R800" s="103"/>
      <c r="S800" s="105"/>
      <c r="T800" s="106"/>
      <c r="U800" s="107"/>
      <c r="V800" s="107"/>
    </row>
    <row r="801" spans="2:22" s="88" customFormat="1" ht="12.75" x14ac:dyDescent="0.2">
      <c r="B801" s="89">
        <v>799</v>
      </c>
      <c r="C801" s="90"/>
      <c r="D801" s="91"/>
      <c r="E801" s="92"/>
      <c r="F801" s="90"/>
      <c r="G801" s="93"/>
      <c r="H801" s="92"/>
      <c r="I801" s="94"/>
      <c r="J801" s="100"/>
      <c r="K801" s="101"/>
      <c r="L801" s="101"/>
      <c r="M801" s="101"/>
      <c r="N801" s="102"/>
      <c r="O801" s="103"/>
      <c r="P801" s="101"/>
      <c r="Q801" s="104"/>
      <c r="R801" s="103"/>
      <c r="S801" s="105"/>
      <c r="T801" s="106"/>
      <c r="U801" s="107"/>
      <c r="V801" s="107"/>
    </row>
    <row r="802" spans="2:22" s="88" customFormat="1" ht="12.75" x14ac:dyDescent="0.2">
      <c r="B802" s="89">
        <v>800</v>
      </c>
      <c r="C802" s="90"/>
      <c r="D802" s="91"/>
      <c r="E802" s="92"/>
      <c r="F802" s="90"/>
      <c r="G802" s="93"/>
      <c r="H802" s="92"/>
      <c r="I802" s="94"/>
      <c r="J802" s="100"/>
      <c r="K802" s="101"/>
      <c r="L802" s="101"/>
      <c r="M802" s="101"/>
      <c r="N802" s="102"/>
      <c r="O802" s="103"/>
      <c r="P802" s="101"/>
      <c r="Q802" s="104"/>
      <c r="R802" s="103"/>
      <c r="S802" s="105"/>
      <c r="T802" s="106"/>
      <c r="U802" s="107"/>
      <c r="V802" s="107"/>
    </row>
    <row r="803" spans="2:22" s="88" customFormat="1" ht="12.75" x14ac:dyDescent="0.2">
      <c r="B803" s="89">
        <v>801</v>
      </c>
      <c r="C803" s="90"/>
      <c r="D803" s="91"/>
      <c r="E803" s="92"/>
      <c r="F803" s="90"/>
      <c r="G803" s="93"/>
      <c r="H803" s="92"/>
      <c r="I803" s="94"/>
      <c r="J803" s="100"/>
      <c r="K803" s="101"/>
      <c r="L803" s="101"/>
      <c r="M803" s="101"/>
      <c r="N803" s="102"/>
      <c r="O803" s="103"/>
      <c r="P803" s="101"/>
      <c r="Q803" s="104"/>
      <c r="R803" s="103"/>
      <c r="S803" s="105"/>
      <c r="T803" s="106"/>
      <c r="U803" s="107"/>
      <c r="V803" s="107"/>
    </row>
    <row r="804" spans="2:22" s="88" customFormat="1" ht="12.75" x14ac:dyDescent="0.2">
      <c r="B804" s="89">
        <v>802</v>
      </c>
      <c r="C804" s="90"/>
      <c r="D804" s="91"/>
      <c r="E804" s="92"/>
      <c r="F804" s="90"/>
      <c r="G804" s="93"/>
      <c r="H804" s="92"/>
      <c r="I804" s="94"/>
      <c r="J804" s="100"/>
      <c r="K804" s="101"/>
      <c r="L804" s="101"/>
      <c r="M804" s="101"/>
      <c r="N804" s="102"/>
      <c r="O804" s="103"/>
      <c r="P804" s="101"/>
      <c r="Q804" s="104"/>
      <c r="R804" s="103"/>
      <c r="S804" s="105"/>
      <c r="T804" s="106"/>
      <c r="U804" s="107"/>
      <c r="V804" s="107"/>
    </row>
    <row r="805" spans="2:22" s="88" customFormat="1" ht="12.75" x14ac:dyDescent="0.2">
      <c r="B805" s="89">
        <v>803</v>
      </c>
      <c r="C805" s="90"/>
      <c r="D805" s="91"/>
      <c r="E805" s="92"/>
      <c r="F805" s="90"/>
      <c r="G805" s="93"/>
      <c r="H805" s="92"/>
      <c r="I805" s="94"/>
      <c r="J805" s="100"/>
      <c r="K805" s="101"/>
      <c r="L805" s="101"/>
      <c r="M805" s="101"/>
      <c r="N805" s="102"/>
      <c r="O805" s="103"/>
      <c r="P805" s="101"/>
      <c r="Q805" s="104"/>
      <c r="R805" s="103"/>
      <c r="S805" s="105"/>
      <c r="T805" s="106"/>
      <c r="U805" s="107"/>
      <c r="V805" s="107"/>
    </row>
    <row r="806" spans="2:22" s="88" customFormat="1" ht="12.75" x14ac:dyDescent="0.2">
      <c r="B806" s="89">
        <v>804</v>
      </c>
      <c r="C806" s="90"/>
      <c r="D806" s="91"/>
      <c r="E806" s="92"/>
      <c r="F806" s="90"/>
      <c r="G806" s="93"/>
      <c r="H806" s="92"/>
      <c r="I806" s="94"/>
      <c r="J806" s="100"/>
      <c r="K806" s="101"/>
      <c r="L806" s="101"/>
      <c r="M806" s="101"/>
      <c r="N806" s="102"/>
      <c r="O806" s="103"/>
      <c r="P806" s="101"/>
      <c r="Q806" s="104"/>
      <c r="R806" s="103"/>
      <c r="S806" s="105"/>
      <c r="T806" s="106"/>
      <c r="U806" s="107"/>
      <c r="V806" s="107"/>
    </row>
    <row r="807" spans="2:22" s="88" customFormat="1" ht="12.75" x14ac:dyDescent="0.2">
      <c r="B807" s="89">
        <v>805</v>
      </c>
      <c r="C807" s="90"/>
      <c r="D807" s="91"/>
      <c r="E807" s="92"/>
      <c r="F807" s="90"/>
      <c r="G807" s="93"/>
      <c r="H807" s="92"/>
      <c r="I807" s="94"/>
      <c r="J807" s="100"/>
      <c r="K807" s="101"/>
      <c r="L807" s="101"/>
      <c r="M807" s="101"/>
      <c r="N807" s="102"/>
      <c r="O807" s="103"/>
      <c r="P807" s="101"/>
      <c r="Q807" s="104"/>
      <c r="R807" s="103"/>
      <c r="S807" s="105"/>
      <c r="T807" s="106"/>
      <c r="U807" s="107"/>
      <c r="V807" s="107"/>
    </row>
    <row r="808" spans="2:22" s="88" customFormat="1" ht="12.75" x14ac:dyDescent="0.2">
      <c r="B808" s="89">
        <v>806</v>
      </c>
      <c r="C808" s="90"/>
      <c r="D808" s="91"/>
      <c r="E808" s="92"/>
      <c r="F808" s="90"/>
      <c r="G808" s="93"/>
      <c r="H808" s="92"/>
      <c r="I808" s="94"/>
      <c r="J808" s="100"/>
      <c r="K808" s="101"/>
      <c r="L808" s="101"/>
      <c r="M808" s="101"/>
      <c r="N808" s="102"/>
      <c r="O808" s="103"/>
      <c r="P808" s="101"/>
      <c r="Q808" s="104"/>
      <c r="R808" s="103"/>
      <c r="S808" s="105"/>
      <c r="T808" s="106"/>
      <c r="U808" s="107"/>
      <c r="V808" s="107"/>
    </row>
    <row r="809" spans="2:22" s="88" customFormat="1" ht="12.75" x14ac:dyDescent="0.2">
      <c r="B809" s="89">
        <v>807</v>
      </c>
      <c r="C809" s="90"/>
      <c r="D809" s="91"/>
      <c r="E809" s="92"/>
      <c r="F809" s="90"/>
      <c r="G809" s="93"/>
      <c r="H809" s="92"/>
      <c r="I809" s="94"/>
      <c r="J809" s="100"/>
      <c r="K809" s="101"/>
      <c r="L809" s="101"/>
      <c r="M809" s="101"/>
      <c r="N809" s="102"/>
      <c r="O809" s="103"/>
      <c r="P809" s="101"/>
      <c r="Q809" s="104"/>
      <c r="R809" s="103"/>
      <c r="S809" s="105"/>
      <c r="T809" s="106"/>
      <c r="U809" s="107"/>
      <c r="V809" s="107"/>
    </row>
    <row r="810" spans="2:22" s="88" customFormat="1" ht="12.75" x14ac:dyDescent="0.2">
      <c r="B810" s="89">
        <v>808</v>
      </c>
      <c r="C810" s="90"/>
      <c r="D810" s="91"/>
      <c r="E810" s="92"/>
      <c r="F810" s="90"/>
      <c r="G810" s="93"/>
      <c r="H810" s="92"/>
      <c r="I810" s="94"/>
      <c r="J810" s="100"/>
      <c r="K810" s="101"/>
      <c r="L810" s="101"/>
      <c r="M810" s="101"/>
      <c r="N810" s="102"/>
      <c r="O810" s="103"/>
      <c r="P810" s="101"/>
      <c r="Q810" s="104"/>
      <c r="R810" s="103"/>
      <c r="S810" s="105"/>
      <c r="T810" s="106"/>
      <c r="U810" s="107"/>
      <c r="V810" s="107"/>
    </row>
    <row r="811" spans="2:22" s="88" customFormat="1" ht="12.75" x14ac:dyDescent="0.2">
      <c r="B811" s="89">
        <v>809</v>
      </c>
      <c r="C811" s="90"/>
      <c r="D811" s="91"/>
      <c r="E811" s="92"/>
      <c r="F811" s="90"/>
      <c r="G811" s="93"/>
      <c r="H811" s="92"/>
      <c r="I811" s="94"/>
      <c r="J811" s="100"/>
      <c r="K811" s="101"/>
      <c r="L811" s="101"/>
      <c r="M811" s="101"/>
      <c r="N811" s="102"/>
      <c r="O811" s="103"/>
      <c r="P811" s="101"/>
      <c r="Q811" s="104"/>
      <c r="R811" s="103"/>
      <c r="S811" s="105"/>
      <c r="T811" s="106"/>
      <c r="U811" s="107"/>
      <c r="V811" s="107"/>
    </row>
    <row r="812" spans="2:22" s="88" customFormat="1" ht="12.75" x14ac:dyDescent="0.2">
      <c r="B812" s="89">
        <v>810</v>
      </c>
      <c r="C812" s="90"/>
      <c r="D812" s="91"/>
      <c r="E812" s="92"/>
      <c r="F812" s="90"/>
      <c r="G812" s="93"/>
      <c r="H812" s="92"/>
      <c r="I812" s="94"/>
      <c r="J812" s="100"/>
      <c r="K812" s="101"/>
      <c r="L812" s="101"/>
      <c r="M812" s="101"/>
      <c r="N812" s="102"/>
      <c r="O812" s="103"/>
      <c r="P812" s="101"/>
      <c r="Q812" s="104"/>
      <c r="R812" s="103"/>
      <c r="S812" s="105"/>
      <c r="T812" s="106"/>
      <c r="U812" s="107"/>
      <c r="V812" s="107"/>
    </row>
    <row r="813" spans="2:22" s="88" customFormat="1" ht="12.75" x14ac:dyDescent="0.2">
      <c r="B813" s="89">
        <v>811</v>
      </c>
      <c r="C813" s="90"/>
      <c r="D813" s="91"/>
      <c r="E813" s="92"/>
      <c r="F813" s="90"/>
      <c r="G813" s="93"/>
      <c r="H813" s="92"/>
      <c r="I813" s="94"/>
      <c r="J813" s="100"/>
      <c r="K813" s="101"/>
      <c r="L813" s="101"/>
      <c r="M813" s="101"/>
      <c r="N813" s="102"/>
      <c r="O813" s="103"/>
      <c r="P813" s="101"/>
      <c r="Q813" s="104"/>
      <c r="R813" s="103"/>
      <c r="S813" s="105"/>
      <c r="T813" s="106"/>
      <c r="U813" s="107"/>
      <c r="V813" s="107"/>
    </row>
    <row r="814" spans="2:22" s="88" customFormat="1" ht="12.75" x14ac:dyDescent="0.2">
      <c r="B814" s="89">
        <v>812</v>
      </c>
      <c r="C814" s="90"/>
      <c r="D814" s="91"/>
      <c r="E814" s="92"/>
      <c r="F814" s="90"/>
      <c r="G814" s="93"/>
      <c r="H814" s="92"/>
      <c r="I814" s="94"/>
      <c r="J814" s="100"/>
      <c r="K814" s="101"/>
      <c r="L814" s="101"/>
      <c r="M814" s="101"/>
      <c r="N814" s="102"/>
      <c r="O814" s="103"/>
      <c r="P814" s="101"/>
      <c r="Q814" s="104"/>
      <c r="R814" s="103"/>
      <c r="S814" s="105"/>
      <c r="T814" s="106"/>
      <c r="U814" s="107"/>
      <c r="V814" s="107"/>
    </row>
    <row r="815" spans="2:22" s="88" customFormat="1" ht="12.75" x14ac:dyDescent="0.2">
      <c r="B815" s="89">
        <v>813</v>
      </c>
      <c r="C815" s="90"/>
      <c r="D815" s="91"/>
      <c r="E815" s="92"/>
      <c r="F815" s="90"/>
      <c r="G815" s="93"/>
      <c r="H815" s="92"/>
      <c r="I815" s="94"/>
      <c r="J815" s="100"/>
      <c r="K815" s="101"/>
      <c r="L815" s="101"/>
      <c r="M815" s="101"/>
      <c r="N815" s="102"/>
      <c r="O815" s="103"/>
      <c r="P815" s="101"/>
      <c r="Q815" s="104"/>
      <c r="R815" s="103"/>
      <c r="S815" s="105"/>
      <c r="T815" s="106"/>
      <c r="U815" s="107"/>
      <c r="V815" s="107"/>
    </row>
    <row r="816" spans="2:22" s="88" customFormat="1" ht="12.75" x14ac:dyDescent="0.2">
      <c r="B816" s="89">
        <v>814</v>
      </c>
      <c r="C816" s="90"/>
      <c r="D816" s="91"/>
      <c r="E816" s="92"/>
      <c r="F816" s="90"/>
      <c r="G816" s="93"/>
      <c r="H816" s="92"/>
      <c r="I816" s="94"/>
      <c r="J816" s="100"/>
      <c r="K816" s="101"/>
      <c r="L816" s="101"/>
      <c r="M816" s="101"/>
      <c r="N816" s="102"/>
      <c r="O816" s="103"/>
      <c r="P816" s="101"/>
      <c r="Q816" s="104"/>
      <c r="R816" s="103"/>
      <c r="S816" s="105"/>
      <c r="T816" s="106"/>
      <c r="U816" s="107"/>
      <c r="V816" s="107"/>
    </row>
    <row r="817" spans="2:22" s="88" customFormat="1" ht="12.75" x14ac:dyDescent="0.2">
      <c r="B817" s="89">
        <v>815</v>
      </c>
      <c r="C817" s="90"/>
      <c r="D817" s="91"/>
      <c r="E817" s="92"/>
      <c r="F817" s="90"/>
      <c r="G817" s="93"/>
      <c r="H817" s="92"/>
      <c r="I817" s="94"/>
      <c r="J817" s="100"/>
      <c r="K817" s="101"/>
      <c r="L817" s="101"/>
      <c r="M817" s="101"/>
      <c r="N817" s="102"/>
      <c r="O817" s="103"/>
      <c r="P817" s="101"/>
      <c r="Q817" s="104"/>
      <c r="R817" s="103"/>
      <c r="S817" s="105"/>
      <c r="T817" s="106"/>
      <c r="U817" s="107"/>
      <c r="V817" s="107"/>
    </row>
    <row r="818" spans="2:22" s="88" customFormat="1" ht="12.75" x14ac:dyDescent="0.2">
      <c r="B818" s="89">
        <v>816</v>
      </c>
      <c r="C818" s="90"/>
      <c r="D818" s="91"/>
      <c r="E818" s="92"/>
      <c r="F818" s="90"/>
      <c r="G818" s="93"/>
      <c r="H818" s="92"/>
      <c r="I818" s="94"/>
      <c r="J818" s="100"/>
      <c r="K818" s="101"/>
      <c r="L818" s="101"/>
      <c r="M818" s="101"/>
      <c r="N818" s="102"/>
      <c r="O818" s="103"/>
      <c r="P818" s="101"/>
      <c r="Q818" s="104"/>
      <c r="R818" s="103"/>
      <c r="S818" s="105"/>
      <c r="T818" s="106"/>
      <c r="U818" s="107"/>
      <c r="V818" s="107"/>
    </row>
    <row r="819" spans="2:22" s="88" customFormat="1" ht="12.75" x14ac:dyDescent="0.2">
      <c r="B819" s="89">
        <v>817</v>
      </c>
      <c r="C819" s="90"/>
      <c r="D819" s="91"/>
      <c r="E819" s="92"/>
      <c r="F819" s="90"/>
      <c r="G819" s="93"/>
      <c r="H819" s="92"/>
      <c r="I819" s="94"/>
      <c r="J819" s="100"/>
      <c r="K819" s="101"/>
      <c r="L819" s="101"/>
      <c r="M819" s="101"/>
      <c r="N819" s="102"/>
      <c r="O819" s="103"/>
      <c r="P819" s="101"/>
      <c r="Q819" s="104"/>
      <c r="R819" s="103"/>
      <c r="S819" s="105"/>
      <c r="T819" s="106"/>
      <c r="U819" s="107"/>
      <c r="V819" s="107"/>
    </row>
    <row r="820" spans="2:22" s="88" customFormat="1" ht="12.75" x14ac:dyDescent="0.2">
      <c r="B820" s="89">
        <v>818</v>
      </c>
      <c r="C820" s="90"/>
      <c r="D820" s="91"/>
      <c r="E820" s="92"/>
      <c r="F820" s="90"/>
      <c r="G820" s="93"/>
      <c r="H820" s="92"/>
      <c r="I820" s="94"/>
      <c r="J820" s="100"/>
      <c r="K820" s="101"/>
      <c r="L820" s="101"/>
      <c r="M820" s="101"/>
      <c r="N820" s="102"/>
      <c r="O820" s="103"/>
      <c r="P820" s="101"/>
      <c r="Q820" s="104"/>
      <c r="R820" s="103"/>
      <c r="S820" s="105"/>
      <c r="T820" s="106"/>
      <c r="U820" s="107"/>
      <c r="V820" s="107"/>
    </row>
    <row r="821" spans="2:22" s="88" customFormat="1" ht="12.75" x14ac:dyDescent="0.2">
      <c r="B821" s="89">
        <v>819</v>
      </c>
      <c r="C821" s="90"/>
      <c r="D821" s="91"/>
      <c r="E821" s="92"/>
      <c r="F821" s="90"/>
      <c r="G821" s="93"/>
      <c r="H821" s="92"/>
      <c r="I821" s="94"/>
      <c r="J821" s="100"/>
      <c r="K821" s="101"/>
      <c r="L821" s="101"/>
      <c r="M821" s="101"/>
      <c r="N821" s="102"/>
      <c r="O821" s="103"/>
      <c r="P821" s="101"/>
      <c r="Q821" s="104"/>
      <c r="R821" s="103"/>
      <c r="S821" s="105"/>
      <c r="T821" s="106"/>
      <c r="U821" s="107"/>
      <c r="V821" s="107"/>
    </row>
    <row r="822" spans="2:22" s="88" customFormat="1" ht="12.75" x14ac:dyDescent="0.2">
      <c r="B822" s="89">
        <v>820</v>
      </c>
      <c r="C822" s="90"/>
      <c r="D822" s="91"/>
      <c r="E822" s="92"/>
      <c r="F822" s="90"/>
      <c r="G822" s="93"/>
      <c r="H822" s="92"/>
      <c r="I822" s="94"/>
      <c r="J822" s="100"/>
      <c r="K822" s="101"/>
      <c r="L822" s="101"/>
      <c r="M822" s="101"/>
      <c r="N822" s="102"/>
      <c r="O822" s="103"/>
      <c r="P822" s="101"/>
      <c r="Q822" s="104"/>
      <c r="R822" s="103"/>
      <c r="S822" s="105"/>
      <c r="T822" s="106"/>
      <c r="U822" s="107"/>
      <c r="V822" s="107"/>
    </row>
    <row r="823" spans="2:22" s="88" customFormat="1" ht="12.75" x14ac:dyDescent="0.2">
      <c r="B823" s="89">
        <v>821</v>
      </c>
      <c r="C823" s="90"/>
      <c r="D823" s="91"/>
      <c r="E823" s="92"/>
      <c r="F823" s="90"/>
      <c r="G823" s="93"/>
      <c r="H823" s="92"/>
      <c r="I823" s="94"/>
      <c r="J823" s="100"/>
      <c r="K823" s="101"/>
      <c r="L823" s="101"/>
      <c r="M823" s="101"/>
      <c r="N823" s="102"/>
      <c r="O823" s="103"/>
      <c r="P823" s="101"/>
      <c r="Q823" s="104"/>
      <c r="R823" s="103"/>
      <c r="S823" s="105"/>
      <c r="T823" s="106"/>
      <c r="U823" s="107"/>
      <c r="V823" s="107"/>
    </row>
    <row r="824" spans="2:22" s="88" customFormat="1" ht="12.75" x14ac:dyDescent="0.2">
      <c r="B824" s="89">
        <v>822</v>
      </c>
      <c r="C824" s="90"/>
      <c r="D824" s="91"/>
      <c r="E824" s="92"/>
      <c r="F824" s="90"/>
      <c r="G824" s="93"/>
      <c r="H824" s="92"/>
      <c r="I824" s="94"/>
      <c r="J824" s="100"/>
      <c r="K824" s="101"/>
      <c r="L824" s="101"/>
      <c r="M824" s="101"/>
      <c r="N824" s="102"/>
      <c r="O824" s="103"/>
      <c r="P824" s="101"/>
      <c r="Q824" s="104"/>
      <c r="R824" s="103"/>
      <c r="S824" s="105"/>
      <c r="T824" s="106"/>
      <c r="U824" s="107"/>
      <c r="V824" s="107"/>
    </row>
    <row r="825" spans="2:22" s="88" customFormat="1" ht="12.75" x14ac:dyDescent="0.2">
      <c r="B825" s="89">
        <v>823</v>
      </c>
      <c r="C825" s="90"/>
      <c r="D825" s="91"/>
      <c r="E825" s="92"/>
      <c r="F825" s="90"/>
      <c r="G825" s="93"/>
      <c r="H825" s="92"/>
      <c r="I825" s="94"/>
      <c r="J825" s="100"/>
      <c r="K825" s="101"/>
      <c r="L825" s="101"/>
      <c r="M825" s="101"/>
      <c r="N825" s="102"/>
      <c r="O825" s="103"/>
      <c r="P825" s="101"/>
      <c r="Q825" s="104"/>
      <c r="R825" s="103"/>
      <c r="S825" s="105"/>
      <c r="T825" s="106"/>
      <c r="U825" s="107"/>
      <c r="V825" s="107"/>
    </row>
    <row r="826" spans="2:22" s="88" customFormat="1" ht="12.75" x14ac:dyDescent="0.2">
      <c r="B826" s="89">
        <v>824</v>
      </c>
      <c r="C826" s="90"/>
      <c r="D826" s="91"/>
      <c r="E826" s="92"/>
      <c r="F826" s="90"/>
      <c r="G826" s="93"/>
      <c r="H826" s="92"/>
      <c r="I826" s="94"/>
      <c r="J826" s="100"/>
      <c r="K826" s="101"/>
      <c r="L826" s="101"/>
      <c r="M826" s="101"/>
      <c r="N826" s="102"/>
      <c r="O826" s="103"/>
      <c r="P826" s="101"/>
      <c r="Q826" s="104"/>
      <c r="R826" s="103"/>
      <c r="S826" s="105"/>
      <c r="T826" s="106"/>
      <c r="U826" s="107"/>
      <c r="V826" s="107"/>
    </row>
    <row r="827" spans="2:22" s="88" customFormat="1" ht="12.75" x14ac:dyDescent="0.2">
      <c r="B827" s="89">
        <v>825</v>
      </c>
      <c r="C827" s="90"/>
      <c r="D827" s="91"/>
      <c r="E827" s="92"/>
      <c r="F827" s="90"/>
      <c r="G827" s="93"/>
      <c r="H827" s="92"/>
      <c r="I827" s="94"/>
      <c r="J827" s="100"/>
      <c r="K827" s="101"/>
      <c r="L827" s="101"/>
      <c r="M827" s="101"/>
      <c r="N827" s="102"/>
      <c r="O827" s="103"/>
      <c r="P827" s="101"/>
      <c r="Q827" s="104"/>
      <c r="R827" s="103"/>
      <c r="S827" s="105"/>
      <c r="T827" s="106"/>
      <c r="U827" s="107"/>
      <c r="V827" s="107"/>
    </row>
    <row r="828" spans="2:22" s="88" customFormat="1" ht="12.75" x14ac:dyDescent="0.2">
      <c r="B828" s="89">
        <v>826</v>
      </c>
      <c r="C828" s="90"/>
      <c r="D828" s="91"/>
      <c r="E828" s="92"/>
      <c r="F828" s="90"/>
      <c r="G828" s="93"/>
      <c r="H828" s="92"/>
      <c r="I828" s="94"/>
      <c r="J828" s="100"/>
      <c r="K828" s="101"/>
      <c r="L828" s="101"/>
      <c r="M828" s="101"/>
      <c r="N828" s="102"/>
      <c r="O828" s="103"/>
      <c r="P828" s="101"/>
      <c r="Q828" s="104"/>
      <c r="R828" s="103"/>
      <c r="S828" s="105"/>
      <c r="T828" s="106"/>
      <c r="U828" s="107"/>
      <c r="V828" s="107"/>
    </row>
    <row r="829" spans="2:22" s="88" customFormat="1" ht="12.75" x14ac:dyDescent="0.2">
      <c r="B829" s="89">
        <v>827</v>
      </c>
      <c r="C829" s="90"/>
      <c r="D829" s="91"/>
      <c r="E829" s="92"/>
      <c r="F829" s="90"/>
      <c r="G829" s="93"/>
      <c r="H829" s="92"/>
      <c r="I829" s="94"/>
      <c r="J829" s="100"/>
      <c r="K829" s="101"/>
      <c r="L829" s="101"/>
      <c r="M829" s="101"/>
      <c r="N829" s="102"/>
      <c r="O829" s="103"/>
      <c r="P829" s="101"/>
      <c r="Q829" s="104"/>
      <c r="R829" s="103"/>
      <c r="S829" s="105"/>
      <c r="T829" s="106"/>
      <c r="U829" s="107"/>
      <c r="V829" s="107"/>
    </row>
    <row r="830" spans="2:22" s="88" customFormat="1" ht="12.75" x14ac:dyDescent="0.2">
      <c r="B830" s="89">
        <v>828</v>
      </c>
      <c r="C830" s="90"/>
      <c r="D830" s="91"/>
      <c r="E830" s="92"/>
      <c r="F830" s="90"/>
      <c r="G830" s="93"/>
      <c r="H830" s="92"/>
      <c r="I830" s="94"/>
      <c r="J830" s="100"/>
      <c r="K830" s="101"/>
      <c r="L830" s="101"/>
      <c r="M830" s="101"/>
      <c r="N830" s="102"/>
      <c r="O830" s="103"/>
      <c r="P830" s="101"/>
      <c r="Q830" s="104"/>
      <c r="R830" s="103"/>
      <c r="S830" s="105"/>
      <c r="T830" s="106"/>
      <c r="U830" s="107"/>
      <c r="V830" s="107"/>
    </row>
    <row r="831" spans="2:22" s="88" customFormat="1" ht="12.75" x14ac:dyDescent="0.2">
      <c r="B831" s="89">
        <v>829</v>
      </c>
      <c r="C831" s="90"/>
      <c r="D831" s="91"/>
      <c r="E831" s="92"/>
      <c r="F831" s="90"/>
      <c r="G831" s="93"/>
      <c r="H831" s="92"/>
      <c r="I831" s="94"/>
      <c r="J831" s="100"/>
      <c r="K831" s="101"/>
      <c r="L831" s="101"/>
      <c r="M831" s="101"/>
      <c r="N831" s="102"/>
      <c r="O831" s="103"/>
      <c r="P831" s="101"/>
      <c r="Q831" s="104"/>
      <c r="R831" s="103"/>
      <c r="S831" s="105"/>
      <c r="T831" s="106"/>
      <c r="U831" s="107"/>
      <c r="V831" s="107"/>
    </row>
    <row r="832" spans="2:22" s="88" customFormat="1" ht="12.75" x14ac:dyDescent="0.2">
      <c r="B832" s="89">
        <v>830</v>
      </c>
      <c r="C832" s="90"/>
      <c r="D832" s="91"/>
      <c r="E832" s="92"/>
      <c r="F832" s="90"/>
      <c r="G832" s="93"/>
      <c r="H832" s="92"/>
      <c r="I832" s="94"/>
      <c r="J832" s="100"/>
      <c r="K832" s="101"/>
      <c r="L832" s="101"/>
      <c r="M832" s="101"/>
      <c r="N832" s="102"/>
      <c r="O832" s="103"/>
      <c r="P832" s="101"/>
      <c r="Q832" s="104"/>
      <c r="R832" s="103"/>
      <c r="S832" s="105"/>
      <c r="T832" s="106"/>
      <c r="U832" s="107"/>
      <c r="V832" s="107"/>
    </row>
    <row r="833" spans="2:22" s="88" customFormat="1" ht="12.75" x14ac:dyDescent="0.2">
      <c r="B833" s="89">
        <v>831</v>
      </c>
      <c r="C833" s="90"/>
      <c r="D833" s="91"/>
      <c r="E833" s="92"/>
      <c r="F833" s="90"/>
      <c r="G833" s="93"/>
      <c r="H833" s="92"/>
      <c r="I833" s="94"/>
      <c r="J833" s="100"/>
      <c r="K833" s="101"/>
      <c r="L833" s="101"/>
      <c r="M833" s="101"/>
      <c r="N833" s="102"/>
      <c r="O833" s="103"/>
      <c r="P833" s="101"/>
      <c r="Q833" s="104"/>
      <c r="R833" s="103"/>
      <c r="S833" s="105"/>
      <c r="T833" s="106"/>
      <c r="U833" s="107"/>
      <c r="V833" s="107"/>
    </row>
    <row r="834" spans="2:22" s="88" customFormat="1" ht="12.75" x14ac:dyDescent="0.2">
      <c r="B834" s="89">
        <v>832</v>
      </c>
      <c r="C834" s="90"/>
      <c r="D834" s="91"/>
      <c r="E834" s="92"/>
      <c r="F834" s="90"/>
      <c r="G834" s="93"/>
      <c r="H834" s="92"/>
      <c r="I834" s="94"/>
      <c r="J834" s="100"/>
      <c r="K834" s="101"/>
      <c r="L834" s="101"/>
      <c r="M834" s="101"/>
      <c r="N834" s="102"/>
      <c r="O834" s="103"/>
      <c r="P834" s="101"/>
      <c r="Q834" s="104"/>
      <c r="R834" s="103"/>
      <c r="S834" s="105"/>
      <c r="T834" s="106"/>
      <c r="U834" s="107"/>
      <c r="V834" s="107"/>
    </row>
    <row r="835" spans="2:22" s="88" customFormat="1" ht="12.75" x14ac:dyDescent="0.2">
      <c r="B835" s="89">
        <v>833</v>
      </c>
      <c r="C835" s="90"/>
      <c r="D835" s="91"/>
      <c r="E835" s="92"/>
      <c r="F835" s="90"/>
      <c r="G835" s="93"/>
      <c r="H835" s="92"/>
      <c r="I835" s="94"/>
      <c r="J835" s="100"/>
      <c r="K835" s="101"/>
      <c r="L835" s="101"/>
      <c r="M835" s="101"/>
      <c r="N835" s="102"/>
      <c r="O835" s="103"/>
      <c r="P835" s="101"/>
      <c r="Q835" s="104"/>
      <c r="R835" s="103"/>
      <c r="S835" s="105"/>
      <c r="T835" s="106"/>
      <c r="U835" s="107"/>
      <c r="V835" s="107"/>
    </row>
    <row r="836" spans="2:22" s="88" customFormat="1" ht="12.75" x14ac:dyDescent="0.2">
      <c r="B836" s="89">
        <v>834</v>
      </c>
      <c r="C836" s="90"/>
      <c r="D836" s="91"/>
      <c r="E836" s="92"/>
      <c r="F836" s="90"/>
      <c r="G836" s="93"/>
      <c r="H836" s="92"/>
      <c r="I836" s="94"/>
      <c r="J836" s="100"/>
      <c r="K836" s="101"/>
      <c r="L836" s="101"/>
      <c r="M836" s="101"/>
      <c r="N836" s="102"/>
      <c r="O836" s="103"/>
      <c r="P836" s="101"/>
      <c r="Q836" s="104"/>
      <c r="R836" s="103"/>
      <c r="S836" s="105"/>
      <c r="T836" s="106"/>
      <c r="U836" s="107"/>
      <c r="V836" s="107"/>
    </row>
    <row r="837" spans="2:22" s="88" customFormat="1" ht="12.75" x14ac:dyDescent="0.2">
      <c r="B837" s="89">
        <v>835</v>
      </c>
      <c r="C837" s="90"/>
      <c r="D837" s="91"/>
      <c r="E837" s="92"/>
      <c r="F837" s="90"/>
      <c r="G837" s="93"/>
      <c r="H837" s="92"/>
      <c r="I837" s="94"/>
      <c r="J837" s="100"/>
      <c r="K837" s="101"/>
      <c r="L837" s="101"/>
      <c r="M837" s="101"/>
      <c r="N837" s="102"/>
      <c r="O837" s="103"/>
      <c r="P837" s="101"/>
      <c r="Q837" s="104"/>
      <c r="R837" s="103"/>
      <c r="S837" s="105"/>
      <c r="T837" s="106"/>
      <c r="U837" s="107"/>
      <c r="V837" s="107"/>
    </row>
    <row r="838" spans="2:22" s="88" customFormat="1" ht="12.75" x14ac:dyDescent="0.2">
      <c r="B838" s="89">
        <v>836</v>
      </c>
      <c r="C838" s="90"/>
      <c r="D838" s="91"/>
      <c r="E838" s="92"/>
      <c r="F838" s="90"/>
      <c r="G838" s="93"/>
      <c r="H838" s="92"/>
      <c r="I838" s="94"/>
      <c r="J838" s="100"/>
      <c r="K838" s="101"/>
      <c r="L838" s="101"/>
      <c r="M838" s="101"/>
      <c r="N838" s="102"/>
      <c r="O838" s="103"/>
      <c r="P838" s="101"/>
      <c r="Q838" s="104"/>
      <c r="R838" s="103"/>
      <c r="S838" s="105"/>
      <c r="T838" s="106"/>
      <c r="U838" s="107"/>
      <c r="V838" s="107"/>
    </row>
    <row r="839" spans="2:22" s="88" customFormat="1" ht="12.75" x14ac:dyDescent="0.2">
      <c r="B839" s="89">
        <v>837</v>
      </c>
      <c r="C839" s="90"/>
      <c r="D839" s="91"/>
      <c r="E839" s="92"/>
      <c r="F839" s="90"/>
      <c r="G839" s="93"/>
      <c r="H839" s="92"/>
      <c r="I839" s="94"/>
      <c r="J839" s="100"/>
      <c r="K839" s="101"/>
      <c r="L839" s="101"/>
      <c r="M839" s="101"/>
      <c r="N839" s="102"/>
      <c r="O839" s="103"/>
      <c r="P839" s="101"/>
      <c r="Q839" s="104"/>
      <c r="R839" s="103"/>
      <c r="S839" s="105"/>
      <c r="T839" s="106"/>
      <c r="U839" s="107"/>
      <c r="V839" s="107"/>
    </row>
    <row r="840" spans="2:22" s="88" customFormat="1" ht="12.75" x14ac:dyDescent="0.2">
      <c r="B840" s="89">
        <v>838</v>
      </c>
      <c r="C840" s="90"/>
      <c r="D840" s="91"/>
      <c r="E840" s="92"/>
      <c r="F840" s="90"/>
      <c r="G840" s="93"/>
      <c r="H840" s="92"/>
      <c r="I840" s="94"/>
      <c r="J840" s="100"/>
      <c r="K840" s="101"/>
      <c r="L840" s="101"/>
      <c r="M840" s="101"/>
      <c r="N840" s="102"/>
      <c r="O840" s="103"/>
      <c r="P840" s="101"/>
      <c r="Q840" s="104"/>
      <c r="R840" s="103"/>
      <c r="S840" s="105"/>
      <c r="T840" s="106"/>
      <c r="U840" s="107"/>
      <c r="V840" s="107"/>
    </row>
    <row r="841" spans="2:22" s="88" customFormat="1" ht="12.75" x14ac:dyDescent="0.2">
      <c r="B841" s="89">
        <v>839</v>
      </c>
      <c r="C841" s="90"/>
      <c r="D841" s="91"/>
      <c r="E841" s="92"/>
      <c r="F841" s="90"/>
      <c r="G841" s="93"/>
      <c r="H841" s="92"/>
      <c r="I841" s="94"/>
      <c r="J841" s="100"/>
      <c r="K841" s="101"/>
      <c r="L841" s="101"/>
      <c r="M841" s="101"/>
      <c r="N841" s="102"/>
      <c r="O841" s="103"/>
      <c r="P841" s="101"/>
      <c r="Q841" s="104"/>
      <c r="R841" s="103"/>
      <c r="S841" s="105"/>
      <c r="T841" s="106"/>
      <c r="U841" s="107"/>
      <c r="V841" s="107"/>
    </row>
    <row r="842" spans="2:22" s="88" customFormat="1" ht="12.75" x14ac:dyDescent="0.2">
      <c r="B842" s="89">
        <v>840</v>
      </c>
      <c r="C842" s="90"/>
      <c r="D842" s="91"/>
      <c r="E842" s="92"/>
      <c r="F842" s="90"/>
      <c r="G842" s="93"/>
      <c r="H842" s="92"/>
      <c r="I842" s="94"/>
      <c r="J842" s="100"/>
      <c r="K842" s="101"/>
      <c r="L842" s="101"/>
      <c r="M842" s="101"/>
      <c r="N842" s="102"/>
      <c r="O842" s="103"/>
      <c r="P842" s="101"/>
      <c r="Q842" s="104"/>
      <c r="R842" s="103"/>
      <c r="S842" s="105"/>
      <c r="T842" s="106"/>
      <c r="U842" s="107"/>
      <c r="V842" s="107"/>
    </row>
    <row r="843" spans="2:22" s="88" customFormat="1" ht="12.75" x14ac:dyDescent="0.2">
      <c r="B843" s="89">
        <v>841</v>
      </c>
      <c r="C843" s="90"/>
      <c r="D843" s="91"/>
      <c r="E843" s="92"/>
      <c r="F843" s="90"/>
      <c r="G843" s="93"/>
      <c r="H843" s="92"/>
      <c r="I843" s="94"/>
      <c r="J843" s="100"/>
      <c r="K843" s="101"/>
      <c r="L843" s="101"/>
      <c r="M843" s="101"/>
      <c r="N843" s="102"/>
      <c r="O843" s="103"/>
      <c r="P843" s="101"/>
      <c r="Q843" s="104"/>
      <c r="R843" s="103"/>
      <c r="S843" s="105"/>
      <c r="T843" s="106"/>
      <c r="U843" s="107"/>
      <c r="V843" s="107"/>
    </row>
    <row r="844" spans="2:22" s="88" customFormat="1" ht="12.75" x14ac:dyDescent="0.2">
      <c r="B844" s="89">
        <v>842</v>
      </c>
      <c r="C844" s="90"/>
      <c r="D844" s="91"/>
      <c r="E844" s="92"/>
      <c r="F844" s="90"/>
      <c r="G844" s="93"/>
      <c r="H844" s="92"/>
      <c r="I844" s="94"/>
      <c r="J844" s="100"/>
      <c r="K844" s="101"/>
      <c r="L844" s="101"/>
      <c r="M844" s="101"/>
      <c r="N844" s="102"/>
      <c r="O844" s="103"/>
      <c r="P844" s="101"/>
      <c r="Q844" s="104"/>
      <c r="R844" s="103"/>
      <c r="S844" s="105"/>
      <c r="T844" s="106"/>
      <c r="U844" s="107"/>
      <c r="V844" s="107"/>
    </row>
    <row r="845" spans="2:22" s="88" customFormat="1" ht="12.75" x14ac:dyDescent="0.2">
      <c r="B845" s="89">
        <v>843</v>
      </c>
      <c r="C845" s="90"/>
      <c r="D845" s="91"/>
      <c r="E845" s="92"/>
      <c r="F845" s="90"/>
      <c r="G845" s="93"/>
      <c r="H845" s="92"/>
      <c r="I845" s="94"/>
      <c r="J845" s="100"/>
      <c r="K845" s="101"/>
      <c r="L845" s="101"/>
      <c r="M845" s="101"/>
      <c r="N845" s="102"/>
      <c r="O845" s="103"/>
      <c r="P845" s="101"/>
      <c r="Q845" s="104"/>
      <c r="R845" s="103"/>
      <c r="S845" s="105"/>
      <c r="T845" s="106"/>
      <c r="U845" s="107"/>
      <c r="V845" s="107"/>
    </row>
    <row r="846" spans="2:22" s="88" customFormat="1" ht="12.75" x14ac:dyDescent="0.2">
      <c r="B846" s="89">
        <v>844</v>
      </c>
      <c r="C846" s="90"/>
      <c r="D846" s="91"/>
      <c r="E846" s="92"/>
      <c r="F846" s="90"/>
      <c r="G846" s="93"/>
      <c r="H846" s="92"/>
      <c r="I846" s="94"/>
      <c r="J846" s="100"/>
      <c r="K846" s="101"/>
      <c r="L846" s="101"/>
      <c r="M846" s="101"/>
      <c r="N846" s="102"/>
      <c r="O846" s="103"/>
      <c r="P846" s="101"/>
      <c r="Q846" s="104"/>
      <c r="R846" s="103"/>
      <c r="S846" s="105"/>
      <c r="T846" s="106"/>
      <c r="U846" s="107"/>
      <c r="V846" s="107"/>
    </row>
    <row r="847" spans="2:22" s="88" customFormat="1" ht="12.75" x14ac:dyDescent="0.2">
      <c r="B847" s="89">
        <v>845</v>
      </c>
      <c r="C847" s="90"/>
      <c r="D847" s="91"/>
      <c r="E847" s="92"/>
      <c r="F847" s="90"/>
      <c r="G847" s="93"/>
      <c r="H847" s="92"/>
      <c r="I847" s="94"/>
      <c r="J847" s="100"/>
      <c r="K847" s="101"/>
      <c r="L847" s="101"/>
      <c r="M847" s="101"/>
      <c r="N847" s="102"/>
      <c r="O847" s="103"/>
      <c r="P847" s="101"/>
      <c r="Q847" s="104"/>
      <c r="R847" s="103"/>
      <c r="S847" s="105"/>
      <c r="T847" s="106"/>
      <c r="U847" s="107"/>
      <c r="V847" s="107"/>
    </row>
    <row r="848" spans="2:22" s="88" customFormat="1" ht="12.75" x14ac:dyDescent="0.2">
      <c r="B848" s="89">
        <v>846</v>
      </c>
      <c r="C848" s="90"/>
      <c r="D848" s="91"/>
      <c r="E848" s="92"/>
      <c r="F848" s="90"/>
      <c r="G848" s="93"/>
      <c r="H848" s="92"/>
      <c r="I848" s="94"/>
      <c r="J848" s="100"/>
      <c r="K848" s="101"/>
      <c r="L848" s="101"/>
      <c r="M848" s="101"/>
      <c r="N848" s="102"/>
      <c r="O848" s="103"/>
      <c r="P848" s="101"/>
      <c r="Q848" s="104"/>
      <c r="R848" s="103"/>
      <c r="S848" s="105"/>
      <c r="T848" s="106"/>
      <c r="U848" s="107"/>
      <c r="V848" s="107"/>
    </row>
    <row r="849" spans="2:22" s="88" customFormat="1" ht="12.75" x14ac:dyDescent="0.2">
      <c r="B849" s="89">
        <v>847</v>
      </c>
      <c r="C849" s="90"/>
      <c r="D849" s="91"/>
      <c r="E849" s="92"/>
      <c r="F849" s="90"/>
      <c r="G849" s="93"/>
      <c r="H849" s="92"/>
      <c r="I849" s="94"/>
      <c r="J849" s="100"/>
      <c r="K849" s="101"/>
      <c r="L849" s="101"/>
      <c r="M849" s="101"/>
      <c r="N849" s="102"/>
      <c r="O849" s="103"/>
      <c r="P849" s="101"/>
      <c r="Q849" s="104"/>
      <c r="R849" s="103"/>
      <c r="S849" s="105"/>
      <c r="T849" s="106"/>
      <c r="U849" s="107"/>
      <c r="V849" s="107"/>
    </row>
    <row r="850" spans="2:22" s="88" customFormat="1" ht="12.75" x14ac:dyDescent="0.2">
      <c r="B850" s="89">
        <v>848</v>
      </c>
      <c r="C850" s="90"/>
      <c r="D850" s="91"/>
      <c r="E850" s="92"/>
      <c r="F850" s="90"/>
      <c r="G850" s="93"/>
      <c r="H850" s="92"/>
      <c r="I850" s="94"/>
      <c r="J850" s="100"/>
      <c r="K850" s="101"/>
      <c r="L850" s="101"/>
      <c r="M850" s="101"/>
      <c r="N850" s="102"/>
      <c r="O850" s="103"/>
      <c r="P850" s="101"/>
      <c r="Q850" s="104"/>
      <c r="R850" s="103"/>
      <c r="S850" s="105"/>
      <c r="T850" s="106"/>
      <c r="U850" s="107"/>
      <c r="V850" s="107"/>
    </row>
    <row r="851" spans="2:22" s="88" customFormat="1" ht="12.75" x14ac:dyDescent="0.2">
      <c r="B851" s="89">
        <v>849</v>
      </c>
      <c r="C851" s="90"/>
      <c r="D851" s="91"/>
      <c r="E851" s="92"/>
      <c r="F851" s="90"/>
      <c r="G851" s="93"/>
      <c r="H851" s="92"/>
      <c r="I851" s="94"/>
      <c r="J851" s="100"/>
      <c r="K851" s="101"/>
      <c r="L851" s="101"/>
      <c r="M851" s="101"/>
      <c r="N851" s="102"/>
      <c r="O851" s="103"/>
      <c r="P851" s="101"/>
      <c r="Q851" s="104"/>
      <c r="R851" s="103"/>
      <c r="S851" s="105"/>
      <c r="T851" s="106"/>
      <c r="U851" s="107"/>
      <c r="V851" s="107"/>
    </row>
    <row r="852" spans="2:22" s="88" customFormat="1" ht="12.75" x14ac:dyDescent="0.2">
      <c r="B852" s="89">
        <v>850</v>
      </c>
      <c r="C852" s="90"/>
      <c r="D852" s="91"/>
      <c r="E852" s="92"/>
      <c r="F852" s="90"/>
      <c r="G852" s="93"/>
      <c r="H852" s="92"/>
      <c r="I852" s="94"/>
      <c r="J852" s="100"/>
      <c r="K852" s="101"/>
      <c r="L852" s="101"/>
      <c r="M852" s="101"/>
      <c r="N852" s="102"/>
      <c r="O852" s="103"/>
      <c r="P852" s="101"/>
      <c r="Q852" s="104"/>
      <c r="R852" s="103"/>
      <c r="S852" s="105"/>
      <c r="T852" s="106"/>
      <c r="U852" s="107"/>
      <c r="V852" s="107"/>
    </row>
    <row r="853" spans="2:22" s="88" customFormat="1" ht="12.75" x14ac:dyDescent="0.2">
      <c r="B853" s="89">
        <v>851</v>
      </c>
      <c r="C853" s="90"/>
      <c r="D853" s="91"/>
      <c r="E853" s="92"/>
      <c r="F853" s="90"/>
      <c r="G853" s="93"/>
      <c r="H853" s="92"/>
      <c r="I853" s="94"/>
      <c r="J853" s="100"/>
      <c r="K853" s="101"/>
      <c r="L853" s="101"/>
      <c r="M853" s="101"/>
      <c r="N853" s="102"/>
      <c r="O853" s="103"/>
      <c r="P853" s="101"/>
      <c r="Q853" s="104"/>
      <c r="R853" s="103"/>
      <c r="S853" s="105"/>
      <c r="T853" s="106"/>
      <c r="U853" s="107"/>
      <c r="V853" s="107"/>
    </row>
    <row r="854" spans="2:22" s="88" customFormat="1" ht="12.75" x14ac:dyDescent="0.2">
      <c r="B854" s="89">
        <v>852</v>
      </c>
      <c r="C854" s="90"/>
      <c r="D854" s="91"/>
      <c r="E854" s="92"/>
      <c r="F854" s="90"/>
      <c r="G854" s="93"/>
      <c r="H854" s="92"/>
      <c r="I854" s="94"/>
      <c r="J854" s="100"/>
      <c r="K854" s="101"/>
      <c r="L854" s="101"/>
      <c r="M854" s="101"/>
      <c r="N854" s="102"/>
      <c r="O854" s="103"/>
      <c r="P854" s="101"/>
      <c r="Q854" s="104"/>
      <c r="R854" s="103"/>
      <c r="S854" s="105"/>
      <c r="T854" s="106"/>
      <c r="U854" s="107"/>
      <c r="V854" s="107"/>
    </row>
    <row r="855" spans="2:22" s="88" customFormat="1" ht="12.75" x14ac:dyDescent="0.2">
      <c r="B855" s="89">
        <v>853</v>
      </c>
      <c r="C855" s="90"/>
      <c r="D855" s="91"/>
      <c r="E855" s="92"/>
      <c r="F855" s="90"/>
      <c r="G855" s="93"/>
      <c r="H855" s="92"/>
      <c r="I855" s="94"/>
      <c r="J855" s="100"/>
      <c r="K855" s="101"/>
      <c r="L855" s="101"/>
      <c r="M855" s="101"/>
      <c r="N855" s="102"/>
      <c r="O855" s="103"/>
      <c r="P855" s="101"/>
      <c r="Q855" s="104"/>
      <c r="R855" s="103"/>
      <c r="S855" s="105"/>
      <c r="T855" s="106"/>
      <c r="U855" s="107"/>
      <c r="V855" s="107"/>
    </row>
    <row r="856" spans="2:22" s="88" customFormat="1" ht="12.75" x14ac:dyDescent="0.2">
      <c r="B856" s="89">
        <v>854</v>
      </c>
      <c r="C856" s="90"/>
      <c r="D856" s="91"/>
      <c r="E856" s="92"/>
      <c r="F856" s="90"/>
      <c r="G856" s="93"/>
      <c r="H856" s="92"/>
      <c r="I856" s="94"/>
      <c r="J856" s="100"/>
      <c r="K856" s="101"/>
      <c r="L856" s="101"/>
      <c r="M856" s="101"/>
      <c r="N856" s="102"/>
      <c r="O856" s="103"/>
      <c r="P856" s="101"/>
      <c r="Q856" s="104"/>
      <c r="R856" s="103"/>
      <c r="S856" s="105"/>
      <c r="T856" s="106"/>
      <c r="U856" s="107"/>
      <c r="V856" s="107"/>
    </row>
    <row r="857" spans="2:22" s="88" customFormat="1" ht="12.75" x14ac:dyDescent="0.2">
      <c r="B857" s="89">
        <v>855</v>
      </c>
      <c r="C857" s="90"/>
      <c r="D857" s="91"/>
      <c r="E857" s="92"/>
      <c r="F857" s="90"/>
      <c r="G857" s="93"/>
      <c r="H857" s="92"/>
      <c r="I857" s="94"/>
      <c r="J857" s="100"/>
      <c r="K857" s="101"/>
      <c r="L857" s="101"/>
      <c r="M857" s="101"/>
      <c r="N857" s="102"/>
      <c r="O857" s="103"/>
      <c r="P857" s="101"/>
      <c r="Q857" s="104"/>
      <c r="R857" s="103"/>
      <c r="S857" s="105"/>
      <c r="T857" s="106"/>
      <c r="U857" s="107"/>
      <c r="V857" s="107"/>
    </row>
    <row r="858" spans="2:22" s="88" customFormat="1" ht="12.75" x14ac:dyDescent="0.2">
      <c r="B858" s="89">
        <v>856</v>
      </c>
      <c r="C858" s="90"/>
      <c r="D858" s="91"/>
      <c r="E858" s="92"/>
      <c r="F858" s="90"/>
      <c r="G858" s="93"/>
      <c r="H858" s="92"/>
      <c r="I858" s="94"/>
      <c r="J858" s="100"/>
      <c r="K858" s="101"/>
      <c r="L858" s="101"/>
      <c r="M858" s="101"/>
      <c r="N858" s="102"/>
      <c r="O858" s="103"/>
      <c r="P858" s="101"/>
      <c r="Q858" s="104"/>
      <c r="R858" s="103"/>
      <c r="S858" s="105"/>
      <c r="T858" s="106"/>
      <c r="U858" s="107"/>
      <c r="V858" s="107"/>
    </row>
    <row r="859" spans="2:22" s="88" customFormat="1" ht="12.75" x14ac:dyDescent="0.2">
      <c r="B859" s="89">
        <v>857</v>
      </c>
      <c r="C859" s="90"/>
      <c r="D859" s="91"/>
      <c r="E859" s="92"/>
      <c r="F859" s="90"/>
      <c r="G859" s="93"/>
      <c r="H859" s="92"/>
      <c r="I859" s="94"/>
      <c r="J859" s="100"/>
      <c r="K859" s="101"/>
      <c r="L859" s="101"/>
      <c r="M859" s="101"/>
      <c r="N859" s="102"/>
      <c r="O859" s="103"/>
      <c r="P859" s="101"/>
      <c r="Q859" s="104"/>
      <c r="R859" s="103"/>
      <c r="S859" s="105"/>
      <c r="T859" s="106"/>
      <c r="U859" s="107"/>
      <c r="V859" s="107"/>
    </row>
    <row r="860" spans="2:22" s="88" customFormat="1" ht="12.75" x14ac:dyDescent="0.2">
      <c r="B860" s="89">
        <v>858</v>
      </c>
      <c r="C860" s="90"/>
      <c r="D860" s="91"/>
      <c r="E860" s="92"/>
      <c r="F860" s="90"/>
      <c r="G860" s="93"/>
      <c r="H860" s="92"/>
      <c r="I860" s="94"/>
      <c r="J860" s="100"/>
      <c r="K860" s="101"/>
      <c r="L860" s="101"/>
      <c r="M860" s="101"/>
      <c r="N860" s="102"/>
      <c r="O860" s="103"/>
      <c r="P860" s="101"/>
      <c r="Q860" s="104"/>
      <c r="R860" s="103"/>
      <c r="S860" s="105"/>
      <c r="T860" s="106"/>
      <c r="U860" s="107"/>
      <c r="V860" s="107"/>
    </row>
    <row r="861" spans="2:22" s="88" customFormat="1" ht="12.75" x14ac:dyDescent="0.2">
      <c r="B861" s="89">
        <v>859</v>
      </c>
      <c r="C861" s="90"/>
      <c r="D861" s="91"/>
      <c r="E861" s="92"/>
      <c r="F861" s="90"/>
      <c r="G861" s="93"/>
      <c r="H861" s="92"/>
      <c r="I861" s="94"/>
      <c r="J861" s="100"/>
      <c r="K861" s="101"/>
      <c r="L861" s="101"/>
      <c r="M861" s="101"/>
      <c r="N861" s="102"/>
      <c r="O861" s="103"/>
      <c r="P861" s="101"/>
      <c r="Q861" s="104"/>
      <c r="R861" s="103"/>
      <c r="S861" s="105"/>
      <c r="T861" s="106"/>
      <c r="U861" s="107"/>
      <c r="V861" s="107"/>
    </row>
    <row r="862" spans="2:22" s="88" customFormat="1" ht="12.75" x14ac:dyDescent="0.2">
      <c r="B862" s="89">
        <v>860</v>
      </c>
      <c r="C862" s="90"/>
      <c r="D862" s="91"/>
      <c r="E862" s="92"/>
      <c r="F862" s="90"/>
      <c r="G862" s="93"/>
      <c r="H862" s="92"/>
      <c r="I862" s="94"/>
      <c r="J862" s="100"/>
      <c r="K862" s="101"/>
      <c r="L862" s="101"/>
      <c r="M862" s="101"/>
      <c r="N862" s="102"/>
      <c r="O862" s="103"/>
      <c r="P862" s="101"/>
      <c r="Q862" s="104"/>
      <c r="R862" s="103"/>
      <c r="S862" s="105"/>
      <c r="T862" s="106"/>
      <c r="U862" s="107"/>
      <c r="V862" s="107"/>
    </row>
    <row r="863" spans="2:22" s="88" customFormat="1" ht="12.75" x14ac:dyDescent="0.2">
      <c r="B863" s="89">
        <v>861</v>
      </c>
      <c r="C863" s="90"/>
      <c r="D863" s="91"/>
      <c r="E863" s="92"/>
      <c r="F863" s="90"/>
      <c r="G863" s="93"/>
      <c r="H863" s="92"/>
      <c r="I863" s="94"/>
      <c r="J863" s="100"/>
      <c r="K863" s="101"/>
      <c r="L863" s="101"/>
      <c r="M863" s="101"/>
      <c r="N863" s="102"/>
      <c r="O863" s="103"/>
      <c r="P863" s="101"/>
      <c r="Q863" s="104"/>
      <c r="R863" s="103"/>
      <c r="S863" s="105"/>
      <c r="T863" s="106"/>
      <c r="U863" s="107"/>
      <c r="V863" s="107"/>
    </row>
    <row r="864" spans="2:22" s="88" customFormat="1" ht="12.75" x14ac:dyDescent="0.2">
      <c r="B864" s="89">
        <v>862</v>
      </c>
      <c r="C864" s="90"/>
      <c r="D864" s="91"/>
      <c r="E864" s="92"/>
      <c r="F864" s="90"/>
      <c r="G864" s="93"/>
      <c r="H864" s="92"/>
      <c r="I864" s="94"/>
      <c r="J864" s="100"/>
      <c r="K864" s="101"/>
      <c r="L864" s="101"/>
      <c r="M864" s="101"/>
      <c r="N864" s="102"/>
      <c r="O864" s="103"/>
      <c r="P864" s="101"/>
      <c r="Q864" s="104"/>
      <c r="R864" s="103"/>
      <c r="S864" s="105"/>
      <c r="T864" s="106"/>
      <c r="U864" s="107"/>
      <c r="V864" s="107"/>
    </row>
    <row r="865" spans="2:22" s="88" customFormat="1" ht="12.75" x14ac:dyDescent="0.2">
      <c r="B865" s="89">
        <v>863</v>
      </c>
      <c r="C865" s="90"/>
      <c r="D865" s="91"/>
      <c r="E865" s="92"/>
      <c r="F865" s="90"/>
      <c r="G865" s="93"/>
      <c r="H865" s="92"/>
      <c r="I865" s="94"/>
      <c r="J865" s="100"/>
      <c r="K865" s="101"/>
      <c r="L865" s="101"/>
      <c r="M865" s="101"/>
      <c r="N865" s="102"/>
      <c r="O865" s="103"/>
      <c r="P865" s="101"/>
      <c r="Q865" s="104"/>
      <c r="R865" s="103"/>
      <c r="S865" s="105"/>
      <c r="T865" s="106"/>
      <c r="U865" s="107"/>
      <c r="V865" s="107"/>
    </row>
    <row r="866" spans="2:22" s="88" customFormat="1" ht="12.75" x14ac:dyDescent="0.2">
      <c r="B866" s="89">
        <v>864</v>
      </c>
      <c r="C866" s="90"/>
      <c r="D866" s="91"/>
      <c r="E866" s="92"/>
      <c r="F866" s="90"/>
      <c r="G866" s="93"/>
      <c r="H866" s="92"/>
      <c r="I866" s="94"/>
      <c r="J866" s="100"/>
      <c r="K866" s="101"/>
      <c r="L866" s="101"/>
      <c r="M866" s="101"/>
      <c r="N866" s="102"/>
      <c r="O866" s="103"/>
      <c r="P866" s="101"/>
      <c r="Q866" s="104"/>
      <c r="R866" s="103"/>
      <c r="S866" s="105"/>
      <c r="T866" s="106"/>
      <c r="U866" s="107"/>
      <c r="V866" s="107"/>
    </row>
    <row r="867" spans="2:22" s="88" customFormat="1" ht="12.75" x14ac:dyDescent="0.2">
      <c r="B867" s="89">
        <v>865</v>
      </c>
      <c r="C867" s="90"/>
      <c r="D867" s="91"/>
      <c r="E867" s="92"/>
      <c r="F867" s="90"/>
      <c r="G867" s="93"/>
      <c r="H867" s="92"/>
      <c r="I867" s="94"/>
      <c r="J867" s="100"/>
      <c r="K867" s="101"/>
      <c r="L867" s="101"/>
      <c r="M867" s="101"/>
      <c r="N867" s="102"/>
      <c r="O867" s="103"/>
      <c r="P867" s="101"/>
      <c r="Q867" s="104"/>
      <c r="R867" s="103"/>
      <c r="S867" s="105"/>
      <c r="T867" s="106"/>
      <c r="U867" s="107"/>
      <c r="V867" s="107"/>
    </row>
    <row r="868" spans="2:22" s="88" customFormat="1" ht="12.75" x14ac:dyDescent="0.2">
      <c r="B868" s="89">
        <v>866</v>
      </c>
      <c r="C868" s="90"/>
      <c r="D868" s="91"/>
      <c r="E868" s="92"/>
      <c r="F868" s="90"/>
      <c r="G868" s="93"/>
      <c r="H868" s="92"/>
      <c r="I868" s="94"/>
      <c r="J868" s="100"/>
      <c r="K868" s="101"/>
      <c r="L868" s="101"/>
      <c r="M868" s="101"/>
      <c r="N868" s="102"/>
      <c r="O868" s="103"/>
      <c r="P868" s="101"/>
      <c r="Q868" s="104"/>
      <c r="R868" s="103"/>
      <c r="S868" s="105"/>
      <c r="T868" s="106"/>
      <c r="U868" s="107"/>
      <c r="V868" s="107"/>
    </row>
    <row r="869" spans="2:22" s="88" customFormat="1" ht="12.75" x14ac:dyDescent="0.2">
      <c r="B869" s="89">
        <v>867</v>
      </c>
      <c r="C869" s="90"/>
      <c r="D869" s="91"/>
      <c r="E869" s="92"/>
      <c r="F869" s="90"/>
      <c r="G869" s="93"/>
      <c r="H869" s="92"/>
      <c r="I869" s="94"/>
      <c r="J869" s="100"/>
      <c r="K869" s="101"/>
      <c r="L869" s="101"/>
      <c r="M869" s="101"/>
      <c r="N869" s="102"/>
      <c r="O869" s="103"/>
      <c r="P869" s="101"/>
      <c r="Q869" s="104"/>
      <c r="R869" s="103"/>
      <c r="S869" s="105"/>
      <c r="T869" s="106"/>
      <c r="U869" s="107"/>
      <c r="V869" s="107"/>
    </row>
    <row r="870" spans="2:22" s="88" customFormat="1" ht="12.75" x14ac:dyDescent="0.2">
      <c r="B870" s="89">
        <v>868</v>
      </c>
      <c r="C870" s="90"/>
      <c r="D870" s="91"/>
      <c r="E870" s="92"/>
      <c r="F870" s="90"/>
      <c r="G870" s="93"/>
      <c r="H870" s="92"/>
      <c r="I870" s="94"/>
      <c r="J870" s="100"/>
      <c r="K870" s="101"/>
      <c r="L870" s="101"/>
      <c r="M870" s="101"/>
      <c r="N870" s="102"/>
      <c r="O870" s="103"/>
      <c r="P870" s="101"/>
      <c r="Q870" s="104"/>
      <c r="R870" s="103"/>
      <c r="S870" s="105"/>
      <c r="T870" s="106"/>
      <c r="U870" s="107"/>
      <c r="V870" s="107"/>
    </row>
    <row r="871" spans="2:22" s="88" customFormat="1" ht="12.75" x14ac:dyDescent="0.2">
      <c r="B871" s="89">
        <v>869</v>
      </c>
      <c r="C871" s="90"/>
      <c r="D871" s="91"/>
      <c r="E871" s="92"/>
      <c r="F871" s="90"/>
      <c r="G871" s="93"/>
      <c r="H871" s="92"/>
      <c r="I871" s="94"/>
      <c r="J871" s="100"/>
      <c r="K871" s="101"/>
      <c r="L871" s="101"/>
      <c r="M871" s="101"/>
      <c r="N871" s="102"/>
      <c r="O871" s="103"/>
      <c r="P871" s="101"/>
      <c r="Q871" s="104"/>
      <c r="R871" s="103"/>
      <c r="S871" s="105"/>
      <c r="T871" s="106"/>
      <c r="U871" s="107"/>
      <c r="V871" s="107"/>
    </row>
    <row r="872" spans="2:22" s="88" customFormat="1" ht="12.75" x14ac:dyDescent="0.2">
      <c r="B872" s="89">
        <v>870</v>
      </c>
      <c r="C872" s="90"/>
      <c r="D872" s="91"/>
      <c r="E872" s="92"/>
      <c r="F872" s="90"/>
      <c r="G872" s="93"/>
      <c r="H872" s="92"/>
      <c r="I872" s="94"/>
      <c r="J872" s="100"/>
      <c r="K872" s="101"/>
      <c r="L872" s="101"/>
      <c r="M872" s="101"/>
      <c r="N872" s="102"/>
      <c r="O872" s="103"/>
      <c r="P872" s="101"/>
      <c r="Q872" s="104"/>
      <c r="R872" s="103"/>
      <c r="S872" s="105"/>
      <c r="T872" s="106"/>
      <c r="U872" s="107"/>
      <c r="V872" s="107"/>
    </row>
    <row r="873" spans="2:22" s="88" customFormat="1" ht="12.75" x14ac:dyDescent="0.2">
      <c r="B873" s="89">
        <v>871</v>
      </c>
      <c r="C873" s="90"/>
      <c r="D873" s="91"/>
      <c r="E873" s="92"/>
      <c r="F873" s="90"/>
      <c r="G873" s="93"/>
      <c r="H873" s="92"/>
      <c r="I873" s="94"/>
      <c r="J873" s="100"/>
      <c r="K873" s="101"/>
      <c r="L873" s="101"/>
      <c r="M873" s="101"/>
      <c r="N873" s="102"/>
      <c r="O873" s="103"/>
      <c r="P873" s="101"/>
      <c r="Q873" s="104"/>
      <c r="R873" s="103"/>
      <c r="S873" s="105"/>
      <c r="T873" s="106"/>
      <c r="U873" s="107"/>
      <c r="V873" s="107"/>
    </row>
    <row r="874" spans="2:22" s="88" customFormat="1" ht="12.75" x14ac:dyDescent="0.2">
      <c r="B874" s="89">
        <v>872</v>
      </c>
      <c r="C874" s="90"/>
      <c r="D874" s="91"/>
      <c r="E874" s="92"/>
      <c r="F874" s="90"/>
      <c r="G874" s="93"/>
      <c r="H874" s="92"/>
      <c r="I874" s="94"/>
      <c r="J874" s="100"/>
      <c r="K874" s="101"/>
      <c r="L874" s="101"/>
      <c r="M874" s="101"/>
      <c r="N874" s="102"/>
      <c r="O874" s="103"/>
      <c r="P874" s="101"/>
      <c r="Q874" s="104"/>
      <c r="R874" s="103"/>
      <c r="S874" s="105"/>
      <c r="T874" s="106"/>
      <c r="U874" s="107"/>
      <c r="V874" s="107"/>
    </row>
    <row r="875" spans="2:22" s="88" customFormat="1" ht="12.75" x14ac:dyDescent="0.2">
      <c r="B875" s="89">
        <v>873</v>
      </c>
      <c r="C875" s="90"/>
      <c r="D875" s="91"/>
      <c r="E875" s="92"/>
      <c r="F875" s="90"/>
      <c r="G875" s="93"/>
      <c r="H875" s="92"/>
      <c r="I875" s="94"/>
      <c r="J875" s="100"/>
      <c r="K875" s="101"/>
      <c r="L875" s="101"/>
      <c r="M875" s="101"/>
      <c r="N875" s="102"/>
      <c r="O875" s="103"/>
      <c r="P875" s="101"/>
      <c r="Q875" s="104"/>
      <c r="R875" s="103"/>
      <c r="S875" s="105"/>
      <c r="T875" s="106"/>
      <c r="U875" s="107"/>
      <c r="V875" s="107"/>
    </row>
    <row r="876" spans="2:22" s="88" customFormat="1" ht="12.75" x14ac:dyDescent="0.2">
      <c r="B876" s="89">
        <v>874</v>
      </c>
      <c r="C876" s="90"/>
      <c r="D876" s="91"/>
      <c r="E876" s="92"/>
      <c r="F876" s="90"/>
      <c r="G876" s="93"/>
      <c r="H876" s="92"/>
      <c r="I876" s="94"/>
      <c r="J876" s="100"/>
      <c r="K876" s="101"/>
      <c r="L876" s="101"/>
      <c r="M876" s="101"/>
      <c r="N876" s="102"/>
      <c r="O876" s="103"/>
      <c r="P876" s="101"/>
      <c r="Q876" s="104"/>
      <c r="R876" s="103"/>
      <c r="S876" s="105"/>
      <c r="T876" s="106"/>
      <c r="U876" s="107"/>
      <c r="V876" s="107"/>
    </row>
    <row r="877" spans="2:22" s="88" customFormat="1" ht="12.75" x14ac:dyDescent="0.2">
      <c r="B877" s="89">
        <v>875</v>
      </c>
      <c r="C877" s="90"/>
      <c r="D877" s="91"/>
      <c r="E877" s="92"/>
      <c r="F877" s="90"/>
      <c r="G877" s="93"/>
      <c r="H877" s="92"/>
      <c r="I877" s="94"/>
      <c r="J877" s="100"/>
      <c r="K877" s="101"/>
      <c r="L877" s="101"/>
      <c r="M877" s="101"/>
      <c r="N877" s="102"/>
      <c r="O877" s="103"/>
      <c r="P877" s="101"/>
      <c r="Q877" s="104"/>
      <c r="R877" s="103"/>
      <c r="S877" s="105"/>
      <c r="T877" s="106"/>
      <c r="U877" s="107"/>
      <c r="V877" s="107"/>
    </row>
    <row r="878" spans="2:22" s="88" customFormat="1" ht="12.75" x14ac:dyDescent="0.2">
      <c r="B878" s="89">
        <v>876</v>
      </c>
      <c r="C878" s="90"/>
      <c r="D878" s="91"/>
      <c r="E878" s="92"/>
      <c r="F878" s="90"/>
      <c r="G878" s="93"/>
      <c r="H878" s="92"/>
      <c r="I878" s="94"/>
      <c r="J878" s="100"/>
      <c r="K878" s="101"/>
      <c r="L878" s="101"/>
      <c r="M878" s="101"/>
      <c r="N878" s="102"/>
      <c r="O878" s="103"/>
      <c r="P878" s="101"/>
      <c r="Q878" s="104"/>
      <c r="R878" s="103"/>
      <c r="S878" s="105"/>
      <c r="T878" s="106"/>
      <c r="U878" s="107"/>
      <c r="V878" s="107"/>
    </row>
    <row r="879" spans="2:22" s="88" customFormat="1" ht="12.75" x14ac:dyDescent="0.2">
      <c r="B879" s="89">
        <v>877</v>
      </c>
      <c r="C879" s="90"/>
      <c r="D879" s="91"/>
      <c r="E879" s="92"/>
      <c r="F879" s="90"/>
      <c r="G879" s="93"/>
      <c r="H879" s="92"/>
      <c r="I879" s="94"/>
      <c r="J879" s="100"/>
      <c r="K879" s="101"/>
      <c r="L879" s="101"/>
      <c r="M879" s="101"/>
      <c r="N879" s="102"/>
      <c r="O879" s="103"/>
      <c r="P879" s="101"/>
      <c r="Q879" s="104"/>
      <c r="R879" s="103"/>
      <c r="S879" s="105"/>
      <c r="T879" s="106"/>
      <c r="U879" s="107"/>
      <c r="V879" s="107"/>
    </row>
    <row r="880" spans="2:22" s="88" customFormat="1" ht="12.75" x14ac:dyDescent="0.2">
      <c r="B880" s="89">
        <v>878</v>
      </c>
      <c r="C880" s="90"/>
      <c r="D880" s="91"/>
      <c r="E880" s="92"/>
      <c r="F880" s="90"/>
      <c r="G880" s="93"/>
      <c r="H880" s="92"/>
      <c r="I880" s="94"/>
      <c r="J880" s="100"/>
      <c r="K880" s="101"/>
      <c r="L880" s="101"/>
      <c r="M880" s="101"/>
      <c r="N880" s="102"/>
      <c r="O880" s="103"/>
      <c r="P880" s="101"/>
      <c r="Q880" s="104"/>
      <c r="R880" s="103"/>
      <c r="S880" s="105"/>
      <c r="T880" s="106"/>
      <c r="U880" s="107"/>
      <c r="V880" s="107"/>
    </row>
    <row r="881" spans="2:22" s="88" customFormat="1" ht="12.75" x14ac:dyDescent="0.2">
      <c r="B881" s="89">
        <v>879</v>
      </c>
      <c r="C881" s="90"/>
      <c r="D881" s="91"/>
      <c r="E881" s="92"/>
      <c r="F881" s="90"/>
      <c r="G881" s="93"/>
      <c r="H881" s="92"/>
      <c r="I881" s="94"/>
      <c r="J881" s="100"/>
      <c r="K881" s="101"/>
      <c r="L881" s="101"/>
      <c r="M881" s="101"/>
      <c r="N881" s="102"/>
      <c r="O881" s="103"/>
      <c r="P881" s="101"/>
      <c r="Q881" s="104"/>
      <c r="R881" s="103"/>
      <c r="S881" s="105"/>
      <c r="T881" s="106"/>
      <c r="U881" s="107"/>
      <c r="V881" s="107"/>
    </row>
    <row r="882" spans="2:22" s="88" customFormat="1" ht="12.75" x14ac:dyDescent="0.2">
      <c r="B882" s="89">
        <v>880</v>
      </c>
      <c r="C882" s="90"/>
      <c r="D882" s="91"/>
      <c r="E882" s="92"/>
      <c r="F882" s="90"/>
      <c r="G882" s="93"/>
      <c r="H882" s="92"/>
      <c r="I882" s="94"/>
      <c r="J882" s="100"/>
      <c r="K882" s="101"/>
      <c r="L882" s="101"/>
      <c r="M882" s="101"/>
      <c r="N882" s="102"/>
      <c r="O882" s="103"/>
      <c r="P882" s="101"/>
      <c r="Q882" s="104"/>
      <c r="R882" s="103"/>
      <c r="S882" s="105"/>
      <c r="T882" s="106"/>
      <c r="U882" s="107"/>
      <c r="V882" s="107"/>
    </row>
    <row r="883" spans="2:22" s="88" customFormat="1" ht="12.75" x14ac:dyDescent="0.2">
      <c r="B883" s="89">
        <v>881</v>
      </c>
      <c r="C883" s="90"/>
      <c r="D883" s="91"/>
      <c r="E883" s="92"/>
      <c r="F883" s="90"/>
      <c r="G883" s="93"/>
      <c r="H883" s="92"/>
      <c r="I883" s="94"/>
      <c r="J883" s="100"/>
      <c r="K883" s="101"/>
      <c r="L883" s="101"/>
      <c r="M883" s="101"/>
      <c r="N883" s="102"/>
      <c r="O883" s="103"/>
      <c r="P883" s="101"/>
      <c r="Q883" s="104"/>
      <c r="R883" s="103"/>
      <c r="S883" s="105"/>
      <c r="T883" s="106"/>
      <c r="U883" s="107"/>
      <c r="V883" s="107"/>
    </row>
    <row r="884" spans="2:22" s="88" customFormat="1" ht="12.75" x14ac:dyDescent="0.2">
      <c r="B884" s="89">
        <v>882</v>
      </c>
      <c r="C884" s="90"/>
      <c r="D884" s="91"/>
      <c r="E884" s="92"/>
      <c r="F884" s="90"/>
      <c r="G884" s="93"/>
      <c r="H884" s="92"/>
      <c r="I884" s="94"/>
      <c r="J884" s="100"/>
      <c r="K884" s="101"/>
      <c r="L884" s="101"/>
      <c r="M884" s="101"/>
      <c r="N884" s="102"/>
      <c r="O884" s="103"/>
      <c r="P884" s="101"/>
      <c r="Q884" s="104"/>
      <c r="R884" s="103"/>
      <c r="S884" s="105"/>
      <c r="T884" s="106"/>
      <c r="U884" s="107"/>
      <c r="V884" s="107"/>
    </row>
    <row r="885" spans="2:22" s="88" customFormat="1" ht="12.75" x14ac:dyDescent="0.2">
      <c r="B885" s="89">
        <v>883</v>
      </c>
      <c r="C885" s="90"/>
      <c r="D885" s="91"/>
      <c r="E885" s="92"/>
      <c r="F885" s="90"/>
      <c r="G885" s="93"/>
      <c r="H885" s="92"/>
      <c r="I885" s="94"/>
      <c r="J885" s="100"/>
      <c r="K885" s="101"/>
      <c r="L885" s="101"/>
      <c r="M885" s="101"/>
      <c r="N885" s="102"/>
      <c r="O885" s="103"/>
      <c r="P885" s="101"/>
      <c r="Q885" s="104"/>
      <c r="R885" s="103"/>
      <c r="S885" s="105"/>
      <c r="T885" s="106"/>
      <c r="U885" s="107"/>
      <c r="V885" s="107"/>
    </row>
    <row r="886" spans="2:22" s="88" customFormat="1" ht="12.75" x14ac:dyDescent="0.2">
      <c r="B886" s="89">
        <v>884</v>
      </c>
      <c r="C886" s="90"/>
      <c r="D886" s="91"/>
      <c r="E886" s="92"/>
      <c r="F886" s="90"/>
      <c r="G886" s="93"/>
      <c r="H886" s="92"/>
      <c r="I886" s="94"/>
      <c r="J886" s="100"/>
      <c r="K886" s="101"/>
      <c r="L886" s="101"/>
      <c r="M886" s="101"/>
      <c r="N886" s="102"/>
      <c r="O886" s="103"/>
      <c r="P886" s="101"/>
      <c r="Q886" s="104"/>
      <c r="R886" s="103"/>
      <c r="S886" s="105"/>
      <c r="T886" s="106"/>
      <c r="U886" s="107"/>
      <c r="V886" s="107"/>
    </row>
    <row r="887" spans="2:22" s="88" customFormat="1" ht="12.75" x14ac:dyDescent="0.2">
      <c r="B887" s="89">
        <v>885</v>
      </c>
      <c r="C887" s="90"/>
      <c r="D887" s="91"/>
      <c r="E887" s="92"/>
      <c r="F887" s="90"/>
      <c r="G887" s="93"/>
      <c r="H887" s="92"/>
      <c r="I887" s="94"/>
      <c r="J887" s="100"/>
      <c r="K887" s="101"/>
      <c r="L887" s="101"/>
      <c r="M887" s="101"/>
      <c r="N887" s="102"/>
      <c r="O887" s="103"/>
      <c r="P887" s="101"/>
      <c r="Q887" s="104"/>
      <c r="R887" s="103"/>
      <c r="S887" s="105"/>
      <c r="T887" s="106"/>
      <c r="U887" s="107"/>
      <c r="V887" s="107"/>
    </row>
    <row r="888" spans="2:22" s="88" customFormat="1" ht="12.75" x14ac:dyDescent="0.2">
      <c r="B888" s="89">
        <v>886</v>
      </c>
      <c r="C888" s="90"/>
      <c r="D888" s="91"/>
      <c r="E888" s="92"/>
      <c r="F888" s="90"/>
      <c r="G888" s="93"/>
      <c r="H888" s="92"/>
      <c r="I888" s="94"/>
      <c r="J888" s="100"/>
      <c r="K888" s="101"/>
      <c r="L888" s="101"/>
      <c r="M888" s="101"/>
      <c r="N888" s="102"/>
      <c r="O888" s="103"/>
      <c r="P888" s="101"/>
      <c r="Q888" s="104"/>
      <c r="R888" s="103"/>
      <c r="S888" s="105"/>
      <c r="T888" s="106"/>
      <c r="U888" s="107"/>
      <c r="V888" s="107"/>
    </row>
    <row r="889" spans="2:22" s="88" customFormat="1" ht="12.75" x14ac:dyDescent="0.2">
      <c r="B889" s="89">
        <v>887</v>
      </c>
      <c r="C889" s="90"/>
      <c r="D889" s="91"/>
      <c r="E889" s="92"/>
      <c r="F889" s="90"/>
      <c r="G889" s="93"/>
      <c r="H889" s="92"/>
      <c r="I889" s="94"/>
      <c r="J889" s="100"/>
      <c r="K889" s="101"/>
      <c r="L889" s="101"/>
      <c r="M889" s="101"/>
      <c r="N889" s="102"/>
      <c r="O889" s="103"/>
      <c r="P889" s="101"/>
      <c r="Q889" s="104"/>
      <c r="R889" s="103"/>
      <c r="S889" s="105"/>
      <c r="T889" s="106"/>
      <c r="U889" s="107"/>
      <c r="V889" s="107"/>
    </row>
    <row r="890" spans="2:22" s="88" customFormat="1" ht="12.75" x14ac:dyDescent="0.2">
      <c r="B890" s="89">
        <v>888</v>
      </c>
      <c r="C890" s="90"/>
      <c r="D890" s="91"/>
      <c r="E890" s="92"/>
      <c r="F890" s="90"/>
      <c r="G890" s="93"/>
      <c r="H890" s="92"/>
      <c r="I890" s="94"/>
      <c r="J890" s="100"/>
      <c r="K890" s="101"/>
      <c r="L890" s="101"/>
      <c r="M890" s="101"/>
      <c r="N890" s="102"/>
      <c r="O890" s="103"/>
      <c r="P890" s="101"/>
      <c r="Q890" s="104"/>
      <c r="R890" s="103"/>
      <c r="S890" s="105"/>
      <c r="T890" s="106"/>
      <c r="U890" s="107"/>
      <c r="V890" s="107"/>
    </row>
    <row r="891" spans="2:22" s="88" customFormat="1" ht="12.75" x14ac:dyDescent="0.2">
      <c r="B891" s="89">
        <v>889</v>
      </c>
      <c r="C891" s="90"/>
      <c r="D891" s="91"/>
      <c r="E891" s="92"/>
      <c r="F891" s="90"/>
      <c r="G891" s="93"/>
      <c r="H891" s="92"/>
      <c r="I891" s="94"/>
      <c r="J891" s="100"/>
      <c r="K891" s="101"/>
      <c r="L891" s="101"/>
      <c r="M891" s="101"/>
      <c r="N891" s="102"/>
      <c r="O891" s="103"/>
      <c r="P891" s="101"/>
      <c r="Q891" s="104"/>
      <c r="R891" s="103"/>
      <c r="S891" s="105"/>
      <c r="T891" s="106"/>
      <c r="U891" s="107"/>
      <c r="V891" s="107"/>
    </row>
    <row r="892" spans="2:22" s="88" customFormat="1" ht="12.75" x14ac:dyDescent="0.2">
      <c r="B892" s="89">
        <v>890</v>
      </c>
      <c r="C892" s="90"/>
      <c r="D892" s="91"/>
      <c r="E892" s="92"/>
      <c r="F892" s="90"/>
      <c r="G892" s="93"/>
      <c r="H892" s="92"/>
      <c r="I892" s="94"/>
      <c r="J892" s="100"/>
      <c r="K892" s="101"/>
      <c r="L892" s="101"/>
      <c r="M892" s="101"/>
      <c r="N892" s="102"/>
      <c r="O892" s="103"/>
      <c r="P892" s="101"/>
      <c r="Q892" s="104"/>
      <c r="R892" s="103"/>
      <c r="S892" s="105"/>
      <c r="T892" s="106"/>
      <c r="U892" s="107"/>
      <c r="V892" s="107"/>
    </row>
    <row r="893" spans="2:22" s="88" customFormat="1" ht="12.75" x14ac:dyDescent="0.2">
      <c r="B893" s="89">
        <v>891</v>
      </c>
      <c r="C893" s="90"/>
      <c r="D893" s="91"/>
      <c r="E893" s="92"/>
      <c r="F893" s="90"/>
      <c r="G893" s="93"/>
      <c r="H893" s="92"/>
      <c r="I893" s="94"/>
      <c r="J893" s="100"/>
      <c r="K893" s="101"/>
      <c r="L893" s="101"/>
      <c r="M893" s="101"/>
      <c r="N893" s="102"/>
      <c r="O893" s="103"/>
      <c r="P893" s="101"/>
      <c r="Q893" s="104"/>
      <c r="R893" s="103"/>
      <c r="S893" s="105"/>
      <c r="T893" s="106"/>
      <c r="U893" s="107"/>
      <c r="V893" s="107"/>
    </row>
    <row r="894" spans="2:22" s="88" customFormat="1" ht="12.75" x14ac:dyDescent="0.2">
      <c r="B894" s="89">
        <v>892</v>
      </c>
      <c r="C894" s="90"/>
      <c r="D894" s="91"/>
      <c r="E894" s="92"/>
      <c r="F894" s="90"/>
      <c r="G894" s="93"/>
      <c r="H894" s="92"/>
      <c r="I894" s="94"/>
      <c r="J894" s="100"/>
      <c r="K894" s="101"/>
      <c r="L894" s="101"/>
      <c r="M894" s="101"/>
      <c r="N894" s="102"/>
      <c r="O894" s="103"/>
      <c r="P894" s="101"/>
      <c r="Q894" s="104"/>
      <c r="R894" s="103"/>
      <c r="S894" s="105"/>
      <c r="T894" s="106"/>
      <c r="U894" s="107"/>
      <c r="V894" s="107"/>
    </row>
    <row r="895" spans="2:22" s="88" customFormat="1" ht="12.75" x14ac:dyDescent="0.2">
      <c r="B895" s="89">
        <v>893</v>
      </c>
      <c r="C895" s="90"/>
      <c r="D895" s="91"/>
      <c r="E895" s="92"/>
      <c r="F895" s="90"/>
      <c r="G895" s="93"/>
      <c r="H895" s="92"/>
      <c r="I895" s="94"/>
      <c r="J895" s="100"/>
      <c r="K895" s="101"/>
      <c r="L895" s="101"/>
      <c r="M895" s="101"/>
      <c r="N895" s="102"/>
      <c r="O895" s="103"/>
      <c r="P895" s="101"/>
      <c r="Q895" s="104"/>
      <c r="R895" s="103"/>
      <c r="S895" s="105"/>
      <c r="T895" s="106"/>
      <c r="U895" s="107"/>
      <c r="V895" s="107"/>
    </row>
    <row r="896" spans="2:22" s="88" customFormat="1" ht="12.75" x14ac:dyDescent="0.2">
      <c r="B896" s="89">
        <v>894</v>
      </c>
      <c r="C896" s="90"/>
      <c r="D896" s="91"/>
      <c r="E896" s="92"/>
      <c r="F896" s="90"/>
      <c r="G896" s="93"/>
      <c r="H896" s="92"/>
      <c r="I896" s="94"/>
      <c r="J896" s="100"/>
      <c r="K896" s="101"/>
      <c r="L896" s="101"/>
      <c r="M896" s="101"/>
      <c r="N896" s="102"/>
      <c r="O896" s="103"/>
      <c r="P896" s="101"/>
      <c r="Q896" s="104"/>
      <c r="R896" s="103"/>
      <c r="S896" s="105"/>
      <c r="T896" s="106"/>
      <c r="U896" s="107"/>
      <c r="V896" s="107"/>
    </row>
    <row r="897" spans="2:22" s="88" customFormat="1" ht="12.75" x14ac:dyDescent="0.2">
      <c r="B897" s="89">
        <v>895</v>
      </c>
      <c r="C897" s="90"/>
      <c r="D897" s="91"/>
      <c r="E897" s="92"/>
      <c r="F897" s="90"/>
      <c r="G897" s="93"/>
      <c r="H897" s="92"/>
      <c r="I897" s="94"/>
      <c r="J897" s="100"/>
      <c r="K897" s="101"/>
      <c r="L897" s="101"/>
      <c r="M897" s="101"/>
      <c r="N897" s="102"/>
      <c r="O897" s="103"/>
      <c r="P897" s="101"/>
      <c r="Q897" s="104"/>
      <c r="R897" s="103"/>
      <c r="S897" s="105"/>
      <c r="T897" s="106"/>
      <c r="U897" s="107"/>
      <c r="V897" s="107"/>
    </row>
    <row r="898" spans="2:22" s="88" customFormat="1" ht="12.75" x14ac:dyDescent="0.2">
      <c r="B898" s="89">
        <v>896</v>
      </c>
      <c r="C898" s="90"/>
      <c r="D898" s="91"/>
      <c r="E898" s="92"/>
      <c r="F898" s="90"/>
      <c r="G898" s="93"/>
      <c r="H898" s="92"/>
      <c r="I898" s="94"/>
      <c r="J898" s="100"/>
      <c r="K898" s="101"/>
      <c r="L898" s="101"/>
      <c r="M898" s="101"/>
      <c r="N898" s="102"/>
      <c r="O898" s="103"/>
      <c r="P898" s="101"/>
      <c r="Q898" s="104"/>
      <c r="R898" s="103"/>
      <c r="S898" s="105"/>
      <c r="T898" s="106"/>
      <c r="U898" s="107"/>
      <c r="V898" s="107"/>
    </row>
    <row r="899" spans="2:22" s="88" customFormat="1" ht="12.75" x14ac:dyDescent="0.2">
      <c r="B899" s="89">
        <v>897</v>
      </c>
      <c r="C899" s="90"/>
      <c r="D899" s="91"/>
      <c r="E899" s="92"/>
      <c r="F899" s="90"/>
      <c r="G899" s="93"/>
      <c r="H899" s="92"/>
      <c r="I899" s="94"/>
      <c r="J899" s="100"/>
      <c r="K899" s="101"/>
      <c r="L899" s="101"/>
      <c r="M899" s="101"/>
      <c r="N899" s="102"/>
      <c r="O899" s="103"/>
      <c r="P899" s="101"/>
      <c r="Q899" s="104"/>
      <c r="R899" s="103"/>
      <c r="S899" s="105"/>
      <c r="T899" s="106"/>
      <c r="U899" s="107"/>
      <c r="V899" s="107"/>
    </row>
    <row r="900" spans="2:22" s="88" customFormat="1" ht="12.75" x14ac:dyDescent="0.2">
      <c r="B900" s="89">
        <v>898</v>
      </c>
      <c r="C900" s="90"/>
      <c r="D900" s="91"/>
      <c r="E900" s="92"/>
      <c r="F900" s="90"/>
      <c r="G900" s="93"/>
      <c r="H900" s="92"/>
      <c r="I900" s="94"/>
      <c r="J900" s="100"/>
      <c r="K900" s="101"/>
      <c r="L900" s="101"/>
      <c r="M900" s="101"/>
      <c r="N900" s="102"/>
      <c r="O900" s="103"/>
      <c r="P900" s="101"/>
      <c r="Q900" s="104"/>
      <c r="R900" s="103"/>
      <c r="S900" s="105"/>
      <c r="T900" s="106"/>
      <c r="U900" s="107"/>
      <c r="V900" s="107"/>
    </row>
    <row r="901" spans="2:22" s="88" customFormat="1" ht="12.75" x14ac:dyDescent="0.2">
      <c r="B901" s="89">
        <v>899</v>
      </c>
      <c r="C901" s="90"/>
      <c r="D901" s="91"/>
      <c r="E901" s="92"/>
      <c r="F901" s="90"/>
      <c r="G901" s="93"/>
      <c r="H901" s="92"/>
      <c r="I901" s="94"/>
      <c r="J901" s="100"/>
      <c r="K901" s="101"/>
      <c r="L901" s="101"/>
      <c r="M901" s="101"/>
      <c r="N901" s="102"/>
      <c r="O901" s="103"/>
      <c r="P901" s="101"/>
      <c r="Q901" s="104"/>
      <c r="R901" s="103"/>
      <c r="S901" s="105"/>
      <c r="T901" s="106"/>
      <c r="U901" s="107"/>
      <c r="V901" s="107"/>
    </row>
    <row r="902" spans="2:22" s="88" customFormat="1" ht="12.75" x14ac:dyDescent="0.2">
      <c r="B902" s="89">
        <v>900</v>
      </c>
      <c r="C902" s="90"/>
      <c r="D902" s="91"/>
      <c r="E902" s="92"/>
      <c r="F902" s="90"/>
      <c r="G902" s="93"/>
      <c r="H902" s="92"/>
      <c r="I902" s="94"/>
      <c r="J902" s="100"/>
      <c r="K902" s="101"/>
      <c r="L902" s="101"/>
      <c r="M902" s="101"/>
      <c r="N902" s="102"/>
      <c r="O902" s="103"/>
      <c r="P902" s="101"/>
      <c r="Q902" s="104"/>
      <c r="R902" s="103"/>
      <c r="S902" s="105"/>
      <c r="T902" s="106"/>
      <c r="U902" s="107"/>
      <c r="V902" s="107"/>
    </row>
    <row r="903" spans="2:22" s="88" customFormat="1" ht="12.75" x14ac:dyDescent="0.2">
      <c r="B903" s="89">
        <v>901</v>
      </c>
      <c r="C903" s="90"/>
      <c r="D903" s="91"/>
      <c r="E903" s="92"/>
      <c r="F903" s="90"/>
      <c r="G903" s="93"/>
      <c r="H903" s="92"/>
      <c r="I903" s="94"/>
      <c r="J903" s="100"/>
      <c r="K903" s="101"/>
      <c r="L903" s="101"/>
      <c r="M903" s="101"/>
      <c r="N903" s="102"/>
      <c r="O903" s="103"/>
      <c r="P903" s="101"/>
      <c r="Q903" s="104"/>
      <c r="R903" s="103"/>
      <c r="S903" s="105"/>
      <c r="T903" s="106"/>
      <c r="U903" s="107"/>
      <c r="V903" s="107"/>
    </row>
    <row r="904" spans="2:22" s="88" customFormat="1" ht="12.75" x14ac:dyDescent="0.2">
      <c r="B904" s="89">
        <v>902</v>
      </c>
      <c r="C904" s="90"/>
      <c r="D904" s="91"/>
      <c r="E904" s="92"/>
      <c r="F904" s="90"/>
      <c r="G904" s="93"/>
      <c r="H904" s="92"/>
      <c r="I904" s="94"/>
      <c r="J904" s="100"/>
      <c r="K904" s="101"/>
      <c r="L904" s="101"/>
      <c r="M904" s="101"/>
      <c r="N904" s="102"/>
      <c r="O904" s="103"/>
      <c r="P904" s="101"/>
      <c r="Q904" s="104"/>
      <c r="R904" s="103"/>
      <c r="S904" s="105"/>
      <c r="T904" s="106"/>
      <c r="U904" s="107"/>
      <c r="V904" s="107"/>
    </row>
    <row r="905" spans="2:22" s="88" customFormat="1" ht="12.75" x14ac:dyDescent="0.2">
      <c r="B905" s="89">
        <v>903</v>
      </c>
      <c r="C905" s="90"/>
      <c r="D905" s="91"/>
      <c r="E905" s="92"/>
      <c r="F905" s="90"/>
      <c r="G905" s="93"/>
      <c r="H905" s="92"/>
      <c r="I905" s="94"/>
      <c r="J905" s="100"/>
      <c r="K905" s="101"/>
      <c r="L905" s="101"/>
      <c r="M905" s="101"/>
      <c r="N905" s="102"/>
      <c r="O905" s="103"/>
      <c r="P905" s="101"/>
      <c r="Q905" s="104"/>
      <c r="R905" s="103"/>
      <c r="S905" s="105"/>
      <c r="T905" s="106"/>
      <c r="U905" s="107"/>
      <c r="V905" s="107"/>
    </row>
    <row r="906" spans="2:22" s="88" customFormat="1" ht="12.75" x14ac:dyDescent="0.2">
      <c r="B906" s="89">
        <v>904</v>
      </c>
      <c r="C906" s="90"/>
      <c r="D906" s="91"/>
      <c r="E906" s="92"/>
      <c r="F906" s="90"/>
      <c r="G906" s="93"/>
      <c r="H906" s="92"/>
      <c r="I906" s="94"/>
      <c r="J906" s="100"/>
      <c r="K906" s="101"/>
      <c r="L906" s="101"/>
      <c r="M906" s="101"/>
      <c r="N906" s="102"/>
      <c r="O906" s="103"/>
      <c r="P906" s="101"/>
      <c r="Q906" s="104"/>
      <c r="R906" s="103"/>
      <c r="S906" s="105"/>
      <c r="T906" s="106"/>
      <c r="U906" s="107"/>
      <c r="V906" s="107"/>
    </row>
    <row r="907" spans="2:22" s="88" customFormat="1" ht="12.75" x14ac:dyDescent="0.2">
      <c r="B907" s="89">
        <v>905</v>
      </c>
      <c r="C907" s="90"/>
      <c r="D907" s="91"/>
      <c r="E907" s="92"/>
      <c r="F907" s="90"/>
      <c r="G907" s="93"/>
      <c r="H907" s="92"/>
      <c r="I907" s="94"/>
      <c r="J907" s="100"/>
      <c r="K907" s="101"/>
      <c r="L907" s="101"/>
      <c r="M907" s="101"/>
      <c r="N907" s="102"/>
      <c r="O907" s="103"/>
      <c r="P907" s="101"/>
      <c r="Q907" s="104"/>
      <c r="R907" s="103"/>
      <c r="S907" s="105"/>
      <c r="T907" s="106"/>
      <c r="U907" s="107"/>
      <c r="V907" s="107"/>
    </row>
    <row r="908" spans="2:22" s="88" customFormat="1" ht="12.75" x14ac:dyDescent="0.2">
      <c r="B908" s="89">
        <v>906</v>
      </c>
      <c r="C908" s="90"/>
      <c r="D908" s="91"/>
      <c r="E908" s="92"/>
      <c r="F908" s="90"/>
      <c r="G908" s="93"/>
      <c r="H908" s="92"/>
      <c r="I908" s="94"/>
      <c r="J908" s="100"/>
      <c r="K908" s="101"/>
      <c r="L908" s="101"/>
      <c r="M908" s="101"/>
      <c r="N908" s="102"/>
      <c r="O908" s="103"/>
      <c r="P908" s="101"/>
      <c r="Q908" s="104"/>
      <c r="R908" s="103"/>
      <c r="S908" s="105"/>
      <c r="T908" s="106"/>
      <c r="U908" s="107"/>
      <c r="V908" s="107"/>
    </row>
    <row r="909" spans="2:22" s="88" customFormat="1" ht="12.75" x14ac:dyDescent="0.2">
      <c r="B909" s="89">
        <v>907</v>
      </c>
      <c r="C909" s="90"/>
      <c r="D909" s="91"/>
      <c r="E909" s="92"/>
      <c r="F909" s="90"/>
      <c r="G909" s="93"/>
      <c r="H909" s="92"/>
      <c r="I909" s="94"/>
      <c r="J909" s="100"/>
      <c r="K909" s="101"/>
      <c r="L909" s="101"/>
      <c r="M909" s="101"/>
      <c r="N909" s="102"/>
      <c r="O909" s="103"/>
      <c r="P909" s="101"/>
      <c r="Q909" s="104"/>
      <c r="R909" s="103"/>
      <c r="S909" s="105"/>
      <c r="T909" s="106"/>
      <c r="U909" s="107"/>
      <c r="V909" s="107"/>
    </row>
    <row r="910" spans="2:22" s="88" customFormat="1" ht="12.75" x14ac:dyDescent="0.2">
      <c r="B910" s="89">
        <v>908</v>
      </c>
      <c r="C910" s="90"/>
      <c r="D910" s="91"/>
      <c r="E910" s="92"/>
      <c r="F910" s="90"/>
      <c r="G910" s="93"/>
      <c r="H910" s="92"/>
      <c r="I910" s="94"/>
      <c r="J910" s="100"/>
      <c r="K910" s="101"/>
      <c r="L910" s="101"/>
      <c r="M910" s="101"/>
      <c r="N910" s="102"/>
      <c r="O910" s="103"/>
      <c r="P910" s="101"/>
      <c r="Q910" s="104"/>
      <c r="R910" s="103"/>
      <c r="S910" s="105"/>
      <c r="T910" s="106"/>
      <c r="U910" s="107"/>
      <c r="V910" s="107"/>
    </row>
    <row r="911" spans="2:22" s="88" customFormat="1" ht="12.75" x14ac:dyDescent="0.2">
      <c r="B911" s="89">
        <v>909</v>
      </c>
      <c r="C911" s="90"/>
      <c r="D911" s="91"/>
      <c r="E911" s="92"/>
      <c r="F911" s="90"/>
      <c r="G911" s="93"/>
      <c r="H911" s="92"/>
      <c r="I911" s="94"/>
      <c r="J911" s="100"/>
      <c r="K911" s="101"/>
      <c r="L911" s="101"/>
      <c r="M911" s="101"/>
      <c r="N911" s="102"/>
      <c r="O911" s="103"/>
      <c r="P911" s="101"/>
      <c r="Q911" s="104"/>
      <c r="R911" s="103"/>
      <c r="S911" s="105"/>
      <c r="T911" s="106"/>
      <c r="U911" s="107"/>
      <c r="V911" s="107"/>
    </row>
    <row r="912" spans="2:22" s="88" customFormat="1" ht="12.75" x14ac:dyDescent="0.2">
      <c r="B912" s="89">
        <v>910</v>
      </c>
      <c r="C912" s="90"/>
      <c r="D912" s="91"/>
      <c r="E912" s="92"/>
      <c r="F912" s="90"/>
      <c r="G912" s="93"/>
      <c r="H912" s="92"/>
      <c r="I912" s="94"/>
      <c r="J912" s="100"/>
      <c r="K912" s="101"/>
      <c r="L912" s="101"/>
      <c r="M912" s="101"/>
      <c r="N912" s="102"/>
      <c r="O912" s="103"/>
      <c r="P912" s="101"/>
      <c r="Q912" s="104"/>
      <c r="R912" s="103"/>
      <c r="S912" s="105"/>
      <c r="T912" s="106"/>
      <c r="U912" s="107"/>
      <c r="V912" s="107"/>
    </row>
    <row r="913" spans="2:22" s="88" customFormat="1" ht="12.75" x14ac:dyDescent="0.2">
      <c r="B913" s="89">
        <v>911</v>
      </c>
      <c r="C913" s="90"/>
      <c r="D913" s="91"/>
      <c r="E913" s="92"/>
      <c r="F913" s="90"/>
      <c r="G913" s="93"/>
      <c r="H913" s="92"/>
      <c r="I913" s="94"/>
      <c r="J913" s="100"/>
      <c r="K913" s="101"/>
      <c r="L913" s="101"/>
      <c r="M913" s="101"/>
      <c r="N913" s="102"/>
      <c r="O913" s="103"/>
      <c r="P913" s="101"/>
      <c r="Q913" s="104"/>
      <c r="R913" s="103"/>
      <c r="S913" s="105"/>
      <c r="T913" s="106"/>
      <c r="U913" s="107"/>
      <c r="V913" s="107"/>
    </row>
    <row r="914" spans="2:22" s="88" customFormat="1" ht="12.75" x14ac:dyDescent="0.2">
      <c r="B914" s="89">
        <v>912</v>
      </c>
      <c r="C914" s="90"/>
      <c r="D914" s="91"/>
      <c r="E914" s="92"/>
      <c r="F914" s="90"/>
      <c r="G914" s="93"/>
      <c r="H914" s="92"/>
      <c r="I914" s="94"/>
      <c r="J914" s="100"/>
      <c r="K914" s="101"/>
      <c r="L914" s="101"/>
      <c r="M914" s="101"/>
      <c r="N914" s="102"/>
      <c r="O914" s="103"/>
      <c r="P914" s="101"/>
      <c r="Q914" s="104"/>
      <c r="R914" s="103"/>
      <c r="S914" s="105"/>
      <c r="T914" s="106"/>
      <c r="U914" s="107"/>
      <c r="V914" s="107"/>
    </row>
    <row r="915" spans="2:22" s="88" customFormat="1" ht="12.75" x14ac:dyDescent="0.2">
      <c r="B915" s="89">
        <v>913</v>
      </c>
      <c r="C915" s="90"/>
      <c r="D915" s="91"/>
      <c r="E915" s="92"/>
      <c r="F915" s="90"/>
      <c r="G915" s="93"/>
      <c r="H915" s="92"/>
      <c r="I915" s="94"/>
      <c r="J915" s="100"/>
      <c r="K915" s="101"/>
      <c r="L915" s="101"/>
      <c r="M915" s="101"/>
      <c r="N915" s="102"/>
      <c r="O915" s="103"/>
      <c r="P915" s="101"/>
      <c r="Q915" s="104"/>
      <c r="R915" s="103"/>
      <c r="S915" s="105"/>
      <c r="T915" s="106"/>
      <c r="U915" s="107"/>
      <c r="V915" s="107"/>
    </row>
    <row r="916" spans="2:22" s="88" customFormat="1" ht="12.75" x14ac:dyDescent="0.2">
      <c r="B916" s="89">
        <v>914</v>
      </c>
      <c r="C916" s="90"/>
      <c r="D916" s="91"/>
      <c r="E916" s="92"/>
      <c r="F916" s="90"/>
      <c r="G916" s="93"/>
      <c r="H916" s="92"/>
      <c r="I916" s="94"/>
      <c r="J916" s="100"/>
      <c r="K916" s="101"/>
      <c r="L916" s="101"/>
      <c r="M916" s="101"/>
      <c r="N916" s="102"/>
      <c r="O916" s="103"/>
      <c r="P916" s="101"/>
      <c r="Q916" s="104"/>
      <c r="R916" s="103"/>
      <c r="S916" s="105"/>
      <c r="T916" s="106"/>
      <c r="U916" s="107"/>
      <c r="V916" s="107"/>
    </row>
    <row r="917" spans="2:22" s="88" customFormat="1" ht="12.75" x14ac:dyDescent="0.2">
      <c r="B917" s="89">
        <v>915</v>
      </c>
      <c r="C917" s="90"/>
      <c r="D917" s="91"/>
      <c r="E917" s="92"/>
      <c r="F917" s="90"/>
      <c r="G917" s="93"/>
      <c r="H917" s="92"/>
      <c r="I917" s="94"/>
      <c r="J917" s="100"/>
      <c r="K917" s="101"/>
      <c r="L917" s="101"/>
      <c r="M917" s="101"/>
      <c r="N917" s="102"/>
      <c r="O917" s="103"/>
      <c r="P917" s="101"/>
      <c r="Q917" s="104"/>
      <c r="R917" s="103"/>
      <c r="S917" s="105"/>
      <c r="T917" s="106"/>
      <c r="U917" s="107"/>
      <c r="V917" s="107"/>
    </row>
    <row r="918" spans="2:22" s="88" customFormat="1" ht="12.75" x14ac:dyDescent="0.2">
      <c r="B918" s="89">
        <v>916</v>
      </c>
      <c r="C918" s="90"/>
      <c r="D918" s="91"/>
      <c r="E918" s="92"/>
      <c r="F918" s="90"/>
      <c r="G918" s="93"/>
      <c r="H918" s="92"/>
      <c r="I918" s="94"/>
      <c r="J918" s="100"/>
      <c r="K918" s="101"/>
      <c r="L918" s="101"/>
      <c r="M918" s="101"/>
      <c r="N918" s="102"/>
      <c r="O918" s="103"/>
      <c r="P918" s="101"/>
      <c r="Q918" s="104"/>
      <c r="R918" s="103"/>
      <c r="S918" s="105"/>
      <c r="T918" s="106"/>
      <c r="U918" s="107"/>
      <c r="V918" s="107"/>
    </row>
    <row r="919" spans="2:22" s="88" customFormat="1" ht="12.75" x14ac:dyDescent="0.2">
      <c r="B919" s="89">
        <v>917</v>
      </c>
      <c r="C919" s="90"/>
      <c r="D919" s="91"/>
      <c r="E919" s="92"/>
      <c r="F919" s="90"/>
      <c r="G919" s="93"/>
      <c r="H919" s="92"/>
      <c r="I919" s="94"/>
      <c r="J919" s="100"/>
      <c r="K919" s="101"/>
      <c r="L919" s="101"/>
      <c r="M919" s="101"/>
      <c r="N919" s="102"/>
      <c r="O919" s="103"/>
      <c r="P919" s="101"/>
      <c r="Q919" s="104"/>
      <c r="R919" s="103"/>
      <c r="S919" s="105"/>
      <c r="T919" s="106"/>
      <c r="U919" s="107"/>
      <c r="V919" s="107"/>
    </row>
    <row r="920" spans="2:22" s="88" customFormat="1" ht="12.75" x14ac:dyDescent="0.2">
      <c r="B920" s="89">
        <v>918</v>
      </c>
      <c r="C920" s="90"/>
      <c r="D920" s="91"/>
      <c r="E920" s="92"/>
      <c r="F920" s="90"/>
      <c r="G920" s="93"/>
      <c r="H920" s="92"/>
      <c r="I920" s="94"/>
      <c r="J920" s="100"/>
      <c r="K920" s="101"/>
      <c r="L920" s="101"/>
      <c r="M920" s="101"/>
      <c r="N920" s="102"/>
      <c r="O920" s="103"/>
      <c r="P920" s="101"/>
      <c r="Q920" s="104"/>
      <c r="R920" s="103"/>
      <c r="S920" s="105"/>
      <c r="T920" s="106"/>
      <c r="U920" s="107"/>
      <c r="V920" s="107"/>
    </row>
    <row r="921" spans="2:22" s="88" customFormat="1" ht="12.75" x14ac:dyDescent="0.2">
      <c r="B921" s="89">
        <v>919</v>
      </c>
      <c r="C921" s="90"/>
      <c r="D921" s="91"/>
      <c r="E921" s="92"/>
      <c r="F921" s="90"/>
      <c r="G921" s="93"/>
      <c r="H921" s="92"/>
      <c r="I921" s="94"/>
      <c r="J921" s="100"/>
      <c r="K921" s="101"/>
      <c r="L921" s="101"/>
      <c r="M921" s="101"/>
      <c r="N921" s="102"/>
      <c r="O921" s="103"/>
      <c r="P921" s="101"/>
      <c r="Q921" s="104"/>
      <c r="R921" s="103"/>
      <c r="S921" s="105"/>
      <c r="T921" s="106"/>
      <c r="U921" s="107"/>
      <c r="V921" s="107"/>
    </row>
    <row r="922" spans="2:22" s="88" customFormat="1" ht="12.75" x14ac:dyDescent="0.2">
      <c r="B922" s="89">
        <v>920</v>
      </c>
      <c r="C922" s="90"/>
      <c r="D922" s="91"/>
      <c r="E922" s="92"/>
      <c r="F922" s="90"/>
      <c r="G922" s="93"/>
      <c r="H922" s="92"/>
      <c r="I922" s="94"/>
      <c r="J922" s="100"/>
      <c r="K922" s="101"/>
      <c r="L922" s="101"/>
      <c r="M922" s="101"/>
      <c r="N922" s="102"/>
      <c r="O922" s="103"/>
      <c r="P922" s="101"/>
      <c r="Q922" s="104"/>
      <c r="R922" s="103"/>
      <c r="S922" s="105"/>
      <c r="T922" s="106"/>
      <c r="U922" s="107"/>
      <c r="V922" s="107"/>
    </row>
    <row r="923" spans="2:22" s="88" customFormat="1" ht="12.75" x14ac:dyDescent="0.2">
      <c r="B923" s="89">
        <v>921</v>
      </c>
      <c r="C923" s="90"/>
      <c r="D923" s="91"/>
      <c r="E923" s="92"/>
      <c r="F923" s="90"/>
      <c r="G923" s="93"/>
      <c r="H923" s="92"/>
      <c r="I923" s="94"/>
      <c r="J923" s="100"/>
      <c r="K923" s="101"/>
      <c r="L923" s="101"/>
      <c r="M923" s="101"/>
      <c r="N923" s="102"/>
      <c r="O923" s="103"/>
      <c r="P923" s="101"/>
      <c r="Q923" s="104"/>
      <c r="R923" s="103"/>
      <c r="S923" s="105"/>
      <c r="T923" s="106"/>
      <c r="U923" s="107"/>
      <c r="V923" s="107"/>
    </row>
    <row r="924" spans="2:22" s="88" customFormat="1" ht="12.75" x14ac:dyDescent="0.2">
      <c r="B924" s="89">
        <v>922</v>
      </c>
      <c r="C924" s="90"/>
      <c r="D924" s="91"/>
      <c r="E924" s="92"/>
      <c r="F924" s="90"/>
      <c r="G924" s="93"/>
      <c r="H924" s="92"/>
      <c r="I924" s="94"/>
      <c r="J924" s="100"/>
      <c r="K924" s="101"/>
      <c r="L924" s="101"/>
      <c r="M924" s="101"/>
      <c r="N924" s="102"/>
      <c r="O924" s="103"/>
      <c r="P924" s="101"/>
      <c r="Q924" s="104"/>
      <c r="R924" s="103"/>
      <c r="S924" s="105"/>
      <c r="T924" s="106"/>
      <c r="U924" s="107"/>
      <c r="V924" s="107"/>
    </row>
    <row r="925" spans="2:22" s="88" customFormat="1" ht="12.75" x14ac:dyDescent="0.2">
      <c r="B925" s="89">
        <v>923</v>
      </c>
      <c r="C925" s="90"/>
      <c r="D925" s="91"/>
      <c r="E925" s="92"/>
      <c r="F925" s="90"/>
      <c r="G925" s="93"/>
      <c r="H925" s="92"/>
      <c r="I925" s="94"/>
      <c r="J925" s="100"/>
      <c r="K925" s="101"/>
      <c r="L925" s="101"/>
      <c r="M925" s="101"/>
      <c r="N925" s="102"/>
      <c r="O925" s="103"/>
      <c r="P925" s="101"/>
      <c r="Q925" s="104"/>
      <c r="R925" s="103"/>
      <c r="S925" s="105"/>
      <c r="T925" s="106"/>
      <c r="U925" s="107"/>
      <c r="V925" s="107"/>
    </row>
    <row r="926" spans="2:22" s="88" customFormat="1" ht="12.75" x14ac:dyDescent="0.2">
      <c r="B926" s="89">
        <v>924</v>
      </c>
      <c r="C926" s="90"/>
      <c r="D926" s="91"/>
      <c r="E926" s="92"/>
      <c r="F926" s="90"/>
      <c r="G926" s="93"/>
      <c r="H926" s="92"/>
      <c r="I926" s="94"/>
      <c r="J926" s="100"/>
      <c r="K926" s="101"/>
      <c r="L926" s="101"/>
      <c r="M926" s="101"/>
      <c r="N926" s="102"/>
      <c r="O926" s="103"/>
      <c r="P926" s="101"/>
      <c r="Q926" s="104"/>
      <c r="R926" s="103"/>
      <c r="S926" s="105"/>
      <c r="T926" s="106"/>
      <c r="U926" s="107"/>
      <c r="V926" s="107"/>
    </row>
    <row r="927" spans="2:22" s="88" customFormat="1" ht="12.75" x14ac:dyDescent="0.2">
      <c r="B927" s="89">
        <v>925</v>
      </c>
      <c r="C927" s="90"/>
      <c r="D927" s="91"/>
      <c r="E927" s="92"/>
      <c r="F927" s="90"/>
      <c r="G927" s="93"/>
      <c r="H927" s="92"/>
      <c r="I927" s="94"/>
      <c r="J927" s="100"/>
      <c r="K927" s="101"/>
      <c r="L927" s="101"/>
      <c r="M927" s="101"/>
      <c r="N927" s="102"/>
      <c r="O927" s="103"/>
      <c r="P927" s="101"/>
      <c r="Q927" s="104"/>
      <c r="R927" s="103"/>
      <c r="S927" s="105"/>
      <c r="T927" s="106"/>
      <c r="U927" s="107"/>
      <c r="V927" s="107"/>
    </row>
    <row r="928" spans="2:22" s="88" customFormat="1" ht="12.75" x14ac:dyDescent="0.2">
      <c r="B928" s="89">
        <v>926</v>
      </c>
      <c r="C928" s="90"/>
      <c r="D928" s="91"/>
      <c r="E928" s="92"/>
      <c r="F928" s="90"/>
      <c r="G928" s="93"/>
      <c r="H928" s="92"/>
      <c r="I928" s="94"/>
      <c r="J928" s="100"/>
      <c r="K928" s="101"/>
      <c r="L928" s="101"/>
      <c r="M928" s="101"/>
      <c r="N928" s="102"/>
      <c r="O928" s="103"/>
      <c r="P928" s="101"/>
      <c r="Q928" s="104"/>
      <c r="R928" s="103"/>
      <c r="S928" s="105"/>
      <c r="T928" s="106"/>
      <c r="U928" s="107"/>
      <c r="V928" s="107"/>
    </row>
    <row r="929" spans="2:22" s="88" customFormat="1" ht="12.75" x14ac:dyDescent="0.2">
      <c r="B929" s="89">
        <v>927</v>
      </c>
      <c r="C929" s="90"/>
      <c r="D929" s="91"/>
      <c r="E929" s="92"/>
      <c r="F929" s="90"/>
      <c r="G929" s="93"/>
      <c r="H929" s="92"/>
      <c r="I929" s="94"/>
      <c r="J929" s="100"/>
      <c r="K929" s="101"/>
      <c r="L929" s="101"/>
      <c r="M929" s="101"/>
      <c r="N929" s="102"/>
      <c r="O929" s="103"/>
      <c r="P929" s="101"/>
      <c r="Q929" s="104"/>
      <c r="R929" s="103"/>
      <c r="S929" s="105"/>
      <c r="T929" s="106"/>
      <c r="U929" s="107"/>
      <c r="V929" s="107"/>
    </row>
    <row r="930" spans="2:22" s="88" customFormat="1" ht="12.75" x14ac:dyDescent="0.2">
      <c r="B930" s="89">
        <v>928</v>
      </c>
      <c r="C930" s="90"/>
      <c r="D930" s="91"/>
      <c r="E930" s="92"/>
      <c r="F930" s="90"/>
      <c r="G930" s="93"/>
      <c r="H930" s="92"/>
      <c r="I930" s="94"/>
      <c r="J930" s="100"/>
      <c r="K930" s="101"/>
      <c r="L930" s="101"/>
      <c r="M930" s="101"/>
      <c r="N930" s="102"/>
      <c r="O930" s="103"/>
      <c r="P930" s="101"/>
      <c r="Q930" s="104"/>
      <c r="R930" s="103"/>
      <c r="S930" s="105"/>
      <c r="T930" s="106"/>
      <c r="U930" s="107"/>
      <c r="V930" s="107"/>
    </row>
    <row r="931" spans="2:22" s="88" customFormat="1" ht="12.75" x14ac:dyDescent="0.2">
      <c r="B931" s="89">
        <v>929</v>
      </c>
      <c r="C931" s="90"/>
      <c r="D931" s="91"/>
      <c r="E931" s="92"/>
      <c r="F931" s="90"/>
      <c r="G931" s="93"/>
      <c r="H931" s="92"/>
      <c r="I931" s="94"/>
      <c r="J931" s="100"/>
      <c r="K931" s="101"/>
      <c r="L931" s="101"/>
      <c r="M931" s="101"/>
      <c r="N931" s="102"/>
      <c r="O931" s="103"/>
      <c r="P931" s="101"/>
      <c r="Q931" s="104"/>
      <c r="R931" s="103"/>
      <c r="S931" s="105"/>
      <c r="T931" s="106"/>
      <c r="U931" s="107"/>
      <c r="V931" s="107"/>
    </row>
    <row r="932" spans="2:22" s="88" customFormat="1" ht="12.75" x14ac:dyDescent="0.2">
      <c r="B932" s="89">
        <v>930</v>
      </c>
      <c r="C932" s="90"/>
      <c r="D932" s="91"/>
      <c r="E932" s="92"/>
      <c r="F932" s="90"/>
      <c r="G932" s="93"/>
      <c r="H932" s="92"/>
      <c r="I932" s="94"/>
      <c r="J932" s="100"/>
      <c r="K932" s="101"/>
      <c r="L932" s="101"/>
      <c r="M932" s="101"/>
      <c r="N932" s="102"/>
      <c r="O932" s="103"/>
      <c r="P932" s="101"/>
      <c r="Q932" s="104"/>
      <c r="R932" s="103"/>
      <c r="S932" s="105"/>
      <c r="T932" s="106"/>
      <c r="U932" s="107"/>
      <c r="V932" s="107"/>
    </row>
    <row r="933" spans="2:22" s="88" customFormat="1" ht="12.75" x14ac:dyDescent="0.2">
      <c r="B933" s="89">
        <v>931</v>
      </c>
      <c r="C933" s="90"/>
      <c r="D933" s="91"/>
      <c r="E933" s="92"/>
      <c r="F933" s="90"/>
      <c r="G933" s="93"/>
      <c r="H933" s="92"/>
      <c r="I933" s="94"/>
      <c r="J933" s="100"/>
      <c r="K933" s="101"/>
      <c r="L933" s="101"/>
      <c r="M933" s="101"/>
      <c r="N933" s="102"/>
      <c r="O933" s="103"/>
      <c r="P933" s="101"/>
      <c r="Q933" s="104"/>
      <c r="R933" s="103"/>
      <c r="S933" s="105"/>
      <c r="T933" s="106"/>
      <c r="U933" s="107"/>
      <c r="V933" s="107"/>
    </row>
    <row r="934" spans="2:22" s="88" customFormat="1" ht="12.75" x14ac:dyDescent="0.2">
      <c r="B934" s="89">
        <v>932</v>
      </c>
      <c r="C934" s="90"/>
      <c r="D934" s="91"/>
      <c r="E934" s="92"/>
      <c r="F934" s="90"/>
      <c r="G934" s="93"/>
      <c r="H934" s="92"/>
      <c r="I934" s="94"/>
      <c r="J934" s="100"/>
      <c r="K934" s="101"/>
      <c r="L934" s="101"/>
      <c r="M934" s="101"/>
      <c r="N934" s="102"/>
      <c r="O934" s="103"/>
      <c r="P934" s="101"/>
      <c r="Q934" s="104"/>
      <c r="R934" s="103"/>
      <c r="S934" s="105"/>
      <c r="T934" s="106"/>
      <c r="U934" s="107"/>
      <c r="V934" s="107"/>
    </row>
    <row r="935" spans="2:22" s="88" customFormat="1" ht="12.75" x14ac:dyDescent="0.2">
      <c r="B935" s="89">
        <v>933</v>
      </c>
      <c r="C935" s="90"/>
      <c r="D935" s="91"/>
      <c r="E935" s="92"/>
      <c r="F935" s="90"/>
      <c r="G935" s="93"/>
      <c r="H935" s="92"/>
      <c r="I935" s="94"/>
      <c r="J935" s="100"/>
      <c r="K935" s="101"/>
      <c r="L935" s="101"/>
      <c r="M935" s="101"/>
      <c r="N935" s="102"/>
      <c r="O935" s="103"/>
      <c r="P935" s="101"/>
      <c r="Q935" s="104"/>
      <c r="R935" s="103"/>
      <c r="S935" s="105"/>
      <c r="T935" s="106"/>
      <c r="U935" s="107"/>
      <c r="V935" s="107"/>
    </row>
    <row r="936" spans="2:22" s="88" customFormat="1" ht="12.75" x14ac:dyDescent="0.2">
      <c r="B936" s="89">
        <v>934</v>
      </c>
      <c r="C936" s="90"/>
      <c r="D936" s="91"/>
      <c r="E936" s="92"/>
      <c r="F936" s="90"/>
      <c r="G936" s="93"/>
      <c r="H936" s="92"/>
      <c r="I936" s="94"/>
      <c r="J936" s="100"/>
      <c r="K936" s="101"/>
      <c r="L936" s="101"/>
      <c r="M936" s="101"/>
      <c r="N936" s="102"/>
      <c r="O936" s="103"/>
      <c r="P936" s="101"/>
      <c r="Q936" s="104"/>
      <c r="R936" s="103"/>
      <c r="S936" s="105"/>
      <c r="T936" s="106"/>
      <c r="U936" s="107"/>
      <c r="V936" s="107"/>
    </row>
    <row r="937" spans="2:22" s="88" customFormat="1" ht="12.75" x14ac:dyDescent="0.2">
      <c r="B937" s="89">
        <v>935</v>
      </c>
      <c r="C937" s="90"/>
      <c r="D937" s="91"/>
      <c r="E937" s="92"/>
      <c r="F937" s="90"/>
      <c r="G937" s="93"/>
      <c r="H937" s="92"/>
      <c r="I937" s="94"/>
      <c r="J937" s="100"/>
      <c r="K937" s="101"/>
      <c r="L937" s="101"/>
      <c r="M937" s="101"/>
      <c r="N937" s="102"/>
      <c r="O937" s="103"/>
      <c r="P937" s="101"/>
      <c r="Q937" s="104"/>
      <c r="R937" s="103"/>
      <c r="S937" s="105"/>
      <c r="T937" s="106"/>
      <c r="U937" s="107"/>
      <c r="V937" s="107"/>
    </row>
    <row r="938" spans="2:22" s="88" customFormat="1" ht="12.75" x14ac:dyDescent="0.2">
      <c r="B938" s="89">
        <v>936</v>
      </c>
      <c r="C938" s="90"/>
      <c r="D938" s="91"/>
      <c r="E938" s="92"/>
      <c r="F938" s="90"/>
      <c r="G938" s="93"/>
      <c r="H938" s="92"/>
      <c r="I938" s="94"/>
      <c r="J938" s="100"/>
      <c r="K938" s="101"/>
      <c r="L938" s="101"/>
      <c r="M938" s="101"/>
      <c r="N938" s="102"/>
      <c r="O938" s="103"/>
      <c r="P938" s="101"/>
      <c r="Q938" s="104"/>
      <c r="R938" s="103"/>
      <c r="S938" s="105"/>
      <c r="T938" s="106"/>
      <c r="U938" s="107"/>
      <c r="V938" s="107"/>
    </row>
    <row r="939" spans="2:22" s="88" customFormat="1" ht="12.75" x14ac:dyDescent="0.2">
      <c r="B939" s="89">
        <v>937</v>
      </c>
      <c r="C939" s="90"/>
      <c r="D939" s="91"/>
      <c r="E939" s="92"/>
      <c r="F939" s="90"/>
      <c r="G939" s="93"/>
      <c r="H939" s="92"/>
      <c r="I939" s="94"/>
      <c r="J939" s="100"/>
      <c r="K939" s="101"/>
      <c r="L939" s="101"/>
      <c r="M939" s="101"/>
      <c r="N939" s="102"/>
      <c r="O939" s="103"/>
      <c r="P939" s="101"/>
      <c r="Q939" s="104"/>
      <c r="R939" s="103"/>
      <c r="S939" s="105"/>
      <c r="T939" s="106"/>
      <c r="U939" s="107"/>
      <c r="V939" s="107"/>
    </row>
    <row r="940" spans="2:22" s="88" customFormat="1" ht="12.75" x14ac:dyDescent="0.2">
      <c r="B940" s="89">
        <v>938</v>
      </c>
      <c r="C940" s="90"/>
      <c r="D940" s="91"/>
      <c r="E940" s="92"/>
      <c r="F940" s="90"/>
      <c r="G940" s="93"/>
      <c r="H940" s="92"/>
      <c r="I940" s="94"/>
      <c r="J940" s="100"/>
      <c r="K940" s="101"/>
      <c r="L940" s="101"/>
      <c r="M940" s="101"/>
      <c r="N940" s="102"/>
      <c r="O940" s="103"/>
      <c r="P940" s="101"/>
      <c r="Q940" s="104"/>
      <c r="R940" s="103"/>
      <c r="S940" s="105"/>
      <c r="T940" s="106"/>
      <c r="U940" s="107"/>
      <c r="V940" s="107"/>
    </row>
    <row r="941" spans="2:22" s="88" customFormat="1" ht="12.75" x14ac:dyDescent="0.2">
      <c r="B941" s="89">
        <v>939</v>
      </c>
      <c r="C941" s="90"/>
      <c r="D941" s="91"/>
      <c r="E941" s="92"/>
      <c r="F941" s="90"/>
      <c r="G941" s="93"/>
      <c r="H941" s="92"/>
      <c r="I941" s="94"/>
      <c r="J941" s="100"/>
      <c r="K941" s="101"/>
      <c r="L941" s="101"/>
      <c r="M941" s="101"/>
      <c r="N941" s="102"/>
      <c r="O941" s="103"/>
      <c r="P941" s="101"/>
      <c r="Q941" s="104"/>
      <c r="R941" s="103"/>
      <c r="S941" s="105"/>
      <c r="T941" s="106"/>
      <c r="U941" s="107"/>
      <c r="V941" s="107"/>
    </row>
    <row r="942" spans="2:22" s="88" customFormat="1" ht="12.75" x14ac:dyDescent="0.2">
      <c r="B942" s="89">
        <v>940</v>
      </c>
      <c r="C942" s="90"/>
      <c r="D942" s="91"/>
      <c r="E942" s="92"/>
      <c r="F942" s="90"/>
      <c r="G942" s="93"/>
      <c r="H942" s="92"/>
      <c r="I942" s="94"/>
      <c r="J942" s="100"/>
      <c r="K942" s="101"/>
      <c r="L942" s="101"/>
      <c r="M942" s="101"/>
      <c r="N942" s="102"/>
      <c r="O942" s="103"/>
      <c r="P942" s="101"/>
      <c r="Q942" s="104"/>
      <c r="R942" s="103"/>
      <c r="S942" s="105"/>
      <c r="T942" s="106"/>
      <c r="U942" s="107"/>
      <c r="V942" s="107"/>
    </row>
    <row r="943" spans="2:22" s="88" customFormat="1" ht="12.75" x14ac:dyDescent="0.2">
      <c r="B943" s="89">
        <v>941</v>
      </c>
      <c r="C943" s="90"/>
      <c r="D943" s="91"/>
      <c r="E943" s="92"/>
      <c r="F943" s="90"/>
      <c r="G943" s="93"/>
      <c r="H943" s="92"/>
      <c r="I943" s="94"/>
      <c r="J943" s="100"/>
      <c r="K943" s="101"/>
      <c r="L943" s="101"/>
      <c r="M943" s="101"/>
      <c r="N943" s="102"/>
      <c r="O943" s="103"/>
      <c r="P943" s="101"/>
      <c r="Q943" s="104"/>
      <c r="R943" s="103"/>
      <c r="S943" s="105"/>
      <c r="T943" s="106"/>
      <c r="U943" s="107"/>
      <c r="V943" s="107"/>
    </row>
    <row r="944" spans="2:22" s="88" customFormat="1" ht="12.75" x14ac:dyDescent="0.2">
      <c r="B944" s="89">
        <v>942</v>
      </c>
      <c r="C944" s="90"/>
      <c r="D944" s="91"/>
      <c r="E944" s="92"/>
      <c r="F944" s="90"/>
      <c r="G944" s="93"/>
      <c r="H944" s="92"/>
      <c r="I944" s="94"/>
      <c r="J944" s="100"/>
      <c r="K944" s="101"/>
      <c r="L944" s="101"/>
      <c r="M944" s="101"/>
      <c r="N944" s="102"/>
      <c r="O944" s="103"/>
      <c r="P944" s="101"/>
      <c r="Q944" s="104"/>
      <c r="R944" s="103"/>
      <c r="S944" s="105"/>
      <c r="T944" s="106"/>
      <c r="U944" s="107"/>
      <c r="V944" s="107"/>
    </row>
    <row r="945" spans="2:22" s="88" customFormat="1" ht="12.75" x14ac:dyDescent="0.2">
      <c r="B945" s="89">
        <v>943</v>
      </c>
      <c r="C945" s="90"/>
      <c r="D945" s="91"/>
      <c r="E945" s="92"/>
      <c r="F945" s="90"/>
      <c r="G945" s="93"/>
      <c r="H945" s="92"/>
      <c r="I945" s="94"/>
      <c r="J945" s="100"/>
      <c r="K945" s="101"/>
      <c r="L945" s="101"/>
      <c r="M945" s="101"/>
      <c r="N945" s="102"/>
      <c r="O945" s="103"/>
      <c r="P945" s="101"/>
      <c r="Q945" s="104"/>
      <c r="R945" s="103"/>
      <c r="S945" s="105"/>
      <c r="T945" s="106"/>
      <c r="U945" s="107"/>
      <c r="V945" s="107"/>
    </row>
    <row r="946" spans="2:22" s="88" customFormat="1" ht="12.75" x14ac:dyDescent="0.2">
      <c r="B946" s="89">
        <v>944</v>
      </c>
      <c r="C946" s="90"/>
      <c r="D946" s="91"/>
      <c r="E946" s="92"/>
      <c r="F946" s="90"/>
      <c r="G946" s="93"/>
      <c r="H946" s="92"/>
      <c r="I946" s="94"/>
      <c r="J946" s="100"/>
      <c r="K946" s="101"/>
      <c r="L946" s="101"/>
      <c r="M946" s="101"/>
      <c r="N946" s="102"/>
      <c r="O946" s="103"/>
      <c r="P946" s="101"/>
      <c r="Q946" s="104"/>
      <c r="R946" s="103"/>
      <c r="S946" s="105"/>
      <c r="T946" s="106"/>
      <c r="U946" s="107"/>
      <c r="V946" s="107"/>
    </row>
    <row r="947" spans="2:22" s="88" customFormat="1" ht="12.75" x14ac:dyDescent="0.2">
      <c r="B947" s="89">
        <v>945</v>
      </c>
      <c r="C947" s="90"/>
      <c r="D947" s="91"/>
      <c r="E947" s="92"/>
      <c r="F947" s="90"/>
      <c r="G947" s="93"/>
      <c r="H947" s="92"/>
      <c r="I947" s="94"/>
      <c r="J947" s="100"/>
      <c r="K947" s="101"/>
      <c r="L947" s="101"/>
      <c r="M947" s="101"/>
      <c r="N947" s="102"/>
      <c r="O947" s="103"/>
      <c r="P947" s="101"/>
      <c r="Q947" s="104"/>
      <c r="R947" s="103"/>
      <c r="S947" s="105"/>
      <c r="T947" s="106"/>
      <c r="U947" s="107"/>
      <c r="V947" s="107"/>
    </row>
    <row r="948" spans="2:22" s="88" customFormat="1" ht="12.75" x14ac:dyDescent="0.2">
      <c r="B948" s="89">
        <v>946</v>
      </c>
      <c r="C948" s="90"/>
      <c r="D948" s="91"/>
      <c r="E948" s="92"/>
      <c r="F948" s="90"/>
      <c r="G948" s="93"/>
      <c r="H948" s="92"/>
      <c r="I948" s="94"/>
      <c r="J948" s="100"/>
      <c r="K948" s="101"/>
      <c r="L948" s="101"/>
      <c r="M948" s="101"/>
      <c r="N948" s="102"/>
      <c r="O948" s="103"/>
      <c r="P948" s="101"/>
      <c r="Q948" s="104"/>
      <c r="R948" s="103"/>
      <c r="S948" s="105"/>
      <c r="T948" s="106"/>
      <c r="U948" s="107"/>
      <c r="V948" s="107"/>
    </row>
    <row r="949" spans="2:22" s="88" customFormat="1" ht="12.75" x14ac:dyDescent="0.2">
      <c r="B949" s="89">
        <v>947</v>
      </c>
      <c r="C949" s="90"/>
      <c r="D949" s="91"/>
      <c r="E949" s="92"/>
      <c r="F949" s="90"/>
      <c r="G949" s="93"/>
      <c r="H949" s="92"/>
      <c r="I949" s="94"/>
      <c r="J949" s="100"/>
      <c r="K949" s="101"/>
      <c r="L949" s="101"/>
      <c r="M949" s="101"/>
      <c r="N949" s="102"/>
      <c r="O949" s="103"/>
      <c r="P949" s="101"/>
      <c r="Q949" s="104"/>
      <c r="R949" s="103"/>
      <c r="S949" s="105"/>
      <c r="T949" s="106"/>
      <c r="U949" s="107"/>
      <c r="V949" s="107"/>
    </row>
    <row r="950" spans="2:22" s="88" customFormat="1" ht="12.75" x14ac:dyDescent="0.2">
      <c r="B950" s="89">
        <v>948</v>
      </c>
      <c r="C950" s="90"/>
      <c r="D950" s="91"/>
      <c r="E950" s="92"/>
      <c r="F950" s="90"/>
      <c r="G950" s="93"/>
      <c r="H950" s="92"/>
      <c r="I950" s="94"/>
      <c r="J950" s="100"/>
      <c r="K950" s="101"/>
      <c r="L950" s="101"/>
      <c r="M950" s="101"/>
      <c r="N950" s="102"/>
      <c r="O950" s="103"/>
      <c r="P950" s="101"/>
      <c r="Q950" s="104"/>
      <c r="R950" s="103"/>
      <c r="S950" s="105"/>
      <c r="T950" s="106"/>
      <c r="U950" s="107"/>
      <c r="V950" s="107"/>
    </row>
    <row r="951" spans="2:22" s="88" customFormat="1" ht="12.75" x14ac:dyDescent="0.2">
      <c r="B951" s="89">
        <v>949</v>
      </c>
      <c r="C951" s="90"/>
      <c r="D951" s="91"/>
      <c r="E951" s="92"/>
      <c r="F951" s="90"/>
      <c r="G951" s="93"/>
      <c r="H951" s="92"/>
      <c r="I951" s="94"/>
      <c r="J951" s="100"/>
      <c r="K951" s="101"/>
      <c r="L951" s="101"/>
      <c r="M951" s="101"/>
      <c r="N951" s="102"/>
      <c r="O951" s="103"/>
      <c r="P951" s="101"/>
      <c r="Q951" s="104"/>
      <c r="R951" s="103"/>
      <c r="S951" s="105"/>
      <c r="T951" s="106"/>
      <c r="U951" s="107"/>
      <c r="V951" s="107"/>
    </row>
    <row r="952" spans="2:22" s="88" customFormat="1" ht="12.75" x14ac:dyDescent="0.2">
      <c r="B952" s="89">
        <v>950</v>
      </c>
      <c r="C952" s="90"/>
      <c r="D952" s="91"/>
      <c r="E952" s="92"/>
      <c r="F952" s="90"/>
      <c r="G952" s="93"/>
      <c r="H952" s="92"/>
      <c r="I952" s="94"/>
      <c r="J952" s="100"/>
      <c r="K952" s="101"/>
      <c r="L952" s="101"/>
      <c r="M952" s="101"/>
      <c r="N952" s="102"/>
      <c r="O952" s="103"/>
      <c r="P952" s="101"/>
      <c r="Q952" s="104"/>
      <c r="R952" s="103"/>
      <c r="S952" s="105"/>
      <c r="T952" s="106"/>
      <c r="U952" s="107"/>
      <c r="V952" s="107"/>
    </row>
    <row r="953" spans="2:22" s="88" customFormat="1" ht="12.75" x14ac:dyDescent="0.2">
      <c r="B953" s="89">
        <v>951</v>
      </c>
      <c r="C953" s="90"/>
      <c r="D953" s="91"/>
      <c r="E953" s="92"/>
      <c r="F953" s="90"/>
      <c r="G953" s="93"/>
      <c r="H953" s="92"/>
      <c r="I953" s="94"/>
      <c r="J953" s="100"/>
      <c r="K953" s="101"/>
      <c r="L953" s="101"/>
      <c r="M953" s="101"/>
      <c r="N953" s="102"/>
      <c r="O953" s="103"/>
      <c r="P953" s="101"/>
      <c r="Q953" s="104"/>
      <c r="R953" s="103"/>
      <c r="S953" s="105"/>
      <c r="T953" s="106"/>
      <c r="U953" s="107"/>
      <c r="V953" s="107"/>
    </row>
    <row r="954" spans="2:22" s="88" customFormat="1" ht="12.75" x14ac:dyDescent="0.2">
      <c r="B954" s="89">
        <v>952</v>
      </c>
      <c r="C954" s="90"/>
      <c r="D954" s="91"/>
      <c r="E954" s="92"/>
      <c r="F954" s="90"/>
      <c r="G954" s="93"/>
      <c r="H954" s="92"/>
      <c r="I954" s="94"/>
      <c r="J954" s="100"/>
      <c r="K954" s="101"/>
      <c r="L954" s="101"/>
      <c r="M954" s="101"/>
      <c r="N954" s="102"/>
      <c r="O954" s="103"/>
      <c r="P954" s="101"/>
      <c r="Q954" s="104"/>
      <c r="R954" s="103"/>
      <c r="S954" s="105"/>
      <c r="T954" s="106"/>
      <c r="U954" s="107"/>
      <c r="V954" s="107"/>
    </row>
    <row r="955" spans="2:22" s="88" customFormat="1" ht="12.75" x14ac:dyDescent="0.2">
      <c r="B955" s="89">
        <v>953</v>
      </c>
      <c r="C955" s="90"/>
      <c r="D955" s="91"/>
      <c r="E955" s="92"/>
      <c r="F955" s="90"/>
      <c r="G955" s="93"/>
      <c r="H955" s="92"/>
      <c r="I955" s="94"/>
      <c r="J955" s="100"/>
      <c r="K955" s="101"/>
      <c r="L955" s="101"/>
      <c r="M955" s="101"/>
      <c r="N955" s="102"/>
      <c r="O955" s="103"/>
      <c r="P955" s="101"/>
      <c r="Q955" s="104"/>
      <c r="R955" s="103"/>
      <c r="S955" s="105"/>
      <c r="T955" s="106"/>
      <c r="U955" s="107"/>
      <c r="V955" s="107"/>
    </row>
    <row r="956" spans="2:22" s="88" customFormat="1" ht="12.75" x14ac:dyDescent="0.2">
      <c r="B956" s="89">
        <v>954</v>
      </c>
      <c r="C956" s="90"/>
      <c r="D956" s="91"/>
      <c r="E956" s="92"/>
      <c r="F956" s="90"/>
      <c r="G956" s="93"/>
      <c r="H956" s="92"/>
      <c r="I956" s="94"/>
      <c r="J956" s="100"/>
      <c r="K956" s="101"/>
      <c r="L956" s="101"/>
      <c r="M956" s="101"/>
      <c r="N956" s="102"/>
      <c r="O956" s="103"/>
      <c r="P956" s="101"/>
      <c r="Q956" s="104"/>
      <c r="R956" s="103"/>
      <c r="S956" s="105"/>
      <c r="T956" s="106"/>
      <c r="U956" s="107"/>
      <c r="V956" s="107"/>
    </row>
    <row r="957" spans="2:22" s="88" customFormat="1" ht="12.75" x14ac:dyDescent="0.2">
      <c r="B957" s="89">
        <v>955</v>
      </c>
      <c r="C957" s="90"/>
      <c r="D957" s="91"/>
      <c r="E957" s="92"/>
      <c r="F957" s="90"/>
      <c r="G957" s="93"/>
      <c r="H957" s="92"/>
      <c r="I957" s="94"/>
      <c r="J957" s="100"/>
      <c r="K957" s="101"/>
      <c r="L957" s="101"/>
      <c r="M957" s="101"/>
      <c r="N957" s="102"/>
      <c r="O957" s="103"/>
      <c r="P957" s="101"/>
      <c r="Q957" s="104"/>
      <c r="R957" s="103"/>
      <c r="S957" s="105"/>
      <c r="T957" s="106"/>
      <c r="U957" s="107"/>
      <c r="V957" s="107"/>
    </row>
    <row r="958" spans="2:22" s="88" customFormat="1" ht="12.75" x14ac:dyDescent="0.2">
      <c r="B958" s="89">
        <v>956</v>
      </c>
      <c r="C958" s="90"/>
      <c r="D958" s="91"/>
      <c r="E958" s="92"/>
      <c r="F958" s="90"/>
      <c r="G958" s="93"/>
      <c r="H958" s="92"/>
      <c r="I958" s="94"/>
      <c r="J958" s="100"/>
      <c r="K958" s="101"/>
      <c r="L958" s="101"/>
      <c r="M958" s="101"/>
      <c r="N958" s="102"/>
      <c r="O958" s="103"/>
      <c r="P958" s="101"/>
      <c r="Q958" s="104"/>
      <c r="R958" s="103"/>
      <c r="S958" s="105"/>
      <c r="T958" s="106"/>
      <c r="U958" s="107"/>
      <c r="V958" s="107"/>
    </row>
    <row r="959" spans="2:22" s="88" customFormat="1" ht="12.75" x14ac:dyDescent="0.2">
      <c r="B959" s="89">
        <v>957</v>
      </c>
      <c r="C959" s="90"/>
      <c r="D959" s="91"/>
      <c r="E959" s="92"/>
      <c r="F959" s="90"/>
      <c r="G959" s="93"/>
      <c r="H959" s="92"/>
      <c r="I959" s="94"/>
      <c r="J959" s="100"/>
      <c r="K959" s="101"/>
      <c r="L959" s="101"/>
      <c r="M959" s="101"/>
      <c r="N959" s="102"/>
      <c r="O959" s="103"/>
      <c r="P959" s="101"/>
      <c r="Q959" s="104"/>
      <c r="R959" s="103"/>
      <c r="S959" s="105"/>
      <c r="T959" s="106"/>
      <c r="U959" s="107"/>
      <c r="V959" s="107"/>
    </row>
    <row r="960" spans="2:22" s="88" customFormat="1" ht="12.75" x14ac:dyDescent="0.2">
      <c r="B960" s="89">
        <v>958</v>
      </c>
      <c r="C960" s="90"/>
      <c r="D960" s="91"/>
      <c r="E960" s="92"/>
      <c r="F960" s="90"/>
      <c r="G960" s="93"/>
      <c r="H960" s="92"/>
      <c r="I960" s="94"/>
      <c r="J960" s="100"/>
      <c r="K960" s="101"/>
      <c r="L960" s="101"/>
      <c r="M960" s="101"/>
      <c r="N960" s="102"/>
      <c r="O960" s="103"/>
      <c r="P960" s="101"/>
      <c r="Q960" s="104"/>
      <c r="R960" s="103"/>
      <c r="S960" s="105"/>
      <c r="T960" s="106"/>
      <c r="U960" s="107"/>
      <c r="V960" s="107"/>
    </row>
    <row r="961" spans="2:22" s="88" customFormat="1" ht="12.75" x14ac:dyDescent="0.2">
      <c r="B961" s="89">
        <v>959</v>
      </c>
      <c r="C961" s="90"/>
      <c r="D961" s="91"/>
      <c r="E961" s="92"/>
      <c r="F961" s="90"/>
      <c r="G961" s="93"/>
      <c r="H961" s="92"/>
      <c r="I961" s="94"/>
      <c r="J961" s="100"/>
      <c r="K961" s="101"/>
      <c r="L961" s="101"/>
      <c r="M961" s="101"/>
      <c r="N961" s="102"/>
      <c r="O961" s="103"/>
      <c r="P961" s="101"/>
      <c r="Q961" s="104"/>
      <c r="R961" s="103"/>
      <c r="S961" s="105"/>
      <c r="T961" s="106"/>
      <c r="U961" s="107"/>
      <c r="V961" s="107"/>
    </row>
    <row r="962" spans="2:22" s="88" customFormat="1" ht="12.75" x14ac:dyDescent="0.2">
      <c r="B962" s="89">
        <v>960</v>
      </c>
      <c r="C962" s="90"/>
      <c r="D962" s="91"/>
      <c r="E962" s="92"/>
      <c r="F962" s="90"/>
      <c r="G962" s="93"/>
      <c r="H962" s="92"/>
      <c r="I962" s="94"/>
      <c r="J962" s="100"/>
      <c r="K962" s="101"/>
      <c r="L962" s="101"/>
      <c r="M962" s="101"/>
      <c r="N962" s="102"/>
      <c r="O962" s="103"/>
      <c r="P962" s="101"/>
      <c r="Q962" s="104"/>
      <c r="R962" s="103"/>
      <c r="S962" s="105"/>
      <c r="T962" s="106"/>
      <c r="U962" s="107"/>
      <c r="V962" s="107"/>
    </row>
    <row r="963" spans="2:22" s="88" customFormat="1" ht="12.75" x14ac:dyDescent="0.2">
      <c r="B963" s="89">
        <v>961</v>
      </c>
      <c r="C963" s="90"/>
      <c r="D963" s="91"/>
      <c r="E963" s="92"/>
      <c r="F963" s="90"/>
      <c r="G963" s="93"/>
      <c r="H963" s="92"/>
      <c r="I963" s="94"/>
      <c r="J963" s="100"/>
      <c r="K963" s="101"/>
      <c r="L963" s="101"/>
      <c r="M963" s="101"/>
      <c r="N963" s="102"/>
      <c r="O963" s="103"/>
      <c r="P963" s="101"/>
      <c r="Q963" s="104"/>
      <c r="R963" s="103"/>
      <c r="S963" s="105"/>
      <c r="T963" s="106"/>
      <c r="U963" s="107"/>
      <c r="V963" s="107"/>
    </row>
    <row r="964" spans="2:22" s="88" customFormat="1" ht="12.75" x14ac:dyDescent="0.2">
      <c r="B964" s="89">
        <v>962</v>
      </c>
      <c r="C964" s="90"/>
      <c r="D964" s="91"/>
      <c r="E964" s="92"/>
      <c r="F964" s="90"/>
      <c r="G964" s="93"/>
      <c r="H964" s="92"/>
      <c r="I964" s="94"/>
      <c r="J964" s="100"/>
      <c r="K964" s="101"/>
      <c r="L964" s="101"/>
      <c r="M964" s="101"/>
      <c r="N964" s="102"/>
      <c r="O964" s="103"/>
      <c r="P964" s="101"/>
      <c r="Q964" s="104"/>
      <c r="R964" s="103"/>
      <c r="S964" s="105"/>
      <c r="T964" s="106"/>
      <c r="U964" s="107"/>
      <c r="V964" s="107"/>
    </row>
    <row r="965" spans="2:22" s="88" customFormat="1" ht="12.75" x14ac:dyDescent="0.2">
      <c r="B965" s="89">
        <v>963</v>
      </c>
      <c r="C965" s="90"/>
      <c r="D965" s="91"/>
      <c r="E965" s="92"/>
      <c r="F965" s="90"/>
      <c r="G965" s="93"/>
      <c r="H965" s="92"/>
      <c r="I965" s="94"/>
      <c r="J965" s="100"/>
      <c r="K965" s="101"/>
      <c r="L965" s="101"/>
      <c r="M965" s="101"/>
      <c r="N965" s="102"/>
      <c r="O965" s="103"/>
      <c r="P965" s="101"/>
      <c r="Q965" s="104"/>
      <c r="R965" s="103"/>
      <c r="S965" s="105"/>
      <c r="T965" s="106"/>
      <c r="U965" s="107"/>
      <c r="V965" s="107"/>
    </row>
    <row r="966" spans="2:22" s="88" customFormat="1" ht="12.75" x14ac:dyDescent="0.2">
      <c r="B966" s="89">
        <v>964</v>
      </c>
      <c r="C966" s="90"/>
      <c r="D966" s="91"/>
      <c r="E966" s="92"/>
      <c r="F966" s="90"/>
      <c r="G966" s="93"/>
      <c r="H966" s="92"/>
      <c r="I966" s="94"/>
      <c r="J966" s="100"/>
      <c r="K966" s="101"/>
      <c r="L966" s="101"/>
      <c r="M966" s="101"/>
      <c r="N966" s="102"/>
      <c r="O966" s="103"/>
      <c r="P966" s="101"/>
      <c r="Q966" s="104"/>
      <c r="R966" s="103"/>
      <c r="S966" s="105"/>
      <c r="T966" s="106"/>
      <c r="U966" s="107"/>
      <c r="V966" s="107"/>
    </row>
    <row r="967" spans="2:22" s="88" customFormat="1" ht="12.75" x14ac:dyDescent="0.2">
      <c r="B967" s="89">
        <v>965</v>
      </c>
      <c r="C967" s="90"/>
      <c r="D967" s="91"/>
      <c r="E967" s="92"/>
      <c r="F967" s="90"/>
      <c r="G967" s="93"/>
      <c r="H967" s="92"/>
      <c r="I967" s="94"/>
      <c r="J967" s="100"/>
      <c r="K967" s="101"/>
      <c r="L967" s="101"/>
      <c r="M967" s="101"/>
      <c r="N967" s="102"/>
      <c r="O967" s="103"/>
      <c r="P967" s="101"/>
      <c r="Q967" s="104"/>
      <c r="R967" s="103"/>
      <c r="S967" s="105"/>
      <c r="T967" s="106"/>
      <c r="U967" s="107"/>
      <c r="V967" s="107"/>
    </row>
    <row r="968" spans="2:22" s="88" customFormat="1" ht="12.75" x14ac:dyDescent="0.2">
      <c r="B968" s="89">
        <v>966</v>
      </c>
      <c r="C968" s="90"/>
      <c r="D968" s="91"/>
      <c r="E968" s="92"/>
      <c r="F968" s="90"/>
      <c r="G968" s="93"/>
      <c r="H968" s="92"/>
      <c r="I968" s="94"/>
      <c r="J968" s="100"/>
      <c r="K968" s="101"/>
      <c r="L968" s="101"/>
      <c r="M968" s="101"/>
      <c r="N968" s="102"/>
      <c r="O968" s="103"/>
      <c r="P968" s="101"/>
      <c r="Q968" s="104"/>
      <c r="R968" s="103"/>
      <c r="S968" s="105"/>
      <c r="T968" s="106"/>
      <c r="U968" s="107"/>
      <c r="V968" s="107"/>
    </row>
    <row r="969" spans="2:22" s="88" customFormat="1" ht="12.75" x14ac:dyDescent="0.2">
      <c r="B969" s="89">
        <v>967</v>
      </c>
      <c r="C969" s="90"/>
      <c r="D969" s="91"/>
      <c r="E969" s="92"/>
      <c r="F969" s="90"/>
      <c r="G969" s="93"/>
      <c r="H969" s="92"/>
      <c r="I969" s="94"/>
      <c r="J969" s="100"/>
      <c r="K969" s="101"/>
      <c r="L969" s="101"/>
      <c r="M969" s="101"/>
      <c r="N969" s="102"/>
      <c r="O969" s="103"/>
      <c r="P969" s="101"/>
      <c r="Q969" s="104"/>
      <c r="R969" s="103"/>
      <c r="S969" s="105"/>
      <c r="T969" s="106"/>
      <c r="U969" s="107"/>
      <c r="V969" s="107"/>
    </row>
    <row r="970" spans="2:22" s="88" customFormat="1" ht="12.75" x14ac:dyDescent="0.2">
      <c r="B970" s="89">
        <v>968</v>
      </c>
      <c r="C970" s="90"/>
      <c r="D970" s="91"/>
      <c r="E970" s="92"/>
      <c r="F970" s="90"/>
      <c r="G970" s="93"/>
      <c r="H970" s="92"/>
      <c r="I970" s="94"/>
      <c r="J970" s="100"/>
      <c r="K970" s="101"/>
      <c r="L970" s="101"/>
      <c r="M970" s="101"/>
      <c r="N970" s="102"/>
      <c r="O970" s="103"/>
      <c r="P970" s="101"/>
      <c r="Q970" s="104"/>
      <c r="R970" s="103"/>
      <c r="S970" s="105"/>
      <c r="T970" s="106"/>
      <c r="U970" s="107"/>
      <c r="V970" s="107"/>
    </row>
    <row r="971" spans="2:22" s="88" customFormat="1" ht="12.75" x14ac:dyDescent="0.2">
      <c r="B971" s="89">
        <v>969</v>
      </c>
      <c r="C971" s="90"/>
      <c r="D971" s="91"/>
      <c r="E971" s="92"/>
      <c r="F971" s="90"/>
      <c r="G971" s="93"/>
      <c r="H971" s="92"/>
      <c r="I971" s="94"/>
      <c r="J971" s="100"/>
      <c r="K971" s="101"/>
      <c r="L971" s="101"/>
      <c r="M971" s="101"/>
      <c r="N971" s="102"/>
      <c r="O971" s="103"/>
      <c r="P971" s="101"/>
      <c r="Q971" s="104"/>
      <c r="R971" s="103"/>
      <c r="S971" s="105"/>
      <c r="T971" s="106"/>
      <c r="U971" s="107"/>
      <c r="V971" s="107"/>
    </row>
    <row r="972" spans="2:22" s="88" customFormat="1" ht="12.75" x14ac:dyDescent="0.2">
      <c r="B972" s="89">
        <v>970</v>
      </c>
      <c r="C972" s="90"/>
      <c r="D972" s="91"/>
      <c r="E972" s="92"/>
      <c r="F972" s="90"/>
      <c r="G972" s="93"/>
      <c r="H972" s="92"/>
      <c r="I972" s="94"/>
      <c r="J972" s="100"/>
      <c r="K972" s="101"/>
      <c r="L972" s="101"/>
      <c r="M972" s="101"/>
      <c r="N972" s="102"/>
      <c r="O972" s="103"/>
      <c r="P972" s="101"/>
      <c r="Q972" s="104"/>
      <c r="R972" s="103"/>
      <c r="S972" s="105"/>
      <c r="T972" s="106"/>
      <c r="U972" s="107"/>
      <c r="V972" s="107"/>
    </row>
    <row r="973" spans="2:22" s="88" customFormat="1" ht="12.75" x14ac:dyDescent="0.2">
      <c r="B973" s="89">
        <v>971</v>
      </c>
      <c r="C973" s="90"/>
      <c r="D973" s="91"/>
      <c r="E973" s="92"/>
      <c r="F973" s="90"/>
      <c r="G973" s="93"/>
      <c r="H973" s="92"/>
      <c r="I973" s="94"/>
      <c r="J973" s="100"/>
      <c r="K973" s="101"/>
      <c r="L973" s="101"/>
      <c r="M973" s="101"/>
      <c r="N973" s="102"/>
      <c r="O973" s="103"/>
      <c r="P973" s="101"/>
      <c r="Q973" s="104"/>
      <c r="R973" s="103"/>
      <c r="S973" s="105"/>
      <c r="T973" s="106"/>
      <c r="U973" s="107"/>
      <c r="V973" s="107"/>
    </row>
    <row r="974" spans="2:22" s="88" customFormat="1" ht="12.75" x14ac:dyDescent="0.2">
      <c r="B974" s="89">
        <v>972</v>
      </c>
      <c r="C974" s="90"/>
      <c r="D974" s="91"/>
      <c r="E974" s="92"/>
      <c r="F974" s="90"/>
      <c r="G974" s="93"/>
      <c r="H974" s="92"/>
      <c r="I974" s="94"/>
      <c r="J974" s="100"/>
      <c r="K974" s="101"/>
      <c r="L974" s="101"/>
      <c r="M974" s="101"/>
      <c r="N974" s="102"/>
      <c r="O974" s="103"/>
      <c r="P974" s="101"/>
      <c r="Q974" s="104"/>
      <c r="R974" s="103"/>
      <c r="S974" s="105"/>
      <c r="T974" s="106"/>
      <c r="U974" s="107"/>
      <c r="V974" s="107"/>
    </row>
    <row r="975" spans="2:22" s="88" customFormat="1" ht="12.75" x14ac:dyDescent="0.2">
      <c r="B975" s="89">
        <v>973</v>
      </c>
      <c r="C975" s="90"/>
      <c r="D975" s="91"/>
      <c r="E975" s="92"/>
      <c r="F975" s="90"/>
      <c r="G975" s="93"/>
      <c r="H975" s="92"/>
      <c r="I975" s="94"/>
      <c r="J975" s="100"/>
      <c r="K975" s="101"/>
      <c r="L975" s="101"/>
      <c r="M975" s="101"/>
      <c r="N975" s="102"/>
      <c r="O975" s="103"/>
      <c r="P975" s="101"/>
      <c r="Q975" s="104"/>
      <c r="R975" s="103"/>
      <c r="S975" s="105"/>
      <c r="T975" s="106"/>
      <c r="U975" s="107"/>
      <c r="V975" s="107"/>
    </row>
    <row r="976" spans="2:22" s="88" customFormat="1" ht="12.75" x14ac:dyDescent="0.2">
      <c r="B976" s="89">
        <v>974</v>
      </c>
      <c r="C976" s="90"/>
      <c r="D976" s="91"/>
      <c r="E976" s="92"/>
      <c r="F976" s="90"/>
      <c r="G976" s="93"/>
      <c r="H976" s="92"/>
      <c r="I976" s="94"/>
      <c r="J976" s="100"/>
      <c r="K976" s="101"/>
      <c r="L976" s="101"/>
      <c r="M976" s="101"/>
      <c r="N976" s="102"/>
      <c r="O976" s="103"/>
      <c r="P976" s="101"/>
      <c r="Q976" s="104"/>
      <c r="R976" s="103"/>
      <c r="S976" s="105"/>
      <c r="T976" s="106"/>
      <c r="U976" s="107"/>
      <c r="V976" s="107"/>
    </row>
    <row r="977" spans="2:22" s="88" customFormat="1" ht="12.75" x14ac:dyDescent="0.2">
      <c r="B977" s="89">
        <v>975</v>
      </c>
      <c r="C977" s="90"/>
      <c r="D977" s="91"/>
      <c r="E977" s="92"/>
      <c r="F977" s="90"/>
      <c r="G977" s="93"/>
      <c r="H977" s="92"/>
      <c r="I977" s="94"/>
      <c r="J977" s="100"/>
      <c r="K977" s="101"/>
      <c r="L977" s="101"/>
      <c r="M977" s="101"/>
      <c r="N977" s="102"/>
      <c r="O977" s="103"/>
      <c r="P977" s="101"/>
      <c r="Q977" s="104"/>
      <c r="R977" s="103"/>
      <c r="S977" s="105"/>
      <c r="T977" s="106"/>
      <c r="U977" s="107"/>
      <c r="V977" s="107"/>
    </row>
    <row r="978" spans="2:22" s="88" customFormat="1" ht="12.75" x14ac:dyDescent="0.2">
      <c r="B978" s="89">
        <v>976</v>
      </c>
      <c r="C978" s="90"/>
      <c r="D978" s="91"/>
      <c r="E978" s="92"/>
      <c r="F978" s="90"/>
      <c r="G978" s="93"/>
      <c r="H978" s="92"/>
      <c r="I978" s="94"/>
      <c r="J978" s="100"/>
      <c r="K978" s="101"/>
      <c r="L978" s="101"/>
      <c r="M978" s="101"/>
      <c r="N978" s="102"/>
      <c r="O978" s="103"/>
      <c r="P978" s="101"/>
      <c r="Q978" s="104"/>
      <c r="R978" s="103"/>
      <c r="S978" s="105"/>
      <c r="T978" s="106"/>
      <c r="U978" s="107"/>
      <c r="V978" s="107"/>
    </row>
    <row r="979" spans="2:22" s="88" customFormat="1" ht="12.75" x14ac:dyDescent="0.2">
      <c r="B979" s="89">
        <v>977</v>
      </c>
      <c r="C979" s="90"/>
      <c r="D979" s="91"/>
      <c r="E979" s="92"/>
      <c r="F979" s="90"/>
      <c r="G979" s="93"/>
      <c r="H979" s="92"/>
      <c r="I979" s="94"/>
      <c r="J979" s="100"/>
      <c r="K979" s="101"/>
      <c r="L979" s="101"/>
      <c r="M979" s="101"/>
      <c r="N979" s="102"/>
      <c r="O979" s="103"/>
      <c r="P979" s="101"/>
      <c r="Q979" s="104"/>
      <c r="R979" s="103"/>
      <c r="S979" s="105"/>
      <c r="T979" s="106"/>
      <c r="U979" s="107"/>
      <c r="V979" s="107"/>
    </row>
    <row r="980" spans="2:22" s="88" customFormat="1" ht="12.75" x14ac:dyDescent="0.2">
      <c r="B980" s="89">
        <v>978</v>
      </c>
      <c r="C980" s="90"/>
      <c r="D980" s="91"/>
      <c r="E980" s="92"/>
      <c r="F980" s="90"/>
      <c r="G980" s="93"/>
      <c r="H980" s="92"/>
      <c r="I980" s="94"/>
      <c r="J980" s="100"/>
      <c r="K980" s="101"/>
      <c r="L980" s="101"/>
      <c r="M980" s="101"/>
      <c r="N980" s="102"/>
      <c r="O980" s="103"/>
      <c r="P980" s="101"/>
      <c r="Q980" s="104"/>
      <c r="R980" s="103"/>
      <c r="S980" s="105"/>
      <c r="T980" s="106"/>
      <c r="U980" s="107"/>
      <c r="V980" s="107"/>
    </row>
    <row r="981" spans="2:22" s="88" customFormat="1" ht="12.75" x14ac:dyDescent="0.2">
      <c r="B981" s="89">
        <v>979</v>
      </c>
      <c r="C981" s="90"/>
      <c r="D981" s="91"/>
      <c r="E981" s="92"/>
      <c r="F981" s="90"/>
      <c r="G981" s="93"/>
      <c r="H981" s="92"/>
      <c r="I981" s="94"/>
      <c r="J981" s="100"/>
      <c r="K981" s="101"/>
      <c r="L981" s="101"/>
      <c r="M981" s="101"/>
      <c r="N981" s="102"/>
      <c r="O981" s="103"/>
      <c r="P981" s="101"/>
      <c r="Q981" s="104"/>
      <c r="R981" s="103"/>
      <c r="S981" s="105"/>
      <c r="T981" s="106"/>
      <c r="U981" s="107"/>
      <c r="V981" s="107"/>
    </row>
    <row r="982" spans="2:22" s="88" customFormat="1" ht="12.75" x14ac:dyDescent="0.2">
      <c r="B982" s="89">
        <v>980</v>
      </c>
      <c r="C982" s="90"/>
      <c r="D982" s="91"/>
      <c r="E982" s="92"/>
      <c r="F982" s="90"/>
      <c r="G982" s="93"/>
      <c r="H982" s="92"/>
      <c r="I982" s="94"/>
      <c r="J982" s="100"/>
      <c r="K982" s="101"/>
      <c r="L982" s="101"/>
      <c r="M982" s="101"/>
      <c r="N982" s="102"/>
      <c r="O982" s="103"/>
      <c r="P982" s="101"/>
      <c r="Q982" s="104"/>
      <c r="R982" s="103"/>
      <c r="S982" s="105"/>
      <c r="T982" s="106"/>
      <c r="U982" s="107"/>
      <c r="V982" s="107"/>
    </row>
    <row r="983" spans="2:22" s="88" customFormat="1" ht="12.75" x14ac:dyDescent="0.2">
      <c r="B983" s="89">
        <v>981</v>
      </c>
      <c r="C983" s="90"/>
      <c r="D983" s="91"/>
      <c r="E983" s="92"/>
      <c r="F983" s="90"/>
      <c r="G983" s="93"/>
      <c r="H983" s="92"/>
      <c r="I983" s="94"/>
      <c r="J983" s="100"/>
      <c r="K983" s="101"/>
      <c r="L983" s="101"/>
      <c r="M983" s="101"/>
      <c r="N983" s="102"/>
      <c r="O983" s="103"/>
      <c r="P983" s="101"/>
      <c r="Q983" s="104"/>
      <c r="R983" s="103"/>
      <c r="S983" s="105"/>
      <c r="T983" s="106"/>
      <c r="U983" s="107"/>
      <c r="V983" s="107"/>
    </row>
    <row r="984" spans="2:22" s="88" customFormat="1" ht="12.75" x14ac:dyDescent="0.2">
      <c r="B984" s="89">
        <v>982</v>
      </c>
      <c r="C984" s="90"/>
      <c r="D984" s="91"/>
      <c r="E984" s="92"/>
      <c r="F984" s="90"/>
      <c r="G984" s="93"/>
      <c r="H984" s="92"/>
      <c r="I984" s="94"/>
      <c r="J984" s="100"/>
      <c r="K984" s="101"/>
      <c r="L984" s="101"/>
      <c r="M984" s="101"/>
      <c r="N984" s="102"/>
      <c r="O984" s="103"/>
      <c r="P984" s="101"/>
      <c r="Q984" s="104"/>
      <c r="R984" s="103"/>
      <c r="S984" s="105"/>
      <c r="T984" s="106"/>
      <c r="U984" s="107"/>
      <c r="V984" s="107"/>
    </row>
    <row r="985" spans="2:22" s="88" customFormat="1" ht="12.75" x14ac:dyDescent="0.2">
      <c r="B985" s="89">
        <v>983</v>
      </c>
      <c r="C985" s="90"/>
      <c r="D985" s="91"/>
      <c r="E985" s="92"/>
      <c r="F985" s="90"/>
      <c r="G985" s="93"/>
      <c r="H985" s="92"/>
      <c r="I985" s="94"/>
      <c r="J985" s="100"/>
      <c r="K985" s="101"/>
      <c r="L985" s="101"/>
      <c r="M985" s="101"/>
      <c r="N985" s="102"/>
      <c r="O985" s="103"/>
      <c r="P985" s="101"/>
      <c r="Q985" s="104"/>
      <c r="R985" s="103"/>
      <c r="S985" s="105"/>
      <c r="T985" s="106"/>
      <c r="U985" s="107"/>
      <c r="V985" s="107"/>
    </row>
    <row r="986" spans="2:22" s="88" customFormat="1" ht="12.75" x14ac:dyDescent="0.2">
      <c r="B986" s="89">
        <v>984</v>
      </c>
      <c r="C986" s="90"/>
      <c r="D986" s="91"/>
      <c r="E986" s="92"/>
      <c r="F986" s="90"/>
      <c r="G986" s="93"/>
      <c r="H986" s="92"/>
      <c r="I986" s="94"/>
      <c r="J986" s="100"/>
      <c r="K986" s="101"/>
      <c r="L986" s="101"/>
      <c r="M986" s="101"/>
      <c r="N986" s="102"/>
      <c r="O986" s="103"/>
      <c r="P986" s="101"/>
      <c r="Q986" s="104"/>
      <c r="R986" s="103"/>
      <c r="S986" s="105"/>
      <c r="T986" s="106"/>
      <c r="U986" s="107"/>
      <c r="V986" s="107"/>
    </row>
    <row r="987" spans="2:22" s="88" customFormat="1" ht="12.75" x14ac:dyDescent="0.2">
      <c r="B987" s="89">
        <v>985</v>
      </c>
      <c r="C987" s="90"/>
      <c r="D987" s="91"/>
      <c r="E987" s="92"/>
      <c r="F987" s="90"/>
      <c r="G987" s="93"/>
      <c r="H987" s="92"/>
      <c r="I987" s="94"/>
      <c r="J987" s="100"/>
      <c r="K987" s="101"/>
      <c r="L987" s="101"/>
      <c r="M987" s="101"/>
      <c r="N987" s="102"/>
      <c r="O987" s="103"/>
      <c r="P987" s="101"/>
      <c r="Q987" s="104"/>
      <c r="R987" s="103"/>
      <c r="S987" s="105"/>
      <c r="T987" s="106"/>
      <c r="U987" s="107"/>
      <c r="V987" s="107"/>
    </row>
    <row r="988" spans="2:22" s="88" customFormat="1" ht="12.75" x14ac:dyDescent="0.2">
      <c r="B988" s="89">
        <v>986</v>
      </c>
      <c r="C988" s="90"/>
      <c r="D988" s="91"/>
      <c r="E988" s="92"/>
      <c r="F988" s="90"/>
      <c r="G988" s="93"/>
      <c r="H988" s="92"/>
      <c r="I988" s="94"/>
      <c r="J988" s="100"/>
      <c r="K988" s="101"/>
      <c r="L988" s="101"/>
      <c r="M988" s="101"/>
      <c r="N988" s="102"/>
      <c r="O988" s="103"/>
      <c r="P988" s="101"/>
      <c r="Q988" s="104"/>
      <c r="R988" s="103"/>
      <c r="S988" s="105"/>
      <c r="T988" s="106"/>
      <c r="U988" s="107"/>
      <c r="V988" s="107"/>
    </row>
    <row r="989" spans="2:22" s="88" customFormat="1" ht="12.75" x14ac:dyDescent="0.2">
      <c r="B989" s="89">
        <v>987</v>
      </c>
      <c r="C989" s="90"/>
      <c r="D989" s="91"/>
      <c r="E989" s="92"/>
      <c r="F989" s="90"/>
      <c r="G989" s="93"/>
      <c r="H989" s="92"/>
      <c r="I989" s="94"/>
      <c r="J989" s="100"/>
      <c r="K989" s="101"/>
      <c r="L989" s="101"/>
      <c r="M989" s="101"/>
      <c r="N989" s="102"/>
      <c r="O989" s="103"/>
      <c r="P989" s="101"/>
      <c r="Q989" s="104"/>
      <c r="R989" s="103"/>
      <c r="S989" s="105"/>
      <c r="T989" s="106"/>
      <c r="U989" s="107"/>
      <c r="V989" s="107"/>
    </row>
    <row r="990" spans="2:22" s="88" customFormat="1" ht="12.75" x14ac:dyDescent="0.2">
      <c r="B990" s="89">
        <v>988</v>
      </c>
      <c r="C990" s="90"/>
      <c r="D990" s="91"/>
      <c r="E990" s="92"/>
      <c r="F990" s="90"/>
      <c r="G990" s="93"/>
      <c r="H990" s="92"/>
      <c r="I990" s="94"/>
      <c r="J990" s="100"/>
      <c r="K990" s="101"/>
      <c r="L990" s="101"/>
      <c r="M990" s="101"/>
      <c r="N990" s="102"/>
      <c r="O990" s="103"/>
      <c r="P990" s="101"/>
      <c r="Q990" s="104"/>
      <c r="R990" s="103"/>
      <c r="S990" s="105"/>
      <c r="T990" s="106"/>
      <c r="U990" s="107"/>
      <c r="V990" s="107"/>
    </row>
    <row r="991" spans="2:22" s="88" customFormat="1" ht="12.75" x14ac:dyDescent="0.2">
      <c r="B991" s="89">
        <v>989</v>
      </c>
      <c r="C991" s="90"/>
      <c r="D991" s="91"/>
      <c r="E991" s="92"/>
      <c r="F991" s="90"/>
      <c r="G991" s="93"/>
      <c r="H991" s="92"/>
      <c r="I991" s="94"/>
      <c r="J991" s="100"/>
      <c r="K991" s="101"/>
      <c r="L991" s="101"/>
      <c r="M991" s="101"/>
      <c r="N991" s="102"/>
      <c r="O991" s="103"/>
      <c r="P991" s="101"/>
      <c r="Q991" s="104"/>
      <c r="R991" s="103"/>
      <c r="S991" s="105"/>
      <c r="T991" s="106"/>
      <c r="U991" s="107"/>
      <c r="V991" s="107"/>
    </row>
    <row r="992" spans="2:22" s="88" customFormat="1" ht="12.75" x14ac:dyDescent="0.2">
      <c r="B992" s="89">
        <v>990</v>
      </c>
      <c r="C992" s="90"/>
      <c r="D992" s="91"/>
      <c r="E992" s="92"/>
      <c r="F992" s="90"/>
      <c r="G992" s="93"/>
      <c r="H992" s="92"/>
      <c r="I992" s="94"/>
      <c r="J992" s="100"/>
      <c r="K992" s="101"/>
      <c r="L992" s="101"/>
      <c r="M992" s="101"/>
      <c r="N992" s="102"/>
      <c r="O992" s="103"/>
      <c r="P992" s="101"/>
      <c r="Q992" s="104"/>
      <c r="R992" s="103"/>
      <c r="S992" s="105"/>
      <c r="T992" s="106"/>
      <c r="U992" s="107"/>
      <c r="V992" s="107"/>
    </row>
    <row r="993" spans="2:22" s="88" customFormat="1" ht="12.75" x14ac:dyDescent="0.2">
      <c r="B993" s="89">
        <v>991</v>
      </c>
      <c r="C993" s="90"/>
      <c r="D993" s="91"/>
      <c r="E993" s="92"/>
      <c r="F993" s="90"/>
      <c r="G993" s="93"/>
      <c r="H993" s="92"/>
      <c r="I993" s="94"/>
      <c r="J993" s="100"/>
      <c r="K993" s="101"/>
      <c r="L993" s="101"/>
      <c r="M993" s="101"/>
      <c r="N993" s="102"/>
      <c r="O993" s="103"/>
      <c r="P993" s="101"/>
      <c r="Q993" s="104"/>
      <c r="R993" s="103"/>
      <c r="S993" s="105"/>
      <c r="T993" s="106"/>
      <c r="U993" s="107"/>
      <c r="V993" s="107"/>
    </row>
    <row r="994" spans="2:22" s="88" customFormat="1" ht="12.75" x14ac:dyDescent="0.2">
      <c r="B994" s="89">
        <v>992</v>
      </c>
      <c r="C994" s="90"/>
      <c r="D994" s="91"/>
      <c r="E994" s="92"/>
      <c r="F994" s="90"/>
      <c r="G994" s="93"/>
      <c r="H994" s="92"/>
      <c r="I994" s="94"/>
      <c r="J994" s="100"/>
      <c r="K994" s="101"/>
      <c r="L994" s="101"/>
      <c r="M994" s="101"/>
      <c r="N994" s="102"/>
      <c r="O994" s="103"/>
      <c r="P994" s="101"/>
      <c r="Q994" s="104"/>
      <c r="R994" s="103"/>
      <c r="S994" s="105"/>
      <c r="T994" s="106"/>
      <c r="U994" s="107"/>
      <c r="V994" s="107"/>
    </row>
    <row r="995" spans="2:22" s="88" customFormat="1" ht="12.75" x14ac:dyDescent="0.2">
      <c r="B995" s="89">
        <v>993</v>
      </c>
      <c r="C995" s="90"/>
      <c r="D995" s="91"/>
      <c r="E995" s="92"/>
      <c r="F995" s="90"/>
      <c r="G995" s="93"/>
      <c r="H995" s="92"/>
      <c r="I995" s="94"/>
      <c r="J995" s="100"/>
      <c r="K995" s="101"/>
      <c r="L995" s="101"/>
      <c r="M995" s="101"/>
      <c r="N995" s="102"/>
      <c r="O995" s="103"/>
      <c r="P995" s="101"/>
      <c r="Q995" s="104"/>
      <c r="R995" s="103"/>
      <c r="S995" s="105"/>
      <c r="T995" s="106"/>
      <c r="U995" s="107"/>
      <c r="V995" s="107"/>
    </row>
    <row r="996" spans="2:22" s="88" customFormat="1" ht="12.75" x14ac:dyDescent="0.2">
      <c r="B996" s="89">
        <v>994</v>
      </c>
      <c r="C996" s="90"/>
      <c r="D996" s="91"/>
      <c r="E996" s="92"/>
      <c r="F996" s="90"/>
      <c r="G996" s="93"/>
      <c r="H996" s="92"/>
      <c r="I996" s="94"/>
      <c r="J996" s="100"/>
      <c r="K996" s="101"/>
      <c r="L996" s="101"/>
      <c r="M996" s="101"/>
      <c r="N996" s="102"/>
      <c r="O996" s="103"/>
      <c r="P996" s="101"/>
      <c r="Q996" s="104"/>
      <c r="R996" s="103"/>
      <c r="S996" s="105"/>
      <c r="T996" s="106"/>
      <c r="U996" s="107"/>
      <c r="V996" s="107"/>
    </row>
    <row r="997" spans="2:22" s="88" customFormat="1" ht="12.75" x14ac:dyDescent="0.2">
      <c r="B997" s="89">
        <v>995</v>
      </c>
      <c r="C997" s="90"/>
      <c r="D997" s="91"/>
      <c r="E997" s="92"/>
      <c r="F997" s="90"/>
      <c r="G997" s="93"/>
      <c r="H997" s="92"/>
      <c r="I997" s="94"/>
      <c r="J997" s="100"/>
      <c r="K997" s="101"/>
      <c r="L997" s="101"/>
      <c r="M997" s="101"/>
      <c r="N997" s="102"/>
      <c r="O997" s="103"/>
      <c r="P997" s="101"/>
      <c r="Q997" s="104"/>
      <c r="R997" s="103"/>
      <c r="S997" s="105"/>
      <c r="T997" s="106"/>
      <c r="U997" s="107"/>
      <c r="V997" s="107"/>
    </row>
    <row r="998" spans="2:22" s="88" customFormat="1" ht="12.75" x14ac:dyDescent="0.2">
      <c r="B998" s="89">
        <v>996</v>
      </c>
      <c r="C998" s="90"/>
      <c r="D998" s="91"/>
      <c r="E998" s="92"/>
      <c r="F998" s="90"/>
      <c r="G998" s="93"/>
      <c r="H998" s="92"/>
      <c r="I998" s="94"/>
      <c r="J998" s="100"/>
      <c r="K998" s="101"/>
      <c r="L998" s="101"/>
      <c r="M998" s="101"/>
      <c r="N998" s="102"/>
      <c r="O998" s="103"/>
      <c r="P998" s="101"/>
      <c r="Q998" s="104"/>
      <c r="R998" s="103"/>
      <c r="S998" s="105"/>
      <c r="T998" s="106"/>
      <c r="U998" s="107"/>
      <c r="V998" s="107"/>
    </row>
    <row r="999" spans="2:22" s="88" customFormat="1" ht="12.75" x14ac:dyDescent="0.2">
      <c r="B999" s="89">
        <v>997</v>
      </c>
      <c r="C999" s="90"/>
      <c r="D999" s="91"/>
      <c r="E999" s="92"/>
      <c r="F999" s="90"/>
      <c r="G999" s="93"/>
      <c r="H999" s="92"/>
      <c r="I999" s="94"/>
      <c r="J999" s="100"/>
      <c r="K999" s="101"/>
      <c r="L999" s="101"/>
      <c r="M999" s="101"/>
      <c r="N999" s="102"/>
      <c r="O999" s="103"/>
      <c r="P999" s="101"/>
      <c r="Q999" s="104"/>
      <c r="R999" s="103"/>
      <c r="S999" s="105"/>
      <c r="T999" s="106"/>
      <c r="U999" s="107"/>
      <c r="V999" s="107"/>
    </row>
    <row r="1000" spans="2:22" s="88" customFormat="1" ht="12.75" x14ac:dyDescent="0.2">
      <c r="B1000" s="89">
        <v>998</v>
      </c>
      <c r="C1000" s="90"/>
      <c r="D1000" s="91"/>
      <c r="E1000" s="92"/>
      <c r="F1000" s="90"/>
      <c r="G1000" s="93"/>
      <c r="H1000" s="92"/>
      <c r="I1000" s="94"/>
      <c r="J1000" s="100"/>
      <c r="K1000" s="101"/>
      <c r="L1000" s="101"/>
      <c r="M1000" s="101"/>
      <c r="N1000" s="102"/>
      <c r="O1000" s="103"/>
      <c r="P1000" s="101"/>
      <c r="Q1000" s="104"/>
      <c r="R1000" s="103"/>
      <c r="S1000" s="105"/>
      <c r="T1000" s="106"/>
      <c r="U1000" s="107"/>
      <c r="V1000" s="107"/>
    </row>
    <row r="1001" spans="2:22" s="88" customFormat="1" ht="12.75" x14ac:dyDescent="0.2">
      <c r="B1001" s="89">
        <v>999</v>
      </c>
      <c r="C1001" s="90"/>
      <c r="D1001" s="91"/>
      <c r="E1001" s="92"/>
      <c r="F1001" s="90"/>
      <c r="G1001" s="93"/>
      <c r="H1001" s="92"/>
      <c r="I1001" s="94"/>
      <c r="J1001" s="100"/>
      <c r="K1001" s="101"/>
      <c r="L1001" s="101"/>
      <c r="M1001" s="101"/>
      <c r="N1001" s="102"/>
      <c r="O1001" s="103"/>
      <c r="P1001" s="101"/>
      <c r="Q1001" s="104"/>
      <c r="R1001" s="103"/>
      <c r="S1001" s="105"/>
      <c r="T1001" s="106"/>
      <c r="U1001" s="107"/>
      <c r="V1001" s="107"/>
    </row>
    <row r="1002" spans="2:22" s="88" customFormat="1" ht="12.75" x14ac:dyDescent="0.2">
      <c r="B1002" s="89">
        <v>1000</v>
      </c>
      <c r="C1002" s="90"/>
      <c r="D1002" s="91"/>
      <c r="E1002" s="92"/>
      <c r="F1002" s="90"/>
      <c r="G1002" s="93"/>
      <c r="H1002" s="92"/>
      <c r="I1002" s="94"/>
      <c r="J1002" s="100"/>
      <c r="K1002" s="101"/>
      <c r="L1002" s="101"/>
      <c r="M1002" s="101"/>
      <c r="N1002" s="102"/>
      <c r="O1002" s="103"/>
      <c r="P1002" s="101"/>
      <c r="Q1002" s="104"/>
      <c r="R1002" s="103"/>
      <c r="S1002" s="105"/>
      <c r="T1002" s="106"/>
      <c r="U1002" s="107"/>
      <c r="V1002" s="107"/>
    </row>
    <row r="1003" spans="2:22" s="88" customFormat="1" ht="12.75" x14ac:dyDescent="0.2">
      <c r="B1003" s="89">
        <v>1001</v>
      </c>
      <c r="C1003" s="90"/>
      <c r="D1003" s="91"/>
      <c r="E1003" s="92"/>
      <c r="F1003" s="90"/>
      <c r="G1003" s="93"/>
      <c r="H1003" s="92"/>
      <c r="I1003" s="94"/>
      <c r="J1003" s="100"/>
      <c r="K1003" s="101"/>
      <c r="L1003" s="101"/>
      <c r="M1003" s="101"/>
      <c r="N1003" s="102"/>
      <c r="O1003" s="103"/>
      <c r="P1003" s="101"/>
      <c r="Q1003" s="104"/>
      <c r="R1003" s="103"/>
      <c r="S1003" s="105"/>
      <c r="T1003" s="106"/>
      <c r="U1003" s="107"/>
      <c r="V1003" s="107"/>
    </row>
    <row r="1004" spans="2:22" s="88" customFormat="1" ht="12.75" x14ac:dyDescent="0.2">
      <c r="B1004" s="89">
        <v>1002</v>
      </c>
      <c r="C1004" s="90"/>
      <c r="D1004" s="91"/>
      <c r="E1004" s="92"/>
      <c r="F1004" s="90"/>
      <c r="G1004" s="93"/>
      <c r="H1004" s="92"/>
      <c r="I1004" s="94"/>
      <c r="J1004" s="100"/>
      <c r="K1004" s="101"/>
      <c r="L1004" s="101"/>
      <c r="M1004" s="101"/>
      <c r="N1004" s="102"/>
      <c r="O1004" s="103"/>
      <c r="P1004" s="101"/>
      <c r="Q1004" s="104"/>
      <c r="R1004" s="103"/>
      <c r="S1004" s="105"/>
      <c r="T1004" s="106"/>
      <c r="U1004" s="107"/>
      <c r="V1004" s="107"/>
    </row>
    <row r="1005" spans="2:22" s="88" customFormat="1" ht="12.75" x14ac:dyDescent="0.2">
      <c r="B1005" s="89">
        <v>1003</v>
      </c>
      <c r="C1005" s="90"/>
      <c r="D1005" s="91"/>
      <c r="E1005" s="92"/>
      <c r="F1005" s="90"/>
      <c r="G1005" s="93"/>
      <c r="H1005" s="92"/>
      <c r="I1005" s="94"/>
      <c r="J1005" s="100"/>
      <c r="K1005" s="101"/>
      <c r="L1005" s="101"/>
      <c r="M1005" s="101"/>
      <c r="N1005" s="102"/>
      <c r="O1005" s="103"/>
      <c r="P1005" s="101"/>
      <c r="Q1005" s="104"/>
      <c r="R1005" s="103"/>
      <c r="S1005" s="105"/>
      <c r="T1005" s="106"/>
      <c r="U1005" s="107"/>
      <c r="V1005" s="107"/>
    </row>
    <row r="1006" spans="2:22" s="88" customFormat="1" ht="12.75" x14ac:dyDescent="0.2">
      <c r="B1006" s="89">
        <v>1004</v>
      </c>
      <c r="C1006" s="90"/>
      <c r="D1006" s="91"/>
      <c r="E1006" s="92"/>
      <c r="F1006" s="90"/>
      <c r="G1006" s="93"/>
      <c r="H1006" s="92"/>
      <c r="I1006" s="94"/>
      <c r="J1006" s="100"/>
      <c r="K1006" s="101"/>
      <c r="L1006" s="101"/>
      <c r="M1006" s="101"/>
      <c r="N1006" s="102"/>
      <c r="O1006" s="103"/>
      <c r="P1006" s="101"/>
      <c r="Q1006" s="104"/>
      <c r="R1006" s="103"/>
      <c r="S1006" s="105"/>
      <c r="T1006" s="106"/>
      <c r="U1006" s="107"/>
      <c r="V1006" s="107"/>
    </row>
    <row r="1007" spans="2:22" s="88" customFormat="1" ht="12.75" x14ac:dyDescent="0.2">
      <c r="B1007" s="89">
        <v>1005</v>
      </c>
      <c r="C1007" s="90"/>
      <c r="D1007" s="91"/>
      <c r="E1007" s="92"/>
      <c r="F1007" s="90"/>
      <c r="G1007" s="93"/>
      <c r="H1007" s="92"/>
      <c r="I1007" s="94"/>
      <c r="J1007" s="100"/>
      <c r="K1007" s="101"/>
      <c r="L1007" s="101"/>
      <c r="M1007" s="101"/>
      <c r="N1007" s="102"/>
      <c r="O1007" s="103"/>
      <c r="P1007" s="101"/>
      <c r="Q1007" s="104"/>
      <c r="R1007" s="103"/>
      <c r="S1007" s="105"/>
      <c r="T1007" s="106"/>
      <c r="U1007" s="107"/>
      <c r="V1007" s="107"/>
    </row>
    <row r="1008" spans="2:22" s="88" customFormat="1" ht="12.75" x14ac:dyDescent="0.2">
      <c r="B1008" s="89">
        <v>1006</v>
      </c>
      <c r="C1008" s="90"/>
      <c r="D1008" s="91"/>
      <c r="E1008" s="92"/>
      <c r="F1008" s="90"/>
      <c r="G1008" s="93"/>
      <c r="H1008" s="92"/>
      <c r="I1008" s="94"/>
      <c r="J1008" s="100"/>
      <c r="K1008" s="101"/>
      <c r="L1008" s="101"/>
      <c r="M1008" s="101"/>
      <c r="N1008" s="102"/>
      <c r="O1008" s="103"/>
      <c r="P1008" s="101"/>
      <c r="Q1008" s="104"/>
      <c r="R1008" s="103"/>
      <c r="S1008" s="105"/>
      <c r="T1008" s="106"/>
      <c r="U1008" s="107"/>
      <c r="V1008" s="107"/>
    </row>
    <row r="1009" spans="2:22" s="88" customFormat="1" ht="12.75" x14ac:dyDescent="0.2">
      <c r="B1009" s="89">
        <v>1007</v>
      </c>
      <c r="C1009" s="90"/>
      <c r="D1009" s="91"/>
      <c r="E1009" s="92"/>
      <c r="F1009" s="90"/>
      <c r="G1009" s="93"/>
      <c r="H1009" s="92"/>
      <c r="I1009" s="94"/>
      <c r="J1009" s="100"/>
      <c r="K1009" s="101"/>
      <c r="L1009" s="101"/>
      <c r="M1009" s="101"/>
      <c r="N1009" s="102"/>
      <c r="O1009" s="103"/>
      <c r="P1009" s="101"/>
      <c r="Q1009" s="104"/>
      <c r="R1009" s="103"/>
      <c r="S1009" s="105"/>
      <c r="T1009" s="106"/>
      <c r="U1009" s="107"/>
      <c r="V1009" s="107"/>
    </row>
    <row r="1010" spans="2:22" s="88" customFormat="1" ht="12.75" x14ac:dyDescent="0.2">
      <c r="B1010" s="89">
        <v>1008</v>
      </c>
      <c r="C1010" s="90"/>
      <c r="D1010" s="91"/>
      <c r="E1010" s="92"/>
      <c r="F1010" s="90"/>
      <c r="G1010" s="93"/>
      <c r="H1010" s="92"/>
      <c r="I1010" s="94"/>
      <c r="J1010" s="100"/>
      <c r="K1010" s="101"/>
      <c r="L1010" s="101"/>
      <c r="M1010" s="101"/>
      <c r="N1010" s="102"/>
      <c r="O1010" s="103"/>
      <c r="P1010" s="101"/>
      <c r="Q1010" s="104"/>
      <c r="R1010" s="103"/>
      <c r="S1010" s="105"/>
      <c r="T1010" s="106"/>
      <c r="U1010" s="107"/>
      <c r="V1010" s="107"/>
    </row>
    <row r="1011" spans="2:22" s="88" customFormat="1" ht="12.75" x14ac:dyDescent="0.2">
      <c r="B1011" s="89">
        <v>1009</v>
      </c>
      <c r="C1011" s="90"/>
      <c r="D1011" s="91"/>
      <c r="E1011" s="92"/>
      <c r="F1011" s="90"/>
      <c r="G1011" s="93"/>
      <c r="H1011" s="92"/>
      <c r="I1011" s="94"/>
      <c r="J1011" s="100"/>
      <c r="K1011" s="101"/>
      <c r="L1011" s="101"/>
      <c r="M1011" s="101"/>
      <c r="N1011" s="102"/>
      <c r="O1011" s="103"/>
      <c r="P1011" s="101"/>
      <c r="Q1011" s="104"/>
      <c r="R1011" s="103"/>
      <c r="S1011" s="105"/>
      <c r="T1011" s="106"/>
      <c r="U1011" s="107"/>
      <c r="V1011" s="107"/>
    </row>
    <row r="1012" spans="2:22" s="88" customFormat="1" ht="12.75" x14ac:dyDescent="0.2">
      <c r="B1012" s="89">
        <v>1010</v>
      </c>
      <c r="C1012" s="90"/>
      <c r="D1012" s="91"/>
      <c r="E1012" s="92"/>
      <c r="F1012" s="90"/>
      <c r="G1012" s="93"/>
      <c r="H1012" s="92"/>
      <c r="I1012" s="94"/>
      <c r="J1012" s="100"/>
      <c r="K1012" s="101"/>
      <c r="L1012" s="101"/>
      <c r="M1012" s="101"/>
      <c r="N1012" s="102"/>
      <c r="O1012" s="103"/>
      <c r="P1012" s="101"/>
      <c r="Q1012" s="104"/>
      <c r="R1012" s="103"/>
      <c r="S1012" s="105"/>
      <c r="T1012" s="106"/>
      <c r="U1012" s="107"/>
      <c r="V1012" s="107"/>
    </row>
    <row r="1013" spans="2:22" s="88" customFormat="1" ht="12.75" x14ac:dyDescent="0.2">
      <c r="B1013" s="89">
        <v>1011</v>
      </c>
      <c r="C1013" s="90"/>
      <c r="D1013" s="91"/>
      <c r="E1013" s="92"/>
      <c r="F1013" s="90"/>
      <c r="G1013" s="93"/>
      <c r="H1013" s="92"/>
      <c r="I1013" s="94"/>
      <c r="J1013" s="100"/>
      <c r="K1013" s="101"/>
      <c r="L1013" s="101"/>
      <c r="M1013" s="101"/>
      <c r="N1013" s="102"/>
      <c r="O1013" s="103"/>
      <c r="P1013" s="101"/>
      <c r="Q1013" s="104"/>
      <c r="R1013" s="103"/>
      <c r="S1013" s="105"/>
      <c r="T1013" s="106"/>
      <c r="U1013" s="107"/>
      <c r="V1013" s="107"/>
    </row>
    <row r="1014" spans="2:22" s="88" customFormat="1" ht="12.75" x14ac:dyDescent="0.2">
      <c r="B1014" s="89">
        <v>1012</v>
      </c>
      <c r="C1014" s="90"/>
      <c r="D1014" s="91"/>
      <c r="E1014" s="92"/>
      <c r="F1014" s="90"/>
      <c r="G1014" s="93"/>
      <c r="H1014" s="92"/>
      <c r="I1014" s="94"/>
      <c r="J1014" s="100"/>
      <c r="K1014" s="101"/>
      <c r="L1014" s="101"/>
      <c r="M1014" s="101"/>
      <c r="N1014" s="102"/>
      <c r="O1014" s="103"/>
      <c r="P1014" s="101"/>
      <c r="Q1014" s="104"/>
      <c r="R1014" s="103"/>
      <c r="S1014" s="105"/>
      <c r="T1014" s="106"/>
      <c r="U1014" s="107"/>
      <c r="V1014" s="107"/>
    </row>
    <row r="1015" spans="2:22" s="88" customFormat="1" ht="12.75" x14ac:dyDescent="0.2">
      <c r="B1015" s="89">
        <v>1013</v>
      </c>
      <c r="C1015" s="90"/>
      <c r="D1015" s="91"/>
      <c r="E1015" s="92"/>
      <c r="F1015" s="90"/>
      <c r="G1015" s="93"/>
      <c r="H1015" s="92"/>
      <c r="I1015" s="94"/>
      <c r="J1015" s="100"/>
      <c r="K1015" s="101"/>
      <c r="L1015" s="101"/>
      <c r="M1015" s="101"/>
      <c r="N1015" s="102"/>
      <c r="O1015" s="103"/>
      <c r="P1015" s="101"/>
      <c r="Q1015" s="104"/>
      <c r="R1015" s="103"/>
      <c r="S1015" s="105"/>
      <c r="T1015" s="106"/>
      <c r="U1015" s="107"/>
      <c r="V1015" s="107"/>
    </row>
    <row r="1016" spans="2:22" s="88" customFormat="1" ht="12.75" x14ac:dyDescent="0.2">
      <c r="B1016" s="89">
        <v>1014</v>
      </c>
      <c r="C1016" s="90"/>
      <c r="D1016" s="91"/>
      <c r="E1016" s="92"/>
      <c r="F1016" s="90"/>
      <c r="G1016" s="93"/>
      <c r="H1016" s="92"/>
      <c r="I1016" s="94"/>
      <c r="J1016" s="100"/>
      <c r="K1016" s="101"/>
      <c r="L1016" s="101"/>
      <c r="M1016" s="101"/>
      <c r="N1016" s="102"/>
      <c r="O1016" s="103"/>
      <c r="P1016" s="101"/>
      <c r="Q1016" s="104"/>
      <c r="R1016" s="103"/>
      <c r="S1016" s="105"/>
      <c r="T1016" s="106"/>
      <c r="U1016" s="107"/>
      <c r="V1016" s="107"/>
    </row>
    <row r="1017" spans="2:22" s="88" customFormat="1" ht="12.75" x14ac:dyDescent="0.2">
      <c r="B1017" s="89">
        <v>1015</v>
      </c>
      <c r="C1017" s="90"/>
      <c r="D1017" s="91"/>
      <c r="E1017" s="92"/>
      <c r="F1017" s="90"/>
      <c r="G1017" s="93"/>
      <c r="H1017" s="92"/>
      <c r="I1017" s="94"/>
      <c r="J1017" s="100"/>
      <c r="K1017" s="101"/>
      <c r="L1017" s="101"/>
      <c r="M1017" s="101"/>
      <c r="N1017" s="102"/>
      <c r="O1017" s="103"/>
      <c r="P1017" s="101"/>
      <c r="Q1017" s="104"/>
      <c r="R1017" s="103"/>
      <c r="S1017" s="105"/>
      <c r="T1017" s="106"/>
      <c r="U1017" s="107"/>
      <c r="V1017" s="107"/>
    </row>
    <row r="1018" spans="2:22" s="88" customFormat="1" ht="12.75" x14ac:dyDescent="0.2">
      <c r="B1018" s="89">
        <v>1016</v>
      </c>
      <c r="C1018" s="90"/>
      <c r="D1018" s="91"/>
      <c r="E1018" s="92"/>
      <c r="F1018" s="90"/>
      <c r="G1018" s="93"/>
      <c r="H1018" s="92"/>
      <c r="I1018" s="94"/>
      <c r="J1018" s="100"/>
      <c r="K1018" s="101"/>
      <c r="L1018" s="101"/>
      <c r="M1018" s="101"/>
      <c r="N1018" s="102"/>
      <c r="O1018" s="103"/>
      <c r="P1018" s="101"/>
      <c r="Q1018" s="104"/>
      <c r="R1018" s="103"/>
      <c r="S1018" s="105"/>
      <c r="T1018" s="106"/>
      <c r="U1018" s="107"/>
      <c r="V1018" s="107"/>
    </row>
    <row r="1019" spans="2:22" s="88" customFormat="1" ht="12.75" x14ac:dyDescent="0.2">
      <c r="B1019" s="89">
        <v>1017</v>
      </c>
      <c r="C1019" s="90"/>
      <c r="D1019" s="91"/>
      <c r="E1019" s="92"/>
      <c r="F1019" s="90"/>
      <c r="G1019" s="93"/>
      <c r="H1019" s="92"/>
      <c r="I1019" s="94"/>
      <c r="J1019" s="100"/>
      <c r="K1019" s="101"/>
      <c r="L1019" s="101"/>
      <c r="M1019" s="101"/>
      <c r="N1019" s="102"/>
      <c r="O1019" s="103"/>
      <c r="P1019" s="101"/>
      <c r="Q1019" s="104"/>
      <c r="R1019" s="103"/>
      <c r="S1019" s="105"/>
      <c r="T1019" s="106"/>
      <c r="U1019" s="107"/>
      <c r="V1019" s="107"/>
    </row>
    <row r="1020" spans="2:22" s="88" customFormat="1" ht="12.75" x14ac:dyDescent="0.2">
      <c r="B1020" s="89">
        <v>1018</v>
      </c>
      <c r="C1020" s="90"/>
      <c r="D1020" s="91"/>
      <c r="E1020" s="92"/>
      <c r="F1020" s="90"/>
      <c r="G1020" s="93"/>
      <c r="H1020" s="92"/>
      <c r="I1020" s="94"/>
      <c r="J1020" s="100"/>
      <c r="K1020" s="101"/>
      <c r="L1020" s="101"/>
      <c r="M1020" s="101"/>
      <c r="N1020" s="102"/>
      <c r="O1020" s="103"/>
      <c r="P1020" s="101"/>
      <c r="Q1020" s="104"/>
      <c r="R1020" s="103"/>
      <c r="S1020" s="105"/>
      <c r="T1020" s="106"/>
      <c r="U1020" s="107"/>
      <c r="V1020" s="107"/>
    </row>
    <row r="1021" spans="2:22" s="88" customFormat="1" ht="12.75" x14ac:dyDescent="0.2">
      <c r="B1021" s="89">
        <v>1019</v>
      </c>
      <c r="C1021" s="90"/>
      <c r="D1021" s="91"/>
      <c r="E1021" s="92"/>
      <c r="F1021" s="90"/>
      <c r="G1021" s="93"/>
      <c r="H1021" s="92"/>
      <c r="I1021" s="94"/>
      <c r="J1021" s="100"/>
      <c r="K1021" s="101"/>
      <c r="L1021" s="101"/>
      <c r="M1021" s="101"/>
      <c r="N1021" s="102"/>
      <c r="O1021" s="103"/>
      <c r="P1021" s="101"/>
      <c r="Q1021" s="104"/>
      <c r="R1021" s="103"/>
      <c r="S1021" s="105"/>
      <c r="T1021" s="106"/>
      <c r="U1021" s="107"/>
      <c r="V1021" s="107"/>
    </row>
    <row r="1022" spans="2:22" s="88" customFormat="1" ht="12.75" x14ac:dyDescent="0.2">
      <c r="B1022" s="89">
        <v>1020</v>
      </c>
      <c r="C1022" s="90"/>
      <c r="D1022" s="91"/>
      <c r="E1022" s="92"/>
      <c r="F1022" s="90"/>
      <c r="G1022" s="93"/>
      <c r="H1022" s="92"/>
      <c r="I1022" s="94"/>
      <c r="J1022" s="100"/>
      <c r="K1022" s="101"/>
      <c r="L1022" s="101"/>
      <c r="M1022" s="101"/>
      <c r="N1022" s="102"/>
      <c r="O1022" s="103"/>
      <c r="P1022" s="101"/>
      <c r="Q1022" s="104"/>
      <c r="R1022" s="103"/>
      <c r="S1022" s="105"/>
      <c r="T1022" s="106"/>
      <c r="U1022" s="107"/>
      <c r="V1022" s="107"/>
    </row>
    <row r="1023" spans="2:22" s="88" customFormat="1" ht="12.75" x14ac:dyDescent="0.2">
      <c r="B1023" s="89">
        <v>1021</v>
      </c>
      <c r="C1023" s="90"/>
      <c r="D1023" s="91"/>
      <c r="E1023" s="92"/>
      <c r="F1023" s="90"/>
      <c r="G1023" s="93"/>
      <c r="H1023" s="92"/>
      <c r="I1023" s="94"/>
      <c r="J1023" s="100"/>
      <c r="K1023" s="101"/>
      <c r="L1023" s="101"/>
      <c r="M1023" s="101"/>
      <c r="N1023" s="102"/>
      <c r="O1023" s="103"/>
      <c r="P1023" s="101"/>
      <c r="Q1023" s="104"/>
      <c r="R1023" s="103"/>
      <c r="S1023" s="105"/>
      <c r="T1023" s="106"/>
      <c r="U1023" s="107"/>
      <c r="V1023" s="107"/>
    </row>
    <row r="1024" spans="2:22" s="88" customFormat="1" ht="12.75" x14ac:dyDescent="0.2">
      <c r="B1024" s="89">
        <v>1022</v>
      </c>
      <c r="C1024" s="90"/>
      <c r="D1024" s="91"/>
      <c r="E1024" s="92"/>
      <c r="F1024" s="90"/>
      <c r="G1024" s="93"/>
      <c r="H1024" s="92"/>
      <c r="I1024" s="94"/>
      <c r="J1024" s="100"/>
      <c r="K1024" s="101"/>
      <c r="L1024" s="101"/>
      <c r="M1024" s="101"/>
      <c r="N1024" s="102"/>
      <c r="O1024" s="103"/>
      <c r="P1024" s="101"/>
      <c r="Q1024" s="104"/>
      <c r="R1024" s="103"/>
      <c r="S1024" s="105"/>
      <c r="T1024" s="106"/>
      <c r="U1024" s="107"/>
      <c r="V1024" s="107"/>
    </row>
    <row r="1025" spans="2:22" s="88" customFormat="1" ht="12.75" x14ac:dyDescent="0.2">
      <c r="B1025" s="89">
        <v>1023</v>
      </c>
      <c r="C1025" s="90"/>
      <c r="D1025" s="91"/>
      <c r="E1025" s="92"/>
      <c r="F1025" s="90"/>
      <c r="G1025" s="93"/>
      <c r="H1025" s="92"/>
      <c r="I1025" s="94"/>
      <c r="J1025" s="100"/>
      <c r="K1025" s="101"/>
      <c r="L1025" s="101"/>
      <c r="M1025" s="101"/>
      <c r="N1025" s="102"/>
      <c r="O1025" s="103"/>
      <c r="P1025" s="101"/>
      <c r="Q1025" s="104"/>
      <c r="R1025" s="103"/>
      <c r="S1025" s="105"/>
      <c r="T1025" s="106"/>
      <c r="U1025" s="107"/>
      <c r="V1025" s="107"/>
    </row>
    <row r="1026" spans="2:22" s="88" customFormat="1" ht="12.75" x14ac:dyDescent="0.2">
      <c r="B1026" s="89">
        <v>1024</v>
      </c>
      <c r="C1026" s="90"/>
      <c r="D1026" s="91"/>
      <c r="E1026" s="92"/>
      <c r="F1026" s="90"/>
      <c r="G1026" s="93"/>
      <c r="H1026" s="92"/>
      <c r="I1026" s="94"/>
      <c r="J1026" s="100"/>
      <c r="K1026" s="101"/>
      <c r="L1026" s="101"/>
      <c r="M1026" s="101"/>
      <c r="N1026" s="102"/>
      <c r="O1026" s="103"/>
      <c r="P1026" s="101"/>
      <c r="Q1026" s="104"/>
      <c r="R1026" s="103"/>
      <c r="S1026" s="105"/>
      <c r="T1026" s="106"/>
      <c r="U1026" s="107"/>
      <c r="V1026" s="107"/>
    </row>
    <row r="1027" spans="2:22" s="88" customFormat="1" ht="12.75" x14ac:dyDescent="0.2">
      <c r="B1027" s="89">
        <v>1025</v>
      </c>
      <c r="C1027" s="90"/>
      <c r="D1027" s="91"/>
      <c r="E1027" s="92"/>
      <c r="F1027" s="90"/>
      <c r="G1027" s="93"/>
      <c r="H1027" s="92"/>
      <c r="I1027" s="94"/>
      <c r="J1027" s="100"/>
      <c r="K1027" s="101"/>
      <c r="L1027" s="101"/>
      <c r="M1027" s="101"/>
      <c r="N1027" s="102"/>
      <c r="O1027" s="103"/>
      <c r="P1027" s="101"/>
      <c r="Q1027" s="104"/>
      <c r="R1027" s="103"/>
      <c r="S1027" s="105"/>
      <c r="T1027" s="106"/>
      <c r="U1027" s="107"/>
      <c r="V1027" s="107"/>
    </row>
    <row r="1028" spans="2:22" s="88" customFormat="1" ht="12.75" x14ac:dyDescent="0.2">
      <c r="B1028" s="89">
        <v>1026</v>
      </c>
      <c r="C1028" s="90"/>
      <c r="D1028" s="91"/>
      <c r="E1028" s="92"/>
      <c r="F1028" s="90"/>
      <c r="G1028" s="93"/>
      <c r="H1028" s="92"/>
      <c r="I1028" s="94"/>
      <c r="J1028" s="100"/>
      <c r="K1028" s="101"/>
      <c r="L1028" s="101"/>
      <c r="M1028" s="101"/>
      <c r="N1028" s="102"/>
      <c r="O1028" s="103"/>
      <c r="P1028" s="101"/>
      <c r="Q1028" s="104"/>
      <c r="R1028" s="103"/>
      <c r="S1028" s="105"/>
      <c r="T1028" s="106"/>
      <c r="U1028" s="107"/>
      <c r="V1028" s="107"/>
    </row>
    <row r="1029" spans="2:22" s="88" customFormat="1" ht="12.75" x14ac:dyDescent="0.2">
      <c r="B1029" s="89">
        <v>1027</v>
      </c>
      <c r="C1029" s="90"/>
      <c r="D1029" s="91"/>
      <c r="E1029" s="92"/>
      <c r="F1029" s="90"/>
      <c r="G1029" s="93"/>
      <c r="H1029" s="92"/>
      <c r="I1029" s="94"/>
      <c r="J1029" s="100"/>
      <c r="K1029" s="101"/>
      <c r="L1029" s="101"/>
      <c r="M1029" s="101"/>
      <c r="N1029" s="102"/>
      <c r="O1029" s="103"/>
      <c r="P1029" s="101"/>
      <c r="Q1029" s="104"/>
      <c r="R1029" s="103"/>
      <c r="S1029" s="105"/>
      <c r="T1029" s="106"/>
      <c r="U1029" s="107"/>
      <c r="V1029" s="107"/>
    </row>
    <row r="1030" spans="2:22" s="88" customFormat="1" ht="12.75" x14ac:dyDescent="0.2">
      <c r="B1030" s="89">
        <v>1028</v>
      </c>
      <c r="C1030" s="90"/>
      <c r="D1030" s="91"/>
      <c r="E1030" s="92"/>
      <c r="F1030" s="90"/>
      <c r="G1030" s="93"/>
      <c r="H1030" s="92"/>
      <c r="I1030" s="94"/>
      <c r="J1030" s="100"/>
      <c r="K1030" s="101"/>
      <c r="L1030" s="101"/>
      <c r="M1030" s="101"/>
      <c r="N1030" s="102"/>
      <c r="O1030" s="103"/>
      <c r="P1030" s="101"/>
      <c r="Q1030" s="104"/>
      <c r="R1030" s="103"/>
      <c r="S1030" s="105"/>
      <c r="T1030" s="106"/>
      <c r="U1030" s="107"/>
      <c r="V1030" s="107"/>
    </row>
    <row r="1031" spans="2:22" s="88" customFormat="1" ht="12.75" x14ac:dyDescent="0.2">
      <c r="B1031" s="89">
        <v>1029</v>
      </c>
      <c r="C1031" s="90"/>
      <c r="D1031" s="91"/>
      <c r="E1031" s="92"/>
      <c r="F1031" s="90"/>
      <c r="G1031" s="93"/>
      <c r="H1031" s="92"/>
      <c r="I1031" s="94"/>
      <c r="J1031" s="100"/>
      <c r="K1031" s="101"/>
      <c r="L1031" s="101"/>
      <c r="M1031" s="101"/>
      <c r="N1031" s="102"/>
      <c r="O1031" s="103"/>
      <c r="P1031" s="101"/>
      <c r="Q1031" s="104"/>
      <c r="R1031" s="103"/>
      <c r="S1031" s="105"/>
      <c r="T1031" s="106"/>
      <c r="U1031" s="107"/>
      <c r="V1031" s="107"/>
    </row>
    <row r="1032" spans="2:22" s="88" customFormat="1" ht="12.75" x14ac:dyDescent="0.2">
      <c r="B1032" s="89">
        <v>1030</v>
      </c>
      <c r="C1032" s="90"/>
      <c r="D1032" s="91"/>
      <c r="E1032" s="92"/>
      <c r="F1032" s="90"/>
      <c r="G1032" s="93"/>
      <c r="H1032" s="92"/>
      <c r="I1032" s="94"/>
      <c r="J1032" s="100"/>
      <c r="K1032" s="101"/>
      <c r="L1032" s="101"/>
      <c r="M1032" s="101"/>
      <c r="N1032" s="102"/>
      <c r="O1032" s="103"/>
      <c r="P1032" s="101"/>
      <c r="Q1032" s="104"/>
      <c r="R1032" s="103"/>
      <c r="S1032" s="105"/>
      <c r="T1032" s="106"/>
      <c r="U1032" s="107"/>
      <c r="V1032" s="107"/>
    </row>
    <row r="1033" spans="2:22" s="88" customFormat="1" ht="12.75" x14ac:dyDescent="0.2">
      <c r="B1033" s="89">
        <v>1031</v>
      </c>
      <c r="C1033" s="90"/>
      <c r="D1033" s="91"/>
      <c r="E1033" s="92"/>
      <c r="F1033" s="90"/>
      <c r="G1033" s="93"/>
      <c r="H1033" s="92"/>
      <c r="I1033" s="94"/>
      <c r="J1033" s="100"/>
      <c r="K1033" s="101"/>
      <c r="L1033" s="101"/>
      <c r="M1033" s="101"/>
      <c r="N1033" s="102"/>
      <c r="O1033" s="103"/>
      <c r="P1033" s="101"/>
      <c r="Q1033" s="104"/>
      <c r="R1033" s="103"/>
      <c r="S1033" s="105"/>
      <c r="T1033" s="106"/>
      <c r="U1033" s="107"/>
      <c r="V1033" s="107"/>
    </row>
    <row r="1034" spans="2:22" s="88" customFormat="1" ht="12.75" x14ac:dyDescent="0.2">
      <c r="B1034" s="89">
        <v>1032</v>
      </c>
      <c r="C1034" s="90"/>
      <c r="D1034" s="91"/>
      <c r="E1034" s="92"/>
      <c r="F1034" s="90"/>
      <c r="G1034" s="93"/>
      <c r="H1034" s="92"/>
      <c r="I1034" s="94"/>
      <c r="J1034" s="100"/>
      <c r="K1034" s="101"/>
      <c r="L1034" s="101"/>
      <c r="M1034" s="101"/>
      <c r="N1034" s="102"/>
      <c r="O1034" s="103"/>
      <c r="P1034" s="101"/>
      <c r="Q1034" s="104"/>
      <c r="R1034" s="103"/>
      <c r="S1034" s="105"/>
      <c r="T1034" s="106"/>
      <c r="U1034" s="107"/>
      <c r="V1034" s="107"/>
    </row>
    <row r="1035" spans="2:22" s="88" customFormat="1" ht="12.75" x14ac:dyDescent="0.2">
      <c r="B1035" s="89">
        <v>1033</v>
      </c>
      <c r="C1035" s="90"/>
      <c r="D1035" s="91"/>
      <c r="E1035" s="92"/>
      <c r="F1035" s="90"/>
      <c r="G1035" s="93"/>
      <c r="H1035" s="92"/>
      <c r="I1035" s="94"/>
      <c r="J1035" s="100"/>
      <c r="K1035" s="101"/>
      <c r="L1035" s="101"/>
      <c r="M1035" s="101"/>
      <c r="N1035" s="102"/>
      <c r="O1035" s="103"/>
      <c r="P1035" s="101"/>
      <c r="Q1035" s="104"/>
      <c r="R1035" s="103"/>
      <c r="S1035" s="105"/>
      <c r="T1035" s="106"/>
      <c r="U1035" s="107"/>
      <c r="V1035" s="107"/>
    </row>
    <row r="1036" spans="2:22" s="88" customFormat="1" ht="12.75" x14ac:dyDescent="0.2">
      <c r="B1036" s="89">
        <v>1034</v>
      </c>
      <c r="C1036" s="90"/>
      <c r="D1036" s="91"/>
      <c r="E1036" s="92"/>
      <c r="F1036" s="90"/>
      <c r="G1036" s="93"/>
      <c r="H1036" s="92"/>
      <c r="I1036" s="94"/>
      <c r="J1036" s="100"/>
      <c r="K1036" s="101"/>
      <c r="L1036" s="101"/>
      <c r="M1036" s="101"/>
      <c r="N1036" s="102"/>
      <c r="O1036" s="103"/>
      <c r="P1036" s="101"/>
      <c r="Q1036" s="104"/>
      <c r="R1036" s="103"/>
      <c r="S1036" s="105"/>
      <c r="T1036" s="106"/>
      <c r="U1036" s="107"/>
      <c r="V1036" s="107"/>
    </row>
    <row r="1037" spans="2:22" s="88" customFormat="1" ht="12.75" x14ac:dyDescent="0.2">
      <c r="B1037" s="89">
        <v>1035</v>
      </c>
      <c r="C1037" s="90"/>
      <c r="D1037" s="91"/>
      <c r="E1037" s="92"/>
      <c r="F1037" s="90"/>
      <c r="G1037" s="93"/>
      <c r="H1037" s="92"/>
      <c r="I1037" s="94"/>
      <c r="J1037" s="100"/>
      <c r="K1037" s="101"/>
      <c r="L1037" s="101"/>
      <c r="M1037" s="101"/>
      <c r="N1037" s="102"/>
      <c r="O1037" s="103"/>
      <c r="P1037" s="101"/>
      <c r="Q1037" s="104"/>
      <c r="R1037" s="103"/>
      <c r="S1037" s="105"/>
      <c r="T1037" s="106"/>
      <c r="U1037" s="107"/>
      <c r="V1037" s="107"/>
    </row>
    <row r="1038" spans="2:22" s="88" customFormat="1" ht="12.75" x14ac:dyDescent="0.2">
      <c r="B1038" s="89">
        <v>1036</v>
      </c>
      <c r="C1038" s="90"/>
      <c r="D1038" s="91"/>
      <c r="E1038" s="92"/>
      <c r="F1038" s="90"/>
      <c r="G1038" s="93"/>
      <c r="H1038" s="92"/>
      <c r="I1038" s="94"/>
      <c r="J1038" s="100"/>
      <c r="K1038" s="101"/>
      <c r="L1038" s="101"/>
      <c r="M1038" s="101"/>
      <c r="N1038" s="102"/>
      <c r="O1038" s="103"/>
      <c r="P1038" s="101"/>
      <c r="Q1038" s="104"/>
      <c r="R1038" s="103"/>
      <c r="S1038" s="105"/>
      <c r="T1038" s="106"/>
      <c r="U1038" s="107"/>
      <c r="V1038" s="107"/>
    </row>
    <row r="1039" spans="2:22" s="88" customFormat="1" ht="12.75" x14ac:dyDescent="0.2">
      <c r="B1039" s="89">
        <v>1037</v>
      </c>
      <c r="C1039" s="90"/>
      <c r="D1039" s="91"/>
      <c r="E1039" s="92"/>
      <c r="F1039" s="90"/>
      <c r="G1039" s="93"/>
      <c r="H1039" s="92"/>
      <c r="I1039" s="94"/>
      <c r="J1039" s="100"/>
      <c r="K1039" s="101"/>
      <c r="L1039" s="101"/>
      <c r="M1039" s="101"/>
      <c r="N1039" s="102"/>
      <c r="O1039" s="103"/>
      <c r="P1039" s="101"/>
      <c r="Q1039" s="104"/>
      <c r="R1039" s="103"/>
      <c r="S1039" s="105"/>
      <c r="T1039" s="106"/>
      <c r="U1039" s="107"/>
      <c r="V1039" s="107"/>
    </row>
    <row r="1040" spans="2:22" s="88" customFormat="1" ht="12.75" x14ac:dyDescent="0.2">
      <c r="B1040" s="89">
        <v>1038</v>
      </c>
      <c r="C1040" s="90"/>
      <c r="D1040" s="91"/>
      <c r="E1040" s="92"/>
      <c r="F1040" s="90"/>
      <c r="G1040" s="93"/>
      <c r="H1040" s="92"/>
      <c r="I1040" s="94"/>
      <c r="J1040" s="100"/>
      <c r="K1040" s="101"/>
      <c r="L1040" s="101"/>
      <c r="M1040" s="101"/>
      <c r="N1040" s="102"/>
      <c r="O1040" s="103"/>
      <c r="P1040" s="101"/>
      <c r="Q1040" s="104"/>
      <c r="R1040" s="103"/>
      <c r="S1040" s="105"/>
      <c r="T1040" s="106"/>
      <c r="U1040" s="107"/>
      <c r="V1040" s="107"/>
    </row>
    <row r="1041" spans="2:22" s="88" customFormat="1" ht="12.75" x14ac:dyDescent="0.2">
      <c r="B1041" s="89">
        <v>1039</v>
      </c>
      <c r="C1041" s="90"/>
      <c r="D1041" s="91"/>
      <c r="E1041" s="92"/>
      <c r="F1041" s="90"/>
      <c r="G1041" s="93"/>
      <c r="H1041" s="92"/>
      <c r="I1041" s="94"/>
      <c r="J1041" s="100"/>
      <c r="K1041" s="101"/>
      <c r="L1041" s="101"/>
      <c r="M1041" s="101"/>
      <c r="N1041" s="102"/>
      <c r="O1041" s="103"/>
      <c r="P1041" s="101"/>
      <c r="Q1041" s="104"/>
      <c r="R1041" s="103"/>
      <c r="S1041" s="105"/>
      <c r="T1041" s="106"/>
      <c r="U1041" s="107"/>
      <c r="V1041" s="107"/>
    </row>
    <row r="1042" spans="2:22" s="88" customFormat="1" ht="12.75" x14ac:dyDescent="0.2">
      <c r="B1042" s="89">
        <v>1040</v>
      </c>
      <c r="C1042" s="90"/>
      <c r="D1042" s="91"/>
      <c r="E1042" s="92"/>
      <c r="F1042" s="90"/>
      <c r="G1042" s="93"/>
      <c r="H1042" s="92"/>
      <c r="I1042" s="94"/>
      <c r="J1042" s="100"/>
      <c r="K1042" s="101"/>
      <c r="L1042" s="101"/>
      <c r="M1042" s="101"/>
      <c r="N1042" s="102"/>
      <c r="O1042" s="103"/>
      <c r="P1042" s="101"/>
      <c r="Q1042" s="104"/>
      <c r="R1042" s="103"/>
      <c r="S1042" s="105"/>
      <c r="T1042" s="106"/>
      <c r="U1042" s="107"/>
      <c r="V1042" s="107"/>
    </row>
    <row r="1043" spans="2:22" s="88" customFormat="1" ht="12.75" x14ac:dyDescent="0.2">
      <c r="B1043" s="89">
        <v>1041</v>
      </c>
      <c r="C1043" s="90"/>
      <c r="D1043" s="91"/>
      <c r="E1043" s="92"/>
      <c r="F1043" s="90"/>
      <c r="G1043" s="93"/>
      <c r="H1043" s="92"/>
      <c r="I1043" s="94"/>
      <c r="J1043" s="100"/>
      <c r="K1043" s="101"/>
      <c r="L1043" s="101"/>
      <c r="M1043" s="101"/>
      <c r="N1043" s="102"/>
      <c r="O1043" s="103"/>
      <c r="P1043" s="101"/>
      <c r="Q1043" s="104"/>
      <c r="R1043" s="103"/>
      <c r="S1043" s="105"/>
      <c r="T1043" s="106"/>
      <c r="U1043" s="107"/>
      <c r="V1043" s="107"/>
    </row>
    <row r="1044" spans="2:22" s="88" customFormat="1" ht="12.75" x14ac:dyDescent="0.2">
      <c r="B1044" s="89">
        <v>1042</v>
      </c>
      <c r="C1044" s="90"/>
      <c r="D1044" s="91"/>
      <c r="E1044" s="92"/>
      <c r="F1044" s="90"/>
      <c r="G1044" s="93"/>
      <c r="H1044" s="92"/>
      <c r="I1044" s="94"/>
      <c r="J1044" s="100"/>
      <c r="K1044" s="101"/>
      <c r="L1044" s="101"/>
      <c r="M1044" s="101"/>
      <c r="N1044" s="102"/>
      <c r="O1044" s="103"/>
      <c r="P1044" s="101"/>
      <c r="Q1044" s="104"/>
      <c r="R1044" s="103"/>
      <c r="S1044" s="105"/>
      <c r="T1044" s="106"/>
      <c r="U1044" s="107"/>
      <c r="V1044" s="107"/>
    </row>
    <row r="1045" spans="2:22" s="88" customFormat="1" ht="12.75" x14ac:dyDescent="0.2">
      <c r="B1045" s="89">
        <v>1043</v>
      </c>
      <c r="C1045" s="90"/>
      <c r="D1045" s="91"/>
      <c r="E1045" s="92"/>
      <c r="F1045" s="90"/>
      <c r="G1045" s="93"/>
      <c r="H1045" s="92"/>
      <c r="I1045" s="94"/>
      <c r="J1045" s="100"/>
      <c r="K1045" s="101"/>
      <c r="L1045" s="101"/>
      <c r="M1045" s="101"/>
      <c r="N1045" s="102"/>
      <c r="O1045" s="103"/>
      <c r="P1045" s="101"/>
      <c r="Q1045" s="104"/>
      <c r="R1045" s="103"/>
      <c r="S1045" s="105"/>
      <c r="T1045" s="106"/>
      <c r="U1045" s="107"/>
      <c r="V1045" s="107"/>
    </row>
    <row r="1046" spans="2:22" s="88" customFormat="1" ht="12.75" x14ac:dyDescent="0.2">
      <c r="B1046" s="89">
        <v>1044</v>
      </c>
      <c r="C1046" s="90"/>
      <c r="D1046" s="91"/>
      <c r="E1046" s="92"/>
      <c r="F1046" s="90"/>
      <c r="G1046" s="93"/>
      <c r="H1046" s="92"/>
      <c r="I1046" s="94"/>
      <c r="J1046" s="100"/>
      <c r="K1046" s="101"/>
      <c r="L1046" s="101"/>
      <c r="M1046" s="101"/>
      <c r="N1046" s="102"/>
      <c r="O1046" s="103"/>
      <c r="P1046" s="101"/>
      <c r="Q1046" s="104"/>
      <c r="R1046" s="103"/>
      <c r="S1046" s="105"/>
      <c r="T1046" s="106"/>
      <c r="U1046" s="107"/>
      <c r="V1046" s="107"/>
    </row>
    <row r="1047" spans="2:22" s="88" customFormat="1" ht="12.75" x14ac:dyDescent="0.2">
      <c r="B1047" s="89">
        <v>1045</v>
      </c>
      <c r="C1047" s="90"/>
      <c r="D1047" s="91"/>
      <c r="E1047" s="92"/>
      <c r="F1047" s="90"/>
      <c r="G1047" s="93"/>
      <c r="H1047" s="92"/>
      <c r="I1047" s="94"/>
      <c r="J1047" s="100"/>
      <c r="K1047" s="101"/>
      <c r="L1047" s="101"/>
      <c r="M1047" s="101"/>
      <c r="N1047" s="102"/>
      <c r="O1047" s="103"/>
      <c r="P1047" s="101"/>
      <c r="Q1047" s="104"/>
      <c r="R1047" s="103"/>
      <c r="S1047" s="105"/>
      <c r="T1047" s="106"/>
      <c r="U1047" s="107"/>
      <c r="V1047" s="107"/>
    </row>
    <row r="1048" spans="2:22" s="88" customFormat="1" ht="12.75" x14ac:dyDescent="0.2">
      <c r="B1048" s="89">
        <v>1046</v>
      </c>
      <c r="C1048" s="90"/>
      <c r="D1048" s="91"/>
      <c r="E1048" s="92"/>
      <c r="F1048" s="90"/>
      <c r="G1048" s="93"/>
      <c r="H1048" s="92"/>
      <c r="I1048" s="94"/>
      <c r="J1048" s="100"/>
      <c r="K1048" s="101"/>
      <c r="L1048" s="101"/>
      <c r="M1048" s="101"/>
      <c r="N1048" s="102"/>
      <c r="O1048" s="103"/>
      <c r="P1048" s="101"/>
      <c r="Q1048" s="104"/>
      <c r="R1048" s="103"/>
      <c r="S1048" s="105"/>
      <c r="T1048" s="106"/>
      <c r="U1048" s="107"/>
      <c r="V1048" s="107"/>
    </row>
    <row r="1049" spans="2:22" s="88" customFormat="1" ht="12.75" x14ac:dyDescent="0.2">
      <c r="B1049" s="89">
        <v>1047</v>
      </c>
      <c r="C1049" s="90"/>
      <c r="D1049" s="91"/>
      <c r="E1049" s="92"/>
      <c r="F1049" s="90"/>
      <c r="G1049" s="93"/>
      <c r="H1049" s="92"/>
      <c r="I1049" s="94"/>
      <c r="J1049" s="100"/>
      <c r="K1049" s="101"/>
      <c r="L1049" s="101"/>
      <c r="M1049" s="101"/>
      <c r="N1049" s="102"/>
      <c r="O1049" s="103"/>
      <c r="P1049" s="101"/>
      <c r="Q1049" s="104"/>
      <c r="R1049" s="103"/>
      <c r="S1049" s="105"/>
      <c r="T1049" s="106"/>
      <c r="U1049" s="107"/>
      <c r="V1049" s="107"/>
    </row>
    <row r="1050" spans="2:22" s="88" customFormat="1" ht="12.75" x14ac:dyDescent="0.2">
      <c r="B1050" s="89">
        <v>1048</v>
      </c>
      <c r="C1050" s="90"/>
      <c r="D1050" s="91"/>
      <c r="E1050" s="92"/>
      <c r="F1050" s="90"/>
      <c r="G1050" s="93"/>
      <c r="H1050" s="92"/>
      <c r="I1050" s="94"/>
      <c r="J1050" s="100"/>
      <c r="K1050" s="101"/>
      <c r="L1050" s="101"/>
      <c r="M1050" s="101"/>
      <c r="N1050" s="102"/>
      <c r="O1050" s="103"/>
      <c r="P1050" s="101"/>
      <c r="Q1050" s="104"/>
      <c r="R1050" s="103"/>
      <c r="S1050" s="105"/>
      <c r="T1050" s="106"/>
      <c r="U1050" s="107"/>
      <c r="V1050" s="107"/>
    </row>
    <row r="1051" spans="2:22" s="88" customFormat="1" ht="12.75" x14ac:dyDescent="0.2">
      <c r="B1051" s="89">
        <v>1049</v>
      </c>
      <c r="C1051" s="90"/>
      <c r="D1051" s="91"/>
      <c r="E1051" s="92"/>
      <c r="F1051" s="90"/>
      <c r="G1051" s="93"/>
      <c r="H1051" s="92"/>
      <c r="I1051" s="94"/>
      <c r="J1051" s="100"/>
      <c r="K1051" s="101"/>
      <c r="L1051" s="101"/>
      <c r="M1051" s="101"/>
      <c r="N1051" s="102"/>
      <c r="O1051" s="103"/>
      <c r="P1051" s="101"/>
      <c r="Q1051" s="104"/>
      <c r="R1051" s="103"/>
      <c r="S1051" s="105"/>
      <c r="T1051" s="106"/>
      <c r="U1051" s="107"/>
      <c r="V1051" s="107"/>
    </row>
    <row r="1052" spans="2:22" s="88" customFormat="1" ht="12.75" x14ac:dyDescent="0.2">
      <c r="B1052" s="89">
        <v>1050</v>
      </c>
      <c r="C1052" s="90"/>
      <c r="D1052" s="91"/>
      <c r="E1052" s="92"/>
      <c r="F1052" s="90"/>
      <c r="G1052" s="93"/>
      <c r="H1052" s="92"/>
      <c r="I1052" s="94"/>
      <c r="J1052" s="100"/>
      <c r="K1052" s="101"/>
      <c r="L1052" s="101"/>
      <c r="M1052" s="101"/>
      <c r="N1052" s="102"/>
      <c r="O1052" s="103"/>
      <c r="P1052" s="101"/>
      <c r="Q1052" s="104"/>
      <c r="R1052" s="103"/>
      <c r="S1052" s="105"/>
      <c r="T1052" s="106"/>
      <c r="U1052" s="107"/>
      <c r="V1052" s="107"/>
    </row>
    <row r="1053" spans="2:22" s="88" customFormat="1" ht="12.75" x14ac:dyDescent="0.2">
      <c r="B1053" s="89">
        <v>1051</v>
      </c>
      <c r="C1053" s="90"/>
      <c r="D1053" s="91"/>
      <c r="E1053" s="92"/>
      <c r="F1053" s="90"/>
      <c r="G1053" s="93"/>
      <c r="H1053" s="92"/>
      <c r="I1053" s="94"/>
      <c r="J1053" s="100"/>
      <c r="K1053" s="101"/>
      <c r="L1053" s="101"/>
      <c r="M1053" s="101"/>
      <c r="N1053" s="102"/>
      <c r="O1053" s="103"/>
      <c r="P1053" s="101"/>
      <c r="Q1053" s="104"/>
      <c r="R1053" s="103"/>
      <c r="S1053" s="105"/>
      <c r="T1053" s="106"/>
      <c r="U1053" s="107"/>
      <c r="V1053" s="107"/>
    </row>
    <row r="1054" spans="2:22" s="88" customFormat="1" ht="12.75" x14ac:dyDescent="0.2">
      <c r="B1054" s="89">
        <v>1052</v>
      </c>
      <c r="C1054" s="90"/>
      <c r="D1054" s="91"/>
      <c r="E1054" s="92"/>
      <c r="F1054" s="90"/>
      <c r="G1054" s="93"/>
      <c r="H1054" s="92"/>
      <c r="I1054" s="94"/>
      <c r="J1054" s="100"/>
      <c r="K1054" s="101"/>
      <c r="L1054" s="101"/>
      <c r="M1054" s="101"/>
      <c r="N1054" s="102"/>
      <c r="O1054" s="103"/>
      <c r="P1054" s="101"/>
      <c r="Q1054" s="104"/>
      <c r="R1054" s="103"/>
      <c r="S1054" s="105"/>
      <c r="T1054" s="106"/>
      <c r="U1054" s="107"/>
      <c r="V1054" s="107"/>
    </row>
    <row r="1055" spans="2:22" s="88" customFormat="1" ht="12.75" x14ac:dyDescent="0.2">
      <c r="B1055" s="89">
        <v>1053</v>
      </c>
      <c r="C1055" s="90"/>
      <c r="D1055" s="91"/>
      <c r="E1055" s="92"/>
      <c r="F1055" s="90"/>
      <c r="G1055" s="93"/>
      <c r="H1055" s="92"/>
      <c r="I1055" s="94"/>
      <c r="J1055" s="100"/>
      <c r="K1055" s="101"/>
      <c r="L1055" s="101"/>
      <c r="M1055" s="101"/>
      <c r="N1055" s="102"/>
      <c r="O1055" s="103"/>
      <c r="P1055" s="101"/>
      <c r="Q1055" s="104"/>
      <c r="R1055" s="103"/>
      <c r="S1055" s="105"/>
      <c r="T1055" s="106"/>
      <c r="U1055" s="107"/>
      <c r="V1055" s="107"/>
    </row>
    <row r="1056" spans="2:22" s="88" customFormat="1" ht="12.75" x14ac:dyDescent="0.2">
      <c r="B1056" s="89">
        <v>1054</v>
      </c>
      <c r="C1056" s="90"/>
      <c r="D1056" s="91"/>
      <c r="E1056" s="92"/>
      <c r="F1056" s="90"/>
      <c r="G1056" s="93"/>
      <c r="H1056" s="92"/>
      <c r="I1056" s="94"/>
      <c r="J1056" s="100"/>
      <c r="K1056" s="101"/>
      <c r="L1056" s="101"/>
      <c r="M1056" s="101"/>
      <c r="N1056" s="102"/>
      <c r="O1056" s="103"/>
      <c r="P1056" s="101"/>
      <c r="Q1056" s="104"/>
      <c r="R1056" s="103"/>
      <c r="S1056" s="105"/>
      <c r="T1056" s="106"/>
      <c r="U1056" s="107"/>
      <c r="V1056" s="107"/>
    </row>
    <row r="1057" spans="2:22" s="88" customFormat="1" ht="12.75" x14ac:dyDescent="0.2">
      <c r="B1057" s="89">
        <v>1055</v>
      </c>
      <c r="C1057" s="90"/>
      <c r="D1057" s="91"/>
      <c r="E1057" s="92"/>
      <c r="F1057" s="90"/>
      <c r="G1057" s="93"/>
      <c r="H1057" s="92"/>
      <c r="I1057" s="94"/>
      <c r="J1057" s="100"/>
      <c r="K1057" s="101"/>
      <c r="L1057" s="101"/>
      <c r="M1057" s="101"/>
      <c r="N1057" s="102"/>
      <c r="O1057" s="103"/>
      <c r="P1057" s="101"/>
      <c r="Q1057" s="104"/>
      <c r="R1057" s="103"/>
      <c r="S1057" s="105"/>
      <c r="T1057" s="106"/>
      <c r="U1057" s="107"/>
      <c r="V1057" s="107"/>
    </row>
    <row r="1058" spans="2:22" s="88" customFormat="1" ht="12.75" x14ac:dyDescent="0.2">
      <c r="B1058" s="89">
        <v>1056</v>
      </c>
      <c r="C1058" s="90"/>
      <c r="D1058" s="91"/>
      <c r="E1058" s="92"/>
      <c r="F1058" s="90"/>
      <c r="G1058" s="93"/>
      <c r="H1058" s="92"/>
      <c r="I1058" s="94"/>
      <c r="J1058" s="100"/>
      <c r="K1058" s="101"/>
      <c r="L1058" s="101"/>
      <c r="M1058" s="101"/>
      <c r="N1058" s="102"/>
      <c r="O1058" s="103"/>
      <c r="P1058" s="101"/>
      <c r="Q1058" s="104"/>
      <c r="R1058" s="103"/>
      <c r="S1058" s="105"/>
      <c r="T1058" s="106"/>
      <c r="U1058" s="107"/>
      <c r="V1058" s="107"/>
    </row>
    <row r="1059" spans="2:22" s="88" customFormat="1" ht="12.75" x14ac:dyDescent="0.2">
      <c r="B1059" s="89">
        <v>1057</v>
      </c>
      <c r="C1059" s="90"/>
      <c r="D1059" s="91"/>
      <c r="E1059" s="92"/>
      <c r="F1059" s="90"/>
      <c r="G1059" s="93"/>
      <c r="H1059" s="92"/>
      <c r="I1059" s="94"/>
      <c r="J1059" s="100"/>
      <c r="K1059" s="101"/>
      <c r="L1059" s="101"/>
      <c r="M1059" s="101"/>
      <c r="N1059" s="102"/>
      <c r="O1059" s="103"/>
      <c r="P1059" s="101"/>
      <c r="Q1059" s="104"/>
      <c r="R1059" s="103"/>
      <c r="S1059" s="105"/>
      <c r="T1059" s="106"/>
      <c r="U1059" s="107"/>
      <c r="V1059" s="107"/>
    </row>
    <row r="1060" spans="2:22" s="88" customFormat="1" ht="12.75" x14ac:dyDescent="0.2">
      <c r="B1060" s="89">
        <v>1058</v>
      </c>
      <c r="C1060" s="90"/>
      <c r="D1060" s="91"/>
      <c r="E1060" s="92"/>
      <c r="F1060" s="90"/>
      <c r="G1060" s="93"/>
      <c r="H1060" s="92"/>
      <c r="I1060" s="94"/>
      <c r="J1060" s="100"/>
      <c r="K1060" s="101"/>
      <c r="L1060" s="101"/>
      <c r="M1060" s="101"/>
      <c r="N1060" s="102"/>
      <c r="O1060" s="103"/>
      <c r="P1060" s="101"/>
      <c r="Q1060" s="104"/>
      <c r="R1060" s="103"/>
      <c r="S1060" s="105"/>
      <c r="T1060" s="106"/>
      <c r="U1060" s="107"/>
      <c r="V1060" s="107"/>
    </row>
    <row r="1061" spans="2:22" s="88" customFormat="1" ht="12.75" x14ac:dyDescent="0.2">
      <c r="B1061" s="89">
        <v>1059</v>
      </c>
      <c r="C1061" s="90"/>
      <c r="D1061" s="91"/>
      <c r="E1061" s="92"/>
      <c r="F1061" s="90"/>
      <c r="G1061" s="93"/>
      <c r="H1061" s="92"/>
      <c r="I1061" s="94"/>
      <c r="J1061" s="100"/>
      <c r="K1061" s="101"/>
      <c r="L1061" s="101"/>
      <c r="M1061" s="101"/>
      <c r="N1061" s="102"/>
      <c r="O1061" s="103"/>
      <c r="P1061" s="101"/>
      <c r="Q1061" s="104"/>
      <c r="R1061" s="103"/>
      <c r="S1061" s="105"/>
      <c r="T1061" s="106"/>
      <c r="U1061" s="107"/>
      <c r="V1061" s="107"/>
    </row>
    <row r="1062" spans="2:22" s="88" customFormat="1" ht="12.75" x14ac:dyDescent="0.2">
      <c r="B1062" s="89">
        <v>1060</v>
      </c>
      <c r="C1062" s="90"/>
      <c r="D1062" s="91"/>
      <c r="E1062" s="92"/>
      <c r="F1062" s="90"/>
      <c r="G1062" s="93"/>
      <c r="H1062" s="92"/>
      <c r="I1062" s="94"/>
      <c r="J1062" s="100"/>
      <c r="K1062" s="101"/>
      <c r="L1062" s="101"/>
      <c r="M1062" s="101"/>
      <c r="N1062" s="102"/>
      <c r="O1062" s="103"/>
      <c r="P1062" s="101"/>
      <c r="Q1062" s="104"/>
      <c r="R1062" s="103"/>
      <c r="S1062" s="105"/>
      <c r="T1062" s="106"/>
      <c r="U1062" s="107"/>
      <c r="V1062" s="107"/>
    </row>
    <row r="1063" spans="2:22" s="88" customFormat="1" ht="12.75" x14ac:dyDescent="0.2">
      <c r="B1063" s="89">
        <v>1061</v>
      </c>
      <c r="C1063" s="90"/>
      <c r="D1063" s="91"/>
      <c r="E1063" s="92"/>
      <c r="F1063" s="90"/>
      <c r="G1063" s="93"/>
      <c r="H1063" s="92"/>
      <c r="I1063" s="94"/>
      <c r="J1063" s="100"/>
      <c r="K1063" s="101"/>
      <c r="L1063" s="101"/>
      <c r="M1063" s="101"/>
      <c r="N1063" s="102"/>
      <c r="O1063" s="103"/>
      <c r="P1063" s="101"/>
      <c r="Q1063" s="104"/>
      <c r="R1063" s="103"/>
      <c r="S1063" s="105"/>
      <c r="T1063" s="106"/>
      <c r="U1063" s="107"/>
      <c r="V1063" s="107"/>
    </row>
    <row r="1064" spans="2:22" s="88" customFormat="1" ht="12.75" x14ac:dyDescent="0.2">
      <c r="B1064" s="89">
        <v>1062</v>
      </c>
      <c r="C1064" s="90"/>
      <c r="D1064" s="91"/>
      <c r="E1064" s="92"/>
      <c r="F1064" s="90"/>
      <c r="G1064" s="93"/>
      <c r="H1064" s="92"/>
      <c r="I1064" s="94"/>
      <c r="J1064" s="100"/>
      <c r="K1064" s="101"/>
      <c r="L1064" s="101"/>
      <c r="M1064" s="101"/>
      <c r="N1064" s="102"/>
      <c r="O1064" s="103"/>
      <c r="P1064" s="101"/>
      <c r="Q1064" s="104"/>
      <c r="R1064" s="103"/>
      <c r="S1064" s="105"/>
      <c r="T1064" s="106"/>
      <c r="U1064" s="107"/>
      <c r="V1064" s="107"/>
    </row>
    <row r="1065" spans="2:22" s="88" customFormat="1" ht="12.75" x14ac:dyDescent="0.2">
      <c r="B1065" s="89">
        <v>1063</v>
      </c>
      <c r="C1065" s="90"/>
      <c r="D1065" s="91"/>
      <c r="E1065" s="92"/>
      <c r="F1065" s="90"/>
      <c r="G1065" s="93"/>
      <c r="H1065" s="92"/>
      <c r="I1065" s="94"/>
      <c r="J1065" s="100"/>
      <c r="K1065" s="101"/>
      <c r="L1065" s="101"/>
      <c r="M1065" s="101"/>
      <c r="N1065" s="102"/>
      <c r="O1065" s="103"/>
      <c r="P1065" s="101"/>
      <c r="Q1065" s="104"/>
      <c r="R1065" s="103"/>
      <c r="S1065" s="105"/>
      <c r="T1065" s="106"/>
      <c r="U1065" s="107"/>
      <c r="V1065" s="107"/>
    </row>
    <row r="1066" spans="2:22" s="88" customFormat="1" ht="12.75" x14ac:dyDescent="0.2">
      <c r="B1066" s="89">
        <v>1064</v>
      </c>
      <c r="C1066" s="90"/>
      <c r="D1066" s="91"/>
      <c r="E1066" s="92"/>
      <c r="F1066" s="90"/>
      <c r="G1066" s="93"/>
      <c r="H1066" s="92"/>
      <c r="I1066" s="94"/>
      <c r="J1066" s="100"/>
      <c r="K1066" s="101"/>
      <c r="L1066" s="101"/>
      <c r="M1066" s="101"/>
      <c r="N1066" s="102"/>
      <c r="O1066" s="103"/>
      <c r="P1066" s="101"/>
      <c r="Q1066" s="104"/>
      <c r="R1066" s="103"/>
      <c r="S1066" s="105"/>
      <c r="T1066" s="106"/>
      <c r="U1066" s="107"/>
      <c r="V1066" s="107"/>
    </row>
    <row r="1067" spans="2:22" s="88" customFormat="1" ht="12.75" x14ac:dyDescent="0.2">
      <c r="B1067" s="89">
        <v>1065</v>
      </c>
      <c r="C1067" s="90"/>
      <c r="D1067" s="91"/>
      <c r="E1067" s="92"/>
      <c r="F1067" s="90"/>
      <c r="G1067" s="93"/>
      <c r="H1067" s="92"/>
      <c r="I1067" s="94"/>
      <c r="J1067" s="100"/>
      <c r="K1067" s="101"/>
      <c r="L1067" s="101"/>
      <c r="M1067" s="101"/>
      <c r="N1067" s="102"/>
      <c r="O1067" s="103"/>
      <c r="P1067" s="101"/>
      <c r="Q1067" s="104"/>
      <c r="R1067" s="103"/>
      <c r="S1067" s="105"/>
      <c r="T1067" s="106"/>
      <c r="U1067" s="107"/>
      <c r="V1067" s="107"/>
    </row>
    <row r="1068" spans="2:22" s="88" customFormat="1" ht="12.75" x14ac:dyDescent="0.2">
      <c r="B1068" s="89">
        <v>1066</v>
      </c>
      <c r="C1068" s="90"/>
      <c r="D1068" s="91"/>
      <c r="E1068" s="92"/>
      <c r="F1068" s="90"/>
      <c r="G1068" s="93"/>
      <c r="H1068" s="92"/>
      <c r="I1068" s="94"/>
      <c r="J1068" s="100"/>
      <c r="K1068" s="101"/>
      <c r="L1068" s="101"/>
      <c r="M1068" s="101"/>
      <c r="N1068" s="102"/>
      <c r="O1068" s="103"/>
      <c r="P1068" s="101"/>
      <c r="Q1068" s="104"/>
      <c r="R1068" s="103"/>
      <c r="S1068" s="105"/>
      <c r="T1068" s="106"/>
      <c r="U1068" s="107"/>
      <c r="V1068" s="107"/>
    </row>
    <row r="1069" spans="2:22" s="88" customFormat="1" ht="12.75" x14ac:dyDescent="0.2">
      <c r="B1069" s="89">
        <v>1067</v>
      </c>
      <c r="C1069" s="90"/>
      <c r="D1069" s="91"/>
      <c r="E1069" s="92"/>
      <c r="F1069" s="90"/>
      <c r="G1069" s="93"/>
      <c r="H1069" s="92"/>
      <c r="I1069" s="94"/>
      <c r="J1069" s="100"/>
      <c r="K1069" s="101"/>
      <c r="L1069" s="101"/>
      <c r="M1069" s="101"/>
      <c r="N1069" s="102"/>
      <c r="O1069" s="103"/>
      <c r="P1069" s="101"/>
      <c r="Q1069" s="104"/>
      <c r="R1069" s="103"/>
      <c r="S1069" s="105"/>
      <c r="T1069" s="106"/>
      <c r="U1069" s="107"/>
      <c r="V1069" s="107"/>
    </row>
    <row r="1070" spans="2:22" s="88" customFormat="1" ht="12.75" x14ac:dyDescent="0.2">
      <c r="B1070" s="89">
        <v>1068</v>
      </c>
      <c r="C1070" s="90"/>
      <c r="D1070" s="91"/>
      <c r="E1070" s="92"/>
      <c r="F1070" s="90"/>
      <c r="G1070" s="93"/>
      <c r="H1070" s="92"/>
      <c r="I1070" s="94"/>
      <c r="J1070" s="100"/>
      <c r="K1070" s="101"/>
      <c r="L1070" s="101"/>
      <c r="M1070" s="101"/>
      <c r="N1070" s="102"/>
      <c r="O1070" s="103"/>
      <c r="P1070" s="101"/>
      <c r="Q1070" s="104"/>
      <c r="R1070" s="103"/>
      <c r="S1070" s="105"/>
      <c r="T1070" s="106"/>
      <c r="U1070" s="107"/>
      <c r="V1070" s="107"/>
    </row>
    <row r="1071" spans="2:22" s="88" customFormat="1" ht="12.75" x14ac:dyDescent="0.2">
      <c r="B1071" s="89">
        <v>1069</v>
      </c>
      <c r="C1071" s="90"/>
      <c r="D1071" s="91"/>
      <c r="E1071" s="92"/>
      <c r="F1071" s="90"/>
      <c r="G1071" s="93"/>
      <c r="H1071" s="92"/>
      <c r="I1071" s="94"/>
      <c r="J1071" s="100"/>
      <c r="K1071" s="101"/>
      <c r="L1071" s="101"/>
      <c r="M1071" s="101"/>
      <c r="N1071" s="102"/>
      <c r="O1071" s="103"/>
      <c r="P1071" s="101"/>
      <c r="Q1071" s="104"/>
      <c r="R1071" s="103"/>
      <c r="S1071" s="105"/>
      <c r="T1071" s="106"/>
      <c r="U1071" s="107"/>
      <c r="V1071" s="107"/>
    </row>
    <row r="1072" spans="2:22" s="88" customFormat="1" ht="12.75" x14ac:dyDescent="0.2">
      <c r="B1072" s="89">
        <v>1070</v>
      </c>
      <c r="C1072" s="90"/>
      <c r="D1072" s="91"/>
      <c r="E1072" s="92"/>
      <c r="F1072" s="90"/>
      <c r="G1072" s="93"/>
      <c r="H1072" s="92"/>
      <c r="I1072" s="94"/>
      <c r="J1072" s="100"/>
      <c r="K1072" s="101"/>
      <c r="L1072" s="101"/>
      <c r="M1072" s="101"/>
      <c r="N1072" s="102"/>
      <c r="O1072" s="103"/>
      <c r="P1072" s="101"/>
      <c r="Q1072" s="104"/>
      <c r="R1072" s="103"/>
      <c r="S1072" s="105"/>
      <c r="T1072" s="106"/>
      <c r="U1072" s="107"/>
      <c r="V1072" s="107"/>
    </row>
    <row r="1073" spans="2:22" s="88" customFormat="1" ht="12.75" x14ac:dyDescent="0.2">
      <c r="B1073" s="89">
        <v>1071</v>
      </c>
      <c r="C1073" s="90"/>
      <c r="D1073" s="91"/>
      <c r="E1073" s="92"/>
      <c r="F1073" s="90"/>
      <c r="G1073" s="93"/>
      <c r="H1073" s="92"/>
      <c r="I1073" s="94"/>
      <c r="J1073" s="100"/>
      <c r="K1073" s="101"/>
      <c r="L1073" s="101"/>
      <c r="M1073" s="101"/>
      <c r="N1073" s="102"/>
      <c r="O1073" s="103"/>
      <c r="P1073" s="101"/>
      <c r="Q1073" s="104"/>
      <c r="R1073" s="103"/>
      <c r="S1073" s="105"/>
      <c r="T1073" s="106"/>
      <c r="U1073" s="107"/>
      <c r="V1073" s="107"/>
    </row>
    <row r="1074" spans="2:22" s="88" customFormat="1" ht="12.75" x14ac:dyDescent="0.2">
      <c r="B1074" s="89">
        <v>1072</v>
      </c>
      <c r="C1074" s="90"/>
      <c r="D1074" s="91"/>
      <c r="E1074" s="92"/>
      <c r="F1074" s="90"/>
      <c r="G1074" s="93"/>
      <c r="H1074" s="92"/>
      <c r="I1074" s="94"/>
      <c r="J1074" s="100"/>
      <c r="K1074" s="101"/>
      <c r="L1074" s="101"/>
      <c r="M1074" s="101"/>
      <c r="N1074" s="102"/>
      <c r="O1074" s="103"/>
      <c r="P1074" s="101"/>
      <c r="Q1074" s="104"/>
      <c r="R1074" s="103"/>
      <c r="S1074" s="105"/>
      <c r="T1074" s="106"/>
      <c r="U1074" s="107"/>
      <c r="V1074" s="107"/>
    </row>
    <row r="1075" spans="2:22" s="88" customFormat="1" ht="12.75" x14ac:dyDescent="0.2">
      <c r="B1075" s="89">
        <v>1073</v>
      </c>
      <c r="C1075" s="90"/>
      <c r="D1075" s="91"/>
      <c r="E1075" s="92"/>
      <c r="F1075" s="90"/>
      <c r="G1075" s="93"/>
      <c r="H1075" s="92"/>
      <c r="I1075" s="94"/>
      <c r="J1075" s="100"/>
      <c r="K1075" s="101"/>
      <c r="L1075" s="101"/>
      <c r="M1075" s="101"/>
      <c r="N1075" s="102"/>
      <c r="O1075" s="103"/>
      <c r="P1075" s="101"/>
      <c r="Q1075" s="104"/>
      <c r="R1075" s="103"/>
      <c r="S1075" s="105"/>
      <c r="T1075" s="106"/>
      <c r="U1075" s="107"/>
      <c r="V1075" s="107"/>
    </row>
    <row r="1076" spans="2:22" s="88" customFormat="1" ht="12.75" x14ac:dyDescent="0.2">
      <c r="B1076" s="89">
        <v>1074</v>
      </c>
      <c r="C1076" s="90"/>
      <c r="D1076" s="91"/>
      <c r="E1076" s="92"/>
      <c r="F1076" s="90"/>
      <c r="G1076" s="93"/>
      <c r="H1076" s="92"/>
      <c r="I1076" s="94"/>
      <c r="J1076" s="100"/>
      <c r="K1076" s="101"/>
      <c r="L1076" s="101"/>
      <c r="M1076" s="101"/>
      <c r="N1076" s="102"/>
      <c r="O1076" s="103"/>
      <c r="P1076" s="101"/>
      <c r="Q1076" s="104"/>
      <c r="R1076" s="103"/>
      <c r="S1076" s="105"/>
      <c r="T1076" s="106"/>
      <c r="U1076" s="107"/>
      <c r="V1076" s="107"/>
    </row>
    <row r="1077" spans="2:22" s="88" customFormat="1" ht="12.75" x14ac:dyDescent="0.2">
      <c r="B1077" s="89">
        <v>1075</v>
      </c>
      <c r="C1077" s="90"/>
      <c r="D1077" s="91"/>
      <c r="E1077" s="92"/>
      <c r="F1077" s="90"/>
      <c r="G1077" s="93"/>
      <c r="H1077" s="92"/>
      <c r="I1077" s="94"/>
      <c r="J1077" s="100"/>
      <c r="K1077" s="101"/>
      <c r="L1077" s="101"/>
      <c r="M1077" s="101"/>
      <c r="N1077" s="102"/>
      <c r="O1077" s="103"/>
      <c r="P1077" s="101"/>
      <c r="Q1077" s="104"/>
      <c r="R1077" s="103"/>
      <c r="S1077" s="105"/>
      <c r="T1077" s="106"/>
      <c r="U1077" s="107"/>
      <c r="V1077" s="107"/>
    </row>
    <row r="1078" spans="2:22" s="88" customFormat="1" ht="12.75" x14ac:dyDescent="0.2">
      <c r="B1078" s="89">
        <v>1076</v>
      </c>
      <c r="C1078" s="90"/>
      <c r="D1078" s="91"/>
      <c r="E1078" s="92"/>
      <c r="F1078" s="90"/>
      <c r="G1078" s="93"/>
      <c r="H1078" s="92"/>
      <c r="I1078" s="94"/>
      <c r="J1078" s="100"/>
      <c r="K1078" s="101"/>
      <c r="L1078" s="101"/>
      <c r="M1078" s="101"/>
      <c r="N1078" s="102"/>
      <c r="O1078" s="103"/>
      <c r="P1078" s="101"/>
      <c r="Q1078" s="104"/>
      <c r="R1078" s="103"/>
      <c r="S1078" s="105"/>
      <c r="T1078" s="106"/>
      <c r="U1078" s="107"/>
      <c r="V1078" s="107"/>
    </row>
    <row r="1079" spans="2:22" s="88" customFormat="1" ht="12.75" x14ac:dyDescent="0.2">
      <c r="B1079" s="89">
        <v>1077</v>
      </c>
      <c r="C1079" s="90"/>
      <c r="D1079" s="91"/>
      <c r="E1079" s="92"/>
      <c r="F1079" s="90"/>
      <c r="G1079" s="93"/>
      <c r="H1079" s="92"/>
      <c r="I1079" s="94"/>
      <c r="J1079" s="100"/>
      <c r="K1079" s="101"/>
      <c r="L1079" s="101"/>
      <c r="M1079" s="101"/>
      <c r="N1079" s="102"/>
      <c r="O1079" s="103"/>
      <c r="P1079" s="101"/>
      <c r="Q1079" s="104"/>
      <c r="R1079" s="103"/>
      <c r="S1079" s="105"/>
      <c r="T1079" s="106"/>
      <c r="U1079" s="107"/>
      <c r="V1079" s="107"/>
    </row>
    <row r="1080" spans="2:22" s="88" customFormat="1" ht="12.75" x14ac:dyDescent="0.2">
      <c r="B1080" s="89">
        <v>1078</v>
      </c>
      <c r="C1080" s="90"/>
      <c r="D1080" s="91"/>
      <c r="E1080" s="92"/>
      <c r="F1080" s="90"/>
      <c r="G1080" s="93"/>
      <c r="H1080" s="92"/>
      <c r="I1080" s="94"/>
      <c r="J1080" s="100"/>
      <c r="K1080" s="101"/>
      <c r="L1080" s="101"/>
      <c r="M1080" s="101"/>
      <c r="N1080" s="102"/>
      <c r="O1080" s="103"/>
      <c r="P1080" s="101"/>
      <c r="Q1080" s="104"/>
      <c r="R1080" s="103"/>
      <c r="S1080" s="105"/>
      <c r="T1080" s="106"/>
      <c r="U1080" s="107"/>
      <c r="V1080" s="107"/>
    </row>
    <row r="1081" spans="2:22" s="88" customFormat="1" ht="12.75" x14ac:dyDescent="0.2">
      <c r="B1081" s="89">
        <v>1079</v>
      </c>
      <c r="C1081" s="90"/>
      <c r="D1081" s="91"/>
      <c r="E1081" s="92"/>
      <c r="F1081" s="90"/>
      <c r="G1081" s="93"/>
      <c r="H1081" s="92"/>
      <c r="I1081" s="94"/>
      <c r="J1081" s="100"/>
      <c r="K1081" s="101"/>
      <c r="L1081" s="101"/>
      <c r="M1081" s="101"/>
      <c r="N1081" s="102"/>
      <c r="O1081" s="103"/>
      <c r="P1081" s="101"/>
      <c r="Q1081" s="104"/>
      <c r="R1081" s="103"/>
      <c r="S1081" s="105"/>
      <c r="T1081" s="106"/>
      <c r="U1081" s="107"/>
      <c r="V1081" s="107"/>
    </row>
    <row r="1082" spans="2:22" s="88" customFormat="1" ht="12.75" x14ac:dyDescent="0.2">
      <c r="B1082" s="89">
        <v>1080</v>
      </c>
      <c r="C1082" s="90"/>
      <c r="D1082" s="91"/>
      <c r="E1082" s="92"/>
      <c r="F1082" s="90"/>
      <c r="G1082" s="93"/>
      <c r="H1082" s="92"/>
      <c r="I1082" s="94"/>
      <c r="J1082" s="100"/>
      <c r="K1082" s="101"/>
      <c r="L1082" s="101"/>
      <c r="M1082" s="101"/>
      <c r="N1082" s="102"/>
      <c r="O1082" s="103"/>
      <c r="P1082" s="101"/>
      <c r="Q1082" s="104"/>
      <c r="R1082" s="103"/>
      <c r="S1082" s="105"/>
      <c r="T1082" s="106"/>
      <c r="U1082" s="107"/>
      <c r="V1082" s="107"/>
    </row>
    <row r="1083" spans="2:22" s="88" customFormat="1" ht="12.75" x14ac:dyDescent="0.2">
      <c r="B1083" s="89">
        <v>1081</v>
      </c>
      <c r="C1083" s="90"/>
      <c r="D1083" s="91"/>
      <c r="E1083" s="92"/>
      <c r="F1083" s="90"/>
      <c r="G1083" s="93"/>
      <c r="H1083" s="92"/>
      <c r="I1083" s="94"/>
      <c r="J1083" s="100"/>
      <c r="K1083" s="101"/>
      <c r="L1083" s="101"/>
      <c r="M1083" s="101"/>
      <c r="N1083" s="102"/>
      <c r="O1083" s="103"/>
      <c r="P1083" s="101"/>
      <c r="Q1083" s="104"/>
      <c r="R1083" s="103"/>
      <c r="S1083" s="105"/>
      <c r="T1083" s="106"/>
      <c r="U1083" s="107"/>
      <c r="V1083" s="107"/>
    </row>
    <row r="1084" spans="2:22" s="88" customFormat="1" ht="12.75" x14ac:dyDescent="0.2">
      <c r="B1084" s="89">
        <v>1082</v>
      </c>
      <c r="C1084" s="90"/>
      <c r="D1084" s="91"/>
      <c r="E1084" s="92"/>
      <c r="F1084" s="90"/>
      <c r="G1084" s="93"/>
      <c r="H1084" s="92"/>
      <c r="I1084" s="94"/>
      <c r="J1084" s="100"/>
      <c r="K1084" s="101"/>
      <c r="L1084" s="101"/>
      <c r="M1084" s="101"/>
      <c r="N1084" s="102"/>
      <c r="O1084" s="103"/>
      <c r="P1084" s="101"/>
      <c r="Q1084" s="104"/>
      <c r="R1084" s="103"/>
      <c r="S1084" s="105"/>
      <c r="T1084" s="106"/>
      <c r="U1084" s="107"/>
      <c r="V1084" s="107"/>
    </row>
    <row r="1085" spans="2:22" s="88" customFormat="1" ht="12.75" x14ac:dyDescent="0.2">
      <c r="B1085" s="89">
        <v>1083</v>
      </c>
      <c r="C1085" s="90"/>
      <c r="D1085" s="91"/>
      <c r="E1085" s="92"/>
      <c r="F1085" s="90"/>
      <c r="G1085" s="93"/>
      <c r="H1085" s="92"/>
      <c r="I1085" s="94"/>
      <c r="J1085" s="100"/>
      <c r="K1085" s="101"/>
      <c r="L1085" s="101"/>
      <c r="M1085" s="101"/>
      <c r="N1085" s="102"/>
      <c r="O1085" s="103"/>
      <c r="P1085" s="101"/>
      <c r="Q1085" s="104"/>
      <c r="R1085" s="103"/>
      <c r="S1085" s="105"/>
      <c r="T1085" s="106"/>
      <c r="U1085" s="107"/>
      <c r="V1085" s="107"/>
    </row>
    <row r="1086" spans="2:22" s="88" customFormat="1" ht="12.75" x14ac:dyDescent="0.2">
      <c r="B1086" s="89">
        <v>1084</v>
      </c>
      <c r="C1086" s="90"/>
      <c r="D1086" s="91"/>
      <c r="E1086" s="92"/>
      <c r="F1086" s="90"/>
      <c r="G1086" s="93"/>
      <c r="H1086" s="92"/>
      <c r="I1086" s="94"/>
      <c r="J1086" s="100"/>
      <c r="K1086" s="101"/>
      <c r="L1086" s="101"/>
      <c r="M1086" s="101"/>
      <c r="N1086" s="102"/>
      <c r="O1086" s="103"/>
      <c r="P1086" s="101"/>
      <c r="Q1086" s="104"/>
      <c r="R1086" s="103"/>
      <c r="S1086" s="105"/>
      <c r="T1086" s="106"/>
      <c r="U1086" s="107"/>
      <c r="V1086" s="107"/>
    </row>
    <row r="1087" spans="2:22" s="88" customFormat="1" ht="12.75" x14ac:dyDescent="0.2">
      <c r="B1087" s="89">
        <v>1085</v>
      </c>
      <c r="C1087" s="90"/>
      <c r="D1087" s="91"/>
      <c r="E1087" s="92"/>
      <c r="F1087" s="90"/>
      <c r="G1087" s="93"/>
      <c r="H1087" s="92"/>
      <c r="I1087" s="94"/>
      <c r="J1087" s="100"/>
      <c r="K1087" s="101"/>
      <c r="L1087" s="101"/>
      <c r="M1087" s="101"/>
      <c r="N1087" s="102"/>
      <c r="O1087" s="103"/>
      <c r="P1087" s="101"/>
      <c r="Q1087" s="104"/>
      <c r="R1087" s="103"/>
      <c r="S1087" s="105"/>
      <c r="T1087" s="106"/>
      <c r="U1087" s="107"/>
      <c r="V1087" s="107"/>
    </row>
    <row r="1088" spans="2:22" s="88" customFormat="1" ht="12.75" x14ac:dyDescent="0.2">
      <c r="B1088" s="89">
        <v>1086</v>
      </c>
      <c r="C1088" s="90"/>
      <c r="D1088" s="91"/>
      <c r="E1088" s="92"/>
      <c r="F1088" s="90"/>
      <c r="G1088" s="93"/>
      <c r="H1088" s="92"/>
      <c r="I1088" s="94"/>
      <c r="J1088" s="100"/>
      <c r="K1088" s="101"/>
      <c r="L1088" s="101"/>
      <c r="M1088" s="101"/>
      <c r="N1088" s="102"/>
      <c r="O1088" s="103"/>
      <c r="P1088" s="101"/>
      <c r="Q1088" s="104"/>
      <c r="R1088" s="103"/>
      <c r="S1088" s="105"/>
      <c r="T1088" s="106"/>
      <c r="U1088" s="107"/>
      <c r="V1088" s="107"/>
    </row>
    <row r="1089" spans="2:22" s="88" customFormat="1" ht="12.75" x14ac:dyDescent="0.2">
      <c r="B1089" s="89">
        <v>1087</v>
      </c>
      <c r="C1089" s="90"/>
      <c r="D1089" s="91"/>
      <c r="E1089" s="92"/>
      <c r="F1089" s="90"/>
      <c r="G1089" s="93"/>
      <c r="H1089" s="92"/>
      <c r="I1089" s="94"/>
      <c r="J1089" s="100"/>
      <c r="K1089" s="101"/>
      <c r="L1089" s="101"/>
      <c r="M1089" s="101"/>
      <c r="N1089" s="102"/>
      <c r="O1089" s="103"/>
      <c r="P1089" s="101"/>
      <c r="Q1089" s="104"/>
      <c r="R1089" s="103"/>
      <c r="S1089" s="105"/>
      <c r="T1089" s="106"/>
      <c r="U1089" s="107"/>
      <c r="V1089" s="107"/>
    </row>
    <row r="1090" spans="2:22" s="88" customFormat="1" ht="12.75" x14ac:dyDescent="0.2">
      <c r="B1090" s="89">
        <v>1088</v>
      </c>
      <c r="C1090" s="90"/>
      <c r="D1090" s="91"/>
      <c r="E1090" s="92"/>
      <c r="F1090" s="90"/>
      <c r="G1090" s="93"/>
      <c r="H1090" s="92"/>
      <c r="I1090" s="94"/>
      <c r="J1090" s="100"/>
      <c r="K1090" s="101"/>
      <c r="L1090" s="101"/>
      <c r="M1090" s="101"/>
      <c r="N1090" s="102"/>
      <c r="O1090" s="103"/>
      <c r="P1090" s="101"/>
      <c r="Q1090" s="104"/>
      <c r="R1090" s="103"/>
      <c r="S1090" s="105"/>
      <c r="T1090" s="106"/>
      <c r="U1090" s="107"/>
      <c r="V1090" s="107"/>
    </row>
    <row r="1091" spans="2:22" s="88" customFormat="1" ht="12.75" x14ac:dyDescent="0.2">
      <c r="B1091" s="89">
        <v>1089</v>
      </c>
      <c r="C1091" s="90"/>
      <c r="D1091" s="91"/>
      <c r="E1091" s="92"/>
      <c r="F1091" s="90"/>
      <c r="G1091" s="93"/>
      <c r="H1091" s="92"/>
      <c r="I1091" s="94"/>
      <c r="J1091" s="100"/>
      <c r="K1091" s="101"/>
      <c r="L1091" s="101"/>
      <c r="M1091" s="101"/>
      <c r="N1091" s="102"/>
      <c r="O1091" s="103"/>
      <c r="P1091" s="101"/>
      <c r="Q1091" s="104"/>
      <c r="R1091" s="103"/>
      <c r="S1091" s="105"/>
      <c r="T1091" s="106"/>
      <c r="U1091" s="107"/>
      <c r="V1091" s="107"/>
    </row>
    <row r="1092" spans="2:22" s="88" customFormat="1" ht="12.75" x14ac:dyDescent="0.2">
      <c r="B1092" s="89">
        <v>1090</v>
      </c>
      <c r="C1092" s="90"/>
      <c r="D1092" s="91"/>
      <c r="E1092" s="92"/>
      <c r="F1092" s="90"/>
      <c r="G1092" s="93"/>
      <c r="H1092" s="92"/>
      <c r="I1092" s="94"/>
      <c r="J1092" s="100"/>
      <c r="K1092" s="101"/>
      <c r="L1092" s="101"/>
      <c r="M1092" s="101"/>
      <c r="N1092" s="102"/>
      <c r="O1092" s="103"/>
      <c r="P1092" s="101"/>
      <c r="Q1092" s="104"/>
      <c r="R1092" s="103"/>
      <c r="S1092" s="105"/>
      <c r="T1092" s="106"/>
      <c r="U1092" s="107"/>
      <c r="V1092" s="107"/>
    </row>
    <row r="1093" spans="2:22" s="88" customFormat="1" ht="12.75" x14ac:dyDescent="0.2">
      <c r="B1093" s="89">
        <v>1091</v>
      </c>
      <c r="C1093" s="90"/>
      <c r="D1093" s="91"/>
      <c r="E1093" s="92"/>
      <c r="F1093" s="90"/>
      <c r="G1093" s="93"/>
      <c r="H1093" s="92"/>
      <c r="I1093" s="94"/>
      <c r="J1093" s="100"/>
      <c r="K1093" s="101"/>
      <c r="L1093" s="101"/>
      <c r="M1093" s="101"/>
      <c r="N1093" s="102"/>
      <c r="O1093" s="103"/>
      <c r="P1093" s="101"/>
      <c r="Q1093" s="104"/>
      <c r="R1093" s="103"/>
      <c r="S1093" s="105"/>
      <c r="T1093" s="106"/>
      <c r="U1093" s="107"/>
      <c r="V1093" s="107"/>
    </row>
    <row r="1094" spans="2:22" s="88" customFormat="1" ht="12.75" x14ac:dyDescent="0.2">
      <c r="B1094" s="89">
        <v>1092</v>
      </c>
      <c r="C1094" s="90"/>
      <c r="D1094" s="91"/>
      <c r="E1094" s="92"/>
      <c r="F1094" s="90"/>
      <c r="G1094" s="93"/>
      <c r="H1094" s="92"/>
      <c r="I1094" s="94"/>
      <c r="J1094" s="100"/>
      <c r="K1094" s="101"/>
      <c r="L1094" s="101"/>
      <c r="M1094" s="101"/>
      <c r="N1094" s="102"/>
      <c r="O1094" s="103"/>
      <c r="P1094" s="101"/>
      <c r="Q1094" s="104"/>
      <c r="R1094" s="103"/>
      <c r="S1094" s="105"/>
      <c r="T1094" s="106"/>
      <c r="U1094" s="107"/>
      <c r="V1094" s="107"/>
    </row>
    <row r="1095" spans="2:22" s="88" customFormat="1" ht="12.75" x14ac:dyDescent="0.2">
      <c r="B1095" s="89">
        <v>1093</v>
      </c>
      <c r="C1095" s="90"/>
      <c r="D1095" s="91"/>
      <c r="E1095" s="92"/>
      <c r="F1095" s="90"/>
      <c r="G1095" s="93"/>
      <c r="H1095" s="92"/>
      <c r="I1095" s="94"/>
      <c r="J1095" s="100"/>
      <c r="K1095" s="101"/>
      <c r="L1095" s="101"/>
      <c r="M1095" s="101"/>
      <c r="N1095" s="102"/>
      <c r="O1095" s="103"/>
      <c r="P1095" s="101"/>
      <c r="Q1095" s="104"/>
      <c r="R1095" s="103"/>
      <c r="S1095" s="105"/>
      <c r="T1095" s="106"/>
      <c r="U1095" s="107"/>
      <c r="V1095" s="107"/>
    </row>
    <row r="1096" spans="2:22" s="88" customFormat="1" ht="12.75" x14ac:dyDescent="0.2">
      <c r="B1096" s="89">
        <v>1094</v>
      </c>
      <c r="C1096" s="90"/>
      <c r="D1096" s="91"/>
      <c r="E1096" s="92"/>
      <c r="F1096" s="90"/>
      <c r="G1096" s="93"/>
      <c r="H1096" s="92"/>
      <c r="I1096" s="94"/>
      <c r="J1096" s="100"/>
      <c r="K1096" s="101"/>
      <c r="L1096" s="101"/>
      <c r="M1096" s="101"/>
      <c r="N1096" s="102"/>
      <c r="O1096" s="103"/>
      <c r="P1096" s="101"/>
      <c r="Q1096" s="104"/>
      <c r="R1096" s="103"/>
      <c r="S1096" s="105"/>
      <c r="T1096" s="106"/>
      <c r="U1096" s="107"/>
      <c r="V1096" s="107"/>
    </row>
    <row r="1097" spans="2:22" s="88" customFormat="1" ht="12.75" x14ac:dyDescent="0.2">
      <c r="B1097" s="89">
        <v>1095</v>
      </c>
      <c r="C1097" s="90"/>
      <c r="D1097" s="91"/>
      <c r="E1097" s="92"/>
      <c r="F1097" s="90"/>
      <c r="G1097" s="93"/>
      <c r="H1097" s="92"/>
      <c r="I1097" s="94"/>
      <c r="J1097" s="100"/>
      <c r="K1097" s="101"/>
      <c r="L1097" s="101"/>
      <c r="M1097" s="101"/>
      <c r="N1097" s="102"/>
      <c r="O1097" s="103"/>
      <c r="P1097" s="101"/>
      <c r="Q1097" s="104"/>
      <c r="R1097" s="103"/>
      <c r="S1097" s="105"/>
      <c r="T1097" s="106"/>
      <c r="U1097" s="107"/>
      <c r="V1097" s="107"/>
    </row>
    <row r="1098" spans="2:22" s="88" customFormat="1" ht="12.75" x14ac:dyDescent="0.2">
      <c r="B1098" s="89">
        <v>1096</v>
      </c>
      <c r="C1098" s="90"/>
      <c r="D1098" s="91"/>
      <c r="E1098" s="92"/>
      <c r="F1098" s="90"/>
      <c r="G1098" s="93"/>
      <c r="H1098" s="92"/>
      <c r="I1098" s="94"/>
      <c r="J1098" s="100"/>
      <c r="K1098" s="101"/>
      <c r="L1098" s="101"/>
      <c r="M1098" s="101"/>
      <c r="N1098" s="102"/>
      <c r="O1098" s="103"/>
      <c r="P1098" s="101"/>
      <c r="Q1098" s="104"/>
      <c r="R1098" s="103"/>
      <c r="S1098" s="105"/>
      <c r="T1098" s="106"/>
      <c r="U1098" s="107"/>
      <c r="V1098" s="107"/>
    </row>
    <row r="1099" spans="2:22" s="88" customFormat="1" ht="12.75" x14ac:dyDescent="0.2">
      <c r="B1099" s="89">
        <v>1097</v>
      </c>
      <c r="C1099" s="90"/>
      <c r="D1099" s="91"/>
      <c r="E1099" s="92"/>
      <c r="F1099" s="90"/>
      <c r="G1099" s="93"/>
      <c r="H1099" s="92"/>
      <c r="I1099" s="94"/>
      <c r="J1099" s="100"/>
      <c r="K1099" s="101"/>
      <c r="L1099" s="101"/>
      <c r="M1099" s="101"/>
      <c r="N1099" s="102"/>
      <c r="O1099" s="103"/>
      <c r="P1099" s="101"/>
      <c r="Q1099" s="104"/>
      <c r="R1099" s="103"/>
      <c r="S1099" s="105"/>
      <c r="T1099" s="106"/>
      <c r="U1099" s="107"/>
      <c r="V1099" s="107"/>
    </row>
    <row r="1100" spans="2:22" s="88" customFormat="1" ht="12.75" x14ac:dyDescent="0.2">
      <c r="B1100" s="89">
        <v>1098</v>
      </c>
      <c r="C1100" s="90"/>
      <c r="D1100" s="91"/>
      <c r="E1100" s="92"/>
      <c r="F1100" s="90"/>
      <c r="G1100" s="93"/>
      <c r="H1100" s="92"/>
      <c r="I1100" s="94"/>
      <c r="J1100" s="100"/>
      <c r="K1100" s="101"/>
      <c r="L1100" s="101"/>
      <c r="M1100" s="101"/>
      <c r="N1100" s="102"/>
      <c r="O1100" s="103"/>
      <c r="P1100" s="101"/>
      <c r="Q1100" s="104"/>
      <c r="R1100" s="103"/>
      <c r="S1100" s="105"/>
      <c r="T1100" s="106"/>
      <c r="U1100" s="107"/>
      <c r="V1100" s="107"/>
    </row>
    <row r="1101" spans="2:22" s="88" customFormat="1" ht="12.75" x14ac:dyDescent="0.2">
      <c r="B1101" s="89">
        <v>1099</v>
      </c>
      <c r="C1101" s="90"/>
      <c r="D1101" s="91"/>
      <c r="E1101" s="92"/>
      <c r="F1101" s="90"/>
      <c r="G1101" s="93"/>
      <c r="H1101" s="92"/>
      <c r="I1101" s="94"/>
      <c r="J1101" s="100"/>
      <c r="K1101" s="101"/>
      <c r="L1101" s="101"/>
      <c r="M1101" s="101"/>
      <c r="N1101" s="102"/>
      <c r="O1101" s="103"/>
      <c r="P1101" s="101"/>
      <c r="Q1101" s="104"/>
      <c r="R1101" s="103"/>
      <c r="S1101" s="105"/>
      <c r="T1101" s="106"/>
      <c r="U1101" s="107"/>
      <c r="V1101" s="107"/>
    </row>
    <row r="1102" spans="2:22" s="88" customFormat="1" ht="12.75" x14ac:dyDescent="0.2">
      <c r="B1102" s="89">
        <v>1100</v>
      </c>
      <c r="C1102" s="90"/>
      <c r="D1102" s="91"/>
      <c r="E1102" s="92"/>
      <c r="F1102" s="90"/>
      <c r="G1102" s="93"/>
      <c r="H1102" s="92"/>
      <c r="I1102" s="94"/>
      <c r="J1102" s="100"/>
      <c r="K1102" s="101"/>
      <c r="L1102" s="101"/>
      <c r="M1102" s="101"/>
      <c r="N1102" s="102"/>
      <c r="O1102" s="103"/>
      <c r="P1102" s="101"/>
      <c r="Q1102" s="104"/>
      <c r="R1102" s="103"/>
      <c r="S1102" s="105"/>
      <c r="T1102" s="106"/>
      <c r="U1102" s="107"/>
      <c r="V1102" s="107"/>
    </row>
    <row r="1103" spans="2:22" s="88" customFormat="1" ht="12.75" x14ac:dyDescent="0.2">
      <c r="B1103" s="89">
        <v>1101</v>
      </c>
      <c r="C1103" s="90"/>
      <c r="D1103" s="91"/>
      <c r="E1103" s="92"/>
      <c r="F1103" s="90"/>
      <c r="G1103" s="93"/>
      <c r="H1103" s="92"/>
      <c r="I1103" s="94"/>
      <c r="J1103" s="100"/>
      <c r="K1103" s="101"/>
      <c r="L1103" s="101"/>
      <c r="M1103" s="101"/>
      <c r="N1103" s="102"/>
      <c r="O1103" s="103"/>
      <c r="P1103" s="101"/>
      <c r="Q1103" s="104"/>
      <c r="R1103" s="103"/>
      <c r="S1103" s="105"/>
      <c r="T1103" s="106"/>
      <c r="U1103" s="107"/>
      <c r="V1103" s="107"/>
    </row>
    <row r="1104" spans="2:22" s="88" customFormat="1" ht="12.75" x14ac:dyDescent="0.2">
      <c r="B1104" s="89">
        <v>1102</v>
      </c>
      <c r="C1104" s="90"/>
      <c r="D1104" s="91"/>
      <c r="E1104" s="92"/>
      <c r="F1104" s="90"/>
      <c r="G1104" s="93"/>
      <c r="H1104" s="92"/>
      <c r="I1104" s="94"/>
      <c r="J1104" s="100"/>
      <c r="K1104" s="101"/>
      <c r="L1104" s="101"/>
      <c r="M1104" s="101"/>
      <c r="N1104" s="102"/>
      <c r="O1104" s="103"/>
      <c r="P1104" s="101"/>
      <c r="Q1104" s="104"/>
      <c r="R1104" s="103"/>
      <c r="S1104" s="105"/>
      <c r="T1104" s="106"/>
      <c r="U1104" s="107"/>
      <c r="V1104" s="107"/>
    </row>
    <row r="1105" spans="2:22" s="88" customFormat="1" ht="12.75" x14ac:dyDescent="0.2">
      <c r="B1105" s="89">
        <v>1103</v>
      </c>
      <c r="C1105" s="90"/>
      <c r="D1105" s="91"/>
      <c r="E1105" s="92"/>
      <c r="F1105" s="90"/>
      <c r="G1105" s="93"/>
      <c r="H1105" s="92"/>
      <c r="I1105" s="94"/>
      <c r="J1105" s="100"/>
      <c r="K1105" s="101"/>
      <c r="L1105" s="101"/>
      <c r="M1105" s="101"/>
      <c r="N1105" s="102"/>
      <c r="O1105" s="103"/>
      <c r="P1105" s="101"/>
      <c r="Q1105" s="104"/>
      <c r="R1105" s="103"/>
      <c r="S1105" s="105"/>
      <c r="T1105" s="106"/>
      <c r="U1105" s="107"/>
      <c r="V1105" s="107"/>
    </row>
    <row r="1106" spans="2:22" s="88" customFormat="1" ht="12.75" x14ac:dyDescent="0.2">
      <c r="B1106" s="89">
        <v>1104</v>
      </c>
      <c r="C1106" s="90"/>
      <c r="D1106" s="91"/>
      <c r="E1106" s="92"/>
      <c r="F1106" s="90"/>
      <c r="G1106" s="93"/>
      <c r="H1106" s="92"/>
      <c r="I1106" s="94"/>
      <c r="J1106" s="100"/>
      <c r="K1106" s="101"/>
      <c r="L1106" s="101"/>
      <c r="M1106" s="101"/>
      <c r="N1106" s="102"/>
      <c r="O1106" s="103"/>
      <c r="P1106" s="101"/>
      <c r="Q1106" s="104"/>
      <c r="R1106" s="103"/>
      <c r="S1106" s="105"/>
      <c r="T1106" s="106"/>
      <c r="U1106" s="107"/>
      <c r="V1106" s="107"/>
    </row>
    <row r="1107" spans="2:22" s="88" customFormat="1" ht="12.75" x14ac:dyDescent="0.2">
      <c r="B1107" s="89">
        <v>1105</v>
      </c>
      <c r="C1107" s="90"/>
      <c r="D1107" s="91"/>
      <c r="E1107" s="92"/>
      <c r="F1107" s="90"/>
      <c r="G1107" s="93"/>
      <c r="H1107" s="92"/>
      <c r="I1107" s="94"/>
      <c r="J1107" s="100"/>
      <c r="K1107" s="101"/>
      <c r="L1107" s="101"/>
      <c r="M1107" s="101"/>
      <c r="N1107" s="102"/>
      <c r="O1107" s="103"/>
      <c r="P1107" s="101"/>
      <c r="Q1107" s="104"/>
      <c r="R1107" s="103"/>
      <c r="S1107" s="105"/>
      <c r="T1107" s="106"/>
      <c r="U1107" s="107"/>
      <c r="V1107" s="107"/>
    </row>
    <row r="1108" spans="2:22" s="88" customFormat="1" ht="12.75" x14ac:dyDescent="0.2">
      <c r="B1108" s="89">
        <v>1106</v>
      </c>
      <c r="C1108" s="90"/>
      <c r="D1108" s="91"/>
      <c r="E1108" s="92"/>
      <c r="F1108" s="90"/>
      <c r="G1108" s="93"/>
      <c r="H1108" s="92"/>
      <c r="I1108" s="94"/>
      <c r="J1108" s="100"/>
      <c r="K1108" s="101"/>
      <c r="L1108" s="101"/>
      <c r="M1108" s="101"/>
      <c r="N1108" s="102"/>
      <c r="O1108" s="103"/>
      <c r="P1108" s="101"/>
      <c r="Q1108" s="104"/>
      <c r="R1108" s="103"/>
      <c r="S1108" s="105"/>
      <c r="T1108" s="106"/>
      <c r="U1108" s="107"/>
      <c r="V1108" s="107"/>
    </row>
    <row r="1109" spans="2:22" s="88" customFormat="1" ht="12.75" x14ac:dyDescent="0.2">
      <c r="B1109" s="89">
        <v>1107</v>
      </c>
      <c r="C1109" s="90"/>
      <c r="D1109" s="91"/>
      <c r="E1109" s="92"/>
      <c r="F1109" s="90"/>
      <c r="G1109" s="93"/>
      <c r="H1109" s="92"/>
      <c r="I1109" s="94"/>
      <c r="J1109" s="100"/>
      <c r="K1109" s="101"/>
      <c r="L1109" s="101"/>
      <c r="M1109" s="101"/>
      <c r="N1109" s="102"/>
      <c r="O1109" s="103"/>
      <c r="P1109" s="101"/>
      <c r="Q1109" s="104"/>
      <c r="R1109" s="103"/>
      <c r="S1109" s="105"/>
      <c r="T1109" s="106"/>
      <c r="U1109" s="107"/>
      <c r="V1109" s="107"/>
    </row>
    <row r="1110" spans="2:22" s="88" customFormat="1" ht="12.75" x14ac:dyDescent="0.2">
      <c r="B1110" s="89">
        <v>1108</v>
      </c>
      <c r="C1110" s="108"/>
      <c r="D1110" s="108"/>
      <c r="E1110" s="109"/>
      <c r="F1110" s="108"/>
      <c r="G1110" s="108"/>
      <c r="H1110" s="109"/>
      <c r="I1110" s="94"/>
      <c r="J1110" s="100"/>
      <c r="K1110" s="101"/>
      <c r="L1110" s="101"/>
      <c r="M1110" s="101"/>
      <c r="N1110" s="102"/>
      <c r="O1110" s="103"/>
      <c r="P1110" s="101"/>
      <c r="Q1110" s="104"/>
      <c r="R1110" s="103"/>
      <c r="S1110" s="105"/>
      <c r="T1110" s="106"/>
      <c r="U1110" s="107"/>
      <c r="V1110" s="107"/>
    </row>
    <row r="1111" spans="2:22" s="88" customFormat="1" ht="12.75" x14ac:dyDescent="0.2">
      <c r="B1111" s="89">
        <v>1109</v>
      </c>
      <c r="C1111" s="90"/>
      <c r="D1111" s="91"/>
      <c r="E1111" s="92"/>
      <c r="F1111" s="90"/>
      <c r="G1111" s="93"/>
      <c r="H1111" s="92"/>
      <c r="I1111" s="94"/>
      <c r="J1111" s="100"/>
      <c r="K1111" s="101"/>
      <c r="L1111" s="101"/>
      <c r="M1111" s="101"/>
      <c r="N1111" s="102"/>
      <c r="O1111" s="103"/>
      <c r="P1111" s="101"/>
      <c r="Q1111" s="104"/>
      <c r="R1111" s="103"/>
      <c r="S1111" s="105"/>
      <c r="T1111" s="106"/>
      <c r="U1111" s="107"/>
      <c r="V1111" s="107"/>
    </row>
    <row r="1112" spans="2:22" s="88" customFormat="1" ht="12.75" x14ac:dyDescent="0.2">
      <c r="B1112" s="89">
        <v>1110</v>
      </c>
      <c r="C1112" s="90"/>
      <c r="D1112" s="91"/>
      <c r="E1112" s="92"/>
      <c r="F1112" s="90"/>
      <c r="G1112" s="93"/>
      <c r="H1112" s="92"/>
      <c r="I1112" s="94"/>
      <c r="J1112" s="100"/>
      <c r="K1112" s="101"/>
      <c r="L1112" s="101"/>
      <c r="M1112" s="101"/>
      <c r="N1112" s="102"/>
      <c r="O1112" s="103"/>
      <c r="P1112" s="101"/>
      <c r="Q1112" s="104"/>
      <c r="R1112" s="103"/>
      <c r="S1112" s="105"/>
      <c r="T1112" s="106"/>
      <c r="U1112" s="107"/>
      <c r="V1112" s="107"/>
    </row>
    <row r="1113" spans="2:22" s="88" customFormat="1" ht="12.75" x14ac:dyDescent="0.2">
      <c r="B1113" s="89">
        <v>1111</v>
      </c>
      <c r="C1113" s="90"/>
      <c r="D1113" s="91"/>
      <c r="E1113" s="92"/>
      <c r="F1113" s="90"/>
      <c r="G1113" s="93"/>
      <c r="H1113" s="92"/>
      <c r="I1113" s="94"/>
      <c r="J1113" s="100"/>
      <c r="K1113" s="101"/>
      <c r="L1113" s="101"/>
      <c r="M1113" s="101"/>
      <c r="N1113" s="102"/>
      <c r="O1113" s="103"/>
      <c r="P1113" s="101"/>
      <c r="Q1113" s="104"/>
      <c r="R1113" s="103"/>
      <c r="S1113" s="105"/>
      <c r="T1113" s="106"/>
      <c r="U1113" s="107"/>
      <c r="V1113" s="107"/>
    </row>
    <row r="1114" spans="2:22" s="88" customFormat="1" ht="12.75" x14ac:dyDescent="0.2">
      <c r="B1114" s="89">
        <v>1112</v>
      </c>
      <c r="C1114" s="90"/>
      <c r="D1114" s="91"/>
      <c r="E1114" s="92"/>
      <c r="F1114" s="90"/>
      <c r="G1114" s="93"/>
      <c r="H1114" s="92"/>
      <c r="I1114" s="94"/>
      <c r="J1114" s="100"/>
      <c r="K1114" s="101"/>
      <c r="L1114" s="101"/>
      <c r="M1114" s="101"/>
      <c r="N1114" s="102"/>
      <c r="O1114" s="103"/>
      <c r="P1114" s="101"/>
      <c r="Q1114" s="104"/>
      <c r="R1114" s="103"/>
      <c r="S1114" s="105"/>
      <c r="T1114" s="106"/>
      <c r="U1114" s="107"/>
      <c r="V1114" s="107"/>
    </row>
    <row r="1115" spans="2:22" s="88" customFormat="1" ht="12.75" x14ac:dyDescent="0.2">
      <c r="B1115" s="89">
        <v>1113</v>
      </c>
      <c r="C1115" s="90"/>
      <c r="D1115" s="91"/>
      <c r="E1115" s="92"/>
      <c r="F1115" s="90"/>
      <c r="G1115" s="93"/>
      <c r="H1115" s="92"/>
      <c r="I1115" s="94"/>
      <c r="J1115" s="100"/>
      <c r="K1115" s="101"/>
      <c r="L1115" s="101"/>
      <c r="M1115" s="101"/>
      <c r="N1115" s="102"/>
      <c r="O1115" s="103"/>
      <c r="P1115" s="101"/>
      <c r="Q1115" s="104"/>
      <c r="R1115" s="103"/>
      <c r="S1115" s="105"/>
      <c r="T1115" s="106"/>
      <c r="U1115" s="107"/>
      <c r="V1115" s="107"/>
    </row>
    <row r="1116" spans="2:22" s="88" customFormat="1" ht="12.75" x14ac:dyDescent="0.2">
      <c r="B1116" s="89">
        <v>1114</v>
      </c>
      <c r="C1116" s="90"/>
      <c r="D1116" s="91"/>
      <c r="E1116" s="92"/>
      <c r="F1116" s="90"/>
      <c r="G1116" s="93"/>
      <c r="H1116" s="92"/>
      <c r="I1116" s="94"/>
      <c r="J1116" s="100"/>
      <c r="K1116" s="101"/>
      <c r="L1116" s="101"/>
      <c r="M1116" s="101"/>
      <c r="N1116" s="102"/>
      <c r="O1116" s="103"/>
      <c r="P1116" s="101"/>
      <c r="Q1116" s="104"/>
      <c r="R1116" s="103"/>
      <c r="S1116" s="105"/>
      <c r="T1116" s="106"/>
      <c r="U1116" s="107"/>
      <c r="V1116" s="107"/>
    </row>
    <row r="1117" spans="2:22" s="88" customFormat="1" ht="12.75" x14ac:dyDescent="0.2">
      <c r="B1117" s="89">
        <v>1115</v>
      </c>
      <c r="C1117" s="90"/>
      <c r="D1117" s="91"/>
      <c r="E1117" s="92"/>
      <c r="F1117" s="90"/>
      <c r="G1117" s="93"/>
      <c r="H1117" s="92"/>
      <c r="I1117" s="94"/>
      <c r="J1117" s="100"/>
      <c r="K1117" s="101"/>
      <c r="L1117" s="101"/>
      <c r="M1117" s="101"/>
      <c r="N1117" s="102"/>
      <c r="O1117" s="103"/>
      <c r="P1117" s="101"/>
      <c r="Q1117" s="104"/>
      <c r="R1117" s="103"/>
      <c r="S1117" s="105"/>
      <c r="T1117" s="106"/>
      <c r="U1117" s="107"/>
      <c r="V1117" s="107"/>
    </row>
    <row r="1118" spans="2:22" s="88" customFormat="1" ht="12.75" x14ac:dyDescent="0.2">
      <c r="B1118" s="89">
        <v>1116</v>
      </c>
      <c r="C1118" s="90"/>
      <c r="D1118" s="91"/>
      <c r="E1118" s="92"/>
      <c r="F1118" s="90"/>
      <c r="G1118" s="93"/>
      <c r="H1118" s="92"/>
      <c r="I1118" s="94"/>
      <c r="J1118" s="100"/>
      <c r="K1118" s="101"/>
      <c r="L1118" s="101"/>
      <c r="M1118" s="101"/>
      <c r="N1118" s="102"/>
      <c r="O1118" s="103"/>
      <c r="P1118" s="101"/>
      <c r="Q1118" s="104"/>
      <c r="R1118" s="103"/>
      <c r="S1118" s="105"/>
      <c r="T1118" s="106"/>
      <c r="U1118" s="107"/>
      <c r="V1118" s="107"/>
    </row>
    <row r="1119" spans="2:22" s="88" customFormat="1" ht="12.75" x14ac:dyDescent="0.2">
      <c r="B1119" s="89">
        <v>1117</v>
      </c>
      <c r="C1119" s="90"/>
      <c r="D1119" s="91"/>
      <c r="E1119" s="92"/>
      <c r="F1119" s="90"/>
      <c r="G1119" s="93"/>
      <c r="H1119" s="92"/>
      <c r="I1119" s="94"/>
      <c r="J1119" s="100"/>
      <c r="K1119" s="101"/>
      <c r="L1119" s="101"/>
      <c r="M1119" s="101"/>
      <c r="N1119" s="102"/>
      <c r="O1119" s="103"/>
      <c r="P1119" s="101"/>
      <c r="Q1119" s="104"/>
      <c r="R1119" s="103"/>
      <c r="S1119" s="105"/>
      <c r="T1119" s="106"/>
      <c r="U1119" s="107"/>
      <c r="V1119" s="107"/>
    </row>
    <row r="1120" spans="2:22" s="88" customFormat="1" ht="12.75" x14ac:dyDescent="0.2">
      <c r="B1120" s="89">
        <v>1118</v>
      </c>
      <c r="C1120" s="90"/>
      <c r="D1120" s="91"/>
      <c r="E1120" s="92"/>
      <c r="F1120" s="90"/>
      <c r="G1120" s="93"/>
      <c r="H1120" s="92"/>
      <c r="I1120" s="94"/>
      <c r="J1120" s="100"/>
      <c r="K1120" s="101"/>
      <c r="L1120" s="101"/>
      <c r="M1120" s="101"/>
      <c r="N1120" s="102"/>
      <c r="O1120" s="103"/>
      <c r="P1120" s="101"/>
      <c r="Q1120" s="104"/>
      <c r="R1120" s="103"/>
      <c r="S1120" s="105"/>
      <c r="T1120" s="106"/>
      <c r="U1120" s="107"/>
      <c r="V1120" s="107"/>
    </row>
    <row r="1121" spans="2:22" s="88" customFormat="1" ht="12.75" x14ac:dyDescent="0.2">
      <c r="B1121" s="89">
        <v>1119</v>
      </c>
      <c r="C1121" s="90"/>
      <c r="D1121" s="91"/>
      <c r="E1121" s="92"/>
      <c r="F1121" s="90"/>
      <c r="G1121" s="93"/>
      <c r="H1121" s="92"/>
      <c r="I1121" s="94"/>
      <c r="J1121" s="100"/>
      <c r="K1121" s="101"/>
      <c r="L1121" s="101"/>
      <c r="M1121" s="101"/>
      <c r="N1121" s="102"/>
      <c r="O1121" s="103"/>
      <c r="P1121" s="101"/>
      <c r="Q1121" s="104"/>
      <c r="R1121" s="103"/>
      <c r="S1121" s="105"/>
      <c r="T1121" s="106"/>
      <c r="U1121" s="107"/>
      <c r="V1121" s="107"/>
    </row>
    <row r="1122" spans="2:22" s="88" customFormat="1" ht="12.75" x14ac:dyDescent="0.2">
      <c r="B1122" s="89">
        <v>1120</v>
      </c>
      <c r="C1122" s="90"/>
      <c r="D1122" s="91"/>
      <c r="E1122" s="92"/>
      <c r="F1122" s="90"/>
      <c r="G1122" s="93"/>
      <c r="H1122" s="92"/>
      <c r="I1122" s="94"/>
      <c r="J1122" s="100"/>
      <c r="K1122" s="101"/>
      <c r="L1122" s="101"/>
      <c r="M1122" s="101"/>
      <c r="N1122" s="102"/>
      <c r="O1122" s="103"/>
      <c r="P1122" s="101"/>
      <c r="Q1122" s="104"/>
      <c r="R1122" s="103"/>
      <c r="S1122" s="105"/>
      <c r="T1122" s="106"/>
      <c r="U1122" s="107"/>
      <c r="V1122" s="107"/>
    </row>
    <row r="1123" spans="2:22" s="88" customFormat="1" ht="12.75" x14ac:dyDescent="0.2">
      <c r="B1123" s="89">
        <v>1121</v>
      </c>
      <c r="C1123" s="90"/>
      <c r="D1123" s="91"/>
      <c r="E1123" s="92"/>
      <c r="F1123" s="90"/>
      <c r="G1123" s="93"/>
      <c r="H1123" s="92"/>
      <c r="I1123" s="94"/>
      <c r="J1123" s="100"/>
      <c r="K1123" s="101"/>
      <c r="L1123" s="101"/>
      <c r="M1123" s="101"/>
      <c r="N1123" s="102"/>
      <c r="O1123" s="103"/>
      <c r="P1123" s="101"/>
      <c r="Q1123" s="104"/>
      <c r="R1123" s="103"/>
      <c r="S1123" s="105"/>
      <c r="T1123" s="106"/>
      <c r="U1123" s="107"/>
      <c r="V1123" s="107"/>
    </row>
    <row r="1124" spans="2:22" s="88" customFormat="1" ht="12.75" x14ac:dyDescent="0.2">
      <c r="B1124" s="89">
        <v>1122</v>
      </c>
      <c r="C1124" s="90"/>
      <c r="D1124" s="91"/>
      <c r="E1124" s="92"/>
      <c r="F1124" s="90"/>
      <c r="G1124" s="93"/>
      <c r="H1124" s="92"/>
      <c r="I1124" s="94"/>
      <c r="J1124" s="100"/>
      <c r="K1124" s="101"/>
      <c r="L1124" s="101"/>
      <c r="M1124" s="101"/>
      <c r="N1124" s="102"/>
      <c r="O1124" s="103"/>
      <c r="P1124" s="101"/>
      <c r="Q1124" s="104"/>
      <c r="R1124" s="103"/>
      <c r="S1124" s="105"/>
      <c r="T1124" s="106"/>
      <c r="U1124" s="107"/>
      <c r="V1124" s="107"/>
    </row>
    <row r="1125" spans="2:22" s="88" customFormat="1" ht="12.75" x14ac:dyDescent="0.2">
      <c r="B1125" s="89">
        <v>1123</v>
      </c>
      <c r="C1125" s="90"/>
      <c r="D1125" s="91"/>
      <c r="E1125" s="92"/>
      <c r="F1125" s="90"/>
      <c r="G1125" s="93"/>
      <c r="H1125" s="92"/>
      <c r="I1125" s="94"/>
      <c r="J1125" s="100"/>
      <c r="K1125" s="101"/>
      <c r="L1125" s="101"/>
      <c r="M1125" s="101"/>
      <c r="N1125" s="102"/>
      <c r="O1125" s="103"/>
      <c r="P1125" s="101"/>
      <c r="Q1125" s="104"/>
      <c r="R1125" s="103"/>
      <c r="S1125" s="105"/>
      <c r="T1125" s="106"/>
      <c r="U1125" s="107"/>
      <c r="V1125" s="107"/>
    </row>
    <row r="1126" spans="2:22" s="88" customFormat="1" ht="12.75" x14ac:dyDescent="0.2">
      <c r="B1126" s="89">
        <v>1124</v>
      </c>
      <c r="C1126" s="90"/>
      <c r="D1126" s="91"/>
      <c r="E1126" s="92"/>
      <c r="F1126" s="90"/>
      <c r="G1126" s="93"/>
      <c r="H1126" s="92"/>
      <c r="I1126" s="94"/>
      <c r="J1126" s="100"/>
      <c r="K1126" s="101"/>
      <c r="L1126" s="101"/>
      <c r="M1126" s="101"/>
      <c r="N1126" s="102"/>
      <c r="O1126" s="103"/>
      <c r="P1126" s="101"/>
      <c r="Q1126" s="104"/>
      <c r="R1126" s="103"/>
      <c r="S1126" s="105"/>
      <c r="T1126" s="106"/>
      <c r="U1126" s="107"/>
      <c r="V1126" s="107"/>
    </row>
    <row r="1127" spans="2:22" s="88" customFormat="1" ht="12.75" x14ac:dyDescent="0.2">
      <c r="B1127" s="89">
        <v>1125</v>
      </c>
      <c r="C1127" s="90"/>
      <c r="D1127" s="91"/>
      <c r="E1127" s="92"/>
      <c r="F1127" s="90"/>
      <c r="G1127" s="93"/>
      <c r="H1127" s="92"/>
      <c r="I1127" s="94"/>
      <c r="J1127" s="100"/>
      <c r="K1127" s="101"/>
      <c r="L1127" s="101"/>
      <c r="M1127" s="101"/>
      <c r="N1127" s="102"/>
      <c r="O1127" s="103"/>
      <c r="P1127" s="101"/>
      <c r="Q1127" s="104"/>
      <c r="R1127" s="103"/>
      <c r="S1127" s="105"/>
      <c r="T1127" s="106"/>
      <c r="U1127" s="107"/>
      <c r="V1127" s="107"/>
    </row>
    <row r="1128" spans="2:22" s="88" customFormat="1" ht="12.75" x14ac:dyDescent="0.2">
      <c r="B1128" s="89">
        <v>1126</v>
      </c>
      <c r="C1128" s="90"/>
      <c r="D1128" s="91"/>
      <c r="E1128" s="92"/>
      <c r="F1128" s="90"/>
      <c r="G1128" s="93"/>
      <c r="H1128" s="92"/>
      <c r="I1128" s="94"/>
      <c r="J1128" s="100"/>
      <c r="K1128" s="101"/>
      <c r="L1128" s="101"/>
      <c r="M1128" s="101"/>
      <c r="N1128" s="102"/>
      <c r="O1128" s="103"/>
      <c r="P1128" s="101"/>
      <c r="Q1128" s="104"/>
      <c r="R1128" s="103"/>
      <c r="S1128" s="105"/>
      <c r="T1128" s="106"/>
      <c r="U1128" s="107"/>
      <c r="V1128" s="107"/>
    </row>
    <row r="1129" spans="2:22" s="88" customFormat="1" ht="12.75" x14ac:dyDescent="0.2">
      <c r="B1129" s="89">
        <v>1127</v>
      </c>
      <c r="C1129" s="90"/>
      <c r="D1129" s="91"/>
      <c r="E1129" s="92"/>
      <c r="F1129" s="90"/>
      <c r="G1129" s="93"/>
      <c r="H1129" s="92"/>
      <c r="I1129" s="94"/>
      <c r="J1129" s="100"/>
      <c r="K1129" s="101"/>
      <c r="L1129" s="101"/>
      <c r="M1129" s="101"/>
      <c r="N1129" s="102"/>
      <c r="O1129" s="103"/>
      <c r="P1129" s="101"/>
      <c r="Q1129" s="104"/>
      <c r="R1129" s="103"/>
      <c r="S1129" s="105"/>
      <c r="T1129" s="106"/>
      <c r="U1129" s="107"/>
      <c r="V1129" s="107"/>
    </row>
    <row r="1130" spans="2:22" s="88" customFormat="1" ht="12.75" x14ac:dyDescent="0.2">
      <c r="B1130" s="89">
        <v>1128</v>
      </c>
      <c r="C1130" s="90"/>
      <c r="D1130" s="91"/>
      <c r="E1130" s="92"/>
      <c r="F1130" s="90"/>
      <c r="G1130" s="93"/>
      <c r="H1130" s="92"/>
      <c r="I1130" s="94"/>
      <c r="J1130" s="100"/>
      <c r="K1130" s="101"/>
      <c r="L1130" s="101"/>
      <c r="M1130" s="101"/>
      <c r="N1130" s="102"/>
      <c r="O1130" s="103"/>
      <c r="P1130" s="101"/>
      <c r="Q1130" s="104"/>
      <c r="R1130" s="103"/>
      <c r="S1130" s="105"/>
      <c r="T1130" s="106"/>
      <c r="U1130" s="107"/>
      <c r="V1130" s="107"/>
    </row>
    <row r="1131" spans="2:22" s="88" customFormat="1" ht="12.75" x14ac:dyDescent="0.2">
      <c r="B1131" s="89">
        <v>1129</v>
      </c>
      <c r="C1131" s="90"/>
      <c r="D1131" s="91"/>
      <c r="E1131" s="92"/>
      <c r="F1131" s="90"/>
      <c r="G1131" s="93"/>
      <c r="H1131" s="92"/>
      <c r="I1131" s="94"/>
      <c r="J1131" s="100"/>
      <c r="K1131" s="101"/>
      <c r="L1131" s="101"/>
      <c r="M1131" s="101"/>
      <c r="N1131" s="102"/>
      <c r="O1131" s="103"/>
      <c r="P1131" s="101"/>
      <c r="Q1131" s="104"/>
      <c r="R1131" s="103"/>
      <c r="S1131" s="105"/>
      <c r="T1131" s="106"/>
      <c r="U1131" s="107"/>
      <c r="V1131" s="107"/>
    </row>
    <row r="1132" spans="2:22" s="88" customFormat="1" ht="12.75" x14ac:dyDescent="0.2">
      <c r="B1132" s="89">
        <v>1130</v>
      </c>
      <c r="C1132" s="90"/>
      <c r="D1132" s="91"/>
      <c r="E1132" s="92"/>
      <c r="F1132" s="90"/>
      <c r="G1132" s="93"/>
      <c r="H1132" s="92"/>
      <c r="I1132" s="94"/>
      <c r="J1132" s="100"/>
      <c r="K1132" s="101"/>
      <c r="L1132" s="101"/>
      <c r="M1132" s="101"/>
      <c r="N1132" s="102"/>
      <c r="O1132" s="103"/>
      <c r="P1132" s="101"/>
      <c r="Q1132" s="104"/>
      <c r="R1132" s="103"/>
      <c r="S1132" s="105"/>
      <c r="T1132" s="106"/>
      <c r="U1132" s="107"/>
      <c r="V1132" s="107"/>
    </row>
    <row r="1133" spans="2:22" s="88" customFormat="1" ht="12.75" x14ac:dyDescent="0.2">
      <c r="B1133" s="89">
        <v>1131</v>
      </c>
      <c r="C1133" s="90"/>
      <c r="D1133" s="91"/>
      <c r="E1133" s="92"/>
      <c r="F1133" s="90"/>
      <c r="G1133" s="93"/>
      <c r="H1133" s="92"/>
      <c r="I1133" s="94"/>
      <c r="J1133" s="100"/>
      <c r="K1133" s="101"/>
      <c r="L1133" s="101"/>
      <c r="M1133" s="101"/>
      <c r="N1133" s="102"/>
      <c r="O1133" s="103"/>
      <c r="P1133" s="101"/>
      <c r="Q1133" s="104"/>
      <c r="R1133" s="103"/>
      <c r="S1133" s="105"/>
      <c r="T1133" s="106"/>
      <c r="U1133" s="107"/>
      <c r="V1133" s="107"/>
    </row>
    <row r="1134" spans="2:22" s="88" customFormat="1" ht="12.75" x14ac:dyDescent="0.2">
      <c r="B1134" s="89">
        <v>1132</v>
      </c>
      <c r="C1134" s="90"/>
      <c r="D1134" s="91"/>
      <c r="E1134" s="92"/>
      <c r="F1134" s="90"/>
      <c r="G1134" s="93"/>
      <c r="H1134" s="92"/>
      <c r="I1134" s="94"/>
      <c r="J1134" s="100"/>
      <c r="K1134" s="101"/>
      <c r="L1134" s="101"/>
      <c r="M1134" s="101"/>
      <c r="N1134" s="102"/>
      <c r="O1134" s="103"/>
      <c r="P1134" s="101"/>
      <c r="Q1134" s="104"/>
      <c r="R1134" s="103"/>
      <c r="S1134" s="105"/>
      <c r="T1134" s="106"/>
      <c r="U1134" s="107"/>
      <c r="V1134" s="107"/>
    </row>
    <row r="1135" spans="2:22" s="88" customFormat="1" ht="12.75" x14ac:dyDescent="0.2">
      <c r="B1135" s="89">
        <v>1133</v>
      </c>
      <c r="C1135" s="90"/>
      <c r="D1135" s="91"/>
      <c r="E1135" s="92"/>
      <c r="F1135" s="90"/>
      <c r="G1135" s="93"/>
      <c r="H1135" s="92"/>
      <c r="I1135" s="94"/>
      <c r="J1135" s="100"/>
      <c r="K1135" s="101"/>
      <c r="L1135" s="101"/>
      <c r="M1135" s="101"/>
      <c r="N1135" s="102"/>
      <c r="O1135" s="103"/>
      <c r="P1135" s="101"/>
      <c r="Q1135" s="104"/>
      <c r="R1135" s="103"/>
      <c r="S1135" s="105"/>
      <c r="T1135" s="106"/>
      <c r="U1135" s="107"/>
      <c r="V1135" s="107"/>
    </row>
    <row r="1136" spans="2:22" s="88" customFormat="1" ht="12.75" x14ac:dyDescent="0.2">
      <c r="B1136" s="89">
        <v>1134</v>
      </c>
      <c r="C1136" s="90"/>
      <c r="D1136" s="91"/>
      <c r="E1136" s="92"/>
      <c r="F1136" s="90"/>
      <c r="G1136" s="93"/>
      <c r="H1136" s="92"/>
      <c r="I1136" s="94"/>
      <c r="J1136" s="100"/>
      <c r="K1136" s="101"/>
      <c r="L1136" s="101"/>
      <c r="M1136" s="101"/>
      <c r="N1136" s="102"/>
      <c r="O1136" s="103"/>
      <c r="P1136" s="101"/>
      <c r="Q1136" s="104"/>
      <c r="R1136" s="103"/>
      <c r="S1136" s="105"/>
      <c r="T1136" s="106"/>
      <c r="U1136" s="107"/>
      <c r="V1136" s="107"/>
    </row>
    <row r="1137" spans="2:22" s="88" customFormat="1" ht="12.75" x14ac:dyDescent="0.2">
      <c r="B1137" s="89">
        <v>1135</v>
      </c>
      <c r="C1137" s="90"/>
      <c r="D1137" s="91"/>
      <c r="E1137" s="92"/>
      <c r="F1137" s="90"/>
      <c r="G1137" s="93"/>
      <c r="H1137" s="92"/>
      <c r="I1137" s="94"/>
      <c r="J1137" s="100"/>
      <c r="K1137" s="101"/>
      <c r="L1137" s="101"/>
      <c r="M1137" s="101"/>
      <c r="N1137" s="102"/>
      <c r="O1137" s="103"/>
      <c r="P1137" s="101"/>
      <c r="Q1137" s="104"/>
      <c r="R1137" s="103"/>
      <c r="S1137" s="105"/>
      <c r="T1137" s="106"/>
      <c r="U1137" s="107"/>
      <c r="V1137" s="107"/>
    </row>
    <row r="1138" spans="2:22" s="88" customFormat="1" ht="12.75" x14ac:dyDescent="0.2">
      <c r="B1138" s="89">
        <v>1136</v>
      </c>
      <c r="C1138" s="90"/>
      <c r="D1138" s="91"/>
      <c r="E1138" s="92"/>
      <c r="F1138" s="90"/>
      <c r="G1138" s="93"/>
      <c r="H1138" s="92"/>
      <c r="I1138" s="94"/>
      <c r="J1138" s="100"/>
      <c r="K1138" s="101"/>
      <c r="L1138" s="101"/>
      <c r="M1138" s="101"/>
      <c r="N1138" s="102"/>
      <c r="O1138" s="103"/>
      <c r="P1138" s="101"/>
      <c r="Q1138" s="104"/>
      <c r="R1138" s="103"/>
      <c r="S1138" s="105"/>
      <c r="T1138" s="106"/>
      <c r="U1138" s="107"/>
      <c r="V1138" s="107"/>
    </row>
    <row r="1139" spans="2:22" s="88" customFormat="1" ht="12.75" x14ac:dyDescent="0.2">
      <c r="B1139" s="89">
        <v>1137</v>
      </c>
      <c r="C1139" s="90"/>
      <c r="D1139" s="91"/>
      <c r="E1139" s="92"/>
      <c r="F1139" s="90"/>
      <c r="G1139" s="93"/>
      <c r="H1139" s="92"/>
      <c r="I1139" s="94"/>
      <c r="J1139" s="100"/>
      <c r="K1139" s="101"/>
      <c r="L1139" s="101"/>
      <c r="M1139" s="101"/>
      <c r="N1139" s="102"/>
      <c r="O1139" s="103"/>
      <c r="P1139" s="101"/>
      <c r="Q1139" s="104"/>
      <c r="R1139" s="103"/>
      <c r="S1139" s="105"/>
      <c r="T1139" s="106"/>
      <c r="U1139" s="107"/>
      <c r="V1139" s="107"/>
    </row>
    <row r="1140" spans="2:22" s="88" customFormat="1" ht="12.75" x14ac:dyDescent="0.2">
      <c r="B1140" s="89">
        <v>1138</v>
      </c>
      <c r="C1140" s="90"/>
      <c r="D1140" s="91"/>
      <c r="E1140" s="92"/>
      <c r="F1140" s="90"/>
      <c r="G1140" s="93"/>
      <c r="H1140" s="92"/>
      <c r="I1140" s="94"/>
      <c r="J1140" s="100"/>
      <c r="K1140" s="101"/>
      <c r="L1140" s="101"/>
      <c r="M1140" s="101"/>
      <c r="N1140" s="102"/>
      <c r="O1140" s="103"/>
      <c r="P1140" s="101"/>
      <c r="Q1140" s="104"/>
      <c r="R1140" s="103"/>
      <c r="S1140" s="105"/>
      <c r="T1140" s="106"/>
      <c r="U1140" s="107"/>
      <c r="V1140" s="107"/>
    </row>
    <row r="1141" spans="2:22" s="88" customFormat="1" ht="12.75" x14ac:dyDescent="0.2">
      <c r="B1141" s="89">
        <v>1139</v>
      </c>
      <c r="C1141" s="90"/>
      <c r="D1141" s="91"/>
      <c r="E1141" s="92"/>
      <c r="F1141" s="90"/>
      <c r="G1141" s="93"/>
      <c r="H1141" s="92"/>
      <c r="I1141" s="94"/>
      <c r="J1141" s="100"/>
      <c r="K1141" s="101"/>
      <c r="L1141" s="101"/>
      <c r="M1141" s="101"/>
      <c r="N1141" s="102"/>
      <c r="O1141" s="103"/>
      <c r="P1141" s="101"/>
      <c r="Q1141" s="104"/>
      <c r="R1141" s="103"/>
      <c r="S1141" s="105"/>
      <c r="T1141" s="106"/>
      <c r="U1141" s="107"/>
      <c r="V1141" s="107"/>
    </row>
    <row r="1142" spans="2:22" s="88" customFormat="1" ht="12.75" x14ac:dyDescent="0.2">
      <c r="B1142" s="89">
        <v>1140</v>
      </c>
      <c r="C1142" s="90"/>
      <c r="D1142" s="91"/>
      <c r="E1142" s="92"/>
      <c r="F1142" s="90"/>
      <c r="G1142" s="93"/>
      <c r="H1142" s="92"/>
      <c r="I1142" s="94"/>
      <c r="J1142" s="100"/>
      <c r="K1142" s="101"/>
      <c r="L1142" s="101"/>
      <c r="M1142" s="101"/>
      <c r="N1142" s="102"/>
      <c r="O1142" s="103"/>
      <c r="P1142" s="101"/>
      <c r="Q1142" s="104"/>
      <c r="R1142" s="103"/>
      <c r="S1142" s="105"/>
      <c r="T1142" s="106"/>
      <c r="U1142" s="107"/>
      <c r="V1142" s="107"/>
    </row>
    <row r="1143" spans="2:22" s="88" customFormat="1" ht="12.75" x14ac:dyDescent="0.2">
      <c r="B1143" s="89">
        <v>1141</v>
      </c>
      <c r="C1143" s="90"/>
      <c r="D1143" s="91"/>
      <c r="E1143" s="92"/>
      <c r="F1143" s="90"/>
      <c r="G1143" s="93"/>
      <c r="H1143" s="92"/>
      <c r="I1143" s="94"/>
      <c r="J1143" s="100"/>
      <c r="K1143" s="101"/>
      <c r="L1143" s="101"/>
      <c r="M1143" s="101"/>
      <c r="N1143" s="102"/>
      <c r="O1143" s="103"/>
      <c r="P1143" s="101"/>
      <c r="Q1143" s="104"/>
      <c r="R1143" s="103"/>
      <c r="S1143" s="105"/>
      <c r="T1143" s="106"/>
      <c r="U1143" s="107"/>
      <c r="V1143" s="107"/>
    </row>
    <row r="1144" spans="2:22" s="88" customFormat="1" ht="12.75" x14ac:dyDescent="0.2">
      <c r="B1144" s="89">
        <v>1142</v>
      </c>
      <c r="C1144" s="90"/>
      <c r="D1144" s="91"/>
      <c r="E1144" s="92"/>
      <c r="F1144" s="90"/>
      <c r="G1144" s="93"/>
      <c r="H1144" s="92"/>
      <c r="I1144" s="94"/>
      <c r="J1144" s="100"/>
      <c r="K1144" s="101"/>
      <c r="L1144" s="101"/>
      <c r="M1144" s="101"/>
      <c r="N1144" s="102"/>
      <c r="O1144" s="103"/>
      <c r="P1144" s="101"/>
      <c r="Q1144" s="104"/>
      <c r="R1144" s="103"/>
      <c r="S1144" s="105"/>
      <c r="T1144" s="106"/>
      <c r="U1144" s="107"/>
      <c r="V1144" s="107"/>
    </row>
    <row r="1145" spans="2:22" s="88" customFormat="1" ht="12.75" x14ac:dyDescent="0.2">
      <c r="B1145" s="89">
        <v>1143</v>
      </c>
      <c r="C1145" s="90"/>
      <c r="D1145" s="91"/>
      <c r="E1145" s="92"/>
      <c r="F1145" s="90"/>
      <c r="G1145" s="93"/>
      <c r="H1145" s="92"/>
      <c r="I1145" s="94"/>
      <c r="J1145" s="100"/>
      <c r="K1145" s="101"/>
      <c r="L1145" s="101"/>
      <c r="M1145" s="101"/>
      <c r="N1145" s="102"/>
      <c r="O1145" s="103"/>
      <c r="P1145" s="101"/>
      <c r="Q1145" s="104"/>
      <c r="R1145" s="103"/>
      <c r="S1145" s="105"/>
      <c r="T1145" s="106"/>
      <c r="U1145" s="107"/>
      <c r="V1145" s="107"/>
    </row>
    <row r="1146" spans="2:22" s="88" customFormat="1" ht="12.75" x14ac:dyDescent="0.2">
      <c r="B1146" s="89">
        <v>1144</v>
      </c>
      <c r="C1146" s="90"/>
      <c r="D1146" s="91"/>
      <c r="E1146" s="92"/>
      <c r="F1146" s="90"/>
      <c r="G1146" s="93"/>
      <c r="H1146" s="92"/>
      <c r="I1146" s="94"/>
      <c r="J1146" s="100"/>
      <c r="K1146" s="101"/>
      <c r="L1146" s="101"/>
      <c r="M1146" s="101"/>
      <c r="N1146" s="102"/>
      <c r="O1146" s="103"/>
      <c r="P1146" s="101"/>
      <c r="Q1146" s="104"/>
      <c r="R1146" s="103"/>
      <c r="S1146" s="105"/>
      <c r="T1146" s="106"/>
      <c r="U1146" s="107"/>
      <c r="V1146" s="107"/>
    </row>
    <row r="1147" spans="2:22" s="88" customFormat="1" ht="12.75" x14ac:dyDescent="0.2">
      <c r="B1147" s="89">
        <v>1145</v>
      </c>
      <c r="C1147" s="90"/>
      <c r="D1147" s="91"/>
      <c r="E1147" s="92"/>
      <c r="F1147" s="90"/>
      <c r="G1147" s="93"/>
      <c r="H1147" s="92"/>
      <c r="I1147" s="94"/>
      <c r="J1147" s="100"/>
      <c r="K1147" s="101"/>
      <c r="L1147" s="101"/>
      <c r="M1147" s="101"/>
      <c r="N1147" s="102"/>
      <c r="O1147" s="103"/>
      <c r="P1147" s="101"/>
      <c r="Q1147" s="104"/>
      <c r="R1147" s="103"/>
      <c r="S1147" s="105"/>
      <c r="T1147" s="106"/>
      <c r="U1147" s="107"/>
      <c r="V1147" s="107"/>
    </row>
    <row r="1148" spans="2:22" s="88" customFormat="1" ht="12.75" x14ac:dyDescent="0.2">
      <c r="B1148" s="89">
        <v>1146</v>
      </c>
      <c r="C1148" s="90"/>
      <c r="D1148" s="91"/>
      <c r="E1148" s="92"/>
      <c r="F1148" s="90"/>
      <c r="G1148" s="93"/>
      <c r="H1148" s="92"/>
      <c r="I1148" s="94"/>
      <c r="J1148" s="100"/>
      <c r="K1148" s="101"/>
      <c r="L1148" s="101"/>
      <c r="M1148" s="101"/>
      <c r="N1148" s="102"/>
      <c r="O1148" s="103"/>
      <c r="P1148" s="101"/>
      <c r="Q1148" s="104"/>
      <c r="R1148" s="103"/>
      <c r="S1148" s="105"/>
      <c r="T1148" s="106"/>
      <c r="U1148" s="107"/>
      <c r="V1148" s="107"/>
    </row>
    <row r="1149" spans="2:22" s="88" customFormat="1" ht="12.75" x14ac:dyDescent="0.2">
      <c r="B1149" s="89">
        <v>1147</v>
      </c>
      <c r="C1149" s="90"/>
      <c r="D1149" s="91"/>
      <c r="E1149" s="92"/>
      <c r="F1149" s="90"/>
      <c r="G1149" s="93"/>
      <c r="H1149" s="92"/>
      <c r="I1149" s="94"/>
      <c r="J1149" s="100"/>
      <c r="K1149" s="101"/>
      <c r="L1149" s="101"/>
      <c r="M1149" s="101"/>
      <c r="N1149" s="102"/>
      <c r="O1149" s="103"/>
      <c r="P1149" s="101"/>
      <c r="Q1149" s="104"/>
      <c r="R1149" s="103"/>
      <c r="S1149" s="105"/>
      <c r="T1149" s="106"/>
      <c r="U1149" s="107"/>
      <c r="V1149" s="107"/>
    </row>
    <row r="1150" spans="2:22" s="88" customFormat="1" ht="12.75" x14ac:dyDescent="0.2">
      <c r="B1150" s="89">
        <v>1148</v>
      </c>
      <c r="C1150" s="90"/>
      <c r="D1150" s="91"/>
      <c r="E1150" s="92"/>
      <c r="F1150" s="90"/>
      <c r="G1150" s="93"/>
      <c r="H1150" s="92"/>
      <c r="I1150" s="94"/>
      <c r="J1150" s="100"/>
      <c r="K1150" s="101"/>
      <c r="L1150" s="101"/>
      <c r="M1150" s="101"/>
      <c r="N1150" s="102"/>
      <c r="O1150" s="103"/>
      <c r="P1150" s="101"/>
      <c r="Q1150" s="104"/>
      <c r="R1150" s="103"/>
      <c r="S1150" s="105"/>
      <c r="T1150" s="106"/>
      <c r="U1150" s="107"/>
      <c r="V1150" s="107"/>
    </row>
    <row r="1151" spans="2:22" s="88" customFormat="1" ht="12.75" x14ac:dyDescent="0.2">
      <c r="B1151" s="89">
        <v>1149</v>
      </c>
      <c r="C1151" s="90"/>
      <c r="D1151" s="91"/>
      <c r="E1151" s="92"/>
      <c r="F1151" s="90"/>
      <c r="G1151" s="93"/>
      <c r="H1151" s="92"/>
      <c r="I1151" s="94"/>
      <c r="J1151" s="100"/>
      <c r="K1151" s="101"/>
      <c r="L1151" s="101"/>
      <c r="M1151" s="101"/>
      <c r="N1151" s="102"/>
      <c r="O1151" s="103"/>
      <c r="P1151" s="101"/>
      <c r="Q1151" s="104"/>
      <c r="R1151" s="103"/>
      <c r="S1151" s="105"/>
      <c r="T1151" s="106"/>
      <c r="U1151" s="107"/>
      <c r="V1151" s="107"/>
    </row>
    <row r="1152" spans="2:22" s="88" customFormat="1" ht="12.75" x14ac:dyDescent="0.2">
      <c r="B1152" s="89">
        <v>1150</v>
      </c>
      <c r="C1152" s="90"/>
      <c r="D1152" s="91"/>
      <c r="E1152" s="92"/>
      <c r="F1152" s="90"/>
      <c r="G1152" s="93"/>
      <c r="H1152" s="92"/>
      <c r="I1152" s="94"/>
      <c r="J1152" s="100"/>
      <c r="K1152" s="101"/>
      <c r="L1152" s="101"/>
      <c r="M1152" s="101"/>
      <c r="N1152" s="102"/>
      <c r="O1152" s="103"/>
      <c r="P1152" s="101"/>
      <c r="Q1152" s="104"/>
      <c r="R1152" s="103"/>
      <c r="S1152" s="105"/>
      <c r="T1152" s="106"/>
      <c r="U1152" s="107"/>
      <c r="V1152" s="107"/>
    </row>
    <row r="1153" spans="2:22" s="88" customFormat="1" ht="12.75" x14ac:dyDescent="0.2">
      <c r="B1153" s="89">
        <v>1151</v>
      </c>
      <c r="C1153" s="90"/>
      <c r="D1153" s="91"/>
      <c r="E1153" s="92"/>
      <c r="F1153" s="90"/>
      <c r="G1153" s="93"/>
      <c r="H1153" s="92"/>
      <c r="I1153" s="94"/>
      <c r="J1153" s="100"/>
      <c r="K1153" s="101"/>
      <c r="L1153" s="101"/>
      <c r="M1153" s="101"/>
      <c r="N1153" s="102"/>
      <c r="O1153" s="103"/>
      <c r="P1153" s="101"/>
      <c r="Q1153" s="104"/>
      <c r="R1153" s="103"/>
      <c r="S1153" s="105"/>
      <c r="T1153" s="106"/>
      <c r="U1153" s="107"/>
      <c r="V1153" s="107"/>
    </row>
    <row r="1154" spans="2:22" s="88" customFormat="1" ht="12.75" x14ac:dyDescent="0.2">
      <c r="B1154" s="89">
        <v>1152</v>
      </c>
      <c r="C1154" s="90"/>
      <c r="D1154" s="91"/>
      <c r="E1154" s="92"/>
      <c r="F1154" s="90"/>
      <c r="G1154" s="93"/>
      <c r="H1154" s="92"/>
      <c r="I1154" s="94"/>
      <c r="J1154" s="100"/>
      <c r="K1154" s="101"/>
      <c r="L1154" s="101"/>
      <c r="M1154" s="101"/>
      <c r="N1154" s="102"/>
      <c r="O1154" s="103"/>
      <c r="P1154" s="101"/>
      <c r="Q1154" s="104"/>
      <c r="R1154" s="103"/>
      <c r="S1154" s="105"/>
      <c r="T1154" s="106"/>
      <c r="U1154" s="107"/>
      <c r="V1154" s="107"/>
    </row>
    <row r="1155" spans="2:22" s="88" customFormat="1" ht="12.75" x14ac:dyDescent="0.2">
      <c r="B1155" s="89">
        <v>1153</v>
      </c>
      <c r="C1155" s="90"/>
      <c r="D1155" s="91"/>
      <c r="E1155" s="92"/>
      <c r="F1155" s="90"/>
      <c r="G1155" s="93"/>
      <c r="H1155" s="92"/>
      <c r="I1155" s="94"/>
      <c r="J1155" s="100"/>
      <c r="K1155" s="101"/>
      <c r="L1155" s="101"/>
      <c r="M1155" s="101"/>
      <c r="N1155" s="102"/>
      <c r="O1155" s="103"/>
      <c r="P1155" s="101"/>
      <c r="Q1155" s="104"/>
      <c r="R1155" s="103"/>
      <c r="S1155" s="105"/>
      <c r="T1155" s="106"/>
      <c r="U1155" s="107"/>
      <c r="V1155" s="107"/>
    </row>
    <row r="1156" spans="2:22" s="88" customFormat="1" ht="12.75" x14ac:dyDescent="0.2">
      <c r="B1156" s="89">
        <v>1154</v>
      </c>
      <c r="C1156" s="90"/>
      <c r="D1156" s="91"/>
      <c r="E1156" s="92"/>
      <c r="F1156" s="90"/>
      <c r="G1156" s="93"/>
      <c r="H1156" s="92"/>
      <c r="I1156" s="94"/>
      <c r="J1156" s="100"/>
      <c r="K1156" s="101"/>
      <c r="L1156" s="101"/>
      <c r="M1156" s="101"/>
      <c r="N1156" s="102"/>
      <c r="O1156" s="103"/>
      <c r="P1156" s="101"/>
      <c r="Q1156" s="104"/>
      <c r="R1156" s="103"/>
      <c r="S1156" s="105"/>
      <c r="T1156" s="106"/>
      <c r="U1156" s="107"/>
      <c r="V1156" s="107"/>
    </row>
    <row r="1157" spans="2:22" s="88" customFormat="1" ht="12.75" x14ac:dyDescent="0.2">
      <c r="B1157" s="89">
        <v>1155</v>
      </c>
      <c r="C1157" s="90"/>
      <c r="D1157" s="91"/>
      <c r="E1157" s="92"/>
      <c r="F1157" s="90"/>
      <c r="G1157" s="93"/>
      <c r="H1157" s="92"/>
      <c r="I1157" s="94"/>
      <c r="J1157" s="100"/>
      <c r="K1157" s="101"/>
      <c r="L1157" s="101"/>
      <c r="M1157" s="101"/>
      <c r="N1157" s="102"/>
      <c r="O1157" s="103"/>
      <c r="P1157" s="101"/>
      <c r="Q1157" s="104"/>
      <c r="R1157" s="103"/>
      <c r="S1157" s="105"/>
      <c r="T1157" s="106"/>
      <c r="U1157" s="107"/>
      <c r="V1157" s="107"/>
    </row>
    <row r="1158" spans="2:22" s="88" customFormat="1" ht="12.75" x14ac:dyDescent="0.2">
      <c r="B1158" s="89">
        <v>1156</v>
      </c>
      <c r="C1158" s="90"/>
      <c r="D1158" s="91"/>
      <c r="E1158" s="92"/>
      <c r="F1158" s="90"/>
      <c r="G1158" s="93"/>
      <c r="H1158" s="92"/>
      <c r="I1158" s="94"/>
      <c r="J1158" s="100"/>
      <c r="K1158" s="101"/>
      <c r="L1158" s="101"/>
      <c r="M1158" s="101"/>
      <c r="N1158" s="102"/>
      <c r="O1158" s="103"/>
      <c r="P1158" s="101"/>
      <c r="Q1158" s="104"/>
      <c r="R1158" s="103"/>
      <c r="S1158" s="105"/>
      <c r="T1158" s="106"/>
      <c r="U1158" s="107"/>
      <c r="V1158" s="107"/>
    </row>
    <row r="1159" spans="2:22" s="88" customFormat="1" ht="12.75" x14ac:dyDescent="0.2">
      <c r="B1159" s="89">
        <v>1157</v>
      </c>
      <c r="C1159" s="90"/>
      <c r="D1159" s="91"/>
      <c r="E1159" s="92"/>
      <c r="F1159" s="90"/>
      <c r="G1159" s="93"/>
      <c r="H1159" s="92"/>
      <c r="I1159" s="94"/>
      <c r="J1159" s="100"/>
      <c r="K1159" s="101"/>
      <c r="L1159" s="101"/>
      <c r="M1159" s="101"/>
      <c r="N1159" s="102"/>
      <c r="O1159" s="103"/>
      <c r="P1159" s="101"/>
      <c r="Q1159" s="104"/>
      <c r="R1159" s="103"/>
      <c r="S1159" s="105"/>
      <c r="T1159" s="106"/>
      <c r="U1159" s="107"/>
      <c r="V1159" s="107"/>
    </row>
    <row r="1160" spans="2:22" s="88" customFormat="1" ht="12.75" x14ac:dyDescent="0.2">
      <c r="B1160" s="89">
        <v>1158</v>
      </c>
      <c r="C1160" s="90"/>
      <c r="D1160" s="91"/>
      <c r="E1160" s="92"/>
      <c r="F1160" s="90"/>
      <c r="G1160" s="93"/>
      <c r="H1160" s="92"/>
      <c r="I1160" s="94"/>
      <c r="J1160" s="100"/>
      <c r="K1160" s="101"/>
      <c r="L1160" s="101"/>
      <c r="M1160" s="101"/>
      <c r="N1160" s="102"/>
      <c r="O1160" s="103"/>
      <c r="P1160" s="101"/>
      <c r="Q1160" s="104"/>
      <c r="R1160" s="103"/>
      <c r="S1160" s="105"/>
      <c r="T1160" s="106"/>
      <c r="U1160" s="107"/>
      <c r="V1160" s="107"/>
    </row>
    <row r="1161" spans="2:22" s="88" customFormat="1" ht="12.75" x14ac:dyDescent="0.2">
      <c r="B1161" s="89">
        <v>1159</v>
      </c>
      <c r="C1161" s="90"/>
      <c r="D1161" s="91"/>
      <c r="E1161" s="92"/>
      <c r="F1161" s="90"/>
      <c r="G1161" s="93"/>
      <c r="H1161" s="92"/>
      <c r="I1161" s="94"/>
      <c r="J1161" s="100"/>
      <c r="K1161" s="101"/>
      <c r="L1161" s="101"/>
      <c r="M1161" s="101"/>
      <c r="N1161" s="102"/>
      <c r="O1161" s="103"/>
      <c r="P1161" s="101"/>
      <c r="Q1161" s="104"/>
      <c r="R1161" s="103"/>
      <c r="S1161" s="105"/>
      <c r="T1161" s="106"/>
      <c r="U1161" s="107"/>
      <c r="V1161" s="107"/>
    </row>
    <row r="1162" spans="2:22" s="88" customFormat="1" ht="12.75" x14ac:dyDescent="0.2">
      <c r="B1162" s="89">
        <v>1160</v>
      </c>
      <c r="C1162" s="90"/>
      <c r="D1162" s="91"/>
      <c r="E1162" s="92"/>
      <c r="F1162" s="90"/>
      <c r="G1162" s="93"/>
      <c r="H1162" s="92"/>
      <c r="I1162" s="94"/>
      <c r="J1162" s="100"/>
      <c r="K1162" s="101"/>
      <c r="L1162" s="101"/>
      <c r="M1162" s="101"/>
      <c r="N1162" s="102"/>
      <c r="O1162" s="103"/>
      <c r="P1162" s="101"/>
      <c r="Q1162" s="104"/>
      <c r="R1162" s="103"/>
      <c r="S1162" s="105"/>
      <c r="T1162" s="106"/>
      <c r="U1162" s="107"/>
      <c r="V1162" s="107"/>
    </row>
    <row r="1163" spans="2:22" s="88" customFormat="1" ht="12.75" x14ac:dyDescent="0.2">
      <c r="B1163" s="89">
        <v>1161</v>
      </c>
      <c r="C1163" s="90"/>
      <c r="D1163" s="91"/>
      <c r="E1163" s="92"/>
      <c r="F1163" s="90"/>
      <c r="G1163" s="93"/>
      <c r="H1163" s="92"/>
      <c r="I1163" s="94"/>
      <c r="J1163" s="100"/>
      <c r="K1163" s="101"/>
      <c r="L1163" s="101"/>
      <c r="M1163" s="101"/>
      <c r="N1163" s="102"/>
      <c r="O1163" s="103"/>
      <c r="P1163" s="101"/>
      <c r="Q1163" s="104"/>
      <c r="R1163" s="103"/>
      <c r="S1163" s="105"/>
      <c r="T1163" s="106"/>
      <c r="U1163" s="107"/>
      <c r="V1163" s="107"/>
    </row>
    <row r="1164" spans="2:22" s="88" customFormat="1" ht="12.75" x14ac:dyDescent="0.2">
      <c r="B1164" s="89">
        <v>1162</v>
      </c>
      <c r="C1164" s="90"/>
      <c r="D1164" s="91"/>
      <c r="E1164" s="92"/>
      <c r="F1164" s="90"/>
      <c r="G1164" s="93"/>
      <c r="H1164" s="92"/>
      <c r="I1164" s="94"/>
      <c r="J1164" s="100"/>
      <c r="K1164" s="101"/>
      <c r="L1164" s="101"/>
      <c r="M1164" s="101"/>
      <c r="N1164" s="102"/>
      <c r="O1164" s="103"/>
      <c r="P1164" s="101"/>
      <c r="Q1164" s="104"/>
      <c r="R1164" s="103"/>
      <c r="S1164" s="105"/>
      <c r="T1164" s="106"/>
      <c r="U1164" s="107"/>
      <c r="V1164" s="107"/>
    </row>
    <row r="1165" spans="2:22" s="88" customFormat="1" ht="12.75" x14ac:dyDescent="0.2">
      <c r="B1165" s="89">
        <v>1163</v>
      </c>
      <c r="C1165" s="90"/>
      <c r="D1165" s="91"/>
      <c r="E1165" s="92"/>
      <c r="F1165" s="90"/>
      <c r="G1165" s="93"/>
      <c r="H1165" s="92"/>
      <c r="I1165" s="94"/>
      <c r="J1165" s="100"/>
      <c r="K1165" s="101"/>
      <c r="L1165" s="101"/>
      <c r="M1165" s="101"/>
      <c r="N1165" s="102"/>
      <c r="O1165" s="103"/>
      <c r="P1165" s="101"/>
      <c r="Q1165" s="104"/>
      <c r="R1165" s="103"/>
      <c r="S1165" s="105"/>
      <c r="T1165" s="106"/>
      <c r="U1165" s="107"/>
      <c r="V1165" s="107"/>
    </row>
    <row r="1166" spans="2:22" s="88" customFormat="1" ht="12.75" x14ac:dyDescent="0.2">
      <c r="B1166" s="89">
        <v>1164</v>
      </c>
      <c r="C1166" s="90"/>
      <c r="D1166" s="91"/>
      <c r="E1166" s="92"/>
      <c r="F1166" s="90"/>
      <c r="G1166" s="93"/>
      <c r="H1166" s="92"/>
      <c r="I1166" s="94"/>
      <c r="J1166" s="100"/>
      <c r="K1166" s="101"/>
      <c r="L1166" s="101"/>
      <c r="M1166" s="101"/>
      <c r="N1166" s="102"/>
      <c r="O1166" s="103"/>
      <c r="P1166" s="101"/>
      <c r="Q1166" s="104"/>
      <c r="R1166" s="103"/>
      <c r="S1166" s="105"/>
      <c r="T1166" s="106"/>
      <c r="U1166" s="107"/>
      <c r="V1166" s="107"/>
    </row>
    <row r="1167" spans="2:22" s="88" customFormat="1" ht="12.75" x14ac:dyDescent="0.2">
      <c r="B1167" s="89">
        <v>1165</v>
      </c>
      <c r="C1167" s="90"/>
      <c r="D1167" s="91"/>
      <c r="E1167" s="92"/>
      <c r="F1167" s="90"/>
      <c r="G1167" s="93"/>
      <c r="H1167" s="92"/>
      <c r="I1167" s="94"/>
      <c r="J1167" s="100"/>
      <c r="K1167" s="101"/>
      <c r="L1167" s="101"/>
      <c r="M1167" s="101"/>
      <c r="N1167" s="102"/>
      <c r="O1167" s="103"/>
      <c r="P1167" s="101"/>
      <c r="Q1167" s="104"/>
      <c r="R1167" s="103"/>
      <c r="S1167" s="105"/>
      <c r="T1167" s="106"/>
      <c r="U1167" s="107"/>
      <c r="V1167" s="107"/>
    </row>
    <row r="1168" spans="2:22" s="88" customFormat="1" ht="12.75" x14ac:dyDescent="0.2">
      <c r="B1168" s="89">
        <v>1166</v>
      </c>
      <c r="C1168" s="90"/>
      <c r="D1168" s="91"/>
      <c r="E1168" s="92"/>
      <c r="F1168" s="90"/>
      <c r="G1168" s="93"/>
      <c r="H1168" s="92"/>
      <c r="I1168" s="94"/>
      <c r="J1168" s="100"/>
      <c r="K1168" s="101"/>
      <c r="L1168" s="101"/>
      <c r="M1168" s="101"/>
      <c r="N1168" s="102"/>
      <c r="O1168" s="103"/>
      <c r="P1168" s="101"/>
      <c r="Q1168" s="104"/>
      <c r="R1168" s="103"/>
      <c r="S1168" s="105"/>
      <c r="T1168" s="106"/>
      <c r="U1168" s="107"/>
      <c r="V1168" s="107"/>
    </row>
    <row r="1169" spans="2:22" s="88" customFormat="1" ht="12.75" x14ac:dyDescent="0.2">
      <c r="B1169" s="89">
        <v>1167</v>
      </c>
      <c r="C1169" s="90"/>
      <c r="D1169" s="91"/>
      <c r="E1169" s="92"/>
      <c r="F1169" s="90"/>
      <c r="G1169" s="93"/>
      <c r="H1169" s="92"/>
      <c r="I1169" s="94"/>
      <c r="J1169" s="100"/>
      <c r="K1169" s="101"/>
      <c r="L1169" s="101"/>
      <c r="M1169" s="101"/>
      <c r="N1169" s="102"/>
      <c r="O1169" s="103"/>
      <c r="P1169" s="101"/>
      <c r="Q1169" s="104"/>
      <c r="R1169" s="103"/>
      <c r="S1169" s="105"/>
      <c r="T1169" s="106"/>
      <c r="U1169" s="107"/>
      <c r="V1169" s="107"/>
    </row>
    <row r="1170" spans="2:22" s="88" customFormat="1" ht="12.75" x14ac:dyDescent="0.2">
      <c r="B1170" s="89">
        <v>1168</v>
      </c>
      <c r="C1170" s="90"/>
      <c r="D1170" s="91"/>
      <c r="E1170" s="92"/>
      <c r="F1170" s="90"/>
      <c r="G1170" s="93"/>
      <c r="H1170" s="92"/>
      <c r="I1170" s="94"/>
      <c r="J1170" s="100"/>
      <c r="K1170" s="101"/>
      <c r="L1170" s="101"/>
      <c r="M1170" s="101"/>
      <c r="N1170" s="102"/>
      <c r="O1170" s="103"/>
      <c r="P1170" s="101"/>
      <c r="Q1170" s="104"/>
      <c r="R1170" s="103"/>
      <c r="S1170" s="105"/>
      <c r="T1170" s="106"/>
      <c r="U1170" s="107"/>
      <c r="V1170" s="107"/>
    </row>
    <row r="1171" spans="2:22" s="88" customFormat="1" ht="12.75" x14ac:dyDescent="0.2">
      <c r="B1171" s="89">
        <v>1169</v>
      </c>
      <c r="C1171" s="90"/>
      <c r="D1171" s="91"/>
      <c r="E1171" s="92"/>
      <c r="F1171" s="90"/>
      <c r="G1171" s="93"/>
      <c r="H1171" s="92"/>
      <c r="I1171" s="94"/>
      <c r="J1171" s="100"/>
      <c r="K1171" s="101"/>
      <c r="L1171" s="101"/>
      <c r="M1171" s="101"/>
      <c r="N1171" s="102"/>
      <c r="O1171" s="103"/>
      <c r="P1171" s="101"/>
      <c r="Q1171" s="104"/>
      <c r="R1171" s="103"/>
      <c r="S1171" s="105"/>
      <c r="T1171" s="106"/>
      <c r="U1171" s="107"/>
      <c r="V1171" s="107"/>
    </row>
    <row r="1172" spans="2:22" s="88" customFormat="1" ht="12.75" x14ac:dyDescent="0.2">
      <c r="B1172" s="89">
        <v>1170</v>
      </c>
      <c r="C1172" s="90"/>
      <c r="D1172" s="91"/>
      <c r="E1172" s="92"/>
      <c r="F1172" s="90"/>
      <c r="G1172" s="93"/>
      <c r="H1172" s="92"/>
      <c r="I1172" s="94"/>
      <c r="J1172" s="100"/>
      <c r="K1172" s="101"/>
      <c r="L1172" s="101"/>
      <c r="M1172" s="101"/>
      <c r="N1172" s="102"/>
      <c r="O1172" s="103"/>
      <c r="P1172" s="101"/>
      <c r="Q1172" s="104"/>
      <c r="R1172" s="103"/>
      <c r="S1172" s="105"/>
      <c r="T1172" s="106"/>
      <c r="U1172" s="107"/>
      <c r="V1172" s="107"/>
    </row>
    <row r="1173" spans="2:22" s="88" customFormat="1" ht="12.75" x14ac:dyDescent="0.2">
      <c r="B1173" s="89">
        <v>1171</v>
      </c>
      <c r="C1173" s="90"/>
      <c r="D1173" s="91"/>
      <c r="E1173" s="92"/>
      <c r="F1173" s="90"/>
      <c r="G1173" s="93"/>
      <c r="H1173" s="92"/>
      <c r="I1173" s="94"/>
      <c r="J1173" s="100"/>
      <c r="K1173" s="101"/>
      <c r="L1173" s="101"/>
      <c r="M1173" s="101"/>
      <c r="N1173" s="102"/>
      <c r="O1173" s="103"/>
      <c r="P1173" s="101"/>
      <c r="Q1173" s="104"/>
      <c r="R1173" s="103"/>
      <c r="S1173" s="105"/>
      <c r="T1173" s="106"/>
      <c r="U1173" s="107"/>
      <c r="V1173" s="107"/>
    </row>
    <row r="1174" spans="2:22" s="88" customFormat="1" ht="12.75" x14ac:dyDescent="0.2">
      <c r="B1174" s="89">
        <v>1172</v>
      </c>
      <c r="C1174" s="90"/>
      <c r="D1174" s="91"/>
      <c r="E1174" s="92"/>
      <c r="F1174" s="90"/>
      <c r="G1174" s="93"/>
      <c r="H1174" s="92"/>
      <c r="I1174" s="94"/>
      <c r="J1174" s="100"/>
      <c r="K1174" s="101"/>
      <c r="L1174" s="101"/>
      <c r="M1174" s="101"/>
      <c r="N1174" s="102"/>
      <c r="O1174" s="103"/>
      <c r="P1174" s="101"/>
      <c r="Q1174" s="104"/>
      <c r="R1174" s="103"/>
      <c r="S1174" s="105"/>
      <c r="T1174" s="106"/>
      <c r="U1174" s="107"/>
      <c r="V1174" s="107"/>
    </row>
    <row r="1175" spans="2:22" s="88" customFormat="1" ht="12.75" x14ac:dyDescent="0.2">
      <c r="B1175" s="89">
        <v>1173</v>
      </c>
      <c r="C1175" s="90"/>
      <c r="D1175" s="91"/>
      <c r="E1175" s="92"/>
      <c r="F1175" s="90"/>
      <c r="G1175" s="93"/>
      <c r="H1175" s="92"/>
      <c r="I1175" s="94"/>
      <c r="J1175" s="100"/>
      <c r="K1175" s="101"/>
      <c r="L1175" s="101"/>
      <c r="M1175" s="101"/>
      <c r="N1175" s="102"/>
      <c r="O1175" s="103"/>
      <c r="P1175" s="101"/>
      <c r="Q1175" s="104"/>
      <c r="R1175" s="103"/>
      <c r="S1175" s="105"/>
      <c r="T1175" s="106"/>
      <c r="U1175" s="107"/>
      <c r="V1175" s="107"/>
    </row>
    <row r="1176" spans="2:22" s="88" customFormat="1" ht="12.75" x14ac:dyDescent="0.2">
      <c r="B1176" s="89">
        <v>1174</v>
      </c>
      <c r="C1176" s="90"/>
      <c r="D1176" s="91"/>
      <c r="E1176" s="92"/>
      <c r="F1176" s="90"/>
      <c r="G1176" s="93"/>
      <c r="H1176" s="92"/>
      <c r="I1176" s="94"/>
      <c r="J1176" s="100"/>
      <c r="K1176" s="101"/>
      <c r="L1176" s="101"/>
      <c r="M1176" s="101"/>
      <c r="N1176" s="102"/>
      <c r="O1176" s="103"/>
      <c r="P1176" s="101"/>
      <c r="Q1176" s="104"/>
      <c r="R1176" s="103"/>
      <c r="S1176" s="105"/>
      <c r="T1176" s="106"/>
      <c r="U1176" s="107"/>
      <c r="V1176" s="107"/>
    </row>
    <row r="1177" spans="2:22" s="88" customFormat="1" ht="12.75" x14ac:dyDescent="0.2">
      <c r="B1177" s="89">
        <v>1175</v>
      </c>
      <c r="C1177" s="90"/>
      <c r="D1177" s="91"/>
      <c r="E1177" s="92"/>
      <c r="F1177" s="90"/>
      <c r="G1177" s="93"/>
      <c r="H1177" s="92"/>
      <c r="I1177" s="94"/>
      <c r="J1177" s="100"/>
      <c r="K1177" s="101"/>
      <c r="L1177" s="101"/>
      <c r="M1177" s="101"/>
      <c r="N1177" s="102"/>
      <c r="O1177" s="103"/>
      <c r="P1177" s="101"/>
      <c r="Q1177" s="104"/>
      <c r="R1177" s="103"/>
      <c r="S1177" s="105"/>
      <c r="T1177" s="106"/>
      <c r="U1177" s="107"/>
      <c r="V1177" s="107"/>
    </row>
    <row r="1178" spans="2:22" s="88" customFormat="1" ht="12.75" x14ac:dyDescent="0.2">
      <c r="B1178" s="89">
        <v>1176</v>
      </c>
      <c r="C1178" s="90"/>
      <c r="D1178" s="91"/>
      <c r="E1178" s="92"/>
      <c r="F1178" s="90"/>
      <c r="G1178" s="93"/>
      <c r="H1178" s="92"/>
      <c r="I1178" s="94"/>
      <c r="J1178" s="100"/>
      <c r="K1178" s="101"/>
      <c r="L1178" s="101"/>
      <c r="M1178" s="101"/>
      <c r="N1178" s="102"/>
      <c r="O1178" s="103"/>
      <c r="P1178" s="101"/>
      <c r="Q1178" s="104"/>
      <c r="R1178" s="103"/>
      <c r="S1178" s="105"/>
      <c r="T1178" s="106"/>
      <c r="U1178" s="107"/>
      <c r="V1178" s="107"/>
    </row>
    <row r="1179" spans="2:22" s="88" customFormat="1" ht="12.75" x14ac:dyDescent="0.2">
      <c r="B1179" s="89">
        <v>1177</v>
      </c>
      <c r="C1179" s="90"/>
      <c r="D1179" s="91"/>
      <c r="E1179" s="92"/>
      <c r="F1179" s="90"/>
      <c r="G1179" s="93"/>
      <c r="H1179" s="92"/>
      <c r="I1179" s="94"/>
      <c r="J1179" s="100"/>
      <c r="K1179" s="101"/>
      <c r="L1179" s="101"/>
      <c r="M1179" s="101"/>
      <c r="N1179" s="102"/>
      <c r="O1179" s="103"/>
      <c r="P1179" s="101"/>
      <c r="Q1179" s="104"/>
      <c r="R1179" s="103"/>
      <c r="S1179" s="105"/>
      <c r="T1179" s="106"/>
      <c r="U1179" s="107"/>
      <c r="V1179" s="107"/>
    </row>
    <row r="1180" spans="2:22" s="88" customFormat="1" ht="12.75" x14ac:dyDescent="0.2">
      <c r="B1180" s="89">
        <v>1178</v>
      </c>
      <c r="C1180" s="90"/>
      <c r="D1180" s="91"/>
      <c r="E1180" s="92"/>
      <c r="F1180" s="90"/>
      <c r="G1180" s="93"/>
      <c r="H1180" s="92"/>
      <c r="I1180" s="94"/>
      <c r="J1180" s="100"/>
      <c r="K1180" s="101"/>
      <c r="L1180" s="101"/>
      <c r="M1180" s="101"/>
      <c r="N1180" s="102"/>
      <c r="O1180" s="103"/>
      <c r="P1180" s="101"/>
      <c r="Q1180" s="104"/>
      <c r="R1180" s="103"/>
      <c r="S1180" s="105"/>
      <c r="T1180" s="106"/>
      <c r="U1180" s="107"/>
      <c r="V1180" s="107"/>
    </row>
    <row r="1181" spans="2:22" s="88" customFormat="1" ht="12.75" x14ac:dyDescent="0.2">
      <c r="B1181" s="89">
        <v>1179</v>
      </c>
      <c r="C1181" s="90"/>
      <c r="D1181" s="91"/>
      <c r="E1181" s="92"/>
      <c r="F1181" s="90"/>
      <c r="G1181" s="93"/>
      <c r="H1181" s="92"/>
      <c r="I1181" s="94"/>
      <c r="J1181" s="100"/>
      <c r="K1181" s="101"/>
      <c r="L1181" s="101"/>
      <c r="M1181" s="101"/>
      <c r="N1181" s="102"/>
      <c r="O1181" s="103"/>
      <c r="P1181" s="101"/>
      <c r="Q1181" s="104"/>
      <c r="R1181" s="103"/>
      <c r="S1181" s="105"/>
      <c r="T1181" s="106"/>
      <c r="U1181" s="107"/>
      <c r="V1181" s="107"/>
    </row>
    <row r="1182" spans="2:22" s="88" customFormat="1" ht="12.75" x14ac:dyDescent="0.2">
      <c r="B1182" s="89">
        <v>1180</v>
      </c>
      <c r="C1182" s="90"/>
      <c r="D1182" s="91"/>
      <c r="E1182" s="92"/>
      <c r="F1182" s="90"/>
      <c r="G1182" s="93"/>
      <c r="H1182" s="92"/>
      <c r="I1182" s="94"/>
      <c r="J1182" s="100"/>
      <c r="K1182" s="101"/>
      <c r="L1182" s="101"/>
      <c r="M1182" s="101"/>
      <c r="N1182" s="102"/>
      <c r="O1182" s="103"/>
      <c r="P1182" s="101"/>
      <c r="Q1182" s="104"/>
      <c r="R1182" s="103"/>
      <c r="S1182" s="105"/>
      <c r="T1182" s="106"/>
      <c r="U1182" s="107"/>
      <c r="V1182" s="107"/>
    </row>
    <row r="1183" spans="2:22" s="88" customFormat="1" ht="12.75" x14ac:dyDescent="0.2">
      <c r="B1183" s="89">
        <v>1181</v>
      </c>
      <c r="C1183" s="90"/>
      <c r="D1183" s="91"/>
      <c r="E1183" s="92"/>
      <c r="F1183" s="90"/>
      <c r="G1183" s="93"/>
      <c r="H1183" s="92"/>
      <c r="I1183" s="94"/>
      <c r="J1183" s="100"/>
      <c r="K1183" s="101"/>
      <c r="L1183" s="101"/>
      <c r="M1183" s="101"/>
      <c r="N1183" s="102"/>
      <c r="O1183" s="103"/>
      <c r="P1183" s="101"/>
      <c r="Q1183" s="104"/>
      <c r="R1183" s="103"/>
      <c r="S1183" s="105"/>
      <c r="T1183" s="106"/>
      <c r="U1183" s="107"/>
      <c r="V1183" s="107"/>
    </row>
    <row r="1184" spans="2:22" s="88" customFormat="1" ht="12.75" x14ac:dyDescent="0.2">
      <c r="B1184" s="89">
        <v>1182</v>
      </c>
      <c r="C1184" s="90"/>
      <c r="D1184" s="91"/>
      <c r="E1184" s="92"/>
      <c r="F1184" s="90"/>
      <c r="G1184" s="93"/>
      <c r="H1184" s="92"/>
      <c r="I1184" s="94"/>
      <c r="J1184" s="100"/>
      <c r="K1184" s="101"/>
      <c r="L1184" s="101"/>
      <c r="M1184" s="101"/>
      <c r="N1184" s="102"/>
      <c r="O1184" s="103"/>
      <c r="P1184" s="101"/>
      <c r="Q1184" s="104"/>
      <c r="R1184" s="103"/>
      <c r="S1184" s="105"/>
      <c r="T1184" s="106"/>
      <c r="U1184" s="107"/>
      <c r="V1184" s="107"/>
    </row>
    <row r="1185" spans="2:22" s="88" customFormat="1" ht="12.75" x14ac:dyDescent="0.2">
      <c r="B1185" s="89">
        <v>1183</v>
      </c>
      <c r="C1185" s="90"/>
      <c r="D1185" s="91"/>
      <c r="E1185" s="92"/>
      <c r="F1185" s="90"/>
      <c r="G1185" s="93"/>
      <c r="H1185" s="92"/>
      <c r="I1185" s="94"/>
      <c r="J1185" s="100"/>
      <c r="K1185" s="101"/>
      <c r="L1185" s="101"/>
      <c r="M1185" s="101"/>
      <c r="N1185" s="102"/>
      <c r="O1185" s="103"/>
      <c r="P1185" s="101"/>
      <c r="Q1185" s="104"/>
      <c r="R1185" s="103"/>
      <c r="S1185" s="105"/>
      <c r="T1185" s="106"/>
      <c r="U1185" s="107"/>
      <c r="V1185" s="107"/>
    </row>
    <row r="1186" spans="2:22" s="88" customFormat="1" ht="12.75" x14ac:dyDescent="0.2">
      <c r="B1186" s="89">
        <v>1184</v>
      </c>
      <c r="C1186" s="90"/>
      <c r="D1186" s="91"/>
      <c r="E1186" s="92"/>
      <c r="F1186" s="90"/>
      <c r="G1186" s="93"/>
      <c r="H1186" s="92"/>
      <c r="I1186" s="94"/>
      <c r="J1186" s="100"/>
      <c r="K1186" s="101"/>
      <c r="L1186" s="101"/>
      <c r="M1186" s="101"/>
      <c r="N1186" s="102"/>
      <c r="O1186" s="103"/>
      <c r="P1186" s="101"/>
      <c r="Q1186" s="104"/>
      <c r="R1186" s="103"/>
      <c r="S1186" s="105"/>
      <c r="T1186" s="106"/>
      <c r="U1186" s="107"/>
      <c r="V1186" s="107"/>
    </row>
    <row r="1187" spans="2:22" s="88" customFormat="1" ht="12.75" x14ac:dyDescent="0.2">
      <c r="B1187" s="89">
        <v>1185</v>
      </c>
      <c r="C1187" s="90"/>
      <c r="D1187" s="91"/>
      <c r="E1187" s="92"/>
      <c r="F1187" s="90"/>
      <c r="G1187" s="93"/>
      <c r="H1187" s="92"/>
      <c r="I1187" s="94"/>
      <c r="J1187" s="100"/>
      <c r="K1187" s="101"/>
      <c r="L1187" s="101"/>
      <c r="M1187" s="101"/>
      <c r="N1187" s="102"/>
      <c r="O1187" s="103"/>
      <c r="P1187" s="101"/>
      <c r="Q1187" s="104"/>
      <c r="R1187" s="103"/>
      <c r="S1187" s="105"/>
      <c r="T1187" s="106"/>
      <c r="U1187" s="107"/>
      <c r="V1187" s="107"/>
    </row>
    <row r="1188" spans="2:22" s="88" customFormat="1" ht="12.75" x14ac:dyDescent="0.2">
      <c r="B1188" s="89">
        <v>1186</v>
      </c>
      <c r="C1188" s="90"/>
      <c r="D1188" s="91"/>
      <c r="E1188" s="92"/>
      <c r="F1188" s="90"/>
      <c r="G1188" s="93"/>
      <c r="H1188" s="92"/>
      <c r="I1188" s="94"/>
      <c r="J1188" s="100"/>
      <c r="K1188" s="101"/>
      <c r="L1188" s="101"/>
      <c r="M1188" s="101"/>
      <c r="N1188" s="102"/>
      <c r="O1188" s="103"/>
      <c r="P1188" s="101"/>
      <c r="Q1188" s="104"/>
      <c r="R1188" s="103"/>
      <c r="S1188" s="105"/>
      <c r="T1188" s="106"/>
      <c r="U1188" s="107"/>
      <c r="V1188" s="107"/>
    </row>
    <row r="1189" spans="2:22" s="88" customFormat="1" ht="12.75" x14ac:dyDescent="0.2">
      <c r="B1189" s="89">
        <v>1187</v>
      </c>
      <c r="C1189" s="90"/>
      <c r="D1189" s="91"/>
      <c r="E1189" s="92"/>
      <c r="F1189" s="90"/>
      <c r="G1189" s="93"/>
      <c r="H1189" s="92"/>
      <c r="I1189" s="94"/>
      <c r="J1189" s="100"/>
      <c r="K1189" s="101"/>
      <c r="L1189" s="101"/>
      <c r="M1189" s="101"/>
      <c r="N1189" s="102"/>
      <c r="O1189" s="103"/>
      <c r="P1189" s="101"/>
      <c r="Q1189" s="104"/>
      <c r="R1189" s="103"/>
      <c r="S1189" s="105"/>
      <c r="T1189" s="106"/>
      <c r="U1189" s="107"/>
      <c r="V1189" s="107"/>
    </row>
    <row r="1190" spans="2:22" s="88" customFormat="1" ht="12.75" x14ac:dyDescent="0.2">
      <c r="B1190" s="89">
        <v>1188</v>
      </c>
      <c r="C1190" s="90"/>
      <c r="D1190" s="91"/>
      <c r="E1190" s="92"/>
      <c r="F1190" s="90"/>
      <c r="G1190" s="93"/>
      <c r="H1190" s="92"/>
      <c r="I1190" s="94"/>
      <c r="J1190" s="100"/>
      <c r="K1190" s="101"/>
      <c r="L1190" s="101"/>
      <c r="M1190" s="101"/>
      <c r="N1190" s="102"/>
      <c r="O1190" s="103"/>
      <c r="P1190" s="101"/>
      <c r="Q1190" s="104"/>
      <c r="R1190" s="103"/>
      <c r="S1190" s="105"/>
      <c r="T1190" s="106"/>
      <c r="U1190" s="107"/>
      <c r="V1190" s="107"/>
    </row>
    <row r="1191" spans="2:22" s="88" customFormat="1" ht="12.75" x14ac:dyDescent="0.2">
      <c r="B1191" s="89">
        <v>1189</v>
      </c>
      <c r="C1191" s="90"/>
      <c r="D1191" s="91"/>
      <c r="E1191" s="92"/>
      <c r="F1191" s="90"/>
      <c r="G1191" s="93"/>
      <c r="H1191" s="92"/>
      <c r="I1191" s="94"/>
      <c r="J1191" s="100"/>
      <c r="K1191" s="101"/>
      <c r="L1191" s="101"/>
      <c r="M1191" s="101"/>
      <c r="N1191" s="102"/>
      <c r="O1191" s="103"/>
      <c r="P1191" s="101"/>
      <c r="Q1191" s="104"/>
      <c r="R1191" s="103"/>
      <c r="S1191" s="105"/>
      <c r="T1191" s="106"/>
      <c r="U1191" s="107"/>
      <c r="V1191" s="107"/>
    </row>
    <row r="1192" spans="2:22" s="88" customFormat="1" ht="12.75" x14ac:dyDescent="0.2">
      <c r="B1192" s="89">
        <v>1190</v>
      </c>
      <c r="C1192" s="90"/>
      <c r="D1192" s="91"/>
      <c r="E1192" s="92"/>
      <c r="F1192" s="90"/>
      <c r="G1192" s="93"/>
      <c r="H1192" s="92"/>
      <c r="I1192" s="94"/>
      <c r="J1192" s="100"/>
      <c r="K1192" s="101"/>
      <c r="L1192" s="101"/>
      <c r="M1192" s="101"/>
      <c r="N1192" s="102"/>
      <c r="O1192" s="103"/>
      <c r="P1192" s="101"/>
      <c r="Q1192" s="104"/>
      <c r="R1192" s="103"/>
      <c r="S1192" s="105"/>
      <c r="T1192" s="106"/>
      <c r="U1192" s="107"/>
      <c r="V1192" s="107"/>
    </row>
    <row r="1193" spans="2:22" s="88" customFormat="1" ht="12.75" x14ac:dyDescent="0.2">
      <c r="B1193" s="89">
        <v>1191</v>
      </c>
      <c r="C1193" s="90"/>
      <c r="D1193" s="91"/>
      <c r="E1193" s="92"/>
      <c r="F1193" s="90"/>
      <c r="G1193" s="93"/>
      <c r="H1193" s="92"/>
      <c r="I1193" s="94"/>
      <c r="J1193" s="100"/>
      <c r="K1193" s="101"/>
      <c r="L1193" s="101"/>
      <c r="M1193" s="101"/>
      <c r="N1193" s="102"/>
      <c r="O1193" s="103"/>
      <c r="P1193" s="101"/>
      <c r="Q1193" s="104"/>
      <c r="R1193" s="103"/>
      <c r="S1193" s="105"/>
      <c r="T1193" s="106"/>
      <c r="U1193" s="107"/>
      <c r="V1193" s="107"/>
    </row>
    <row r="1194" spans="2:22" s="88" customFormat="1" ht="12.75" x14ac:dyDescent="0.2">
      <c r="B1194" s="89">
        <v>1192</v>
      </c>
      <c r="C1194" s="90"/>
      <c r="D1194" s="91"/>
      <c r="E1194" s="92"/>
      <c r="F1194" s="90"/>
      <c r="G1194" s="93"/>
      <c r="H1194" s="92"/>
      <c r="I1194" s="94"/>
      <c r="J1194" s="100"/>
      <c r="K1194" s="101"/>
      <c r="L1194" s="101"/>
      <c r="M1194" s="101"/>
      <c r="N1194" s="102"/>
      <c r="O1194" s="103"/>
      <c r="P1194" s="101"/>
      <c r="Q1194" s="104"/>
      <c r="R1194" s="103"/>
      <c r="S1194" s="105"/>
      <c r="T1194" s="106"/>
      <c r="U1194" s="107"/>
      <c r="V1194" s="107"/>
    </row>
    <row r="1195" spans="2:22" s="88" customFormat="1" ht="12.75" x14ac:dyDescent="0.2">
      <c r="B1195" s="89">
        <v>1193</v>
      </c>
      <c r="C1195" s="90"/>
      <c r="D1195" s="91"/>
      <c r="E1195" s="92"/>
      <c r="F1195" s="90"/>
      <c r="G1195" s="93"/>
      <c r="H1195" s="92"/>
      <c r="I1195" s="94"/>
      <c r="J1195" s="100"/>
      <c r="K1195" s="101"/>
      <c r="L1195" s="101"/>
      <c r="M1195" s="101"/>
      <c r="N1195" s="102"/>
      <c r="O1195" s="103"/>
      <c r="P1195" s="101"/>
      <c r="Q1195" s="104"/>
      <c r="R1195" s="103"/>
      <c r="S1195" s="105"/>
      <c r="T1195" s="106"/>
      <c r="U1195" s="107"/>
      <c r="V1195" s="107"/>
    </row>
    <row r="1196" spans="2:22" s="88" customFormat="1" ht="12.75" x14ac:dyDescent="0.2">
      <c r="B1196" s="89">
        <v>1194</v>
      </c>
      <c r="C1196" s="90"/>
      <c r="D1196" s="91"/>
      <c r="E1196" s="92"/>
      <c r="F1196" s="90"/>
      <c r="G1196" s="93"/>
      <c r="H1196" s="92"/>
      <c r="I1196" s="94"/>
      <c r="J1196" s="100"/>
      <c r="K1196" s="101"/>
      <c r="L1196" s="101"/>
      <c r="M1196" s="101"/>
      <c r="N1196" s="102"/>
      <c r="O1196" s="103"/>
      <c r="P1196" s="101"/>
      <c r="Q1196" s="104"/>
      <c r="R1196" s="103"/>
      <c r="S1196" s="105"/>
      <c r="T1196" s="106"/>
      <c r="U1196" s="107"/>
      <c r="V1196" s="107"/>
    </row>
    <row r="1197" spans="2:22" s="88" customFormat="1" ht="12.75" x14ac:dyDescent="0.2">
      <c r="B1197" s="89">
        <v>1195</v>
      </c>
      <c r="C1197" s="90"/>
      <c r="D1197" s="91"/>
      <c r="E1197" s="92"/>
      <c r="F1197" s="90"/>
      <c r="G1197" s="93"/>
      <c r="H1197" s="92"/>
      <c r="I1197" s="94"/>
      <c r="J1197" s="100"/>
      <c r="K1197" s="101"/>
      <c r="L1197" s="101"/>
      <c r="M1197" s="101"/>
      <c r="N1197" s="102"/>
      <c r="O1197" s="103"/>
      <c r="P1197" s="101"/>
      <c r="Q1197" s="104"/>
      <c r="R1197" s="103"/>
      <c r="S1197" s="105"/>
      <c r="T1197" s="106"/>
      <c r="U1197" s="107"/>
      <c r="V1197" s="107"/>
    </row>
    <row r="1198" spans="2:22" s="88" customFormat="1" ht="12.75" x14ac:dyDescent="0.2">
      <c r="B1198" s="89">
        <v>1196</v>
      </c>
      <c r="C1198" s="90"/>
      <c r="D1198" s="91"/>
      <c r="E1198" s="92"/>
      <c r="F1198" s="90"/>
      <c r="G1198" s="93"/>
      <c r="H1198" s="92"/>
      <c r="I1198" s="94"/>
      <c r="J1198" s="100"/>
      <c r="K1198" s="101"/>
      <c r="L1198" s="101"/>
      <c r="M1198" s="101"/>
      <c r="N1198" s="102"/>
      <c r="O1198" s="103"/>
      <c r="P1198" s="101"/>
      <c r="Q1198" s="104"/>
      <c r="R1198" s="103"/>
      <c r="S1198" s="105"/>
      <c r="T1198" s="106"/>
      <c r="U1198" s="107"/>
      <c r="V1198" s="107"/>
    </row>
    <row r="1199" spans="2:22" s="88" customFormat="1" ht="12.75" x14ac:dyDescent="0.2">
      <c r="B1199" s="89">
        <v>1197</v>
      </c>
      <c r="C1199" s="90"/>
      <c r="D1199" s="91"/>
      <c r="E1199" s="92"/>
      <c r="F1199" s="90"/>
      <c r="G1199" s="93"/>
      <c r="H1199" s="92"/>
      <c r="I1199" s="94"/>
      <c r="J1199" s="100"/>
      <c r="K1199" s="101"/>
      <c r="L1199" s="101"/>
      <c r="M1199" s="101"/>
      <c r="N1199" s="102"/>
      <c r="O1199" s="103"/>
      <c r="P1199" s="101"/>
      <c r="Q1199" s="104"/>
      <c r="R1199" s="103"/>
      <c r="S1199" s="105"/>
      <c r="T1199" s="106"/>
      <c r="U1199" s="107"/>
      <c r="V1199" s="107"/>
    </row>
    <row r="1200" spans="2:22" s="88" customFormat="1" ht="12.75" x14ac:dyDescent="0.2">
      <c r="B1200" s="89">
        <v>1198</v>
      </c>
      <c r="C1200" s="90"/>
      <c r="D1200" s="91"/>
      <c r="E1200" s="92"/>
      <c r="F1200" s="90"/>
      <c r="G1200" s="93"/>
      <c r="H1200" s="92"/>
      <c r="I1200" s="94"/>
      <c r="J1200" s="100"/>
      <c r="K1200" s="101"/>
      <c r="L1200" s="101"/>
      <c r="M1200" s="101"/>
      <c r="N1200" s="102"/>
      <c r="O1200" s="103"/>
      <c r="P1200" s="101"/>
      <c r="Q1200" s="104"/>
      <c r="R1200" s="103"/>
      <c r="S1200" s="105"/>
      <c r="T1200" s="106"/>
      <c r="U1200" s="107"/>
      <c r="V1200" s="107"/>
    </row>
    <row r="1201" spans="2:22" s="88" customFormat="1" ht="12.75" x14ac:dyDescent="0.2">
      <c r="B1201" s="89">
        <v>1199</v>
      </c>
      <c r="C1201" s="90"/>
      <c r="D1201" s="91"/>
      <c r="E1201" s="92"/>
      <c r="F1201" s="90"/>
      <c r="G1201" s="93"/>
      <c r="H1201" s="92"/>
      <c r="I1201" s="94"/>
      <c r="J1201" s="100"/>
      <c r="K1201" s="101"/>
      <c r="L1201" s="101"/>
      <c r="M1201" s="101"/>
      <c r="N1201" s="102"/>
      <c r="O1201" s="103"/>
      <c r="P1201" s="101"/>
      <c r="Q1201" s="104"/>
      <c r="R1201" s="103"/>
      <c r="S1201" s="105"/>
      <c r="T1201" s="106"/>
      <c r="U1201" s="107"/>
      <c r="V1201" s="107"/>
    </row>
    <row r="1202" spans="2:22" s="88" customFormat="1" ht="12.75" x14ac:dyDescent="0.2">
      <c r="B1202" s="89">
        <v>1200</v>
      </c>
      <c r="C1202" s="90"/>
      <c r="D1202" s="91"/>
      <c r="E1202" s="92"/>
      <c r="F1202" s="90"/>
      <c r="G1202" s="93"/>
      <c r="H1202" s="92"/>
      <c r="I1202" s="94"/>
      <c r="J1202" s="100"/>
      <c r="K1202" s="101"/>
      <c r="L1202" s="101"/>
      <c r="M1202" s="101"/>
      <c r="N1202" s="102"/>
      <c r="O1202" s="103"/>
      <c r="P1202" s="101"/>
      <c r="Q1202" s="104"/>
      <c r="R1202" s="103"/>
      <c r="S1202" s="105"/>
      <c r="T1202" s="106"/>
      <c r="U1202" s="107"/>
      <c r="V1202" s="107"/>
    </row>
    <row r="1203" spans="2:22" s="88" customFormat="1" ht="12.75" x14ac:dyDescent="0.2">
      <c r="B1203" s="89">
        <v>1201</v>
      </c>
      <c r="C1203" s="90"/>
      <c r="D1203" s="91"/>
      <c r="E1203" s="92"/>
      <c r="F1203" s="90"/>
      <c r="G1203" s="93"/>
      <c r="H1203" s="92"/>
      <c r="I1203" s="94"/>
      <c r="J1203" s="100"/>
      <c r="K1203" s="101"/>
      <c r="L1203" s="101"/>
      <c r="M1203" s="101"/>
      <c r="N1203" s="102"/>
      <c r="O1203" s="103"/>
      <c r="P1203" s="101"/>
      <c r="Q1203" s="104"/>
      <c r="R1203" s="103"/>
      <c r="S1203" s="105"/>
      <c r="T1203" s="106"/>
      <c r="U1203" s="107"/>
      <c r="V1203" s="107"/>
    </row>
    <row r="1204" spans="2:22" s="88" customFormat="1" ht="12.75" x14ac:dyDescent="0.2">
      <c r="B1204" s="89">
        <v>1202</v>
      </c>
      <c r="C1204" s="90"/>
      <c r="D1204" s="91"/>
      <c r="E1204" s="92"/>
      <c r="F1204" s="90"/>
      <c r="G1204" s="93"/>
      <c r="H1204" s="92"/>
      <c r="I1204" s="94"/>
      <c r="J1204" s="100"/>
      <c r="K1204" s="101"/>
      <c r="L1204" s="101"/>
      <c r="M1204" s="101"/>
      <c r="N1204" s="102"/>
      <c r="O1204" s="103"/>
      <c r="P1204" s="101"/>
      <c r="Q1204" s="104"/>
      <c r="R1204" s="103"/>
      <c r="S1204" s="105"/>
      <c r="T1204" s="106"/>
      <c r="U1204" s="107"/>
      <c r="V1204" s="107"/>
    </row>
    <row r="1205" spans="2:22" s="88" customFormat="1" ht="12.75" x14ac:dyDescent="0.2">
      <c r="B1205" s="89">
        <v>1203</v>
      </c>
      <c r="C1205" s="90"/>
      <c r="D1205" s="91"/>
      <c r="E1205" s="92"/>
      <c r="F1205" s="90"/>
      <c r="G1205" s="93"/>
      <c r="H1205" s="92"/>
      <c r="I1205" s="94"/>
      <c r="J1205" s="100"/>
      <c r="K1205" s="101"/>
      <c r="L1205" s="101"/>
      <c r="M1205" s="101"/>
      <c r="N1205" s="102"/>
      <c r="O1205" s="103"/>
      <c r="P1205" s="101"/>
      <c r="Q1205" s="104"/>
      <c r="R1205" s="103"/>
      <c r="S1205" s="105"/>
      <c r="T1205" s="106"/>
      <c r="U1205" s="107"/>
      <c r="V1205" s="107"/>
    </row>
    <row r="1206" spans="2:22" s="88" customFormat="1" ht="12.75" x14ac:dyDescent="0.2">
      <c r="B1206" s="89">
        <v>1204</v>
      </c>
      <c r="C1206" s="90"/>
      <c r="D1206" s="91"/>
      <c r="E1206" s="92"/>
      <c r="F1206" s="90"/>
      <c r="G1206" s="93"/>
      <c r="H1206" s="92"/>
      <c r="I1206" s="94"/>
      <c r="J1206" s="100"/>
      <c r="K1206" s="101"/>
      <c r="L1206" s="101"/>
      <c r="M1206" s="101"/>
      <c r="N1206" s="102"/>
      <c r="O1206" s="103"/>
      <c r="P1206" s="101"/>
      <c r="Q1206" s="104"/>
      <c r="R1206" s="103"/>
      <c r="S1206" s="105"/>
      <c r="T1206" s="106"/>
      <c r="U1206" s="107"/>
      <c r="V1206" s="107"/>
    </row>
    <row r="1207" spans="2:22" s="88" customFormat="1" ht="12.75" x14ac:dyDescent="0.2">
      <c r="B1207" s="89">
        <v>1205</v>
      </c>
      <c r="C1207" s="90"/>
      <c r="D1207" s="91"/>
      <c r="E1207" s="92"/>
      <c r="F1207" s="90"/>
      <c r="G1207" s="93"/>
      <c r="H1207" s="92"/>
      <c r="I1207" s="94"/>
      <c r="J1207" s="100"/>
      <c r="K1207" s="101"/>
      <c r="L1207" s="101"/>
      <c r="M1207" s="101"/>
      <c r="N1207" s="102"/>
      <c r="O1207" s="103"/>
      <c r="P1207" s="101"/>
      <c r="Q1207" s="104"/>
      <c r="R1207" s="103"/>
      <c r="S1207" s="105"/>
      <c r="T1207" s="106"/>
      <c r="U1207" s="107"/>
      <c r="V1207" s="107"/>
    </row>
    <row r="1208" spans="2:22" s="88" customFormat="1" ht="12.75" x14ac:dyDescent="0.2">
      <c r="B1208" s="89">
        <v>1206</v>
      </c>
      <c r="C1208" s="90"/>
      <c r="D1208" s="91"/>
      <c r="E1208" s="92"/>
      <c r="F1208" s="90"/>
      <c r="G1208" s="93"/>
      <c r="H1208" s="92"/>
      <c r="I1208" s="94"/>
      <c r="J1208" s="100"/>
      <c r="K1208" s="101"/>
      <c r="L1208" s="101"/>
      <c r="M1208" s="101"/>
      <c r="N1208" s="102"/>
      <c r="O1208" s="103"/>
      <c r="P1208" s="101"/>
      <c r="Q1208" s="104"/>
      <c r="R1208" s="103"/>
      <c r="S1208" s="105"/>
      <c r="T1208" s="106"/>
      <c r="U1208" s="107"/>
      <c r="V1208" s="107"/>
    </row>
    <row r="1209" spans="2:22" s="88" customFormat="1" ht="12.75" x14ac:dyDescent="0.2">
      <c r="B1209" s="89">
        <v>1207</v>
      </c>
      <c r="C1209" s="90"/>
      <c r="D1209" s="91"/>
      <c r="E1209" s="92"/>
      <c r="F1209" s="90"/>
      <c r="G1209" s="93"/>
      <c r="H1209" s="92"/>
      <c r="I1209" s="94"/>
      <c r="J1209" s="100"/>
      <c r="K1209" s="101"/>
      <c r="L1209" s="101"/>
      <c r="M1209" s="101"/>
      <c r="N1209" s="102"/>
      <c r="O1209" s="103"/>
      <c r="P1209" s="101"/>
      <c r="Q1209" s="104"/>
      <c r="R1209" s="103"/>
      <c r="S1209" s="105"/>
      <c r="T1209" s="106"/>
      <c r="U1209" s="107"/>
      <c r="V1209" s="107"/>
    </row>
    <row r="1210" spans="2:22" s="88" customFormat="1" ht="12.75" x14ac:dyDescent="0.2">
      <c r="B1210" s="89">
        <v>1208</v>
      </c>
      <c r="C1210" s="90"/>
      <c r="D1210" s="91"/>
      <c r="E1210" s="92"/>
      <c r="F1210" s="90"/>
      <c r="G1210" s="93"/>
      <c r="H1210" s="92"/>
      <c r="I1210" s="94"/>
      <c r="J1210" s="100"/>
      <c r="K1210" s="101"/>
      <c r="L1210" s="101"/>
      <c r="M1210" s="101"/>
      <c r="N1210" s="102"/>
      <c r="O1210" s="103"/>
      <c r="P1210" s="101"/>
      <c r="Q1210" s="104"/>
      <c r="R1210" s="103"/>
      <c r="S1210" s="105"/>
      <c r="T1210" s="106"/>
      <c r="U1210" s="107"/>
      <c r="V1210" s="107"/>
    </row>
    <row r="1211" spans="2:22" s="88" customFormat="1" ht="12.75" x14ac:dyDescent="0.2">
      <c r="B1211" s="89">
        <v>1209</v>
      </c>
      <c r="C1211" s="90"/>
      <c r="D1211" s="91"/>
      <c r="E1211" s="92"/>
      <c r="F1211" s="90"/>
      <c r="G1211" s="93"/>
      <c r="H1211" s="92"/>
      <c r="I1211" s="94"/>
      <c r="J1211" s="100"/>
      <c r="K1211" s="101"/>
      <c r="L1211" s="101"/>
      <c r="M1211" s="101"/>
      <c r="N1211" s="102"/>
      <c r="O1211" s="103"/>
      <c r="P1211" s="101"/>
      <c r="Q1211" s="104"/>
      <c r="R1211" s="103"/>
      <c r="S1211" s="105"/>
      <c r="T1211" s="106"/>
      <c r="U1211" s="107"/>
      <c r="V1211" s="107"/>
    </row>
    <row r="1212" spans="2:22" s="88" customFormat="1" ht="12.75" x14ac:dyDescent="0.2">
      <c r="B1212" s="89">
        <v>1210</v>
      </c>
      <c r="C1212" s="90"/>
      <c r="D1212" s="91"/>
      <c r="E1212" s="92"/>
      <c r="F1212" s="90"/>
      <c r="G1212" s="93"/>
      <c r="H1212" s="92"/>
      <c r="I1212" s="94"/>
      <c r="J1212" s="100"/>
      <c r="K1212" s="101"/>
      <c r="L1212" s="101"/>
      <c r="M1212" s="101"/>
      <c r="N1212" s="102"/>
      <c r="O1212" s="103"/>
      <c r="P1212" s="101"/>
      <c r="Q1212" s="104"/>
      <c r="R1212" s="103"/>
      <c r="S1212" s="105"/>
      <c r="T1212" s="106"/>
      <c r="U1212" s="107"/>
      <c r="V1212" s="107"/>
    </row>
    <row r="1213" spans="2:22" s="88" customFormat="1" ht="12.75" x14ac:dyDescent="0.2">
      <c r="B1213" s="89">
        <v>1211</v>
      </c>
      <c r="C1213" s="90"/>
      <c r="D1213" s="91"/>
      <c r="E1213" s="92"/>
      <c r="F1213" s="90"/>
      <c r="G1213" s="93"/>
      <c r="H1213" s="92"/>
      <c r="I1213" s="94"/>
      <c r="J1213" s="100"/>
      <c r="K1213" s="101"/>
      <c r="L1213" s="101"/>
      <c r="M1213" s="101"/>
      <c r="N1213" s="102"/>
      <c r="O1213" s="103"/>
      <c r="P1213" s="101"/>
      <c r="Q1213" s="104"/>
      <c r="R1213" s="103"/>
      <c r="S1213" s="105"/>
      <c r="T1213" s="106"/>
      <c r="U1213" s="107"/>
      <c r="V1213" s="107"/>
    </row>
    <row r="1214" spans="2:22" s="88" customFormat="1" ht="12.75" x14ac:dyDescent="0.2">
      <c r="B1214" s="89">
        <v>1212</v>
      </c>
      <c r="C1214" s="90"/>
      <c r="D1214" s="91"/>
      <c r="E1214" s="92"/>
      <c r="F1214" s="90"/>
      <c r="G1214" s="93"/>
      <c r="H1214" s="92"/>
      <c r="I1214" s="94"/>
      <c r="J1214" s="100"/>
      <c r="K1214" s="101"/>
      <c r="L1214" s="101"/>
      <c r="M1214" s="101"/>
      <c r="N1214" s="102"/>
      <c r="O1214" s="103"/>
      <c r="P1214" s="101"/>
      <c r="Q1214" s="104"/>
      <c r="R1214" s="103"/>
      <c r="S1214" s="105"/>
      <c r="T1214" s="106"/>
      <c r="U1214" s="107"/>
      <c r="V1214" s="107"/>
    </row>
    <row r="1215" spans="2:22" s="88" customFormat="1" ht="12.75" x14ac:dyDescent="0.2">
      <c r="B1215" s="89">
        <v>1213</v>
      </c>
      <c r="C1215" s="90"/>
      <c r="D1215" s="91"/>
      <c r="E1215" s="92"/>
      <c r="F1215" s="90"/>
      <c r="G1215" s="93"/>
      <c r="H1215" s="92"/>
      <c r="I1215" s="94"/>
      <c r="J1215" s="100"/>
      <c r="K1215" s="101"/>
      <c r="L1215" s="101"/>
      <c r="M1215" s="101"/>
      <c r="N1215" s="102"/>
      <c r="O1215" s="103"/>
      <c r="P1215" s="101"/>
      <c r="Q1215" s="104"/>
      <c r="R1215" s="103"/>
      <c r="S1215" s="105"/>
      <c r="T1215" s="106"/>
      <c r="U1215" s="107"/>
      <c r="V1215" s="107"/>
    </row>
    <row r="1216" spans="2:22" s="88" customFormat="1" ht="12.75" x14ac:dyDescent="0.2">
      <c r="B1216" s="89">
        <v>1214</v>
      </c>
      <c r="C1216" s="90"/>
      <c r="D1216" s="91"/>
      <c r="E1216" s="92"/>
      <c r="F1216" s="90"/>
      <c r="G1216" s="93"/>
      <c r="H1216" s="92"/>
      <c r="I1216" s="94"/>
      <c r="J1216" s="100"/>
      <c r="K1216" s="101"/>
      <c r="L1216" s="101"/>
      <c r="M1216" s="101"/>
      <c r="N1216" s="102"/>
      <c r="O1216" s="103"/>
      <c r="P1216" s="101"/>
      <c r="Q1216" s="104"/>
      <c r="R1216" s="103"/>
      <c r="S1216" s="105"/>
      <c r="T1216" s="106"/>
      <c r="U1216" s="107"/>
      <c r="V1216" s="107"/>
    </row>
    <row r="1217" spans="2:22" s="88" customFormat="1" ht="12.75" x14ac:dyDescent="0.2">
      <c r="B1217" s="89">
        <v>1215</v>
      </c>
      <c r="C1217" s="90"/>
      <c r="D1217" s="91"/>
      <c r="E1217" s="92"/>
      <c r="F1217" s="90"/>
      <c r="G1217" s="93"/>
      <c r="H1217" s="92"/>
      <c r="I1217" s="94"/>
      <c r="J1217" s="100"/>
      <c r="K1217" s="101"/>
      <c r="L1217" s="101"/>
      <c r="M1217" s="101"/>
      <c r="N1217" s="102"/>
      <c r="O1217" s="103"/>
      <c r="P1217" s="101"/>
      <c r="Q1217" s="104"/>
      <c r="R1217" s="103"/>
      <c r="S1217" s="105"/>
      <c r="T1217" s="106"/>
      <c r="U1217" s="107"/>
      <c r="V1217" s="107"/>
    </row>
    <row r="1218" spans="2:22" s="88" customFormat="1" ht="12.75" x14ac:dyDescent="0.2">
      <c r="B1218" s="89">
        <v>1216</v>
      </c>
      <c r="C1218" s="90"/>
      <c r="D1218" s="91"/>
      <c r="E1218" s="109"/>
      <c r="F1218" s="90"/>
      <c r="G1218" s="93"/>
      <c r="H1218" s="92"/>
      <c r="I1218" s="94"/>
      <c r="J1218" s="100"/>
      <c r="K1218" s="101"/>
      <c r="L1218" s="101"/>
      <c r="M1218" s="101"/>
      <c r="N1218" s="102"/>
      <c r="O1218" s="103"/>
      <c r="P1218" s="101"/>
      <c r="Q1218" s="104"/>
      <c r="R1218" s="103"/>
      <c r="S1218" s="105"/>
      <c r="T1218" s="106"/>
      <c r="U1218" s="107"/>
      <c r="V1218" s="107"/>
    </row>
    <row r="1219" spans="2:22" s="88" customFormat="1" ht="12.75" x14ac:dyDescent="0.2">
      <c r="B1219" s="89">
        <v>1217</v>
      </c>
      <c r="C1219" s="90"/>
      <c r="D1219" s="91"/>
      <c r="E1219" s="92"/>
      <c r="F1219" s="90"/>
      <c r="G1219" s="93"/>
      <c r="H1219" s="92"/>
      <c r="I1219" s="94"/>
      <c r="J1219" s="100"/>
      <c r="K1219" s="101"/>
      <c r="L1219" s="101"/>
      <c r="M1219" s="101"/>
      <c r="N1219" s="102"/>
      <c r="O1219" s="103"/>
      <c r="P1219" s="101"/>
      <c r="Q1219" s="104"/>
      <c r="R1219" s="103"/>
      <c r="S1219" s="105"/>
      <c r="T1219" s="106"/>
      <c r="U1219" s="107"/>
      <c r="V1219" s="107"/>
    </row>
    <row r="1220" spans="2:22" s="88" customFormat="1" ht="12.75" x14ac:dyDescent="0.2">
      <c r="B1220" s="89">
        <v>1218</v>
      </c>
      <c r="C1220" s="90"/>
      <c r="D1220" s="91"/>
      <c r="E1220" s="92"/>
      <c r="F1220" s="90"/>
      <c r="G1220" s="93"/>
      <c r="H1220" s="92"/>
      <c r="I1220" s="94"/>
      <c r="J1220" s="100"/>
      <c r="K1220" s="101"/>
      <c r="L1220" s="101"/>
      <c r="M1220" s="101"/>
      <c r="N1220" s="102"/>
      <c r="O1220" s="103"/>
      <c r="P1220" s="101"/>
      <c r="Q1220" s="104"/>
      <c r="R1220" s="103"/>
      <c r="S1220" s="105"/>
      <c r="T1220" s="106"/>
      <c r="U1220" s="107"/>
      <c r="V1220" s="107"/>
    </row>
    <row r="1221" spans="2:22" s="88" customFormat="1" ht="12.75" x14ac:dyDescent="0.2">
      <c r="B1221" s="89">
        <v>1219</v>
      </c>
      <c r="C1221" s="90"/>
      <c r="D1221" s="91"/>
      <c r="E1221" s="92"/>
      <c r="F1221" s="90"/>
      <c r="G1221" s="93"/>
      <c r="H1221" s="92"/>
      <c r="I1221" s="94"/>
      <c r="J1221" s="100"/>
      <c r="K1221" s="101"/>
      <c r="L1221" s="101"/>
      <c r="M1221" s="101"/>
      <c r="N1221" s="102"/>
      <c r="O1221" s="103"/>
      <c r="P1221" s="101"/>
      <c r="Q1221" s="104"/>
      <c r="R1221" s="103"/>
      <c r="S1221" s="105"/>
      <c r="T1221" s="106"/>
      <c r="U1221" s="107"/>
      <c r="V1221" s="107"/>
    </row>
    <row r="1222" spans="2:22" s="88" customFormat="1" ht="12.75" x14ac:dyDescent="0.2">
      <c r="B1222" s="89">
        <v>1220</v>
      </c>
      <c r="C1222" s="90"/>
      <c r="D1222" s="91"/>
      <c r="E1222" s="92"/>
      <c r="F1222" s="90"/>
      <c r="G1222" s="93"/>
      <c r="H1222" s="92"/>
      <c r="I1222" s="94"/>
      <c r="J1222" s="100"/>
      <c r="K1222" s="101"/>
      <c r="L1222" s="101"/>
      <c r="M1222" s="101"/>
      <c r="N1222" s="102"/>
      <c r="O1222" s="103"/>
      <c r="P1222" s="101"/>
      <c r="Q1222" s="104"/>
      <c r="R1222" s="103"/>
      <c r="S1222" s="105"/>
      <c r="T1222" s="106"/>
      <c r="U1222" s="107"/>
      <c r="V1222" s="107"/>
    </row>
    <row r="1223" spans="2:22" s="88" customFormat="1" ht="12.75" x14ac:dyDescent="0.2">
      <c r="B1223" s="89">
        <v>1221</v>
      </c>
      <c r="C1223" s="90"/>
      <c r="D1223" s="91"/>
      <c r="E1223" s="92"/>
      <c r="F1223" s="90"/>
      <c r="G1223" s="93"/>
      <c r="H1223" s="92"/>
      <c r="I1223" s="94"/>
      <c r="J1223" s="100"/>
      <c r="K1223" s="101"/>
      <c r="L1223" s="101"/>
      <c r="M1223" s="101"/>
      <c r="N1223" s="102"/>
      <c r="O1223" s="103"/>
      <c r="P1223" s="101"/>
      <c r="Q1223" s="104"/>
      <c r="R1223" s="103"/>
      <c r="S1223" s="105"/>
      <c r="T1223" s="106"/>
      <c r="U1223" s="107"/>
      <c r="V1223" s="107"/>
    </row>
    <row r="1224" spans="2:22" s="88" customFormat="1" ht="12.75" x14ac:dyDescent="0.2">
      <c r="B1224" s="89">
        <v>1222</v>
      </c>
      <c r="C1224" s="90"/>
      <c r="D1224" s="91"/>
      <c r="E1224" s="92"/>
      <c r="F1224" s="90"/>
      <c r="G1224" s="93"/>
      <c r="H1224" s="92"/>
      <c r="I1224" s="94"/>
      <c r="J1224" s="100"/>
      <c r="K1224" s="101"/>
      <c r="L1224" s="101"/>
      <c r="M1224" s="101"/>
      <c r="N1224" s="102"/>
      <c r="O1224" s="103"/>
      <c r="P1224" s="101"/>
      <c r="Q1224" s="104"/>
      <c r="R1224" s="103"/>
      <c r="S1224" s="105"/>
      <c r="T1224" s="106"/>
      <c r="U1224" s="107"/>
      <c r="V1224" s="107"/>
    </row>
    <row r="1225" spans="2:22" s="88" customFormat="1" ht="12.75" x14ac:dyDescent="0.2">
      <c r="B1225" s="89">
        <v>1223</v>
      </c>
      <c r="C1225" s="90"/>
      <c r="D1225" s="91"/>
      <c r="E1225" s="92"/>
      <c r="F1225" s="90"/>
      <c r="G1225" s="93"/>
      <c r="H1225" s="92"/>
      <c r="I1225" s="94"/>
      <c r="J1225" s="100"/>
      <c r="K1225" s="101"/>
      <c r="L1225" s="101"/>
      <c r="M1225" s="101"/>
      <c r="N1225" s="102"/>
      <c r="O1225" s="103"/>
      <c r="P1225" s="101"/>
      <c r="Q1225" s="104"/>
      <c r="R1225" s="103"/>
      <c r="S1225" s="105"/>
      <c r="T1225" s="106"/>
      <c r="U1225" s="107"/>
      <c r="V1225" s="107"/>
    </row>
    <row r="1226" spans="2:22" s="88" customFormat="1" ht="12.75" x14ac:dyDescent="0.2">
      <c r="B1226" s="89">
        <v>1224</v>
      </c>
      <c r="C1226" s="90"/>
      <c r="D1226" s="91"/>
      <c r="E1226" s="92"/>
      <c r="F1226" s="90"/>
      <c r="G1226" s="93"/>
      <c r="H1226" s="92"/>
      <c r="I1226" s="94"/>
      <c r="J1226" s="100"/>
      <c r="K1226" s="101"/>
      <c r="L1226" s="101"/>
      <c r="M1226" s="101"/>
      <c r="N1226" s="102"/>
      <c r="O1226" s="103"/>
      <c r="P1226" s="101"/>
      <c r="Q1226" s="104"/>
      <c r="R1226" s="103"/>
      <c r="S1226" s="105"/>
      <c r="T1226" s="106"/>
      <c r="U1226" s="107"/>
      <c r="V1226" s="107"/>
    </row>
    <row r="1227" spans="2:22" s="88" customFormat="1" ht="12.75" x14ac:dyDescent="0.2">
      <c r="B1227" s="89">
        <v>1225</v>
      </c>
      <c r="C1227" s="90"/>
      <c r="D1227" s="91"/>
      <c r="E1227" s="92"/>
      <c r="F1227" s="90"/>
      <c r="G1227" s="93"/>
      <c r="H1227" s="92"/>
      <c r="I1227" s="94"/>
      <c r="J1227" s="100"/>
      <c r="K1227" s="101"/>
      <c r="L1227" s="101"/>
      <c r="M1227" s="101"/>
      <c r="N1227" s="102"/>
      <c r="O1227" s="103"/>
      <c r="P1227" s="101"/>
      <c r="Q1227" s="104"/>
      <c r="R1227" s="103"/>
      <c r="S1227" s="105"/>
      <c r="T1227" s="106"/>
      <c r="U1227" s="107"/>
      <c r="V1227" s="107"/>
    </row>
    <row r="1228" spans="2:22" s="88" customFormat="1" ht="12.75" x14ac:dyDescent="0.2">
      <c r="B1228" s="89">
        <v>1226</v>
      </c>
      <c r="C1228" s="90"/>
      <c r="D1228" s="91"/>
      <c r="E1228" s="92"/>
      <c r="F1228" s="90"/>
      <c r="G1228" s="93"/>
      <c r="H1228" s="92"/>
      <c r="I1228" s="94"/>
      <c r="J1228" s="100"/>
      <c r="K1228" s="101"/>
      <c r="L1228" s="101"/>
      <c r="M1228" s="101"/>
      <c r="N1228" s="102"/>
      <c r="O1228" s="103"/>
      <c r="P1228" s="101"/>
      <c r="Q1228" s="104"/>
      <c r="R1228" s="103"/>
      <c r="S1228" s="105"/>
      <c r="T1228" s="106"/>
      <c r="U1228" s="107"/>
      <c r="V1228" s="107"/>
    </row>
    <row r="1229" spans="2:22" s="88" customFormat="1" ht="12.75" x14ac:dyDescent="0.2">
      <c r="B1229" s="89">
        <v>1227</v>
      </c>
      <c r="C1229" s="90"/>
      <c r="D1229" s="91"/>
      <c r="E1229" s="92"/>
      <c r="F1229" s="90"/>
      <c r="G1229" s="93"/>
      <c r="H1229" s="92"/>
      <c r="I1229" s="94"/>
      <c r="J1229" s="100"/>
      <c r="K1229" s="101"/>
      <c r="L1229" s="101"/>
      <c r="M1229" s="101"/>
      <c r="N1229" s="102"/>
      <c r="O1229" s="103"/>
      <c r="P1229" s="101"/>
      <c r="Q1229" s="104"/>
      <c r="R1229" s="103"/>
      <c r="S1229" s="105"/>
      <c r="T1229" s="106"/>
      <c r="U1229" s="107"/>
      <c r="V1229" s="107"/>
    </row>
    <row r="1230" spans="2:22" s="88" customFormat="1" ht="12.75" x14ac:dyDescent="0.2">
      <c r="B1230" s="89">
        <v>1228</v>
      </c>
      <c r="C1230" s="90"/>
      <c r="D1230" s="91"/>
      <c r="E1230" s="92"/>
      <c r="F1230" s="90"/>
      <c r="G1230" s="93"/>
      <c r="H1230" s="92"/>
      <c r="I1230" s="94"/>
      <c r="J1230" s="100"/>
      <c r="K1230" s="101"/>
      <c r="L1230" s="101"/>
      <c r="M1230" s="101"/>
      <c r="N1230" s="102"/>
      <c r="O1230" s="103"/>
      <c r="P1230" s="101"/>
      <c r="Q1230" s="104"/>
      <c r="R1230" s="103"/>
      <c r="S1230" s="105"/>
      <c r="T1230" s="106"/>
      <c r="U1230" s="107"/>
      <c r="V1230" s="107"/>
    </row>
    <row r="1231" spans="2:22" s="88" customFormat="1" ht="12.75" x14ac:dyDescent="0.2">
      <c r="B1231" s="89">
        <v>1229</v>
      </c>
      <c r="C1231" s="90"/>
      <c r="D1231" s="91"/>
      <c r="E1231" s="92"/>
      <c r="F1231" s="90"/>
      <c r="G1231" s="93"/>
      <c r="H1231" s="92"/>
      <c r="I1231" s="94"/>
      <c r="J1231" s="100"/>
      <c r="K1231" s="101"/>
      <c r="L1231" s="101"/>
      <c r="M1231" s="101"/>
      <c r="N1231" s="102"/>
      <c r="O1231" s="103"/>
      <c r="P1231" s="101"/>
      <c r="Q1231" s="104"/>
      <c r="R1231" s="103"/>
      <c r="S1231" s="105"/>
      <c r="T1231" s="106"/>
      <c r="U1231" s="107"/>
      <c r="V1231" s="107"/>
    </row>
    <row r="1232" spans="2:22" s="88" customFormat="1" ht="12.75" x14ac:dyDescent="0.2">
      <c r="B1232" s="89">
        <v>1230</v>
      </c>
      <c r="C1232" s="90"/>
      <c r="D1232" s="91"/>
      <c r="E1232" s="92"/>
      <c r="F1232" s="90"/>
      <c r="G1232" s="93"/>
      <c r="H1232" s="92"/>
      <c r="I1232" s="94"/>
      <c r="J1232" s="100"/>
      <c r="K1232" s="101"/>
      <c r="L1232" s="101"/>
      <c r="M1232" s="101"/>
      <c r="N1232" s="102"/>
      <c r="O1232" s="103"/>
      <c r="P1232" s="101"/>
      <c r="Q1232" s="104"/>
      <c r="R1232" s="103"/>
      <c r="S1232" s="105"/>
      <c r="T1232" s="106"/>
      <c r="U1232" s="107"/>
      <c r="V1232" s="107"/>
    </row>
    <row r="1233" spans="2:22" s="88" customFormat="1" ht="12.75" x14ac:dyDescent="0.2">
      <c r="B1233" s="89">
        <v>1231</v>
      </c>
      <c r="C1233" s="90"/>
      <c r="D1233" s="91"/>
      <c r="E1233" s="92"/>
      <c r="F1233" s="90"/>
      <c r="G1233" s="93"/>
      <c r="H1233" s="92"/>
      <c r="I1233" s="94"/>
      <c r="J1233" s="100"/>
      <c r="K1233" s="101"/>
      <c r="L1233" s="101"/>
      <c r="M1233" s="101"/>
      <c r="N1233" s="102"/>
      <c r="O1233" s="103"/>
      <c r="P1233" s="101"/>
      <c r="Q1233" s="104"/>
      <c r="R1233" s="103"/>
      <c r="S1233" s="105"/>
      <c r="T1233" s="106"/>
      <c r="U1233" s="107"/>
      <c r="V1233" s="107"/>
    </row>
    <row r="1234" spans="2:22" s="88" customFormat="1" ht="12.75" x14ac:dyDescent="0.2">
      <c r="B1234" s="89">
        <v>1232</v>
      </c>
      <c r="C1234" s="90"/>
      <c r="D1234" s="91"/>
      <c r="E1234" s="92"/>
      <c r="F1234" s="90"/>
      <c r="G1234" s="93"/>
      <c r="H1234" s="92"/>
      <c r="I1234" s="94"/>
      <c r="J1234" s="100"/>
      <c r="K1234" s="101"/>
      <c r="L1234" s="101"/>
      <c r="M1234" s="101"/>
      <c r="N1234" s="102"/>
      <c r="O1234" s="103"/>
      <c r="P1234" s="101"/>
      <c r="Q1234" s="104"/>
      <c r="R1234" s="103"/>
      <c r="S1234" s="105"/>
      <c r="T1234" s="106"/>
      <c r="U1234" s="107"/>
      <c r="V1234" s="107"/>
    </row>
    <row r="1235" spans="2:22" s="88" customFormat="1" ht="12.75" x14ac:dyDescent="0.2">
      <c r="B1235" s="89">
        <v>1233</v>
      </c>
      <c r="C1235" s="90"/>
      <c r="D1235" s="91"/>
      <c r="E1235" s="92"/>
      <c r="F1235" s="90"/>
      <c r="G1235" s="93"/>
      <c r="H1235" s="92"/>
      <c r="I1235" s="94"/>
      <c r="J1235" s="100"/>
      <c r="K1235" s="101"/>
      <c r="L1235" s="101"/>
      <c r="M1235" s="101"/>
      <c r="N1235" s="102"/>
      <c r="O1235" s="103"/>
      <c r="P1235" s="101"/>
      <c r="Q1235" s="104"/>
      <c r="R1235" s="103"/>
      <c r="S1235" s="105"/>
      <c r="T1235" s="106"/>
      <c r="U1235" s="107"/>
      <c r="V1235" s="107"/>
    </row>
    <row r="1236" spans="2:22" s="88" customFormat="1" ht="12.75" x14ac:dyDescent="0.2">
      <c r="B1236" s="89">
        <v>1234</v>
      </c>
      <c r="C1236" s="90"/>
      <c r="D1236" s="91"/>
      <c r="E1236" s="92"/>
      <c r="F1236" s="90"/>
      <c r="G1236" s="93"/>
      <c r="H1236" s="92"/>
      <c r="I1236" s="94"/>
      <c r="J1236" s="100"/>
      <c r="K1236" s="101"/>
      <c r="L1236" s="101"/>
      <c r="M1236" s="101"/>
      <c r="N1236" s="102"/>
      <c r="O1236" s="103"/>
      <c r="P1236" s="101"/>
      <c r="Q1236" s="104"/>
      <c r="R1236" s="103"/>
      <c r="S1236" s="105"/>
      <c r="T1236" s="106"/>
      <c r="U1236" s="107"/>
      <c r="V1236" s="107"/>
    </row>
    <row r="1237" spans="2:22" s="88" customFormat="1" ht="12.75" x14ac:dyDescent="0.2">
      <c r="B1237" s="89">
        <v>1235</v>
      </c>
      <c r="C1237" s="90"/>
      <c r="D1237" s="91"/>
      <c r="E1237" s="92"/>
      <c r="F1237" s="90"/>
      <c r="G1237" s="93"/>
      <c r="H1237" s="92"/>
      <c r="I1237" s="94"/>
      <c r="J1237" s="100"/>
      <c r="K1237" s="101"/>
      <c r="L1237" s="101"/>
      <c r="M1237" s="101"/>
      <c r="N1237" s="102"/>
      <c r="O1237" s="103"/>
      <c r="P1237" s="101"/>
      <c r="Q1237" s="104"/>
      <c r="R1237" s="103"/>
      <c r="S1237" s="105"/>
      <c r="T1237" s="106"/>
      <c r="U1237" s="107"/>
      <c r="V1237" s="107"/>
    </row>
    <row r="1238" spans="2:22" s="88" customFormat="1" ht="12.75" x14ac:dyDescent="0.2">
      <c r="B1238" s="89">
        <v>1236</v>
      </c>
      <c r="C1238" s="90"/>
      <c r="D1238" s="91"/>
      <c r="E1238" s="92"/>
      <c r="F1238" s="90"/>
      <c r="G1238" s="93"/>
      <c r="H1238" s="92"/>
      <c r="I1238" s="94"/>
      <c r="J1238" s="100"/>
      <c r="K1238" s="101"/>
      <c r="L1238" s="101"/>
      <c r="M1238" s="101"/>
      <c r="N1238" s="102"/>
      <c r="O1238" s="103"/>
      <c r="P1238" s="101"/>
      <c r="Q1238" s="104"/>
      <c r="R1238" s="103"/>
      <c r="S1238" s="105"/>
      <c r="T1238" s="106"/>
      <c r="U1238" s="107"/>
      <c r="V1238" s="107"/>
    </row>
    <row r="1239" spans="2:22" s="88" customFormat="1" ht="12.75" x14ac:dyDescent="0.2">
      <c r="B1239" s="89">
        <v>1237</v>
      </c>
      <c r="C1239" s="90"/>
      <c r="D1239" s="91"/>
      <c r="E1239" s="92"/>
      <c r="F1239" s="90"/>
      <c r="G1239" s="93"/>
      <c r="H1239" s="92"/>
      <c r="I1239" s="94"/>
      <c r="J1239" s="100"/>
      <c r="K1239" s="101"/>
      <c r="L1239" s="101"/>
      <c r="M1239" s="101"/>
      <c r="N1239" s="102"/>
      <c r="O1239" s="103"/>
      <c r="P1239" s="101"/>
      <c r="Q1239" s="104"/>
      <c r="R1239" s="103"/>
      <c r="S1239" s="105"/>
      <c r="T1239" s="106"/>
      <c r="U1239" s="107"/>
      <c r="V1239" s="107"/>
    </row>
    <row r="1240" spans="2:22" s="88" customFormat="1" ht="12.75" x14ac:dyDescent="0.2">
      <c r="B1240" s="89">
        <v>1238</v>
      </c>
      <c r="C1240" s="90"/>
      <c r="D1240" s="91"/>
      <c r="E1240" s="92"/>
      <c r="F1240" s="90"/>
      <c r="G1240" s="93"/>
      <c r="H1240" s="92"/>
      <c r="I1240" s="94"/>
      <c r="J1240" s="100"/>
      <c r="K1240" s="101"/>
      <c r="L1240" s="101"/>
      <c r="M1240" s="101"/>
      <c r="N1240" s="102"/>
      <c r="O1240" s="103"/>
      <c r="P1240" s="101"/>
      <c r="Q1240" s="104"/>
      <c r="R1240" s="103"/>
      <c r="S1240" s="105"/>
      <c r="T1240" s="106"/>
      <c r="U1240" s="107"/>
      <c r="V1240" s="107"/>
    </row>
    <row r="1241" spans="2:22" s="88" customFormat="1" ht="12.75" x14ac:dyDescent="0.2">
      <c r="B1241" s="89">
        <v>1239</v>
      </c>
      <c r="C1241" s="90"/>
      <c r="D1241" s="91"/>
      <c r="E1241" s="92"/>
      <c r="F1241" s="90"/>
      <c r="G1241" s="93"/>
      <c r="H1241" s="92"/>
      <c r="I1241" s="94"/>
      <c r="J1241" s="100"/>
      <c r="K1241" s="101"/>
      <c r="L1241" s="101"/>
      <c r="M1241" s="101"/>
      <c r="N1241" s="102"/>
      <c r="O1241" s="103"/>
      <c r="P1241" s="101"/>
      <c r="Q1241" s="104"/>
      <c r="R1241" s="103"/>
      <c r="S1241" s="105"/>
      <c r="T1241" s="106"/>
      <c r="U1241" s="107"/>
      <c r="V1241" s="107"/>
    </row>
    <row r="1242" spans="2:22" s="88" customFormat="1" ht="12.75" x14ac:dyDescent="0.2">
      <c r="B1242" s="89">
        <v>1240</v>
      </c>
      <c r="C1242" s="90"/>
      <c r="D1242" s="91"/>
      <c r="E1242" s="92"/>
      <c r="F1242" s="90"/>
      <c r="G1242" s="93"/>
      <c r="H1242" s="92"/>
      <c r="I1242" s="94"/>
      <c r="J1242" s="100"/>
      <c r="K1242" s="101"/>
      <c r="L1242" s="101"/>
      <c r="M1242" s="101"/>
      <c r="N1242" s="102"/>
      <c r="O1242" s="103"/>
      <c r="P1242" s="101"/>
      <c r="Q1242" s="104"/>
      <c r="R1242" s="103"/>
      <c r="S1242" s="105"/>
      <c r="T1242" s="106"/>
      <c r="U1242" s="107"/>
      <c r="V1242" s="107"/>
    </row>
    <row r="1243" spans="2:22" s="88" customFormat="1" ht="12.75" x14ac:dyDescent="0.2">
      <c r="B1243" s="89">
        <v>1241</v>
      </c>
      <c r="C1243" s="90"/>
      <c r="D1243" s="91"/>
      <c r="E1243" s="92"/>
      <c r="F1243" s="90"/>
      <c r="G1243" s="93"/>
      <c r="H1243" s="92"/>
      <c r="I1243" s="94"/>
      <c r="J1243" s="100"/>
      <c r="K1243" s="101"/>
      <c r="L1243" s="101"/>
      <c r="M1243" s="101"/>
      <c r="N1243" s="102"/>
      <c r="O1243" s="103"/>
      <c r="P1243" s="101"/>
      <c r="Q1243" s="104"/>
      <c r="R1243" s="103"/>
      <c r="S1243" s="105"/>
      <c r="T1243" s="106"/>
      <c r="U1243" s="107"/>
      <c r="V1243" s="107"/>
    </row>
    <row r="1244" spans="2:22" s="88" customFormat="1" ht="12.75" x14ac:dyDescent="0.2">
      <c r="B1244" s="89">
        <v>1242</v>
      </c>
      <c r="C1244" s="90"/>
      <c r="D1244" s="91"/>
      <c r="E1244" s="92"/>
      <c r="F1244" s="90"/>
      <c r="G1244" s="93"/>
      <c r="H1244" s="92"/>
      <c r="I1244" s="94"/>
      <c r="J1244" s="100"/>
      <c r="K1244" s="101"/>
      <c r="L1244" s="101"/>
      <c r="M1244" s="101"/>
      <c r="N1244" s="102"/>
      <c r="O1244" s="103"/>
      <c r="P1244" s="101"/>
      <c r="Q1244" s="104"/>
      <c r="R1244" s="103"/>
      <c r="S1244" s="105"/>
      <c r="T1244" s="106"/>
      <c r="U1244" s="107"/>
      <c r="V1244" s="107"/>
    </row>
    <row r="1245" spans="2:22" s="88" customFormat="1" ht="12.75" x14ac:dyDescent="0.2">
      <c r="B1245" s="89">
        <v>1243</v>
      </c>
      <c r="C1245" s="90"/>
      <c r="D1245" s="91"/>
      <c r="E1245" s="92"/>
      <c r="F1245" s="90"/>
      <c r="G1245" s="93"/>
      <c r="H1245" s="92"/>
      <c r="I1245" s="94"/>
      <c r="J1245" s="100"/>
      <c r="K1245" s="101"/>
      <c r="L1245" s="101"/>
      <c r="M1245" s="101"/>
      <c r="N1245" s="102"/>
      <c r="O1245" s="103"/>
      <c r="P1245" s="101"/>
      <c r="Q1245" s="104"/>
      <c r="R1245" s="103"/>
      <c r="S1245" s="105"/>
      <c r="T1245" s="106"/>
      <c r="U1245" s="107"/>
      <c r="V1245" s="107"/>
    </row>
    <row r="1246" spans="2:22" s="88" customFormat="1" ht="12.75" x14ac:dyDescent="0.2">
      <c r="B1246" s="89">
        <v>1244</v>
      </c>
      <c r="C1246" s="90"/>
      <c r="D1246" s="91"/>
      <c r="E1246" s="92"/>
      <c r="F1246" s="90"/>
      <c r="G1246" s="93"/>
      <c r="H1246" s="92"/>
      <c r="I1246" s="94"/>
      <c r="J1246" s="100"/>
      <c r="K1246" s="101"/>
      <c r="L1246" s="101"/>
      <c r="M1246" s="101"/>
      <c r="N1246" s="102"/>
      <c r="O1246" s="103"/>
      <c r="P1246" s="101"/>
      <c r="Q1246" s="104"/>
      <c r="R1246" s="103"/>
      <c r="S1246" s="105"/>
      <c r="T1246" s="106"/>
      <c r="U1246" s="107"/>
      <c r="V1246" s="107"/>
    </row>
    <row r="1247" spans="2:22" s="88" customFormat="1" ht="12.75" x14ac:dyDescent="0.2">
      <c r="B1247" s="89">
        <v>1245</v>
      </c>
      <c r="C1247" s="90"/>
      <c r="D1247" s="91"/>
      <c r="E1247" s="92"/>
      <c r="F1247" s="90"/>
      <c r="G1247" s="93"/>
      <c r="H1247" s="92"/>
      <c r="I1247" s="94"/>
      <c r="J1247" s="100"/>
      <c r="K1247" s="101"/>
      <c r="L1247" s="101"/>
      <c r="M1247" s="101"/>
      <c r="N1247" s="102"/>
      <c r="O1247" s="103"/>
      <c r="P1247" s="101"/>
      <c r="Q1247" s="104"/>
      <c r="R1247" s="103"/>
      <c r="S1247" s="105"/>
      <c r="T1247" s="106"/>
      <c r="U1247" s="107"/>
      <c r="V1247" s="107"/>
    </row>
    <row r="1248" spans="2:22" s="88" customFormat="1" ht="12.75" x14ac:dyDescent="0.2">
      <c r="B1248" s="89">
        <v>1246</v>
      </c>
      <c r="C1248" s="90"/>
      <c r="D1248" s="91"/>
      <c r="E1248" s="92"/>
      <c r="F1248" s="90"/>
      <c r="G1248" s="93"/>
      <c r="H1248" s="92"/>
      <c r="I1248" s="94"/>
      <c r="J1248" s="100"/>
      <c r="K1248" s="101"/>
      <c r="L1248" s="101"/>
      <c r="M1248" s="101"/>
      <c r="N1248" s="102"/>
      <c r="O1248" s="103"/>
      <c r="P1248" s="101"/>
      <c r="Q1248" s="104"/>
      <c r="R1248" s="103"/>
      <c r="S1248" s="105"/>
      <c r="T1248" s="106"/>
      <c r="U1248" s="107"/>
      <c r="V1248" s="107"/>
    </row>
    <row r="1249" spans="2:22" s="88" customFormat="1" ht="12.75" x14ac:dyDescent="0.2">
      <c r="B1249" s="89">
        <v>1247</v>
      </c>
      <c r="C1249" s="90"/>
      <c r="D1249" s="91"/>
      <c r="E1249" s="92"/>
      <c r="F1249" s="90"/>
      <c r="G1249" s="93"/>
      <c r="H1249" s="92"/>
      <c r="I1249" s="94"/>
      <c r="J1249" s="100"/>
      <c r="K1249" s="101"/>
      <c r="L1249" s="101"/>
      <c r="M1249" s="101"/>
      <c r="N1249" s="102"/>
      <c r="O1249" s="103"/>
      <c r="P1249" s="101"/>
      <c r="Q1249" s="104"/>
      <c r="R1249" s="103"/>
      <c r="S1249" s="105"/>
      <c r="T1249" s="106"/>
      <c r="U1249" s="107"/>
      <c r="V1249" s="107"/>
    </row>
    <row r="1250" spans="2:22" s="88" customFormat="1" ht="12.75" x14ac:dyDescent="0.2">
      <c r="B1250" s="89">
        <v>1248</v>
      </c>
      <c r="C1250" s="90"/>
      <c r="D1250" s="91"/>
      <c r="E1250" s="92"/>
      <c r="F1250" s="90"/>
      <c r="G1250" s="93"/>
      <c r="H1250" s="92"/>
      <c r="I1250" s="94"/>
      <c r="J1250" s="100"/>
      <c r="K1250" s="101"/>
      <c r="L1250" s="101"/>
      <c r="M1250" s="101"/>
      <c r="N1250" s="102"/>
      <c r="O1250" s="103"/>
      <c r="P1250" s="101"/>
      <c r="Q1250" s="104"/>
      <c r="R1250" s="103"/>
      <c r="S1250" s="105"/>
      <c r="T1250" s="106"/>
      <c r="U1250" s="107"/>
      <c r="V1250" s="107"/>
    </row>
    <row r="1251" spans="2:22" s="88" customFormat="1" ht="12.75" x14ac:dyDescent="0.2">
      <c r="B1251" s="89">
        <v>1249</v>
      </c>
      <c r="C1251" s="90"/>
      <c r="D1251" s="91"/>
      <c r="E1251" s="92"/>
      <c r="F1251" s="90"/>
      <c r="G1251" s="93"/>
      <c r="H1251" s="92"/>
      <c r="I1251" s="94"/>
      <c r="J1251" s="100"/>
      <c r="K1251" s="101"/>
      <c r="L1251" s="101"/>
      <c r="M1251" s="101"/>
      <c r="N1251" s="102"/>
      <c r="O1251" s="103"/>
      <c r="P1251" s="101"/>
      <c r="Q1251" s="104"/>
      <c r="R1251" s="103"/>
      <c r="S1251" s="105"/>
      <c r="T1251" s="106"/>
      <c r="U1251" s="107"/>
      <c r="V1251" s="107"/>
    </row>
    <row r="1252" spans="2:22" s="88" customFormat="1" ht="12.75" x14ac:dyDescent="0.2">
      <c r="B1252" s="89">
        <v>1250</v>
      </c>
      <c r="C1252" s="90"/>
      <c r="D1252" s="91"/>
      <c r="E1252" s="92"/>
      <c r="F1252" s="90"/>
      <c r="G1252" s="93"/>
      <c r="H1252" s="92"/>
      <c r="I1252" s="94"/>
      <c r="J1252" s="100"/>
      <c r="K1252" s="101"/>
      <c r="L1252" s="101"/>
      <c r="M1252" s="101"/>
      <c r="N1252" s="102"/>
      <c r="O1252" s="103"/>
      <c r="P1252" s="101"/>
      <c r="Q1252" s="104"/>
      <c r="R1252" s="103"/>
      <c r="S1252" s="105"/>
      <c r="T1252" s="106"/>
      <c r="U1252" s="107"/>
      <c r="V1252" s="107"/>
    </row>
    <row r="1253" spans="2:22" s="88" customFormat="1" ht="12.75" x14ac:dyDescent="0.2">
      <c r="B1253" s="89">
        <v>1251</v>
      </c>
      <c r="C1253" s="90"/>
      <c r="D1253" s="91"/>
      <c r="E1253" s="92"/>
      <c r="F1253" s="90"/>
      <c r="G1253" s="93"/>
      <c r="H1253" s="92"/>
      <c r="I1253" s="94"/>
      <c r="J1253" s="100"/>
      <c r="K1253" s="101"/>
      <c r="L1253" s="101"/>
      <c r="M1253" s="101"/>
      <c r="N1253" s="102"/>
      <c r="O1253" s="103"/>
      <c r="P1253" s="101"/>
      <c r="Q1253" s="104"/>
      <c r="R1253" s="103"/>
      <c r="S1253" s="105"/>
      <c r="T1253" s="106"/>
      <c r="U1253" s="107"/>
      <c r="V1253" s="107"/>
    </row>
    <row r="1254" spans="2:22" s="88" customFormat="1" ht="12.75" x14ac:dyDescent="0.2">
      <c r="B1254" s="89">
        <v>1252</v>
      </c>
      <c r="C1254" s="90"/>
      <c r="D1254" s="91"/>
      <c r="E1254" s="92"/>
      <c r="F1254" s="90"/>
      <c r="G1254" s="93"/>
      <c r="H1254" s="92"/>
      <c r="I1254" s="94"/>
      <c r="J1254" s="100"/>
      <c r="K1254" s="101"/>
      <c r="L1254" s="101"/>
      <c r="M1254" s="101"/>
      <c r="N1254" s="102"/>
      <c r="O1254" s="103"/>
      <c r="P1254" s="101"/>
      <c r="Q1254" s="104"/>
      <c r="R1254" s="103"/>
      <c r="S1254" s="105"/>
      <c r="T1254" s="106"/>
      <c r="U1254" s="107"/>
      <c r="V1254" s="107"/>
    </row>
    <row r="1255" spans="2:22" s="88" customFormat="1" ht="12.75" x14ac:dyDescent="0.2">
      <c r="B1255" s="89">
        <v>1253</v>
      </c>
      <c r="C1255" s="90"/>
      <c r="D1255" s="91"/>
      <c r="E1255" s="92"/>
      <c r="F1255" s="90"/>
      <c r="G1255" s="93"/>
      <c r="H1255" s="92"/>
      <c r="I1255" s="94"/>
      <c r="J1255" s="100"/>
      <c r="K1255" s="101"/>
      <c r="L1255" s="101"/>
      <c r="M1255" s="101"/>
      <c r="N1255" s="102"/>
      <c r="O1255" s="103"/>
      <c r="P1255" s="101"/>
      <c r="Q1255" s="104"/>
      <c r="R1255" s="103"/>
      <c r="S1255" s="105"/>
      <c r="T1255" s="106"/>
      <c r="U1255" s="107"/>
      <c r="V1255" s="107"/>
    </row>
    <row r="1256" spans="2:22" s="88" customFormat="1" ht="12.75" x14ac:dyDescent="0.2">
      <c r="B1256" s="89">
        <v>1254</v>
      </c>
      <c r="C1256" s="90"/>
      <c r="D1256" s="91"/>
      <c r="E1256" s="92"/>
      <c r="F1256" s="90"/>
      <c r="G1256" s="93"/>
      <c r="H1256" s="92"/>
      <c r="I1256" s="94"/>
      <c r="J1256" s="100"/>
      <c r="K1256" s="101"/>
      <c r="L1256" s="101"/>
      <c r="M1256" s="101"/>
      <c r="N1256" s="102"/>
      <c r="O1256" s="103"/>
      <c r="P1256" s="101"/>
      <c r="Q1256" s="104"/>
      <c r="R1256" s="103"/>
      <c r="S1256" s="105"/>
      <c r="T1256" s="106"/>
      <c r="U1256" s="107"/>
      <c r="V1256" s="107"/>
    </row>
    <row r="1257" spans="2:22" s="88" customFormat="1" ht="12.75" x14ac:dyDescent="0.2">
      <c r="B1257" s="89">
        <v>1255</v>
      </c>
      <c r="C1257" s="90"/>
      <c r="D1257" s="91"/>
      <c r="E1257" s="92"/>
      <c r="F1257" s="90"/>
      <c r="G1257" s="93"/>
      <c r="H1257" s="92"/>
      <c r="I1257" s="94"/>
      <c r="J1257" s="100"/>
      <c r="K1257" s="101"/>
      <c r="L1257" s="101"/>
      <c r="M1257" s="101"/>
      <c r="N1257" s="102"/>
      <c r="O1257" s="103"/>
      <c r="P1257" s="101"/>
      <c r="Q1257" s="104"/>
      <c r="R1257" s="103"/>
      <c r="S1257" s="105"/>
      <c r="T1257" s="106"/>
      <c r="U1257" s="107"/>
      <c r="V1257" s="107"/>
    </row>
    <row r="1258" spans="2:22" s="88" customFormat="1" ht="12.75" x14ac:dyDescent="0.2">
      <c r="B1258" s="89">
        <v>1256</v>
      </c>
      <c r="C1258" s="90"/>
      <c r="D1258" s="91"/>
      <c r="E1258" s="92"/>
      <c r="F1258" s="90"/>
      <c r="G1258" s="93"/>
      <c r="H1258" s="92"/>
      <c r="I1258" s="94"/>
      <c r="J1258" s="100"/>
      <c r="K1258" s="101"/>
      <c r="L1258" s="101"/>
      <c r="M1258" s="101"/>
      <c r="N1258" s="102"/>
      <c r="O1258" s="103"/>
      <c r="P1258" s="101"/>
      <c r="Q1258" s="104"/>
      <c r="R1258" s="103"/>
      <c r="S1258" s="105"/>
      <c r="T1258" s="106"/>
      <c r="U1258" s="107"/>
      <c r="V1258" s="107"/>
    </row>
    <row r="1259" spans="2:22" s="88" customFormat="1" ht="12.75" x14ac:dyDescent="0.2">
      <c r="B1259" s="89">
        <v>1257</v>
      </c>
      <c r="C1259" s="90"/>
      <c r="D1259" s="91"/>
      <c r="E1259" s="92"/>
      <c r="F1259" s="90"/>
      <c r="G1259" s="93"/>
      <c r="H1259" s="92"/>
      <c r="I1259" s="94"/>
      <c r="J1259" s="100"/>
      <c r="K1259" s="101"/>
      <c r="L1259" s="101"/>
      <c r="M1259" s="101"/>
      <c r="N1259" s="102"/>
      <c r="O1259" s="103"/>
      <c r="P1259" s="101"/>
      <c r="Q1259" s="104"/>
      <c r="R1259" s="103"/>
      <c r="S1259" s="105"/>
      <c r="T1259" s="106"/>
      <c r="U1259" s="107"/>
      <c r="V1259" s="107"/>
    </row>
    <row r="1260" spans="2:22" s="88" customFormat="1" ht="12.75" x14ac:dyDescent="0.2">
      <c r="B1260" s="89">
        <v>1258</v>
      </c>
      <c r="C1260" s="90"/>
      <c r="D1260" s="91"/>
      <c r="E1260" s="92"/>
      <c r="F1260" s="90"/>
      <c r="G1260" s="93"/>
      <c r="H1260" s="92"/>
      <c r="I1260" s="94"/>
      <c r="J1260" s="100"/>
      <c r="K1260" s="101"/>
      <c r="L1260" s="101"/>
      <c r="M1260" s="101"/>
      <c r="N1260" s="102"/>
      <c r="O1260" s="103"/>
      <c r="P1260" s="101"/>
      <c r="Q1260" s="104"/>
      <c r="R1260" s="103"/>
      <c r="S1260" s="105"/>
      <c r="T1260" s="106"/>
      <c r="U1260" s="107"/>
      <c r="V1260" s="107"/>
    </row>
    <row r="1261" spans="2:22" s="88" customFormat="1" ht="12.75" x14ac:dyDescent="0.2">
      <c r="B1261" s="89">
        <v>1259</v>
      </c>
      <c r="C1261" s="90"/>
      <c r="D1261" s="91"/>
      <c r="E1261" s="92"/>
      <c r="F1261" s="90"/>
      <c r="G1261" s="93"/>
      <c r="H1261" s="92"/>
      <c r="I1261" s="94"/>
      <c r="J1261" s="100"/>
      <c r="K1261" s="101"/>
      <c r="L1261" s="101"/>
      <c r="M1261" s="101"/>
      <c r="N1261" s="102"/>
      <c r="O1261" s="103"/>
      <c r="P1261" s="101"/>
      <c r="Q1261" s="104"/>
      <c r="R1261" s="103"/>
      <c r="S1261" s="105"/>
      <c r="T1261" s="106"/>
      <c r="U1261" s="107"/>
      <c r="V1261" s="107"/>
    </row>
    <row r="1262" spans="2:22" s="88" customFormat="1" ht="12.75" x14ac:dyDescent="0.2">
      <c r="B1262" s="89">
        <v>1260</v>
      </c>
      <c r="C1262" s="90"/>
      <c r="D1262" s="91"/>
      <c r="E1262" s="92"/>
      <c r="F1262" s="90"/>
      <c r="G1262" s="93"/>
      <c r="H1262" s="92"/>
      <c r="I1262" s="94"/>
      <c r="J1262" s="100"/>
      <c r="K1262" s="101"/>
      <c r="L1262" s="101"/>
      <c r="M1262" s="101"/>
      <c r="N1262" s="102"/>
      <c r="O1262" s="103"/>
      <c r="P1262" s="101"/>
      <c r="Q1262" s="104"/>
      <c r="R1262" s="103"/>
      <c r="S1262" s="105"/>
      <c r="T1262" s="106"/>
      <c r="U1262" s="107"/>
      <c r="V1262" s="107"/>
    </row>
    <row r="1263" spans="2:22" s="88" customFormat="1" ht="12.75" x14ac:dyDescent="0.2">
      <c r="B1263" s="89">
        <v>1261</v>
      </c>
      <c r="C1263" s="90"/>
      <c r="D1263" s="91"/>
      <c r="E1263" s="92"/>
      <c r="F1263" s="90"/>
      <c r="G1263" s="93"/>
      <c r="H1263" s="92"/>
      <c r="I1263" s="94"/>
      <c r="J1263" s="100"/>
      <c r="K1263" s="101"/>
      <c r="L1263" s="101"/>
      <c r="M1263" s="101"/>
      <c r="N1263" s="102"/>
      <c r="O1263" s="103"/>
      <c r="P1263" s="101"/>
      <c r="Q1263" s="104"/>
      <c r="R1263" s="103"/>
      <c r="S1263" s="105"/>
      <c r="T1263" s="106"/>
      <c r="U1263" s="107"/>
      <c r="V1263" s="107"/>
    </row>
    <row r="1264" spans="2:22" s="88" customFormat="1" ht="12.75" x14ac:dyDescent="0.2">
      <c r="B1264" s="89">
        <v>1262</v>
      </c>
      <c r="C1264" s="90"/>
      <c r="D1264" s="91"/>
      <c r="E1264" s="92"/>
      <c r="F1264" s="90"/>
      <c r="G1264" s="93"/>
      <c r="H1264" s="92"/>
      <c r="I1264" s="94"/>
      <c r="J1264" s="100"/>
      <c r="K1264" s="101"/>
      <c r="L1264" s="101"/>
      <c r="M1264" s="101"/>
      <c r="N1264" s="102"/>
      <c r="O1264" s="103"/>
      <c r="P1264" s="101"/>
      <c r="Q1264" s="104"/>
      <c r="R1264" s="103"/>
      <c r="S1264" s="105"/>
      <c r="T1264" s="106"/>
      <c r="U1264" s="107"/>
      <c r="V1264" s="107"/>
    </row>
    <row r="1265" spans="2:22" s="88" customFormat="1" ht="12.75" x14ac:dyDescent="0.2">
      <c r="B1265" s="89">
        <v>1263</v>
      </c>
      <c r="C1265" s="90"/>
      <c r="D1265" s="91"/>
      <c r="E1265" s="92"/>
      <c r="F1265" s="90"/>
      <c r="G1265" s="93"/>
      <c r="H1265" s="92"/>
      <c r="I1265" s="94"/>
      <c r="J1265" s="100"/>
      <c r="K1265" s="101"/>
      <c r="L1265" s="101"/>
      <c r="M1265" s="101"/>
      <c r="N1265" s="102"/>
      <c r="O1265" s="103"/>
      <c r="P1265" s="101"/>
      <c r="Q1265" s="104"/>
      <c r="R1265" s="103"/>
      <c r="S1265" s="105"/>
      <c r="T1265" s="106"/>
      <c r="U1265" s="107"/>
      <c r="V1265" s="107"/>
    </row>
    <row r="1266" spans="2:22" s="88" customFormat="1" ht="12.75" x14ac:dyDescent="0.2">
      <c r="B1266" s="89">
        <v>1264</v>
      </c>
      <c r="C1266" s="90"/>
      <c r="D1266" s="91"/>
      <c r="E1266" s="92"/>
      <c r="F1266" s="90"/>
      <c r="G1266" s="93"/>
      <c r="H1266" s="92"/>
      <c r="I1266" s="94"/>
      <c r="J1266" s="100"/>
      <c r="K1266" s="101"/>
      <c r="L1266" s="101"/>
      <c r="M1266" s="101"/>
      <c r="N1266" s="102"/>
      <c r="O1266" s="103"/>
      <c r="P1266" s="101"/>
      <c r="Q1266" s="104"/>
      <c r="R1266" s="103"/>
      <c r="S1266" s="105"/>
      <c r="T1266" s="106"/>
      <c r="U1266" s="107"/>
      <c r="V1266" s="107"/>
    </row>
    <row r="1267" spans="2:22" s="88" customFormat="1" ht="12.75" x14ac:dyDescent="0.2">
      <c r="B1267" s="89">
        <v>1265</v>
      </c>
      <c r="C1267" s="90"/>
      <c r="D1267" s="91"/>
      <c r="E1267" s="92"/>
      <c r="F1267" s="90"/>
      <c r="G1267" s="93"/>
      <c r="H1267" s="92"/>
      <c r="I1267" s="94"/>
      <c r="J1267" s="100"/>
      <c r="K1267" s="101"/>
      <c r="L1267" s="101"/>
      <c r="M1267" s="101"/>
      <c r="N1267" s="102"/>
      <c r="O1267" s="103"/>
      <c r="P1267" s="101"/>
      <c r="Q1267" s="104"/>
      <c r="R1267" s="103"/>
      <c r="S1267" s="105"/>
      <c r="T1267" s="106"/>
      <c r="U1267" s="107"/>
      <c r="V1267" s="107"/>
    </row>
    <row r="1268" spans="2:22" s="88" customFormat="1" ht="12.75" x14ac:dyDescent="0.2">
      <c r="B1268" s="89">
        <v>1266</v>
      </c>
      <c r="C1268" s="90"/>
      <c r="D1268" s="91"/>
      <c r="E1268" s="92"/>
      <c r="F1268" s="90"/>
      <c r="G1268" s="93"/>
      <c r="H1268" s="92"/>
      <c r="I1268" s="94"/>
      <c r="J1268" s="100"/>
      <c r="K1268" s="101"/>
      <c r="L1268" s="101"/>
      <c r="M1268" s="101"/>
      <c r="N1268" s="102"/>
      <c r="O1268" s="103"/>
      <c r="P1268" s="101"/>
      <c r="Q1268" s="104"/>
      <c r="R1268" s="103"/>
      <c r="S1268" s="105"/>
      <c r="T1268" s="106"/>
      <c r="U1268" s="107"/>
      <c r="V1268" s="107"/>
    </row>
    <row r="1269" spans="2:22" s="88" customFormat="1" ht="12.75" x14ac:dyDescent="0.2">
      <c r="B1269" s="89">
        <v>1267</v>
      </c>
      <c r="C1269" s="90"/>
      <c r="D1269" s="91"/>
      <c r="E1269" s="92"/>
      <c r="F1269" s="90"/>
      <c r="G1269" s="93"/>
      <c r="H1269" s="92"/>
      <c r="I1269" s="94"/>
      <c r="J1269" s="100"/>
      <c r="K1269" s="101"/>
      <c r="L1269" s="101"/>
      <c r="M1269" s="101"/>
      <c r="N1269" s="102"/>
      <c r="O1269" s="103"/>
      <c r="P1269" s="101"/>
      <c r="Q1269" s="104"/>
      <c r="R1269" s="103"/>
      <c r="S1269" s="105"/>
      <c r="T1269" s="106"/>
      <c r="U1269" s="107"/>
      <c r="V1269" s="107"/>
    </row>
    <row r="1270" spans="2:22" s="88" customFormat="1" ht="12.75" x14ac:dyDescent="0.2">
      <c r="B1270" s="89">
        <v>1268</v>
      </c>
      <c r="C1270" s="90"/>
      <c r="D1270" s="91"/>
      <c r="E1270" s="92"/>
      <c r="F1270" s="90"/>
      <c r="G1270" s="93"/>
      <c r="H1270" s="92"/>
      <c r="I1270" s="94"/>
      <c r="J1270" s="100"/>
      <c r="K1270" s="101"/>
      <c r="L1270" s="101"/>
      <c r="M1270" s="101"/>
      <c r="N1270" s="102"/>
      <c r="O1270" s="103"/>
      <c r="P1270" s="101"/>
      <c r="Q1270" s="104"/>
      <c r="R1270" s="103"/>
      <c r="S1270" s="105"/>
      <c r="T1270" s="106"/>
      <c r="U1270" s="107"/>
      <c r="V1270" s="107"/>
    </row>
    <row r="1271" spans="2:22" s="88" customFormat="1" ht="12.75" x14ac:dyDescent="0.2">
      <c r="B1271" s="89">
        <v>1269</v>
      </c>
      <c r="C1271" s="90"/>
      <c r="D1271" s="91"/>
      <c r="E1271" s="92"/>
      <c r="F1271" s="90"/>
      <c r="G1271" s="93"/>
      <c r="H1271" s="92"/>
      <c r="I1271" s="94"/>
      <c r="J1271" s="100"/>
      <c r="K1271" s="101"/>
      <c r="L1271" s="101"/>
      <c r="M1271" s="101"/>
      <c r="N1271" s="102"/>
      <c r="O1271" s="103"/>
      <c r="P1271" s="101"/>
      <c r="Q1271" s="104"/>
      <c r="R1271" s="103"/>
      <c r="S1271" s="105"/>
      <c r="T1271" s="106"/>
      <c r="U1271" s="107"/>
      <c r="V1271" s="107"/>
    </row>
    <row r="1272" spans="2:22" s="88" customFormat="1" ht="12.75" x14ac:dyDescent="0.2">
      <c r="B1272" s="89">
        <v>1270</v>
      </c>
      <c r="C1272" s="90"/>
      <c r="D1272" s="91"/>
      <c r="E1272" s="92"/>
      <c r="F1272" s="90"/>
      <c r="G1272" s="93"/>
      <c r="H1272" s="92"/>
      <c r="I1272" s="94"/>
      <c r="J1272" s="100"/>
      <c r="K1272" s="101"/>
      <c r="L1272" s="101"/>
      <c r="M1272" s="101"/>
      <c r="N1272" s="102"/>
      <c r="O1272" s="103"/>
      <c r="P1272" s="101"/>
      <c r="Q1272" s="104"/>
      <c r="R1272" s="103"/>
      <c r="S1272" s="105"/>
      <c r="T1272" s="106"/>
      <c r="U1272" s="107"/>
      <c r="V1272" s="107"/>
    </row>
    <row r="1273" spans="2:22" s="88" customFormat="1" ht="12.75" x14ac:dyDescent="0.2">
      <c r="B1273" s="89">
        <v>1271</v>
      </c>
      <c r="C1273" s="90"/>
      <c r="D1273" s="91"/>
      <c r="E1273" s="92"/>
      <c r="F1273" s="90"/>
      <c r="G1273" s="93"/>
      <c r="H1273" s="92"/>
      <c r="I1273" s="94"/>
      <c r="J1273" s="100"/>
      <c r="K1273" s="101"/>
      <c r="L1273" s="101"/>
      <c r="M1273" s="101"/>
      <c r="N1273" s="102"/>
      <c r="O1273" s="103"/>
      <c r="P1273" s="101"/>
      <c r="Q1273" s="104"/>
      <c r="R1273" s="103"/>
      <c r="S1273" s="105"/>
      <c r="T1273" s="106"/>
      <c r="U1273" s="107"/>
      <c r="V1273" s="107"/>
    </row>
    <row r="1274" spans="2:22" s="88" customFormat="1" ht="12.75" x14ac:dyDescent="0.2">
      <c r="B1274" s="89">
        <v>1272</v>
      </c>
      <c r="C1274" s="90"/>
      <c r="D1274" s="91"/>
      <c r="E1274" s="92"/>
      <c r="F1274" s="90"/>
      <c r="G1274" s="93"/>
      <c r="H1274" s="92"/>
      <c r="I1274" s="94"/>
      <c r="J1274" s="100"/>
      <c r="K1274" s="101"/>
      <c r="L1274" s="101"/>
      <c r="M1274" s="101"/>
      <c r="N1274" s="102"/>
      <c r="O1274" s="103"/>
      <c r="P1274" s="101"/>
      <c r="Q1274" s="104"/>
      <c r="R1274" s="103"/>
      <c r="S1274" s="105"/>
      <c r="T1274" s="106"/>
      <c r="U1274" s="107"/>
      <c r="V1274" s="107"/>
    </row>
    <row r="1275" spans="2:22" s="88" customFormat="1" ht="12.75" x14ac:dyDescent="0.2">
      <c r="B1275" s="89">
        <v>1273</v>
      </c>
      <c r="C1275" s="90"/>
      <c r="D1275" s="91"/>
      <c r="E1275" s="92"/>
      <c r="F1275" s="90"/>
      <c r="G1275" s="93"/>
      <c r="H1275" s="92"/>
      <c r="I1275" s="94"/>
      <c r="J1275" s="100"/>
      <c r="K1275" s="101"/>
      <c r="L1275" s="101"/>
      <c r="M1275" s="101"/>
      <c r="N1275" s="102"/>
      <c r="O1275" s="103"/>
      <c r="P1275" s="101"/>
      <c r="Q1275" s="104"/>
      <c r="R1275" s="103"/>
      <c r="S1275" s="105"/>
      <c r="T1275" s="106"/>
      <c r="U1275" s="107"/>
      <c r="V1275" s="107"/>
    </row>
    <row r="1276" spans="2:22" s="88" customFormat="1" ht="12.75" x14ac:dyDescent="0.2">
      <c r="B1276" s="89">
        <v>1274</v>
      </c>
      <c r="C1276" s="90"/>
      <c r="D1276" s="91"/>
      <c r="E1276" s="92"/>
      <c r="F1276" s="90"/>
      <c r="G1276" s="93"/>
      <c r="H1276" s="92"/>
      <c r="I1276" s="94"/>
      <c r="J1276" s="100"/>
      <c r="K1276" s="101"/>
      <c r="L1276" s="101"/>
      <c r="M1276" s="101"/>
      <c r="N1276" s="102"/>
      <c r="O1276" s="103"/>
      <c r="P1276" s="101"/>
      <c r="Q1276" s="104"/>
      <c r="R1276" s="103"/>
      <c r="S1276" s="105"/>
      <c r="T1276" s="106"/>
      <c r="U1276" s="107"/>
      <c r="V1276" s="107"/>
    </row>
    <row r="1277" spans="2:22" s="88" customFormat="1" ht="12.75" x14ac:dyDescent="0.2">
      <c r="B1277" s="89">
        <v>1275</v>
      </c>
      <c r="C1277" s="90"/>
      <c r="D1277" s="91"/>
      <c r="E1277" s="92"/>
      <c r="F1277" s="90"/>
      <c r="G1277" s="93"/>
      <c r="H1277" s="92"/>
      <c r="I1277" s="94"/>
      <c r="J1277" s="100"/>
      <c r="K1277" s="101"/>
      <c r="L1277" s="101"/>
      <c r="M1277" s="101"/>
      <c r="N1277" s="102"/>
      <c r="O1277" s="103"/>
      <c r="P1277" s="101"/>
      <c r="Q1277" s="104"/>
      <c r="R1277" s="103"/>
      <c r="S1277" s="105"/>
      <c r="T1277" s="106"/>
      <c r="U1277" s="107"/>
      <c r="V1277" s="107"/>
    </row>
    <row r="1278" spans="2:22" s="88" customFormat="1" ht="12.75" x14ac:dyDescent="0.2">
      <c r="B1278" s="89">
        <v>1276</v>
      </c>
      <c r="C1278" s="90"/>
      <c r="D1278" s="91"/>
      <c r="E1278" s="92"/>
      <c r="F1278" s="90"/>
      <c r="G1278" s="93"/>
      <c r="H1278" s="92"/>
      <c r="I1278" s="94"/>
      <c r="J1278" s="100"/>
      <c r="K1278" s="101"/>
      <c r="L1278" s="101"/>
      <c r="M1278" s="101"/>
      <c r="N1278" s="102"/>
      <c r="O1278" s="103"/>
      <c r="P1278" s="101"/>
      <c r="Q1278" s="104"/>
      <c r="R1278" s="103"/>
      <c r="S1278" s="105"/>
      <c r="T1278" s="106"/>
      <c r="U1278" s="107"/>
      <c r="V1278" s="107"/>
    </row>
    <row r="1279" spans="2:22" s="88" customFormat="1" ht="12.75" x14ac:dyDescent="0.2">
      <c r="B1279" s="89">
        <v>1277</v>
      </c>
      <c r="C1279" s="90"/>
      <c r="D1279" s="91"/>
      <c r="E1279" s="92"/>
      <c r="F1279" s="90"/>
      <c r="G1279" s="93"/>
      <c r="H1279" s="92"/>
      <c r="I1279" s="94"/>
      <c r="J1279" s="100"/>
      <c r="K1279" s="101"/>
      <c r="L1279" s="101"/>
      <c r="M1279" s="101"/>
      <c r="N1279" s="102"/>
      <c r="O1279" s="103"/>
      <c r="P1279" s="101"/>
      <c r="Q1279" s="104"/>
      <c r="R1279" s="103"/>
      <c r="S1279" s="105"/>
      <c r="T1279" s="106"/>
      <c r="U1279" s="107"/>
      <c r="V1279" s="107"/>
    </row>
    <row r="1280" spans="2:22" s="88" customFormat="1" ht="12.75" x14ac:dyDescent="0.2">
      <c r="B1280" s="89">
        <v>1278</v>
      </c>
      <c r="C1280" s="90"/>
      <c r="D1280" s="91"/>
      <c r="E1280" s="92"/>
      <c r="F1280" s="90"/>
      <c r="G1280" s="93"/>
      <c r="H1280" s="92"/>
      <c r="I1280" s="94"/>
      <c r="J1280" s="100"/>
      <c r="K1280" s="101"/>
      <c r="L1280" s="101"/>
      <c r="M1280" s="101"/>
      <c r="N1280" s="102"/>
      <c r="O1280" s="103"/>
      <c r="P1280" s="101"/>
      <c r="Q1280" s="104"/>
      <c r="R1280" s="103"/>
      <c r="S1280" s="105"/>
      <c r="T1280" s="106"/>
      <c r="U1280" s="107"/>
      <c r="V1280" s="107"/>
    </row>
    <row r="1281" spans="2:22" s="88" customFormat="1" ht="12.75" x14ac:dyDescent="0.2">
      <c r="B1281" s="89">
        <v>1279</v>
      </c>
      <c r="C1281" s="90"/>
      <c r="D1281" s="91"/>
      <c r="E1281" s="92"/>
      <c r="F1281" s="90"/>
      <c r="G1281" s="93"/>
      <c r="H1281" s="92"/>
      <c r="I1281" s="94"/>
      <c r="J1281" s="100"/>
      <c r="K1281" s="101"/>
      <c r="L1281" s="101"/>
      <c r="M1281" s="101"/>
      <c r="N1281" s="102"/>
      <c r="O1281" s="103"/>
      <c r="P1281" s="101"/>
      <c r="Q1281" s="104"/>
      <c r="R1281" s="103"/>
      <c r="S1281" s="105"/>
      <c r="T1281" s="106"/>
      <c r="U1281" s="107"/>
      <c r="V1281" s="107"/>
    </row>
    <row r="1282" spans="2:22" s="88" customFormat="1" ht="12.75" x14ac:dyDescent="0.2">
      <c r="B1282" s="89">
        <v>1280</v>
      </c>
      <c r="C1282" s="90"/>
      <c r="D1282" s="91"/>
      <c r="E1282" s="92"/>
      <c r="F1282" s="90"/>
      <c r="G1282" s="93"/>
      <c r="H1282" s="92"/>
      <c r="I1282" s="94"/>
      <c r="J1282" s="100"/>
      <c r="K1282" s="101"/>
      <c r="L1282" s="101"/>
      <c r="M1282" s="101"/>
      <c r="N1282" s="102"/>
      <c r="O1282" s="103"/>
      <c r="P1282" s="101"/>
      <c r="Q1282" s="104"/>
      <c r="R1282" s="103"/>
      <c r="S1282" s="105"/>
      <c r="T1282" s="106"/>
      <c r="U1282" s="107"/>
      <c r="V1282" s="107"/>
    </row>
    <row r="1283" spans="2:22" s="88" customFormat="1" ht="12.75" x14ac:dyDescent="0.2">
      <c r="B1283" s="89">
        <v>1281</v>
      </c>
      <c r="C1283" s="90"/>
      <c r="D1283" s="91"/>
      <c r="E1283" s="92"/>
      <c r="F1283" s="90"/>
      <c r="G1283" s="93"/>
      <c r="H1283" s="92"/>
      <c r="I1283" s="94"/>
      <c r="J1283" s="100"/>
      <c r="K1283" s="101"/>
      <c r="L1283" s="101"/>
      <c r="M1283" s="101"/>
      <c r="N1283" s="102"/>
      <c r="O1283" s="103"/>
      <c r="P1283" s="101"/>
      <c r="Q1283" s="104"/>
      <c r="R1283" s="103"/>
      <c r="S1283" s="105"/>
      <c r="T1283" s="106"/>
      <c r="U1283" s="107"/>
      <c r="V1283" s="107"/>
    </row>
    <row r="1284" spans="2:22" s="88" customFormat="1" ht="12.75" x14ac:dyDescent="0.2">
      <c r="B1284" s="89">
        <v>1282</v>
      </c>
      <c r="C1284" s="90"/>
      <c r="D1284" s="91"/>
      <c r="E1284" s="92"/>
      <c r="F1284" s="90"/>
      <c r="G1284" s="93"/>
      <c r="H1284" s="92"/>
      <c r="I1284" s="94"/>
      <c r="J1284" s="100"/>
      <c r="K1284" s="101"/>
      <c r="L1284" s="101"/>
      <c r="M1284" s="101"/>
      <c r="N1284" s="102"/>
      <c r="O1284" s="103"/>
      <c r="P1284" s="101"/>
      <c r="Q1284" s="104"/>
      <c r="R1284" s="103"/>
      <c r="S1284" s="105"/>
      <c r="T1284" s="106"/>
      <c r="U1284" s="107"/>
      <c r="V1284" s="107"/>
    </row>
    <row r="1285" spans="2:22" s="88" customFormat="1" ht="12.75" x14ac:dyDescent="0.2">
      <c r="B1285" s="89">
        <v>1283</v>
      </c>
      <c r="C1285" s="90"/>
      <c r="D1285" s="91"/>
      <c r="E1285" s="92"/>
      <c r="F1285" s="90"/>
      <c r="G1285" s="93"/>
      <c r="H1285" s="92"/>
      <c r="I1285" s="94"/>
      <c r="J1285" s="100"/>
      <c r="K1285" s="101"/>
      <c r="L1285" s="101"/>
      <c r="M1285" s="101"/>
      <c r="N1285" s="102"/>
      <c r="O1285" s="103"/>
      <c r="P1285" s="101"/>
      <c r="Q1285" s="104"/>
      <c r="R1285" s="103"/>
      <c r="S1285" s="105"/>
      <c r="T1285" s="106"/>
      <c r="U1285" s="107"/>
      <c r="V1285" s="107"/>
    </row>
    <row r="1286" spans="2:22" s="88" customFormat="1" ht="12.75" x14ac:dyDescent="0.2">
      <c r="B1286" s="89">
        <v>1284</v>
      </c>
      <c r="C1286" s="90"/>
      <c r="D1286" s="91"/>
      <c r="E1286" s="92"/>
      <c r="F1286" s="90"/>
      <c r="G1286" s="93"/>
      <c r="H1286" s="92"/>
      <c r="I1286" s="94"/>
      <c r="J1286" s="100"/>
      <c r="K1286" s="101"/>
      <c r="L1286" s="101"/>
      <c r="M1286" s="101"/>
      <c r="N1286" s="102"/>
      <c r="O1286" s="103"/>
      <c r="P1286" s="101"/>
      <c r="Q1286" s="104"/>
      <c r="R1286" s="103"/>
      <c r="S1286" s="105"/>
      <c r="T1286" s="106"/>
      <c r="U1286" s="107"/>
      <c r="V1286" s="107"/>
    </row>
    <row r="1287" spans="2:22" s="88" customFormat="1" ht="12.75" x14ac:dyDescent="0.2">
      <c r="B1287" s="89">
        <v>1285</v>
      </c>
      <c r="C1287" s="90"/>
      <c r="D1287" s="91"/>
      <c r="E1287" s="92"/>
      <c r="F1287" s="90"/>
      <c r="G1287" s="93"/>
      <c r="H1287" s="92"/>
      <c r="I1287" s="94"/>
      <c r="J1287" s="100"/>
      <c r="K1287" s="101"/>
      <c r="L1287" s="101"/>
      <c r="M1287" s="101"/>
      <c r="N1287" s="102"/>
      <c r="O1287" s="103"/>
      <c r="P1287" s="101"/>
      <c r="Q1287" s="104"/>
      <c r="R1287" s="103"/>
      <c r="S1287" s="105"/>
      <c r="T1287" s="106"/>
      <c r="U1287" s="107"/>
      <c r="V1287" s="107"/>
    </row>
    <row r="1288" spans="2:22" s="88" customFormat="1" ht="12.75" x14ac:dyDescent="0.2">
      <c r="B1288" s="89">
        <v>1286</v>
      </c>
      <c r="C1288" s="90"/>
      <c r="D1288" s="91"/>
      <c r="E1288" s="92"/>
      <c r="F1288" s="90"/>
      <c r="G1288" s="93"/>
      <c r="H1288" s="92"/>
      <c r="I1288" s="94"/>
      <c r="J1288" s="100"/>
      <c r="K1288" s="101"/>
      <c r="L1288" s="101"/>
      <c r="M1288" s="101"/>
      <c r="N1288" s="102"/>
      <c r="O1288" s="103"/>
      <c r="P1288" s="101"/>
      <c r="Q1288" s="104"/>
      <c r="R1288" s="103"/>
      <c r="S1288" s="105"/>
      <c r="T1288" s="106"/>
      <c r="U1288" s="107"/>
      <c r="V1288" s="107"/>
    </row>
    <row r="1289" spans="2:22" s="88" customFormat="1" ht="12.75" x14ac:dyDescent="0.2">
      <c r="B1289" s="89">
        <v>1287</v>
      </c>
      <c r="C1289" s="90"/>
      <c r="D1289" s="91"/>
      <c r="E1289" s="92"/>
      <c r="F1289" s="90"/>
      <c r="G1289" s="93"/>
      <c r="H1289" s="92"/>
      <c r="I1289" s="94"/>
      <c r="J1289" s="100"/>
      <c r="K1289" s="101"/>
      <c r="L1289" s="101"/>
      <c r="M1289" s="101"/>
      <c r="N1289" s="102"/>
      <c r="O1289" s="103"/>
      <c r="P1289" s="101"/>
      <c r="Q1289" s="104"/>
      <c r="R1289" s="103"/>
      <c r="S1289" s="105"/>
      <c r="T1289" s="106"/>
      <c r="U1289" s="107"/>
      <c r="V1289" s="107"/>
    </row>
    <row r="1290" spans="2:22" s="88" customFormat="1" ht="12.75" x14ac:dyDescent="0.2">
      <c r="B1290" s="89">
        <v>1288</v>
      </c>
      <c r="C1290" s="90"/>
      <c r="D1290" s="91"/>
      <c r="E1290" s="92"/>
      <c r="F1290" s="90"/>
      <c r="G1290" s="93"/>
      <c r="H1290" s="92"/>
      <c r="I1290" s="94"/>
      <c r="J1290" s="100"/>
      <c r="K1290" s="101"/>
      <c r="L1290" s="101"/>
      <c r="M1290" s="101"/>
      <c r="N1290" s="102"/>
      <c r="O1290" s="103"/>
      <c r="P1290" s="101"/>
      <c r="Q1290" s="104"/>
      <c r="R1290" s="103"/>
      <c r="S1290" s="105"/>
      <c r="T1290" s="106"/>
      <c r="U1290" s="107"/>
      <c r="V1290" s="107"/>
    </row>
    <row r="1291" spans="2:22" s="88" customFormat="1" ht="12.75" x14ac:dyDescent="0.2">
      <c r="B1291" s="89">
        <v>1289</v>
      </c>
      <c r="C1291" s="90"/>
      <c r="D1291" s="91"/>
      <c r="E1291" s="92"/>
      <c r="F1291" s="90"/>
      <c r="G1291" s="93"/>
      <c r="H1291" s="92"/>
      <c r="I1291" s="94"/>
      <c r="J1291" s="100"/>
      <c r="K1291" s="101"/>
      <c r="L1291" s="101"/>
      <c r="M1291" s="101"/>
      <c r="N1291" s="102"/>
      <c r="O1291" s="103"/>
      <c r="P1291" s="101"/>
      <c r="Q1291" s="104"/>
      <c r="R1291" s="103"/>
      <c r="S1291" s="105"/>
      <c r="T1291" s="106"/>
      <c r="U1291" s="107"/>
      <c r="V1291" s="107"/>
    </row>
    <row r="1292" spans="2:22" s="88" customFormat="1" ht="12.75" x14ac:dyDescent="0.2">
      <c r="B1292" s="89">
        <v>1290</v>
      </c>
      <c r="C1292" s="90"/>
      <c r="D1292" s="91"/>
      <c r="E1292" s="92"/>
      <c r="F1292" s="90"/>
      <c r="G1292" s="93"/>
      <c r="H1292" s="92"/>
      <c r="I1292" s="94"/>
      <c r="J1292" s="100"/>
      <c r="K1292" s="101"/>
      <c r="L1292" s="101"/>
      <c r="M1292" s="101"/>
      <c r="N1292" s="102"/>
      <c r="O1292" s="103"/>
      <c r="P1292" s="101"/>
      <c r="Q1292" s="104"/>
      <c r="R1292" s="103"/>
      <c r="S1292" s="105"/>
      <c r="T1292" s="106"/>
      <c r="U1292" s="107"/>
      <c r="V1292" s="107"/>
    </row>
    <row r="1293" spans="2:22" s="88" customFormat="1" ht="12.75" x14ac:dyDescent="0.2">
      <c r="B1293" s="89">
        <v>1291</v>
      </c>
      <c r="C1293" s="90"/>
      <c r="D1293" s="91"/>
      <c r="E1293" s="92"/>
      <c r="F1293" s="90"/>
      <c r="G1293" s="93"/>
      <c r="H1293" s="92"/>
      <c r="I1293" s="94"/>
      <c r="J1293" s="100"/>
      <c r="K1293" s="101"/>
      <c r="L1293" s="101"/>
      <c r="M1293" s="101"/>
      <c r="N1293" s="102"/>
      <c r="O1293" s="103"/>
      <c r="P1293" s="101"/>
      <c r="Q1293" s="104"/>
      <c r="R1293" s="103"/>
      <c r="S1293" s="105"/>
      <c r="T1293" s="106"/>
      <c r="U1293" s="107"/>
      <c r="V1293" s="107"/>
    </row>
    <row r="1294" spans="2:22" s="88" customFormat="1" ht="12.75" x14ac:dyDescent="0.2">
      <c r="B1294" s="89">
        <v>1292</v>
      </c>
      <c r="C1294" s="90"/>
      <c r="D1294" s="91"/>
      <c r="E1294" s="92"/>
      <c r="F1294" s="90"/>
      <c r="G1294" s="93"/>
      <c r="H1294" s="92"/>
      <c r="I1294" s="94"/>
      <c r="J1294" s="100"/>
      <c r="K1294" s="101"/>
      <c r="L1294" s="101"/>
      <c r="M1294" s="101"/>
      <c r="N1294" s="102"/>
      <c r="O1294" s="103"/>
      <c r="P1294" s="101"/>
      <c r="Q1294" s="104"/>
      <c r="R1294" s="103"/>
      <c r="S1294" s="105"/>
      <c r="T1294" s="106"/>
      <c r="U1294" s="107"/>
      <c r="V1294" s="107"/>
    </row>
    <row r="1295" spans="2:22" s="88" customFormat="1" ht="12.75" x14ac:dyDescent="0.2">
      <c r="B1295" s="89">
        <v>1293</v>
      </c>
      <c r="C1295" s="90"/>
      <c r="D1295" s="91"/>
      <c r="E1295" s="92"/>
      <c r="F1295" s="90"/>
      <c r="G1295" s="93"/>
      <c r="H1295" s="92"/>
      <c r="I1295" s="94"/>
      <c r="J1295" s="100"/>
      <c r="K1295" s="101"/>
      <c r="L1295" s="101"/>
      <c r="M1295" s="101"/>
      <c r="N1295" s="102"/>
      <c r="O1295" s="103"/>
      <c r="P1295" s="101"/>
      <c r="Q1295" s="104"/>
      <c r="R1295" s="103"/>
      <c r="S1295" s="105"/>
      <c r="T1295" s="106"/>
      <c r="U1295" s="107"/>
      <c r="V1295" s="107"/>
    </row>
    <row r="1296" spans="2:22" s="88" customFormat="1" ht="12.75" x14ac:dyDescent="0.2">
      <c r="B1296" s="89">
        <v>1294</v>
      </c>
      <c r="C1296" s="90"/>
      <c r="D1296" s="91"/>
      <c r="E1296" s="92"/>
      <c r="F1296" s="90"/>
      <c r="G1296" s="93"/>
      <c r="H1296" s="92"/>
      <c r="I1296" s="94"/>
      <c r="J1296" s="100"/>
      <c r="K1296" s="101"/>
      <c r="L1296" s="101"/>
      <c r="M1296" s="101"/>
      <c r="N1296" s="102"/>
      <c r="O1296" s="103"/>
      <c r="P1296" s="101"/>
      <c r="Q1296" s="104"/>
      <c r="R1296" s="103"/>
      <c r="S1296" s="105"/>
      <c r="T1296" s="106"/>
      <c r="U1296" s="107"/>
      <c r="V1296" s="107"/>
    </row>
    <row r="1297" spans="2:22" s="88" customFormat="1" ht="12.75" x14ac:dyDescent="0.2">
      <c r="B1297" s="89">
        <v>1295</v>
      </c>
      <c r="C1297" s="90"/>
      <c r="D1297" s="91"/>
      <c r="E1297" s="92"/>
      <c r="F1297" s="90"/>
      <c r="G1297" s="93"/>
      <c r="H1297" s="92"/>
      <c r="I1297" s="94"/>
      <c r="J1297" s="100"/>
      <c r="K1297" s="101"/>
      <c r="L1297" s="101"/>
      <c r="M1297" s="101"/>
      <c r="N1297" s="102"/>
      <c r="O1297" s="103"/>
      <c r="P1297" s="101"/>
      <c r="Q1297" s="104"/>
      <c r="R1297" s="103"/>
      <c r="S1297" s="105"/>
      <c r="T1297" s="106"/>
      <c r="U1297" s="107"/>
      <c r="V1297" s="107"/>
    </row>
    <row r="1298" spans="2:22" s="88" customFormat="1" ht="12.75" x14ac:dyDescent="0.2">
      <c r="B1298" s="89">
        <v>1296</v>
      </c>
      <c r="C1298" s="90"/>
      <c r="D1298" s="91"/>
      <c r="E1298" s="92"/>
      <c r="F1298" s="90"/>
      <c r="G1298" s="93"/>
      <c r="H1298" s="92"/>
      <c r="I1298" s="94"/>
      <c r="J1298" s="100"/>
      <c r="K1298" s="101"/>
      <c r="L1298" s="101"/>
      <c r="M1298" s="101"/>
      <c r="N1298" s="102"/>
      <c r="O1298" s="103"/>
      <c r="P1298" s="101"/>
      <c r="Q1298" s="104"/>
      <c r="R1298" s="103"/>
      <c r="S1298" s="105"/>
      <c r="T1298" s="106"/>
      <c r="U1298" s="107"/>
      <c r="V1298" s="107"/>
    </row>
    <row r="1299" spans="2:22" s="88" customFormat="1" ht="12.75" x14ac:dyDescent="0.2">
      <c r="B1299" s="89">
        <v>1297</v>
      </c>
      <c r="C1299" s="90"/>
      <c r="D1299" s="91"/>
      <c r="E1299" s="92"/>
      <c r="F1299" s="90"/>
      <c r="G1299" s="93"/>
      <c r="H1299" s="92"/>
      <c r="I1299" s="94"/>
      <c r="J1299" s="100"/>
      <c r="K1299" s="101"/>
      <c r="L1299" s="101"/>
      <c r="M1299" s="101"/>
      <c r="N1299" s="102"/>
      <c r="O1299" s="103"/>
      <c r="P1299" s="101"/>
      <c r="Q1299" s="104"/>
      <c r="R1299" s="103"/>
      <c r="S1299" s="105"/>
      <c r="T1299" s="106"/>
      <c r="U1299" s="107"/>
      <c r="V1299" s="107"/>
    </row>
    <row r="1300" spans="2:22" s="88" customFormat="1" ht="12.75" x14ac:dyDescent="0.2">
      <c r="B1300" s="89">
        <v>1298</v>
      </c>
      <c r="C1300" s="90"/>
      <c r="D1300" s="91"/>
      <c r="E1300" s="92"/>
      <c r="F1300" s="90"/>
      <c r="G1300" s="93"/>
      <c r="H1300" s="92"/>
      <c r="I1300" s="94"/>
      <c r="J1300" s="100"/>
      <c r="K1300" s="101"/>
      <c r="L1300" s="101"/>
      <c r="M1300" s="101"/>
      <c r="N1300" s="102"/>
      <c r="O1300" s="103"/>
      <c r="P1300" s="101"/>
      <c r="Q1300" s="104"/>
      <c r="R1300" s="103"/>
      <c r="S1300" s="105"/>
      <c r="T1300" s="106"/>
      <c r="U1300" s="107"/>
      <c r="V1300" s="107"/>
    </row>
    <row r="1301" spans="2:22" s="88" customFormat="1" ht="12.75" x14ac:dyDescent="0.2">
      <c r="B1301" s="89">
        <v>1299</v>
      </c>
      <c r="C1301" s="90"/>
      <c r="D1301" s="91"/>
      <c r="E1301" s="92"/>
      <c r="F1301" s="90"/>
      <c r="G1301" s="93"/>
      <c r="H1301" s="92"/>
      <c r="I1301" s="94"/>
      <c r="J1301" s="100"/>
      <c r="K1301" s="101"/>
      <c r="L1301" s="101"/>
      <c r="M1301" s="101"/>
      <c r="N1301" s="102"/>
      <c r="O1301" s="103"/>
      <c r="P1301" s="101"/>
      <c r="Q1301" s="104"/>
      <c r="R1301" s="103"/>
      <c r="S1301" s="105"/>
      <c r="T1301" s="106"/>
      <c r="U1301" s="107"/>
      <c r="V1301" s="107"/>
    </row>
    <row r="1302" spans="2:22" s="88" customFormat="1" ht="12.75" x14ac:dyDescent="0.2">
      <c r="B1302" s="89">
        <v>1300</v>
      </c>
      <c r="C1302" s="90"/>
      <c r="D1302" s="91"/>
      <c r="E1302" s="92"/>
      <c r="F1302" s="90"/>
      <c r="G1302" s="93"/>
      <c r="H1302" s="92"/>
      <c r="I1302" s="94"/>
      <c r="J1302" s="100"/>
      <c r="K1302" s="101"/>
      <c r="L1302" s="101"/>
      <c r="M1302" s="101"/>
      <c r="N1302" s="102"/>
      <c r="O1302" s="103"/>
      <c r="P1302" s="101"/>
      <c r="Q1302" s="104"/>
      <c r="R1302" s="103"/>
      <c r="S1302" s="105"/>
      <c r="T1302" s="106"/>
      <c r="U1302" s="107"/>
      <c r="V1302" s="107"/>
    </row>
    <row r="1303" spans="2:22" s="88" customFormat="1" ht="12.75" x14ac:dyDescent="0.2">
      <c r="B1303" s="89">
        <v>1301</v>
      </c>
      <c r="C1303" s="90"/>
      <c r="D1303" s="91"/>
      <c r="E1303" s="92"/>
      <c r="F1303" s="90"/>
      <c r="G1303" s="93"/>
      <c r="H1303" s="92"/>
      <c r="I1303" s="94"/>
      <c r="J1303" s="100"/>
      <c r="K1303" s="101"/>
      <c r="L1303" s="101"/>
      <c r="M1303" s="101"/>
      <c r="N1303" s="102"/>
      <c r="O1303" s="103"/>
      <c r="P1303" s="101"/>
      <c r="Q1303" s="104"/>
      <c r="R1303" s="103"/>
      <c r="S1303" s="105"/>
      <c r="T1303" s="106"/>
      <c r="U1303" s="107"/>
      <c r="V1303" s="107"/>
    </row>
    <row r="1304" spans="2:22" s="88" customFormat="1" ht="12.75" x14ac:dyDescent="0.2">
      <c r="B1304" s="89">
        <v>1302</v>
      </c>
      <c r="C1304" s="90"/>
      <c r="D1304" s="91"/>
      <c r="E1304" s="92"/>
      <c r="F1304" s="90"/>
      <c r="G1304" s="93"/>
      <c r="H1304" s="92"/>
      <c r="I1304" s="94"/>
      <c r="J1304" s="100"/>
      <c r="K1304" s="101"/>
      <c r="L1304" s="101"/>
      <c r="M1304" s="101"/>
      <c r="N1304" s="102"/>
      <c r="O1304" s="103"/>
      <c r="P1304" s="101"/>
      <c r="Q1304" s="104"/>
      <c r="R1304" s="103"/>
      <c r="S1304" s="105"/>
      <c r="T1304" s="106"/>
      <c r="U1304" s="107"/>
      <c r="V1304" s="107"/>
    </row>
    <row r="1305" spans="2:22" s="88" customFormat="1" ht="12.75" x14ac:dyDescent="0.2">
      <c r="B1305" s="89">
        <v>1303</v>
      </c>
      <c r="C1305" s="90"/>
      <c r="D1305" s="91"/>
      <c r="E1305" s="92"/>
      <c r="F1305" s="90"/>
      <c r="G1305" s="93"/>
      <c r="H1305" s="92"/>
      <c r="I1305" s="94"/>
      <c r="J1305" s="100"/>
      <c r="K1305" s="101"/>
      <c r="L1305" s="101"/>
      <c r="M1305" s="101"/>
      <c r="N1305" s="102"/>
      <c r="O1305" s="103"/>
      <c r="P1305" s="101"/>
      <c r="Q1305" s="104"/>
      <c r="R1305" s="103"/>
      <c r="S1305" s="105"/>
      <c r="T1305" s="106"/>
      <c r="U1305" s="107"/>
      <c r="V1305" s="107"/>
    </row>
    <row r="1306" spans="2:22" s="88" customFormat="1" ht="12.75" x14ac:dyDescent="0.2">
      <c r="B1306" s="89">
        <v>1304</v>
      </c>
      <c r="C1306" s="90"/>
      <c r="D1306" s="91"/>
      <c r="E1306" s="92"/>
      <c r="F1306" s="90"/>
      <c r="G1306" s="93"/>
      <c r="H1306" s="92"/>
      <c r="I1306" s="94"/>
      <c r="J1306" s="100"/>
      <c r="K1306" s="101"/>
      <c r="L1306" s="101"/>
      <c r="M1306" s="101"/>
      <c r="N1306" s="102"/>
      <c r="O1306" s="103"/>
      <c r="P1306" s="101"/>
      <c r="Q1306" s="104"/>
      <c r="R1306" s="103"/>
      <c r="S1306" s="105"/>
      <c r="T1306" s="106"/>
      <c r="U1306" s="107"/>
      <c r="V1306" s="107"/>
    </row>
    <row r="1307" spans="2:22" s="88" customFormat="1" ht="12.75" x14ac:dyDescent="0.2">
      <c r="B1307" s="89">
        <v>1305</v>
      </c>
      <c r="C1307" s="90"/>
      <c r="D1307" s="91"/>
      <c r="E1307" s="92"/>
      <c r="F1307" s="90"/>
      <c r="G1307" s="93"/>
      <c r="H1307" s="92"/>
      <c r="I1307" s="94"/>
      <c r="J1307" s="100"/>
      <c r="K1307" s="101"/>
      <c r="L1307" s="101"/>
      <c r="M1307" s="101"/>
      <c r="N1307" s="102"/>
      <c r="O1307" s="103"/>
      <c r="P1307" s="101"/>
      <c r="Q1307" s="104"/>
      <c r="R1307" s="103"/>
      <c r="S1307" s="105"/>
      <c r="T1307" s="106"/>
      <c r="U1307" s="107"/>
      <c r="V1307" s="107"/>
    </row>
    <row r="1308" spans="2:22" s="88" customFormat="1" ht="12.75" x14ac:dyDescent="0.2">
      <c r="B1308" s="89">
        <v>1306</v>
      </c>
      <c r="C1308" s="90"/>
      <c r="D1308" s="91"/>
      <c r="E1308" s="92"/>
      <c r="F1308" s="90"/>
      <c r="G1308" s="93"/>
      <c r="H1308" s="92"/>
      <c r="I1308" s="94"/>
      <c r="J1308" s="100"/>
      <c r="K1308" s="101"/>
      <c r="L1308" s="101"/>
      <c r="M1308" s="101"/>
      <c r="N1308" s="102"/>
      <c r="O1308" s="103"/>
      <c r="P1308" s="101"/>
      <c r="Q1308" s="104"/>
      <c r="R1308" s="103"/>
      <c r="S1308" s="105"/>
      <c r="T1308" s="106"/>
      <c r="U1308" s="107"/>
      <c r="V1308" s="107"/>
    </row>
    <row r="1309" spans="2:22" s="88" customFormat="1" ht="12.75" x14ac:dyDescent="0.2">
      <c r="B1309" s="89">
        <v>1307</v>
      </c>
      <c r="C1309" s="90"/>
      <c r="D1309" s="91"/>
      <c r="E1309" s="92"/>
      <c r="F1309" s="90"/>
      <c r="G1309" s="93"/>
      <c r="H1309" s="92"/>
      <c r="I1309" s="94"/>
      <c r="J1309" s="100"/>
      <c r="K1309" s="101"/>
      <c r="L1309" s="101"/>
      <c r="M1309" s="101"/>
      <c r="N1309" s="102"/>
      <c r="O1309" s="103"/>
      <c r="P1309" s="101"/>
      <c r="Q1309" s="104"/>
      <c r="R1309" s="103"/>
      <c r="S1309" s="105"/>
      <c r="T1309" s="106"/>
      <c r="U1309" s="107"/>
      <c r="V1309" s="107"/>
    </row>
    <row r="1310" spans="2:22" s="88" customFormat="1" ht="12.75" x14ac:dyDescent="0.2">
      <c r="B1310" s="89">
        <v>1308</v>
      </c>
      <c r="C1310" s="90"/>
      <c r="D1310" s="91"/>
      <c r="E1310" s="92"/>
      <c r="F1310" s="90"/>
      <c r="G1310" s="93"/>
      <c r="H1310" s="92"/>
      <c r="I1310" s="94"/>
      <c r="J1310" s="100"/>
      <c r="K1310" s="101"/>
      <c r="L1310" s="101"/>
      <c r="M1310" s="101"/>
      <c r="N1310" s="102"/>
      <c r="O1310" s="103"/>
      <c r="P1310" s="101"/>
      <c r="Q1310" s="104"/>
      <c r="R1310" s="103"/>
      <c r="S1310" s="105"/>
      <c r="T1310" s="106"/>
      <c r="U1310" s="107"/>
      <c r="V1310" s="107"/>
    </row>
    <row r="1311" spans="2:22" s="88" customFormat="1" ht="12.75" x14ac:dyDescent="0.2">
      <c r="B1311" s="89">
        <v>1309</v>
      </c>
      <c r="C1311" s="90"/>
      <c r="D1311" s="91"/>
      <c r="E1311" s="92"/>
      <c r="F1311" s="90"/>
      <c r="G1311" s="93"/>
      <c r="H1311" s="92"/>
      <c r="I1311" s="94"/>
      <c r="J1311" s="100"/>
      <c r="K1311" s="101"/>
      <c r="L1311" s="101"/>
      <c r="M1311" s="101"/>
      <c r="N1311" s="102"/>
      <c r="O1311" s="103"/>
      <c r="P1311" s="101"/>
      <c r="Q1311" s="104"/>
      <c r="R1311" s="103"/>
      <c r="S1311" s="105"/>
      <c r="T1311" s="106"/>
      <c r="U1311" s="107"/>
      <c r="V1311" s="107"/>
    </row>
    <row r="1312" spans="2:22" s="88" customFormat="1" ht="12.75" x14ac:dyDescent="0.2">
      <c r="B1312" s="89">
        <v>1310</v>
      </c>
      <c r="C1312" s="90"/>
      <c r="D1312" s="91"/>
      <c r="E1312" s="92"/>
      <c r="F1312" s="90"/>
      <c r="G1312" s="93"/>
      <c r="H1312" s="92"/>
      <c r="I1312" s="94"/>
      <c r="J1312" s="100"/>
      <c r="K1312" s="101"/>
      <c r="L1312" s="101"/>
      <c r="M1312" s="101"/>
      <c r="N1312" s="102"/>
      <c r="O1312" s="103"/>
      <c r="P1312" s="101"/>
      <c r="Q1312" s="104"/>
      <c r="R1312" s="103"/>
      <c r="S1312" s="105"/>
      <c r="T1312" s="106"/>
      <c r="U1312" s="107"/>
      <c r="V1312" s="107"/>
    </row>
    <row r="1313" spans="2:22" s="88" customFormat="1" ht="12.75" x14ac:dyDescent="0.2">
      <c r="B1313" s="89">
        <v>1311</v>
      </c>
      <c r="C1313" s="90"/>
      <c r="D1313" s="91"/>
      <c r="E1313" s="92"/>
      <c r="F1313" s="90"/>
      <c r="G1313" s="93"/>
      <c r="H1313" s="92"/>
      <c r="I1313" s="94"/>
      <c r="J1313" s="100"/>
      <c r="K1313" s="101"/>
      <c r="L1313" s="101"/>
      <c r="M1313" s="101"/>
      <c r="N1313" s="102"/>
      <c r="O1313" s="103"/>
      <c r="P1313" s="101"/>
      <c r="Q1313" s="104"/>
      <c r="R1313" s="103"/>
      <c r="S1313" s="105"/>
      <c r="T1313" s="106"/>
      <c r="U1313" s="107"/>
      <c r="V1313" s="107"/>
    </row>
    <row r="1314" spans="2:22" s="88" customFormat="1" ht="12.75" x14ac:dyDescent="0.2">
      <c r="B1314" s="89">
        <v>1312</v>
      </c>
      <c r="C1314" s="90"/>
      <c r="D1314" s="91"/>
      <c r="E1314" s="92"/>
      <c r="F1314" s="90"/>
      <c r="G1314" s="93"/>
      <c r="H1314" s="92"/>
      <c r="I1314" s="94"/>
      <c r="J1314" s="100"/>
      <c r="K1314" s="101"/>
      <c r="L1314" s="101"/>
      <c r="M1314" s="101"/>
      <c r="N1314" s="102"/>
      <c r="O1314" s="103"/>
      <c r="P1314" s="101"/>
      <c r="Q1314" s="104"/>
      <c r="R1314" s="103"/>
      <c r="S1314" s="105"/>
      <c r="T1314" s="106"/>
      <c r="U1314" s="107"/>
      <c r="V1314" s="107"/>
    </row>
    <row r="1315" spans="2:22" s="88" customFormat="1" ht="12.75" x14ac:dyDescent="0.2">
      <c r="B1315" s="89">
        <v>1313</v>
      </c>
      <c r="C1315" s="90"/>
      <c r="D1315" s="91"/>
      <c r="E1315" s="92"/>
      <c r="F1315" s="90"/>
      <c r="G1315" s="93"/>
      <c r="H1315" s="92"/>
      <c r="I1315" s="94"/>
      <c r="J1315" s="100"/>
      <c r="K1315" s="101"/>
      <c r="L1315" s="101"/>
      <c r="M1315" s="101"/>
      <c r="N1315" s="102"/>
      <c r="O1315" s="103"/>
      <c r="P1315" s="101"/>
      <c r="Q1315" s="104"/>
      <c r="R1315" s="103"/>
      <c r="S1315" s="105"/>
      <c r="T1315" s="106"/>
      <c r="U1315" s="107"/>
      <c r="V1315" s="107"/>
    </row>
    <row r="1316" spans="2:22" s="88" customFormat="1" ht="12.75" x14ac:dyDescent="0.2">
      <c r="B1316" s="89">
        <v>1314</v>
      </c>
      <c r="C1316" s="90"/>
      <c r="D1316" s="91"/>
      <c r="E1316" s="92"/>
      <c r="F1316" s="90"/>
      <c r="G1316" s="93"/>
      <c r="H1316" s="92"/>
      <c r="I1316" s="94"/>
      <c r="J1316" s="100"/>
      <c r="K1316" s="101"/>
      <c r="L1316" s="101"/>
      <c r="M1316" s="101"/>
      <c r="N1316" s="102"/>
      <c r="O1316" s="103"/>
      <c r="P1316" s="101"/>
      <c r="Q1316" s="104"/>
      <c r="R1316" s="103"/>
      <c r="S1316" s="105"/>
      <c r="T1316" s="106"/>
      <c r="U1316" s="107"/>
      <c r="V1316" s="107"/>
    </row>
    <row r="1317" spans="2:22" s="88" customFormat="1" ht="12.75" x14ac:dyDescent="0.2">
      <c r="B1317" s="89">
        <v>1315</v>
      </c>
      <c r="C1317" s="90"/>
      <c r="D1317" s="91"/>
      <c r="E1317" s="92"/>
      <c r="F1317" s="90"/>
      <c r="G1317" s="93"/>
      <c r="H1317" s="92"/>
      <c r="I1317" s="94"/>
      <c r="J1317" s="100"/>
      <c r="K1317" s="101"/>
      <c r="L1317" s="101"/>
      <c r="M1317" s="101"/>
      <c r="N1317" s="102"/>
      <c r="O1317" s="103"/>
      <c r="P1317" s="101"/>
      <c r="Q1317" s="104"/>
      <c r="R1317" s="103"/>
      <c r="S1317" s="105"/>
      <c r="T1317" s="106"/>
      <c r="U1317" s="107"/>
      <c r="V1317" s="107"/>
    </row>
    <row r="1318" spans="2:22" s="88" customFormat="1" ht="12.75" x14ac:dyDescent="0.2">
      <c r="B1318" s="89">
        <v>1316</v>
      </c>
      <c r="C1318" s="90"/>
      <c r="D1318" s="91"/>
      <c r="E1318" s="92"/>
      <c r="F1318" s="90"/>
      <c r="G1318" s="93"/>
      <c r="H1318" s="92"/>
      <c r="I1318" s="94"/>
      <c r="J1318" s="100"/>
      <c r="K1318" s="101"/>
      <c r="L1318" s="101"/>
      <c r="M1318" s="101"/>
      <c r="N1318" s="102"/>
      <c r="O1318" s="103"/>
      <c r="P1318" s="101"/>
      <c r="Q1318" s="104"/>
      <c r="R1318" s="103"/>
      <c r="S1318" s="105"/>
      <c r="T1318" s="106"/>
      <c r="U1318" s="107"/>
      <c r="V1318" s="107"/>
    </row>
    <row r="1319" spans="2:22" s="88" customFormat="1" ht="12.75" x14ac:dyDescent="0.2">
      <c r="B1319" s="89">
        <v>1317</v>
      </c>
      <c r="C1319" s="90"/>
      <c r="D1319" s="91"/>
      <c r="E1319" s="92"/>
      <c r="F1319" s="90"/>
      <c r="G1319" s="93"/>
      <c r="H1319" s="92"/>
      <c r="I1319" s="94"/>
      <c r="J1319" s="100"/>
      <c r="K1319" s="101"/>
      <c r="L1319" s="101"/>
      <c r="M1319" s="101"/>
      <c r="N1319" s="102"/>
      <c r="O1319" s="103"/>
      <c r="P1319" s="101"/>
      <c r="Q1319" s="104"/>
      <c r="R1319" s="103"/>
      <c r="S1319" s="105"/>
      <c r="T1319" s="106"/>
      <c r="U1319" s="107"/>
      <c r="V1319" s="107"/>
    </row>
    <row r="1320" spans="2:22" s="88" customFormat="1" ht="12.75" x14ac:dyDescent="0.2">
      <c r="B1320" s="89">
        <v>1318</v>
      </c>
      <c r="C1320" s="90"/>
      <c r="D1320" s="91"/>
      <c r="E1320" s="92"/>
      <c r="F1320" s="90"/>
      <c r="G1320" s="93"/>
      <c r="H1320" s="92"/>
      <c r="I1320" s="94"/>
      <c r="J1320" s="100"/>
      <c r="K1320" s="101"/>
      <c r="L1320" s="101"/>
      <c r="M1320" s="101"/>
      <c r="N1320" s="102"/>
      <c r="O1320" s="103"/>
      <c r="P1320" s="101"/>
      <c r="Q1320" s="104"/>
      <c r="R1320" s="103"/>
      <c r="S1320" s="105"/>
      <c r="T1320" s="106"/>
      <c r="U1320" s="107"/>
      <c r="V1320" s="107"/>
    </row>
    <row r="1321" spans="2:22" s="88" customFormat="1" ht="12.75" x14ac:dyDescent="0.2">
      <c r="B1321" s="89">
        <v>1319</v>
      </c>
      <c r="C1321" s="90"/>
      <c r="D1321" s="91"/>
      <c r="E1321" s="92"/>
      <c r="F1321" s="90"/>
      <c r="G1321" s="93"/>
      <c r="H1321" s="92"/>
      <c r="I1321" s="94"/>
      <c r="J1321" s="100"/>
      <c r="K1321" s="101"/>
      <c r="L1321" s="101"/>
      <c r="M1321" s="101"/>
      <c r="N1321" s="102"/>
      <c r="O1321" s="103"/>
      <c r="P1321" s="101"/>
      <c r="Q1321" s="104"/>
      <c r="R1321" s="103"/>
      <c r="S1321" s="105"/>
      <c r="T1321" s="106"/>
      <c r="U1321" s="107"/>
      <c r="V1321" s="107"/>
    </row>
    <row r="1322" spans="2:22" s="88" customFormat="1" ht="12.75" x14ac:dyDescent="0.2">
      <c r="B1322" s="89">
        <v>1320</v>
      </c>
      <c r="C1322" s="90"/>
      <c r="D1322" s="91"/>
      <c r="E1322" s="92"/>
      <c r="F1322" s="90"/>
      <c r="G1322" s="93"/>
      <c r="H1322" s="92"/>
      <c r="I1322" s="94"/>
      <c r="J1322" s="100"/>
      <c r="K1322" s="101"/>
      <c r="L1322" s="101"/>
      <c r="M1322" s="101"/>
      <c r="N1322" s="102"/>
      <c r="O1322" s="103"/>
      <c r="P1322" s="101"/>
      <c r="Q1322" s="104"/>
      <c r="R1322" s="103"/>
      <c r="S1322" s="105"/>
      <c r="T1322" s="106"/>
      <c r="U1322" s="107"/>
      <c r="V1322" s="107"/>
    </row>
    <row r="1323" spans="2:22" s="88" customFormat="1" ht="12.75" x14ac:dyDescent="0.2">
      <c r="B1323" s="89">
        <v>1321</v>
      </c>
      <c r="C1323" s="90"/>
      <c r="D1323" s="91"/>
      <c r="E1323" s="92"/>
      <c r="F1323" s="90"/>
      <c r="G1323" s="93"/>
      <c r="H1323" s="92"/>
      <c r="I1323" s="94"/>
      <c r="J1323" s="100"/>
      <c r="K1323" s="101"/>
      <c r="L1323" s="101"/>
      <c r="M1323" s="101"/>
      <c r="N1323" s="102"/>
      <c r="O1323" s="103"/>
      <c r="P1323" s="101"/>
      <c r="Q1323" s="104"/>
      <c r="R1323" s="103"/>
      <c r="S1323" s="105"/>
      <c r="T1323" s="106"/>
      <c r="U1323" s="107"/>
      <c r="V1323" s="107"/>
    </row>
    <row r="1324" spans="2:22" s="88" customFormat="1" ht="12.75" x14ac:dyDescent="0.2">
      <c r="B1324" s="89">
        <v>1322</v>
      </c>
      <c r="C1324" s="90"/>
      <c r="D1324" s="91"/>
      <c r="E1324" s="92"/>
      <c r="F1324" s="90"/>
      <c r="G1324" s="93"/>
      <c r="H1324" s="92"/>
      <c r="I1324" s="94"/>
      <c r="J1324" s="100"/>
      <c r="K1324" s="101"/>
      <c r="L1324" s="101"/>
      <c r="M1324" s="101"/>
      <c r="N1324" s="102"/>
      <c r="O1324" s="103"/>
      <c r="P1324" s="101"/>
      <c r="Q1324" s="104"/>
      <c r="R1324" s="103"/>
      <c r="S1324" s="105"/>
      <c r="T1324" s="106"/>
      <c r="U1324" s="107"/>
      <c r="V1324" s="107"/>
    </row>
    <row r="1325" spans="2:22" s="88" customFormat="1" ht="12.75" x14ac:dyDescent="0.2">
      <c r="B1325" s="89">
        <v>1323</v>
      </c>
      <c r="C1325" s="90"/>
      <c r="D1325" s="91"/>
      <c r="E1325" s="92"/>
      <c r="F1325" s="90"/>
      <c r="G1325" s="93"/>
      <c r="H1325" s="92"/>
      <c r="I1325" s="94"/>
      <c r="J1325" s="100"/>
      <c r="K1325" s="101"/>
      <c r="L1325" s="101"/>
      <c r="M1325" s="101"/>
      <c r="N1325" s="102"/>
      <c r="O1325" s="103"/>
      <c r="P1325" s="101"/>
      <c r="Q1325" s="104"/>
      <c r="R1325" s="103"/>
      <c r="S1325" s="105"/>
      <c r="T1325" s="106"/>
      <c r="U1325" s="107"/>
      <c r="V1325" s="107"/>
    </row>
    <row r="1326" spans="2:22" s="88" customFormat="1" ht="12.75" x14ac:dyDescent="0.2">
      <c r="B1326" s="89">
        <v>1324</v>
      </c>
      <c r="C1326" s="90"/>
      <c r="D1326" s="91"/>
      <c r="E1326" s="92"/>
      <c r="F1326" s="90"/>
      <c r="G1326" s="93"/>
      <c r="H1326" s="92"/>
      <c r="I1326" s="94"/>
      <c r="J1326" s="100"/>
      <c r="K1326" s="101"/>
      <c r="L1326" s="101"/>
      <c r="M1326" s="101"/>
      <c r="N1326" s="102"/>
      <c r="O1326" s="103"/>
      <c r="P1326" s="101"/>
      <c r="Q1326" s="104"/>
      <c r="R1326" s="103"/>
      <c r="S1326" s="105"/>
      <c r="T1326" s="106"/>
      <c r="U1326" s="107"/>
      <c r="V1326" s="107"/>
    </row>
    <row r="1327" spans="2:22" s="88" customFormat="1" ht="12.75" x14ac:dyDescent="0.2">
      <c r="B1327" s="89">
        <v>1325</v>
      </c>
      <c r="C1327" s="90"/>
      <c r="D1327" s="91"/>
      <c r="E1327" s="92"/>
      <c r="F1327" s="90"/>
      <c r="G1327" s="93"/>
      <c r="H1327" s="92"/>
      <c r="I1327" s="94"/>
      <c r="J1327" s="100"/>
      <c r="K1327" s="101"/>
      <c r="L1327" s="101"/>
      <c r="M1327" s="101"/>
      <c r="N1327" s="102"/>
      <c r="O1327" s="103"/>
      <c r="P1327" s="101"/>
      <c r="Q1327" s="104"/>
      <c r="R1327" s="103"/>
      <c r="S1327" s="105"/>
      <c r="T1327" s="106"/>
      <c r="U1327" s="107"/>
      <c r="V1327" s="107"/>
    </row>
    <row r="1328" spans="2:22" s="88" customFormat="1" ht="12.75" x14ac:dyDescent="0.2">
      <c r="B1328" s="89">
        <v>1326</v>
      </c>
      <c r="C1328" s="90"/>
      <c r="D1328" s="91"/>
      <c r="E1328" s="92"/>
      <c r="F1328" s="90"/>
      <c r="G1328" s="93"/>
      <c r="H1328" s="92"/>
      <c r="I1328" s="94"/>
      <c r="J1328" s="100"/>
      <c r="K1328" s="101"/>
      <c r="L1328" s="101"/>
      <c r="M1328" s="101"/>
      <c r="N1328" s="102"/>
      <c r="O1328" s="103"/>
      <c r="P1328" s="101"/>
      <c r="Q1328" s="104"/>
      <c r="R1328" s="103"/>
      <c r="S1328" s="105"/>
      <c r="T1328" s="106"/>
      <c r="U1328" s="107"/>
      <c r="V1328" s="107"/>
    </row>
    <row r="1329" spans="2:22" s="88" customFormat="1" ht="12.75" x14ac:dyDescent="0.2">
      <c r="B1329" s="89">
        <v>1327</v>
      </c>
      <c r="C1329" s="90"/>
      <c r="D1329" s="91"/>
      <c r="E1329" s="92"/>
      <c r="F1329" s="90"/>
      <c r="G1329" s="93"/>
      <c r="H1329" s="92"/>
      <c r="I1329" s="94"/>
      <c r="J1329" s="100"/>
      <c r="K1329" s="101"/>
      <c r="L1329" s="101"/>
      <c r="M1329" s="101"/>
      <c r="N1329" s="102"/>
      <c r="O1329" s="103"/>
      <c r="P1329" s="101"/>
      <c r="Q1329" s="104"/>
      <c r="R1329" s="103"/>
      <c r="S1329" s="105"/>
      <c r="T1329" s="106"/>
      <c r="U1329" s="107"/>
      <c r="V1329" s="107"/>
    </row>
    <row r="1330" spans="2:22" s="88" customFormat="1" ht="12.75" x14ac:dyDescent="0.2">
      <c r="B1330" s="89">
        <v>1328</v>
      </c>
      <c r="C1330" s="90"/>
      <c r="D1330" s="91"/>
      <c r="E1330" s="92"/>
      <c r="F1330" s="90"/>
      <c r="G1330" s="93"/>
      <c r="H1330" s="92"/>
      <c r="I1330" s="94"/>
      <c r="J1330" s="100"/>
      <c r="K1330" s="101"/>
      <c r="L1330" s="101"/>
      <c r="M1330" s="101"/>
      <c r="N1330" s="102"/>
      <c r="O1330" s="103"/>
      <c r="P1330" s="101"/>
      <c r="Q1330" s="104"/>
      <c r="R1330" s="103"/>
      <c r="S1330" s="105"/>
      <c r="T1330" s="106"/>
      <c r="U1330" s="107"/>
      <c r="V1330" s="107"/>
    </row>
    <row r="1331" spans="2:22" s="88" customFormat="1" ht="12.75" x14ac:dyDescent="0.2">
      <c r="B1331" s="89">
        <v>1329</v>
      </c>
      <c r="C1331" s="90"/>
      <c r="D1331" s="91"/>
      <c r="E1331" s="92"/>
      <c r="F1331" s="90"/>
      <c r="G1331" s="93"/>
      <c r="H1331" s="92"/>
      <c r="I1331" s="94"/>
      <c r="J1331" s="100"/>
      <c r="K1331" s="101"/>
      <c r="L1331" s="101"/>
      <c r="M1331" s="101"/>
      <c r="N1331" s="102"/>
      <c r="O1331" s="103"/>
      <c r="P1331" s="101"/>
      <c r="Q1331" s="104"/>
      <c r="R1331" s="103"/>
      <c r="S1331" s="105"/>
      <c r="T1331" s="106"/>
      <c r="U1331" s="107"/>
      <c r="V1331" s="107"/>
    </row>
    <row r="1332" spans="2:22" s="88" customFormat="1" ht="12.75" x14ac:dyDescent="0.2">
      <c r="B1332" s="89">
        <v>1330</v>
      </c>
      <c r="C1332" s="90"/>
      <c r="D1332" s="91"/>
      <c r="E1332" s="92"/>
      <c r="F1332" s="90"/>
      <c r="G1332" s="93"/>
      <c r="H1332" s="92"/>
      <c r="I1332" s="94"/>
      <c r="J1332" s="100"/>
      <c r="K1332" s="101"/>
      <c r="L1332" s="101"/>
      <c r="M1332" s="101"/>
      <c r="N1332" s="102"/>
      <c r="O1332" s="103"/>
      <c r="P1332" s="101"/>
      <c r="Q1332" s="104"/>
      <c r="R1332" s="103"/>
      <c r="S1332" s="105"/>
      <c r="T1332" s="106"/>
      <c r="U1332" s="107"/>
      <c r="V1332" s="107"/>
    </row>
    <row r="1333" spans="2:22" s="88" customFormat="1" ht="12.75" x14ac:dyDescent="0.2">
      <c r="B1333" s="89">
        <v>1331</v>
      </c>
      <c r="C1333" s="90"/>
      <c r="D1333" s="91"/>
      <c r="E1333" s="92"/>
      <c r="F1333" s="90"/>
      <c r="G1333" s="93"/>
      <c r="H1333" s="92"/>
      <c r="I1333" s="94"/>
      <c r="J1333" s="100"/>
      <c r="K1333" s="101"/>
      <c r="L1333" s="101"/>
      <c r="M1333" s="101"/>
      <c r="N1333" s="102"/>
      <c r="O1333" s="103"/>
      <c r="P1333" s="101"/>
      <c r="Q1333" s="104"/>
      <c r="R1333" s="103"/>
      <c r="S1333" s="105"/>
      <c r="T1333" s="106"/>
      <c r="U1333" s="107"/>
      <c r="V1333" s="107"/>
    </row>
    <row r="1334" spans="2:22" s="88" customFormat="1" ht="12.75" x14ac:dyDescent="0.2">
      <c r="B1334" s="89">
        <v>1332</v>
      </c>
      <c r="C1334" s="90"/>
      <c r="D1334" s="91"/>
      <c r="E1334" s="92"/>
      <c r="F1334" s="90"/>
      <c r="G1334" s="93"/>
      <c r="H1334" s="92"/>
      <c r="I1334" s="94"/>
      <c r="J1334" s="100"/>
      <c r="K1334" s="101"/>
      <c r="L1334" s="101"/>
      <c r="M1334" s="101"/>
      <c r="N1334" s="102"/>
      <c r="O1334" s="103"/>
      <c r="P1334" s="101"/>
      <c r="Q1334" s="104"/>
      <c r="R1334" s="103"/>
      <c r="S1334" s="105"/>
      <c r="T1334" s="106"/>
      <c r="U1334" s="107"/>
      <c r="V1334" s="107"/>
    </row>
    <row r="1335" spans="2:22" s="88" customFormat="1" ht="12.75" x14ac:dyDescent="0.2">
      <c r="B1335" s="89">
        <v>1333</v>
      </c>
      <c r="C1335" s="90"/>
      <c r="D1335" s="91"/>
      <c r="E1335" s="92"/>
      <c r="F1335" s="90"/>
      <c r="G1335" s="93"/>
      <c r="H1335" s="92"/>
      <c r="I1335" s="94"/>
      <c r="J1335" s="100"/>
      <c r="K1335" s="101"/>
      <c r="L1335" s="101"/>
      <c r="M1335" s="101"/>
      <c r="N1335" s="102"/>
      <c r="O1335" s="103"/>
      <c r="P1335" s="101"/>
      <c r="Q1335" s="104"/>
      <c r="R1335" s="103"/>
      <c r="S1335" s="105"/>
      <c r="T1335" s="106"/>
      <c r="U1335" s="107"/>
      <c r="V1335" s="107"/>
    </row>
    <row r="1336" spans="2:22" s="88" customFormat="1" ht="12.75" x14ac:dyDescent="0.2">
      <c r="B1336" s="89">
        <v>1334</v>
      </c>
      <c r="C1336" s="90"/>
      <c r="D1336" s="91"/>
      <c r="E1336" s="92"/>
      <c r="F1336" s="90"/>
      <c r="G1336" s="93"/>
      <c r="H1336" s="92"/>
      <c r="I1336" s="94"/>
      <c r="J1336" s="100"/>
      <c r="K1336" s="101"/>
      <c r="L1336" s="101"/>
      <c r="M1336" s="101"/>
      <c r="N1336" s="102"/>
      <c r="O1336" s="103"/>
      <c r="P1336" s="101"/>
      <c r="Q1336" s="104"/>
      <c r="R1336" s="103"/>
      <c r="S1336" s="105"/>
      <c r="T1336" s="106"/>
      <c r="U1336" s="107"/>
      <c r="V1336" s="107"/>
    </row>
    <row r="1337" spans="2:22" s="88" customFormat="1" ht="12.75" x14ac:dyDescent="0.2">
      <c r="B1337" s="89">
        <v>1335</v>
      </c>
      <c r="C1337" s="90"/>
      <c r="D1337" s="91"/>
      <c r="E1337" s="92"/>
      <c r="F1337" s="90"/>
      <c r="G1337" s="93"/>
      <c r="H1337" s="92"/>
      <c r="I1337" s="94"/>
      <c r="J1337" s="100"/>
      <c r="K1337" s="101"/>
      <c r="L1337" s="101"/>
      <c r="M1337" s="101"/>
      <c r="N1337" s="102"/>
      <c r="O1337" s="103"/>
      <c r="P1337" s="101"/>
      <c r="Q1337" s="104"/>
      <c r="R1337" s="103"/>
      <c r="S1337" s="105"/>
      <c r="T1337" s="106"/>
      <c r="U1337" s="107"/>
      <c r="V1337" s="107"/>
    </row>
    <row r="1338" spans="2:22" s="88" customFormat="1" ht="12.75" x14ac:dyDescent="0.2">
      <c r="B1338" s="89">
        <v>1336</v>
      </c>
      <c r="C1338" s="90"/>
      <c r="D1338" s="91"/>
      <c r="E1338" s="92"/>
      <c r="F1338" s="90"/>
      <c r="G1338" s="93"/>
      <c r="H1338" s="92"/>
      <c r="I1338" s="94"/>
      <c r="J1338" s="100"/>
      <c r="K1338" s="101"/>
      <c r="L1338" s="101"/>
      <c r="M1338" s="101"/>
      <c r="N1338" s="102"/>
      <c r="O1338" s="103"/>
      <c r="P1338" s="101"/>
      <c r="Q1338" s="104"/>
      <c r="R1338" s="103"/>
      <c r="S1338" s="105"/>
      <c r="T1338" s="106"/>
      <c r="U1338" s="107"/>
      <c r="V1338" s="107"/>
    </row>
    <row r="1339" spans="2:22" s="88" customFormat="1" ht="12.75" x14ac:dyDescent="0.2">
      <c r="B1339" s="89">
        <v>1337</v>
      </c>
      <c r="C1339" s="90"/>
      <c r="D1339" s="91"/>
      <c r="E1339" s="92"/>
      <c r="F1339" s="90"/>
      <c r="G1339" s="93"/>
      <c r="H1339" s="92"/>
      <c r="I1339" s="94"/>
      <c r="J1339" s="100"/>
      <c r="K1339" s="101"/>
      <c r="L1339" s="101"/>
      <c r="M1339" s="101"/>
      <c r="N1339" s="102"/>
      <c r="O1339" s="103"/>
      <c r="P1339" s="101"/>
      <c r="Q1339" s="104"/>
      <c r="R1339" s="103"/>
      <c r="S1339" s="105"/>
      <c r="T1339" s="106"/>
      <c r="U1339" s="107"/>
      <c r="V1339" s="107"/>
    </row>
    <row r="1340" spans="2:22" s="88" customFormat="1" ht="12.75" x14ac:dyDescent="0.2">
      <c r="B1340" s="89">
        <v>1338</v>
      </c>
      <c r="C1340" s="90"/>
      <c r="D1340" s="91"/>
      <c r="E1340" s="92"/>
      <c r="F1340" s="90"/>
      <c r="G1340" s="93"/>
      <c r="H1340" s="92"/>
      <c r="I1340" s="94"/>
      <c r="J1340" s="100"/>
      <c r="K1340" s="101"/>
      <c r="L1340" s="101"/>
      <c r="M1340" s="101"/>
      <c r="N1340" s="102"/>
      <c r="O1340" s="103"/>
      <c r="P1340" s="101"/>
      <c r="Q1340" s="104"/>
      <c r="R1340" s="103"/>
      <c r="S1340" s="105"/>
      <c r="T1340" s="106"/>
      <c r="U1340" s="107"/>
      <c r="V1340" s="107"/>
    </row>
    <row r="1341" spans="2:22" s="88" customFormat="1" ht="12.75" x14ac:dyDescent="0.2">
      <c r="B1341" s="89">
        <v>1339</v>
      </c>
      <c r="C1341" s="90"/>
      <c r="D1341" s="91"/>
      <c r="E1341" s="92"/>
      <c r="F1341" s="90"/>
      <c r="G1341" s="93"/>
      <c r="H1341" s="92"/>
      <c r="I1341" s="94"/>
      <c r="J1341" s="100"/>
      <c r="K1341" s="101"/>
      <c r="L1341" s="101"/>
      <c r="M1341" s="101"/>
      <c r="N1341" s="102"/>
      <c r="O1341" s="103"/>
      <c r="P1341" s="101"/>
      <c r="Q1341" s="104"/>
      <c r="R1341" s="103"/>
      <c r="S1341" s="105"/>
      <c r="T1341" s="106"/>
      <c r="U1341" s="107"/>
      <c r="V1341" s="107"/>
    </row>
    <row r="1342" spans="2:22" s="88" customFormat="1" ht="12.75" x14ac:dyDescent="0.2">
      <c r="B1342" s="89">
        <v>1340</v>
      </c>
      <c r="C1342" s="90"/>
      <c r="D1342" s="91"/>
      <c r="E1342" s="92"/>
      <c r="F1342" s="90"/>
      <c r="G1342" s="93"/>
      <c r="H1342" s="92"/>
      <c r="I1342" s="94"/>
      <c r="J1342" s="100"/>
      <c r="K1342" s="101"/>
      <c r="L1342" s="101"/>
      <c r="M1342" s="101"/>
      <c r="N1342" s="102"/>
      <c r="O1342" s="103"/>
      <c r="P1342" s="101"/>
      <c r="Q1342" s="104"/>
      <c r="R1342" s="103"/>
      <c r="S1342" s="105"/>
      <c r="T1342" s="106"/>
      <c r="U1342" s="107"/>
      <c r="V1342" s="107"/>
    </row>
    <row r="1343" spans="2:22" s="88" customFormat="1" ht="12.75" x14ac:dyDescent="0.2">
      <c r="B1343" s="89">
        <v>1341</v>
      </c>
      <c r="C1343" s="90"/>
      <c r="D1343" s="91"/>
      <c r="E1343" s="92"/>
      <c r="F1343" s="90"/>
      <c r="G1343" s="93"/>
      <c r="H1343" s="92"/>
      <c r="I1343" s="94"/>
      <c r="J1343" s="100"/>
      <c r="K1343" s="101"/>
      <c r="L1343" s="101"/>
      <c r="M1343" s="101"/>
      <c r="N1343" s="102"/>
      <c r="O1343" s="103"/>
      <c r="P1343" s="101"/>
      <c r="Q1343" s="104"/>
      <c r="R1343" s="103"/>
      <c r="S1343" s="105"/>
      <c r="T1343" s="106"/>
      <c r="U1343" s="107"/>
      <c r="V1343" s="107"/>
    </row>
    <row r="1344" spans="2:22" s="88" customFormat="1" ht="12.75" x14ac:dyDescent="0.2">
      <c r="B1344" s="89">
        <v>1342</v>
      </c>
      <c r="C1344" s="90"/>
      <c r="D1344" s="91"/>
      <c r="E1344" s="92"/>
      <c r="F1344" s="90"/>
      <c r="G1344" s="93"/>
      <c r="H1344" s="92"/>
      <c r="I1344" s="94"/>
      <c r="J1344" s="100"/>
      <c r="K1344" s="101"/>
      <c r="L1344" s="101"/>
      <c r="M1344" s="101"/>
      <c r="N1344" s="102"/>
      <c r="O1344" s="103"/>
      <c r="P1344" s="101"/>
      <c r="Q1344" s="104"/>
      <c r="R1344" s="103"/>
      <c r="S1344" s="105"/>
      <c r="T1344" s="106"/>
      <c r="U1344" s="107"/>
      <c r="V1344" s="107"/>
    </row>
    <row r="1345" spans="2:22" s="88" customFormat="1" ht="12.75" x14ac:dyDescent="0.2">
      <c r="B1345" s="89">
        <v>1343</v>
      </c>
      <c r="C1345" s="90"/>
      <c r="D1345" s="91"/>
      <c r="E1345" s="92"/>
      <c r="F1345" s="90"/>
      <c r="G1345" s="93"/>
      <c r="H1345" s="92"/>
      <c r="I1345" s="94"/>
      <c r="J1345" s="100"/>
      <c r="K1345" s="101"/>
      <c r="L1345" s="101"/>
      <c r="M1345" s="101"/>
      <c r="N1345" s="102"/>
      <c r="O1345" s="103"/>
      <c r="P1345" s="101"/>
      <c r="Q1345" s="104"/>
      <c r="R1345" s="103"/>
      <c r="S1345" s="105"/>
      <c r="T1345" s="106"/>
      <c r="U1345" s="107"/>
      <c r="V1345" s="107"/>
    </row>
    <row r="1346" spans="2:22" s="88" customFormat="1" ht="12.75" x14ac:dyDescent="0.2">
      <c r="B1346" s="89">
        <v>1344</v>
      </c>
      <c r="C1346" s="90"/>
      <c r="D1346" s="91"/>
      <c r="E1346" s="92"/>
      <c r="F1346" s="90"/>
      <c r="G1346" s="93"/>
      <c r="H1346" s="92"/>
      <c r="I1346" s="94"/>
      <c r="J1346" s="100"/>
      <c r="K1346" s="101"/>
      <c r="L1346" s="101"/>
      <c r="M1346" s="101"/>
      <c r="N1346" s="102"/>
      <c r="O1346" s="103"/>
      <c r="P1346" s="101"/>
      <c r="Q1346" s="104"/>
      <c r="R1346" s="103"/>
      <c r="S1346" s="105"/>
      <c r="T1346" s="106"/>
      <c r="U1346" s="107"/>
      <c r="V1346" s="107"/>
    </row>
    <row r="1347" spans="2:22" s="88" customFormat="1" ht="12.75" x14ac:dyDescent="0.2">
      <c r="B1347" s="89">
        <v>1345</v>
      </c>
      <c r="C1347" s="90"/>
      <c r="D1347" s="91"/>
      <c r="E1347" s="92"/>
      <c r="F1347" s="90"/>
      <c r="G1347" s="93"/>
      <c r="H1347" s="92"/>
      <c r="I1347" s="94"/>
      <c r="J1347" s="100"/>
      <c r="K1347" s="101"/>
      <c r="L1347" s="101"/>
      <c r="M1347" s="101"/>
      <c r="N1347" s="102"/>
      <c r="O1347" s="103"/>
      <c r="P1347" s="101"/>
      <c r="Q1347" s="104"/>
      <c r="R1347" s="103"/>
      <c r="S1347" s="105"/>
      <c r="T1347" s="106"/>
      <c r="U1347" s="107"/>
      <c r="V1347" s="107"/>
    </row>
    <row r="1348" spans="2:22" s="88" customFormat="1" ht="12.75" x14ac:dyDescent="0.2">
      <c r="B1348" s="89">
        <v>1346</v>
      </c>
      <c r="C1348" s="90"/>
      <c r="D1348" s="91"/>
      <c r="E1348" s="92"/>
      <c r="F1348" s="90"/>
      <c r="G1348" s="93"/>
      <c r="H1348" s="92"/>
      <c r="I1348" s="94"/>
      <c r="J1348" s="100"/>
      <c r="K1348" s="101"/>
      <c r="L1348" s="101"/>
      <c r="M1348" s="101"/>
      <c r="N1348" s="102"/>
      <c r="O1348" s="103"/>
      <c r="P1348" s="101"/>
      <c r="Q1348" s="104"/>
      <c r="R1348" s="103"/>
      <c r="S1348" s="105"/>
      <c r="T1348" s="106"/>
      <c r="U1348" s="107"/>
      <c r="V1348" s="107"/>
    </row>
    <row r="1349" spans="2:22" s="88" customFormat="1" ht="12.75" x14ac:dyDescent="0.2">
      <c r="B1349" s="89">
        <v>1347</v>
      </c>
      <c r="C1349" s="90"/>
      <c r="D1349" s="91"/>
      <c r="E1349" s="92"/>
      <c r="F1349" s="90"/>
      <c r="G1349" s="93"/>
      <c r="H1349" s="92"/>
      <c r="I1349" s="94"/>
      <c r="J1349" s="100"/>
      <c r="K1349" s="101"/>
      <c r="L1349" s="101"/>
      <c r="M1349" s="101"/>
      <c r="N1349" s="102"/>
      <c r="O1349" s="103"/>
      <c r="P1349" s="101"/>
      <c r="Q1349" s="104"/>
      <c r="R1349" s="103"/>
      <c r="S1349" s="105"/>
      <c r="T1349" s="106"/>
      <c r="U1349" s="107"/>
      <c r="V1349" s="107"/>
    </row>
    <row r="1350" spans="2:22" s="88" customFormat="1" ht="12.75" x14ac:dyDescent="0.2">
      <c r="B1350" s="89">
        <v>1348</v>
      </c>
      <c r="C1350" s="90"/>
      <c r="D1350" s="91"/>
      <c r="E1350" s="92"/>
      <c r="F1350" s="90"/>
      <c r="G1350" s="93"/>
      <c r="H1350" s="92"/>
      <c r="I1350" s="94"/>
      <c r="J1350" s="100"/>
      <c r="K1350" s="101"/>
      <c r="L1350" s="101"/>
      <c r="M1350" s="101"/>
      <c r="N1350" s="102"/>
      <c r="O1350" s="103"/>
      <c r="P1350" s="101"/>
      <c r="Q1350" s="104"/>
      <c r="R1350" s="103"/>
      <c r="S1350" s="105"/>
      <c r="T1350" s="106"/>
      <c r="U1350" s="107"/>
      <c r="V1350" s="107"/>
    </row>
    <row r="1351" spans="2:22" s="88" customFormat="1" ht="12.75" x14ac:dyDescent="0.2">
      <c r="B1351" s="89">
        <v>1349</v>
      </c>
      <c r="C1351" s="90"/>
      <c r="D1351" s="91"/>
      <c r="E1351" s="92"/>
      <c r="F1351" s="90"/>
      <c r="G1351" s="93"/>
      <c r="H1351" s="92"/>
      <c r="I1351" s="94"/>
      <c r="J1351" s="100"/>
      <c r="K1351" s="101"/>
      <c r="L1351" s="101"/>
      <c r="M1351" s="101"/>
      <c r="N1351" s="102"/>
      <c r="O1351" s="103"/>
      <c r="P1351" s="101"/>
      <c r="Q1351" s="104"/>
      <c r="R1351" s="103"/>
      <c r="S1351" s="105"/>
      <c r="T1351" s="106"/>
      <c r="U1351" s="107"/>
      <c r="V1351" s="107"/>
    </row>
    <row r="1352" spans="2:22" s="88" customFormat="1" ht="12.75" x14ac:dyDescent="0.2">
      <c r="B1352" s="89">
        <v>1350</v>
      </c>
      <c r="C1352" s="90"/>
      <c r="D1352" s="91"/>
      <c r="E1352" s="92"/>
      <c r="F1352" s="90"/>
      <c r="G1352" s="93"/>
      <c r="H1352" s="92"/>
      <c r="I1352" s="94"/>
      <c r="J1352" s="100"/>
      <c r="K1352" s="101"/>
      <c r="L1352" s="101"/>
      <c r="M1352" s="101"/>
      <c r="N1352" s="102"/>
      <c r="O1352" s="103"/>
      <c r="P1352" s="101"/>
      <c r="Q1352" s="104"/>
      <c r="R1352" s="103"/>
      <c r="S1352" s="105"/>
      <c r="T1352" s="106"/>
      <c r="U1352" s="107"/>
      <c r="V1352" s="107"/>
    </row>
    <row r="1353" spans="2:22" s="88" customFormat="1" ht="12.75" x14ac:dyDescent="0.2">
      <c r="B1353" s="89">
        <v>1351</v>
      </c>
      <c r="C1353" s="90"/>
      <c r="D1353" s="91"/>
      <c r="E1353" s="92"/>
      <c r="F1353" s="90"/>
      <c r="G1353" s="93"/>
      <c r="H1353" s="92"/>
      <c r="I1353" s="94"/>
      <c r="J1353" s="100"/>
      <c r="K1353" s="101"/>
      <c r="L1353" s="101"/>
      <c r="M1353" s="101"/>
      <c r="N1353" s="102"/>
      <c r="O1353" s="103"/>
      <c r="P1353" s="101"/>
      <c r="Q1353" s="104"/>
      <c r="R1353" s="103"/>
      <c r="S1353" s="105"/>
      <c r="T1353" s="106"/>
      <c r="U1353" s="107"/>
      <c r="V1353" s="107"/>
    </row>
    <row r="1354" spans="2:22" s="88" customFormat="1" ht="12.75" x14ac:dyDescent="0.2">
      <c r="B1354" s="89">
        <v>1352</v>
      </c>
      <c r="C1354" s="90"/>
      <c r="D1354" s="91"/>
      <c r="E1354" s="92"/>
      <c r="F1354" s="90"/>
      <c r="G1354" s="93"/>
      <c r="H1354" s="92"/>
      <c r="I1354" s="94"/>
      <c r="J1354" s="100"/>
      <c r="K1354" s="101"/>
      <c r="L1354" s="101"/>
      <c r="M1354" s="101"/>
      <c r="N1354" s="102"/>
      <c r="O1354" s="103"/>
      <c r="P1354" s="101"/>
      <c r="Q1354" s="104"/>
      <c r="R1354" s="103"/>
      <c r="S1354" s="105"/>
      <c r="T1354" s="106"/>
      <c r="U1354" s="107"/>
      <c r="V1354" s="107"/>
    </row>
    <row r="1355" spans="2:22" s="88" customFormat="1" ht="12.75" x14ac:dyDescent="0.2">
      <c r="B1355" s="89">
        <v>1353</v>
      </c>
      <c r="C1355" s="90"/>
      <c r="D1355" s="91"/>
      <c r="E1355" s="92"/>
      <c r="F1355" s="90"/>
      <c r="G1355" s="93"/>
      <c r="H1355" s="92"/>
      <c r="I1355" s="94"/>
      <c r="J1355" s="100"/>
      <c r="K1355" s="101"/>
      <c r="L1355" s="101"/>
      <c r="M1355" s="101"/>
      <c r="N1355" s="102"/>
      <c r="O1355" s="103"/>
      <c r="P1355" s="101"/>
      <c r="Q1355" s="104"/>
      <c r="R1355" s="103"/>
      <c r="S1355" s="105"/>
      <c r="T1355" s="106"/>
      <c r="U1355" s="107"/>
      <c r="V1355" s="107"/>
    </row>
    <row r="1356" spans="2:22" s="88" customFormat="1" ht="12.75" x14ac:dyDescent="0.2">
      <c r="B1356" s="89">
        <v>1354</v>
      </c>
      <c r="C1356" s="90"/>
      <c r="D1356" s="91"/>
      <c r="E1356" s="92"/>
      <c r="F1356" s="90"/>
      <c r="G1356" s="93"/>
      <c r="H1356" s="92"/>
      <c r="I1356" s="94"/>
      <c r="J1356" s="100"/>
      <c r="K1356" s="101"/>
      <c r="L1356" s="101"/>
      <c r="M1356" s="101"/>
      <c r="N1356" s="102"/>
      <c r="O1356" s="103"/>
      <c r="P1356" s="101"/>
      <c r="Q1356" s="104"/>
      <c r="R1356" s="103"/>
      <c r="S1356" s="105"/>
      <c r="T1356" s="106"/>
      <c r="U1356" s="107"/>
      <c r="V1356" s="107"/>
    </row>
    <row r="1357" spans="2:22" s="88" customFormat="1" ht="12.75" x14ac:dyDescent="0.2">
      <c r="B1357" s="89">
        <v>1355</v>
      </c>
      <c r="C1357" s="90"/>
      <c r="D1357" s="91"/>
      <c r="E1357" s="92"/>
      <c r="F1357" s="90"/>
      <c r="G1357" s="93"/>
      <c r="H1357" s="92"/>
      <c r="I1357" s="94"/>
      <c r="J1357" s="100"/>
      <c r="K1357" s="101"/>
      <c r="L1357" s="101"/>
      <c r="M1357" s="101"/>
      <c r="N1357" s="102"/>
      <c r="O1357" s="103"/>
      <c r="P1357" s="101"/>
      <c r="Q1357" s="104"/>
      <c r="R1357" s="103"/>
      <c r="S1357" s="105"/>
      <c r="T1357" s="106"/>
      <c r="U1357" s="107"/>
      <c r="V1357" s="107"/>
    </row>
    <row r="1358" spans="2:22" s="88" customFormat="1" ht="12.75" x14ac:dyDescent="0.2">
      <c r="B1358" s="89">
        <v>1356</v>
      </c>
      <c r="C1358" s="90"/>
      <c r="D1358" s="91"/>
      <c r="E1358" s="92"/>
      <c r="F1358" s="90"/>
      <c r="G1358" s="93"/>
      <c r="H1358" s="92"/>
      <c r="I1358" s="94"/>
      <c r="J1358" s="100"/>
      <c r="K1358" s="101"/>
      <c r="L1358" s="101"/>
      <c r="M1358" s="101"/>
      <c r="N1358" s="102"/>
      <c r="O1358" s="103"/>
      <c r="P1358" s="101"/>
      <c r="Q1358" s="104"/>
      <c r="R1358" s="103"/>
      <c r="S1358" s="105"/>
      <c r="T1358" s="106"/>
      <c r="U1358" s="107"/>
      <c r="V1358" s="107"/>
    </row>
    <row r="1359" spans="2:22" s="88" customFormat="1" ht="12.75" x14ac:dyDescent="0.2">
      <c r="B1359" s="89">
        <v>1357</v>
      </c>
      <c r="C1359" s="90"/>
      <c r="D1359" s="91"/>
      <c r="E1359" s="92"/>
      <c r="F1359" s="90"/>
      <c r="G1359" s="93"/>
      <c r="H1359" s="92"/>
      <c r="I1359" s="94"/>
      <c r="J1359" s="100"/>
      <c r="K1359" s="101"/>
      <c r="L1359" s="101"/>
      <c r="M1359" s="101"/>
      <c r="N1359" s="102"/>
      <c r="O1359" s="103"/>
      <c r="P1359" s="101"/>
      <c r="Q1359" s="104"/>
      <c r="R1359" s="103"/>
      <c r="S1359" s="105"/>
      <c r="T1359" s="106"/>
      <c r="U1359" s="107"/>
      <c r="V1359" s="107"/>
    </row>
    <row r="1360" spans="2:22" s="88" customFormat="1" ht="12.75" x14ac:dyDescent="0.2">
      <c r="B1360" s="89">
        <v>1358</v>
      </c>
      <c r="C1360" s="90"/>
      <c r="D1360" s="91"/>
      <c r="E1360" s="92"/>
      <c r="F1360" s="90"/>
      <c r="G1360" s="93"/>
      <c r="H1360" s="92"/>
      <c r="I1360" s="94"/>
      <c r="J1360" s="100"/>
      <c r="K1360" s="101"/>
      <c r="L1360" s="101"/>
      <c r="M1360" s="101"/>
      <c r="N1360" s="102"/>
      <c r="O1360" s="103"/>
      <c r="P1360" s="101"/>
      <c r="Q1360" s="104"/>
      <c r="R1360" s="103"/>
      <c r="S1360" s="105"/>
      <c r="T1360" s="106"/>
      <c r="U1360" s="107"/>
      <c r="V1360" s="107"/>
    </row>
    <row r="1361" spans="2:22" s="88" customFormat="1" ht="12.75" x14ac:dyDescent="0.2">
      <c r="B1361" s="89">
        <v>1359</v>
      </c>
      <c r="C1361" s="90"/>
      <c r="D1361" s="91"/>
      <c r="E1361" s="92"/>
      <c r="F1361" s="90"/>
      <c r="G1361" s="93"/>
      <c r="H1361" s="92"/>
      <c r="I1361" s="94"/>
      <c r="J1361" s="100"/>
      <c r="K1361" s="101"/>
      <c r="L1361" s="101"/>
      <c r="M1361" s="101"/>
      <c r="N1361" s="102"/>
      <c r="O1361" s="103"/>
      <c r="P1361" s="101"/>
      <c r="Q1361" s="104"/>
      <c r="R1361" s="103"/>
      <c r="S1361" s="105"/>
      <c r="T1361" s="106"/>
      <c r="U1361" s="107"/>
      <c r="V1361" s="107"/>
    </row>
    <row r="1362" spans="2:22" s="88" customFormat="1" ht="12.75" x14ac:dyDescent="0.2">
      <c r="B1362" s="89">
        <v>1360</v>
      </c>
      <c r="C1362" s="90"/>
      <c r="D1362" s="91"/>
      <c r="E1362" s="92"/>
      <c r="F1362" s="90"/>
      <c r="G1362" s="93"/>
      <c r="H1362" s="92"/>
      <c r="I1362" s="94"/>
      <c r="J1362" s="100"/>
      <c r="K1362" s="101"/>
      <c r="L1362" s="101"/>
      <c r="M1362" s="101"/>
      <c r="N1362" s="102"/>
      <c r="O1362" s="103"/>
      <c r="P1362" s="101"/>
      <c r="Q1362" s="104"/>
      <c r="R1362" s="103"/>
      <c r="S1362" s="105"/>
      <c r="T1362" s="106"/>
      <c r="U1362" s="107"/>
      <c r="V1362" s="107"/>
    </row>
    <row r="1363" spans="2:22" s="88" customFormat="1" ht="12.75" x14ac:dyDescent="0.2">
      <c r="B1363" s="89">
        <v>1361</v>
      </c>
      <c r="C1363" s="90"/>
      <c r="D1363" s="91"/>
      <c r="E1363" s="92"/>
      <c r="F1363" s="90"/>
      <c r="G1363" s="93"/>
      <c r="H1363" s="92"/>
      <c r="I1363" s="94"/>
      <c r="J1363" s="100"/>
      <c r="K1363" s="101"/>
      <c r="L1363" s="101"/>
      <c r="M1363" s="101"/>
      <c r="N1363" s="102"/>
      <c r="O1363" s="103"/>
      <c r="P1363" s="101"/>
      <c r="Q1363" s="104"/>
      <c r="R1363" s="103"/>
      <c r="S1363" s="105"/>
      <c r="T1363" s="106"/>
      <c r="U1363" s="107"/>
      <c r="V1363" s="107"/>
    </row>
    <row r="1364" spans="2:22" s="88" customFormat="1" ht="12.75" x14ac:dyDescent="0.2">
      <c r="B1364" s="89">
        <v>1362</v>
      </c>
      <c r="C1364" s="90"/>
      <c r="D1364" s="91"/>
      <c r="E1364" s="92"/>
      <c r="F1364" s="90"/>
      <c r="G1364" s="93"/>
      <c r="H1364" s="92"/>
      <c r="I1364" s="94"/>
      <c r="J1364" s="100"/>
      <c r="K1364" s="101"/>
      <c r="L1364" s="101"/>
      <c r="M1364" s="101"/>
      <c r="N1364" s="102"/>
      <c r="O1364" s="103"/>
      <c r="P1364" s="101"/>
      <c r="Q1364" s="104"/>
      <c r="R1364" s="103"/>
      <c r="S1364" s="105"/>
      <c r="T1364" s="106"/>
      <c r="U1364" s="107"/>
      <c r="V1364" s="107"/>
    </row>
    <row r="1365" spans="2:22" s="88" customFormat="1" ht="12.75" x14ac:dyDescent="0.2">
      <c r="B1365" s="89">
        <v>1363</v>
      </c>
      <c r="C1365" s="90"/>
      <c r="D1365" s="91"/>
      <c r="E1365" s="92"/>
      <c r="F1365" s="90"/>
      <c r="G1365" s="93"/>
      <c r="H1365" s="92"/>
      <c r="I1365" s="94"/>
      <c r="J1365" s="100"/>
      <c r="K1365" s="101"/>
      <c r="L1365" s="101"/>
      <c r="M1365" s="101"/>
      <c r="N1365" s="102"/>
      <c r="O1365" s="103"/>
      <c r="P1365" s="101"/>
      <c r="Q1365" s="104"/>
      <c r="R1365" s="103"/>
      <c r="S1365" s="105"/>
      <c r="T1365" s="106"/>
      <c r="U1365" s="107"/>
      <c r="V1365" s="107"/>
    </row>
    <row r="1366" spans="2:22" s="88" customFormat="1" ht="12.75" x14ac:dyDescent="0.2">
      <c r="B1366" s="89">
        <v>1364</v>
      </c>
      <c r="C1366" s="90"/>
      <c r="D1366" s="91"/>
      <c r="E1366" s="92"/>
      <c r="F1366" s="90"/>
      <c r="G1366" s="93"/>
      <c r="H1366" s="92"/>
      <c r="I1366" s="94"/>
      <c r="J1366" s="100"/>
      <c r="K1366" s="101"/>
      <c r="L1366" s="101"/>
      <c r="M1366" s="101"/>
      <c r="N1366" s="102"/>
      <c r="O1366" s="103"/>
      <c r="P1366" s="101"/>
      <c r="Q1366" s="104"/>
      <c r="R1366" s="103"/>
      <c r="S1366" s="105"/>
      <c r="T1366" s="106"/>
      <c r="U1366" s="107"/>
      <c r="V1366" s="107"/>
    </row>
    <row r="1367" spans="2:22" s="88" customFormat="1" ht="12.75" x14ac:dyDescent="0.2">
      <c r="B1367" s="89">
        <v>1365</v>
      </c>
      <c r="C1367" s="90"/>
      <c r="D1367" s="91"/>
      <c r="E1367" s="92"/>
      <c r="F1367" s="90"/>
      <c r="G1367" s="93"/>
      <c r="H1367" s="92"/>
      <c r="I1367" s="94"/>
      <c r="J1367" s="100"/>
      <c r="K1367" s="101"/>
      <c r="L1367" s="101"/>
      <c r="M1367" s="101"/>
      <c r="N1367" s="102"/>
      <c r="O1367" s="103"/>
      <c r="P1367" s="101"/>
      <c r="Q1367" s="104"/>
      <c r="R1367" s="103"/>
      <c r="S1367" s="105"/>
      <c r="T1367" s="106"/>
      <c r="U1367" s="107"/>
      <c r="V1367" s="107"/>
    </row>
    <row r="1368" spans="2:22" s="88" customFormat="1" ht="12.75" x14ac:dyDescent="0.2">
      <c r="B1368" s="89">
        <v>1366</v>
      </c>
      <c r="C1368" s="90"/>
      <c r="D1368" s="91"/>
      <c r="E1368" s="92"/>
      <c r="F1368" s="90"/>
      <c r="G1368" s="93"/>
      <c r="H1368" s="92"/>
      <c r="I1368" s="94"/>
      <c r="J1368" s="100"/>
      <c r="K1368" s="101"/>
      <c r="L1368" s="101"/>
      <c r="M1368" s="101"/>
      <c r="N1368" s="102"/>
      <c r="O1368" s="103"/>
      <c r="P1368" s="101"/>
      <c r="Q1368" s="104"/>
      <c r="R1368" s="103"/>
      <c r="S1368" s="105"/>
      <c r="T1368" s="106"/>
      <c r="U1368" s="107"/>
      <c r="V1368" s="107"/>
    </row>
    <row r="1369" spans="2:22" s="88" customFormat="1" ht="12.75" x14ac:dyDescent="0.2">
      <c r="B1369" s="89">
        <v>1367</v>
      </c>
      <c r="C1369" s="90"/>
      <c r="D1369" s="91"/>
      <c r="E1369" s="92"/>
      <c r="F1369" s="90"/>
      <c r="G1369" s="93"/>
      <c r="H1369" s="92"/>
      <c r="I1369" s="94"/>
      <c r="J1369" s="100"/>
      <c r="K1369" s="101"/>
      <c r="L1369" s="101"/>
      <c r="M1369" s="101"/>
      <c r="N1369" s="102"/>
      <c r="O1369" s="103"/>
      <c r="P1369" s="101"/>
      <c r="Q1369" s="104"/>
      <c r="R1369" s="103"/>
      <c r="S1369" s="105"/>
      <c r="T1369" s="106"/>
      <c r="U1369" s="107"/>
      <c r="V1369" s="107"/>
    </row>
    <row r="1370" spans="2:22" s="88" customFormat="1" ht="12.75" x14ac:dyDescent="0.2">
      <c r="B1370" s="89">
        <v>1368</v>
      </c>
      <c r="C1370" s="90"/>
      <c r="D1370" s="91"/>
      <c r="E1370" s="92"/>
      <c r="F1370" s="90"/>
      <c r="G1370" s="93"/>
      <c r="H1370" s="92"/>
      <c r="I1370" s="94"/>
      <c r="J1370" s="100"/>
      <c r="K1370" s="101"/>
      <c r="L1370" s="101"/>
      <c r="M1370" s="101"/>
      <c r="N1370" s="102"/>
      <c r="O1370" s="103"/>
      <c r="P1370" s="101"/>
      <c r="Q1370" s="104"/>
      <c r="R1370" s="103"/>
      <c r="S1370" s="105"/>
      <c r="T1370" s="106"/>
      <c r="U1370" s="107"/>
      <c r="V1370" s="107"/>
    </row>
    <row r="1371" spans="2:22" s="88" customFormat="1" ht="12.75" x14ac:dyDescent="0.2">
      <c r="B1371" s="89">
        <v>1369</v>
      </c>
      <c r="C1371" s="90"/>
      <c r="D1371" s="91"/>
      <c r="E1371" s="92"/>
      <c r="F1371" s="90"/>
      <c r="G1371" s="93"/>
      <c r="H1371" s="92"/>
      <c r="I1371" s="94"/>
      <c r="J1371" s="100"/>
      <c r="K1371" s="101"/>
      <c r="L1371" s="101"/>
      <c r="M1371" s="101"/>
      <c r="N1371" s="102"/>
      <c r="O1371" s="103"/>
      <c r="P1371" s="101"/>
      <c r="Q1371" s="104"/>
      <c r="R1371" s="103"/>
      <c r="S1371" s="105"/>
      <c r="T1371" s="106"/>
      <c r="U1371" s="107"/>
      <c r="V1371" s="107"/>
    </row>
    <row r="1372" spans="2:22" s="88" customFormat="1" ht="12.75" x14ac:dyDescent="0.2">
      <c r="B1372" s="89">
        <v>1370</v>
      </c>
      <c r="C1372" s="90"/>
      <c r="D1372" s="91"/>
      <c r="E1372" s="92"/>
      <c r="F1372" s="90"/>
      <c r="G1372" s="93"/>
      <c r="H1372" s="92"/>
      <c r="I1372" s="94"/>
      <c r="J1372" s="100"/>
      <c r="K1372" s="101"/>
      <c r="L1372" s="101"/>
      <c r="M1372" s="101"/>
      <c r="N1372" s="102"/>
      <c r="O1372" s="103"/>
      <c r="P1372" s="101"/>
      <c r="Q1372" s="104"/>
      <c r="R1372" s="103"/>
      <c r="S1372" s="105"/>
      <c r="T1372" s="106"/>
      <c r="U1372" s="107"/>
      <c r="V1372" s="107"/>
    </row>
    <row r="1373" spans="2:22" s="88" customFormat="1" ht="12.75" x14ac:dyDescent="0.2">
      <c r="B1373" s="89">
        <v>1371</v>
      </c>
      <c r="C1373" s="90"/>
      <c r="D1373" s="91"/>
      <c r="E1373" s="92"/>
      <c r="F1373" s="90"/>
      <c r="G1373" s="93"/>
      <c r="H1373" s="92"/>
      <c r="I1373" s="94"/>
      <c r="J1373" s="100"/>
      <c r="K1373" s="101"/>
      <c r="L1373" s="101"/>
      <c r="M1373" s="101"/>
      <c r="N1373" s="102"/>
      <c r="O1373" s="103"/>
      <c r="P1373" s="101"/>
      <c r="Q1373" s="104"/>
      <c r="R1373" s="103"/>
      <c r="S1373" s="105"/>
      <c r="T1373" s="106"/>
      <c r="U1373" s="107"/>
      <c r="V1373" s="107"/>
    </row>
    <row r="1374" spans="2:22" s="88" customFormat="1" ht="12.75" x14ac:dyDescent="0.2">
      <c r="B1374" s="89">
        <v>1372</v>
      </c>
      <c r="C1374" s="90"/>
      <c r="D1374" s="91"/>
      <c r="E1374" s="92"/>
      <c r="F1374" s="90"/>
      <c r="G1374" s="93"/>
      <c r="H1374" s="92"/>
      <c r="I1374" s="94"/>
      <c r="J1374" s="100"/>
      <c r="K1374" s="101"/>
      <c r="L1374" s="101"/>
      <c r="M1374" s="101"/>
      <c r="N1374" s="102"/>
      <c r="O1374" s="103"/>
      <c r="P1374" s="101"/>
      <c r="Q1374" s="104"/>
      <c r="R1374" s="103"/>
      <c r="S1374" s="105"/>
      <c r="T1374" s="106"/>
      <c r="U1374" s="107"/>
      <c r="V1374" s="107"/>
    </row>
    <row r="1375" spans="2:22" s="88" customFormat="1" ht="12.75" x14ac:dyDescent="0.2">
      <c r="B1375" s="89">
        <v>1373</v>
      </c>
      <c r="C1375" s="90"/>
      <c r="D1375" s="91"/>
      <c r="E1375" s="92"/>
      <c r="F1375" s="90"/>
      <c r="G1375" s="93"/>
      <c r="H1375" s="92"/>
      <c r="I1375" s="94"/>
      <c r="J1375" s="100"/>
      <c r="K1375" s="101"/>
      <c r="L1375" s="101"/>
      <c r="M1375" s="101"/>
      <c r="N1375" s="102"/>
      <c r="O1375" s="103"/>
      <c r="P1375" s="101"/>
      <c r="Q1375" s="104"/>
      <c r="R1375" s="103"/>
      <c r="S1375" s="105"/>
      <c r="T1375" s="106"/>
      <c r="U1375" s="107"/>
      <c r="V1375" s="107"/>
    </row>
    <row r="1376" spans="2:22" s="88" customFormat="1" ht="12.75" x14ac:dyDescent="0.2">
      <c r="B1376" s="89">
        <v>1374</v>
      </c>
      <c r="C1376" s="90"/>
      <c r="D1376" s="91"/>
      <c r="E1376" s="92"/>
      <c r="F1376" s="90"/>
      <c r="G1376" s="93"/>
      <c r="H1376" s="92"/>
      <c r="I1376" s="94"/>
      <c r="J1376" s="100"/>
      <c r="K1376" s="101"/>
      <c r="L1376" s="101"/>
      <c r="M1376" s="101"/>
      <c r="N1376" s="102"/>
      <c r="O1376" s="103"/>
      <c r="P1376" s="101"/>
      <c r="Q1376" s="104"/>
      <c r="R1376" s="103"/>
      <c r="S1376" s="105"/>
      <c r="T1376" s="106"/>
      <c r="U1376" s="107"/>
      <c r="V1376" s="107"/>
    </row>
    <row r="1377" spans="2:22" s="88" customFormat="1" ht="12.75" x14ac:dyDescent="0.2">
      <c r="B1377" s="89">
        <v>1375</v>
      </c>
      <c r="C1377" s="90"/>
      <c r="D1377" s="91"/>
      <c r="E1377" s="92"/>
      <c r="F1377" s="90"/>
      <c r="G1377" s="93"/>
      <c r="H1377" s="92"/>
      <c r="I1377" s="94"/>
      <c r="J1377" s="100"/>
      <c r="K1377" s="101"/>
      <c r="L1377" s="101"/>
      <c r="M1377" s="101"/>
      <c r="N1377" s="102"/>
      <c r="O1377" s="103"/>
      <c r="P1377" s="101"/>
      <c r="Q1377" s="104"/>
      <c r="R1377" s="103"/>
      <c r="S1377" s="105"/>
      <c r="T1377" s="106"/>
      <c r="U1377" s="107"/>
      <c r="V1377" s="107"/>
    </row>
    <row r="1378" spans="2:22" s="88" customFormat="1" ht="12.75" x14ac:dyDescent="0.2">
      <c r="B1378" s="89">
        <v>1376</v>
      </c>
      <c r="C1378" s="90"/>
      <c r="D1378" s="91"/>
      <c r="E1378" s="92"/>
      <c r="F1378" s="90"/>
      <c r="G1378" s="93"/>
      <c r="H1378" s="92"/>
      <c r="I1378" s="94"/>
      <c r="J1378" s="100"/>
      <c r="K1378" s="101"/>
      <c r="L1378" s="101"/>
      <c r="M1378" s="101"/>
      <c r="N1378" s="102"/>
      <c r="O1378" s="103"/>
      <c r="P1378" s="101"/>
      <c r="Q1378" s="104"/>
      <c r="R1378" s="103"/>
      <c r="S1378" s="105"/>
      <c r="T1378" s="106"/>
      <c r="U1378" s="107"/>
      <c r="V1378" s="107"/>
    </row>
    <row r="1379" spans="2:22" s="88" customFormat="1" ht="12.75" x14ac:dyDescent="0.2">
      <c r="B1379" s="89">
        <v>1377</v>
      </c>
      <c r="C1379" s="90"/>
      <c r="D1379" s="91"/>
      <c r="E1379" s="92"/>
      <c r="F1379" s="90"/>
      <c r="G1379" s="93"/>
      <c r="H1379" s="92"/>
      <c r="I1379" s="94"/>
      <c r="J1379" s="100"/>
      <c r="K1379" s="101"/>
      <c r="L1379" s="101"/>
      <c r="M1379" s="101"/>
      <c r="N1379" s="102"/>
      <c r="O1379" s="103"/>
      <c r="P1379" s="101"/>
      <c r="Q1379" s="104"/>
      <c r="R1379" s="103"/>
      <c r="S1379" s="105"/>
      <c r="T1379" s="106"/>
      <c r="U1379" s="107"/>
      <c r="V1379" s="107"/>
    </row>
    <row r="1380" spans="2:22" s="88" customFormat="1" ht="12.75" x14ac:dyDescent="0.2">
      <c r="B1380" s="89">
        <v>1378</v>
      </c>
      <c r="C1380" s="90"/>
      <c r="D1380" s="91"/>
      <c r="E1380" s="92"/>
      <c r="F1380" s="90"/>
      <c r="G1380" s="93"/>
      <c r="H1380" s="92"/>
      <c r="I1380" s="94"/>
      <c r="J1380" s="100"/>
      <c r="K1380" s="101"/>
      <c r="L1380" s="101"/>
      <c r="M1380" s="101"/>
      <c r="N1380" s="102"/>
      <c r="O1380" s="103"/>
      <c r="P1380" s="101"/>
      <c r="Q1380" s="104"/>
      <c r="R1380" s="103"/>
      <c r="S1380" s="105"/>
      <c r="T1380" s="106"/>
      <c r="U1380" s="107"/>
      <c r="V1380" s="107"/>
    </row>
    <row r="1381" spans="2:22" s="88" customFormat="1" ht="12.75" x14ac:dyDescent="0.2">
      <c r="B1381" s="89">
        <v>1379</v>
      </c>
      <c r="C1381" s="90"/>
      <c r="D1381" s="91"/>
      <c r="E1381" s="92"/>
      <c r="F1381" s="90"/>
      <c r="G1381" s="93"/>
      <c r="H1381" s="92"/>
      <c r="I1381" s="94"/>
      <c r="J1381" s="100"/>
      <c r="K1381" s="101"/>
      <c r="L1381" s="101"/>
      <c r="M1381" s="101"/>
      <c r="N1381" s="102"/>
      <c r="O1381" s="103"/>
      <c r="P1381" s="101"/>
      <c r="Q1381" s="104"/>
      <c r="R1381" s="103"/>
      <c r="S1381" s="105"/>
      <c r="T1381" s="106"/>
      <c r="U1381" s="107"/>
      <c r="V1381" s="107"/>
    </row>
    <row r="1382" spans="2:22" s="88" customFormat="1" ht="12.75" x14ac:dyDescent="0.2">
      <c r="B1382" s="89">
        <v>1380</v>
      </c>
      <c r="C1382" s="90"/>
      <c r="D1382" s="91"/>
      <c r="E1382" s="92"/>
      <c r="F1382" s="90"/>
      <c r="G1382" s="93"/>
      <c r="H1382" s="92"/>
      <c r="I1382" s="94"/>
      <c r="J1382" s="100"/>
      <c r="K1382" s="101"/>
      <c r="L1382" s="101"/>
      <c r="M1382" s="101"/>
      <c r="N1382" s="102"/>
      <c r="O1382" s="103"/>
      <c r="P1382" s="101"/>
      <c r="Q1382" s="104"/>
      <c r="R1382" s="103"/>
      <c r="S1382" s="105"/>
      <c r="T1382" s="106"/>
      <c r="U1382" s="107"/>
      <c r="V1382" s="107"/>
    </row>
    <row r="1383" spans="2:22" s="88" customFormat="1" ht="12.75" x14ac:dyDescent="0.2">
      <c r="B1383" s="89">
        <v>1381</v>
      </c>
      <c r="C1383" s="90"/>
      <c r="D1383" s="91"/>
      <c r="E1383" s="92"/>
      <c r="F1383" s="90"/>
      <c r="G1383" s="93"/>
      <c r="H1383" s="92"/>
      <c r="I1383" s="94"/>
      <c r="J1383" s="100"/>
      <c r="K1383" s="101"/>
      <c r="L1383" s="101"/>
      <c r="M1383" s="101"/>
      <c r="N1383" s="102"/>
      <c r="O1383" s="103"/>
      <c r="P1383" s="101"/>
      <c r="Q1383" s="104"/>
      <c r="R1383" s="103"/>
      <c r="S1383" s="105"/>
      <c r="T1383" s="106"/>
      <c r="U1383" s="107"/>
      <c r="V1383" s="107"/>
    </row>
    <row r="1384" spans="2:22" s="88" customFormat="1" ht="12.75" x14ac:dyDescent="0.2">
      <c r="B1384" s="89">
        <v>1382</v>
      </c>
      <c r="C1384" s="90"/>
      <c r="D1384" s="91"/>
      <c r="E1384" s="92"/>
      <c r="F1384" s="90"/>
      <c r="G1384" s="93"/>
      <c r="H1384" s="92"/>
      <c r="I1384" s="94"/>
      <c r="J1384" s="100"/>
      <c r="K1384" s="101"/>
      <c r="L1384" s="101"/>
      <c r="M1384" s="101"/>
      <c r="N1384" s="102"/>
      <c r="O1384" s="103"/>
      <c r="P1384" s="101"/>
      <c r="Q1384" s="104"/>
      <c r="R1384" s="103"/>
      <c r="S1384" s="105"/>
      <c r="T1384" s="106"/>
      <c r="U1384" s="107"/>
      <c r="V1384" s="107"/>
    </row>
    <row r="1385" spans="2:22" s="88" customFormat="1" ht="12.75" x14ac:dyDescent="0.2">
      <c r="B1385" s="89">
        <v>1383</v>
      </c>
      <c r="C1385" s="90"/>
      <c r="D1385" s="91"/>
      <c r="E1385" s="92"/>
      <c r="F1385" s="90"/>
      <c r="G1385" s="93"/>
      <c r="H1385" s="92"/>
      <c r="I1385" s="94"/>
      <c r="J1385" s="100"/>
      <c r="K1385" s="101"/>
      <c r="L1385" s="101"/>
      <c r="M1385" s="101"/>
      <c r="N1385" s="102"/>
      <c r="O1385" s="103"/>
      <c r="P1385" s="101"/>
      <c r="Q1385" s="104"/>
      <c r="R1385" s="103"/>
      <c r="S1385" s="105"/>
      <c r="T1385" s="106"/>
      <c r="U1385" s="107"/>
      <c r="V1385" s="107"/>
    </row>
    <row r="1386" spans="2:22" s="88" customFormat="1" ht="12.75" x14ac:dyDescent="0.2">
      <c r="B1386" s="89">
        <v>1384</v>
      </c>
      <c r="C1386" s="90"/>
      <c r="D1386" s="91"/>
      <c r="E1386" s="92"/>
      <c r="F1386" s="90"/>
      <c r="G1386" s="93"/>
      <c r="H1386" s="92"/>
      <c r="I1386" s="94"/>
      <c r="J1386" s="100"/>
      <c r="K1386" s="101"/>
      <c r="L1386" s="101"/>
      <c r="M1386" s="101"/>
      <c r="N1386" s="102"/>
      <c r="O1386" s="103"/>
      <c r="P1386" s="101"/>
      <c r="Q1386" s="104"/>
      <c r="R1386" s="103"/>
      <c r="S1386" s="105"/>
      <c r="T1386" s="106"/>
      <c r="U1386" s="107"/>
      <c r="V1386" s="107"/>
    </row>
    <row r="1387" spans="2:22" s="88" customFormat="1" ht="12.75" x14ac:dyDescent="0.2">
      <c r="B1387" s="89">
        <v>1385</v>
      </c>
      <c r="C1387" s="90"/>
      <c r="D1387" s="91"/>
      <c r="E1387" s="92"/>
      <c r="F1387" s="90"/>
      <c r="G1387" s="93"/>
      <c r="H1387" s="92"/>
      <c r="I1387" s="94"/>
      <c r="J1387" s="100"/>
      <c r="K1387" s="101"/>
      <c r="L1387" s="101"/>
      <c r="M1387" s="101"/>
      <c r="N1387" s="102"/>
      <c r="O1387" s="103"/>
      <c r="P1387" s="101"/>
      <c r="Q1387" s="104"/>
      <c r="R1387" s="103"/>
      <c r="S1387" s="105"/>
      <c r="T1387" s="106"/>
      <c r="U1387" s="107"/>
      <c r="V1387" s="107"/>
    </row>
    <row r="1388" spans="2:22" s="88" customFormat="1" ht="12.75" x14ac:dyDescent="0.2">
      <c r="B1388" s="89">
        <v>1386</v>
      </c>
      <c r="C1388" s="90"/>
      <c r="D1388" s="91"/>
      <c r="E1388" s="92"/>
      <c r="F1388" s="90"/>
      <c r="G1388" s="93"/>
      <c r="H1388" s="92"/>
      <c r="I1388" s="94"/>
      <c r="J1388" s="100"/>
      <c r="K1388" s="101"/>
      <c r="L1388" s="101"/>
      <c r="M1388" s="101"/>
      <c r="N1388" s="102"/>
      <c r="O1388" s="103"/>
      <c r="P1388" s="101"/>
      <c r="Q1388" s="104"/>
      <c r="R1388" s="103"/>
      <c r="S1388" s="105"/>
      <c r="T1388" s="106"/>
      <c r="U1388" s="107"/>
      <c r="V1388" s="107"/>
    </row>
    <row r="1389" spans="2:22" s="88" customFormat="1" ht="12.75" x14ac:dyDescent="0.2">
      <c r="B1389" s="89">
        <v>1387</v>
      </c>
      <c r="C1389" s="90"/>
      <c r="D1389" s="91"/>
      <c r="E1389" s="92"/>
      <c r="F1389" s="90"/>
      <c r="G1389" s="93"/>
      <c r="H1389" s="92"/>
      <c r="I1389" s="94"/>
      <c r="J1389" s="100"/>
      <c r="K1389" s="101"/>
      <c r="L1389" s="101"/>
      <c r="M1389" s="101"/>
      <c r="N1389" s="102"/>
      <c r="O1389" s="103"/>
      <c r="P1389" s="101"/>
      <c r="Q1389" s="104"/>
      <c r="R1389" s="103"/>
      <c r="S1389" s="105"/>
      <c r="T1389" s="106"/>
      <c r="U1389" s="107"/>
      <c r="V1389" s="107"/>
    </row>
    <row r="1390" spans="2:22" s="88" customFormat="1" ht="12.75" x14ac:dyDescent="0.2">
      <c r="B1390" s="89">
        <v>1388</v>
      </c>
      <c r="C1390" s="90"/>
      <c r="D1390" s="91"/>
      <c r="E1390" s="92"/>
      <c r="F1390" s="90"/>
      <c r="G1390" s="93"/>
      <c r="H1390" s="92"/>
      <c r="I1390" s="94"/>
      <c r="J1390" s="100"/>
      <c r="K1390" s="101"/>
      <c r="L1390" s="101"/>
      <c r="M1390" s="101"/>
      <c r="N1390" s="102"/>
      <c r="O1390" s="103"/>
      <c r="P1390" s="101"/>
      <c r="Q1390" s="104"/>
      <c r="R1390" s="103"/>
      <c r="S1390" s="105"/>
      <c r="T1390" s="106"/>
      <c r="U1390" s="107"/>
      <c r="V1390" s="107"/>
    </row>
    <row r="1391" spans="2:22" s="88" customFormat="1" ht="12.75" x14ac:dyDescent="0.2">
      <c r="B1391" s="89">
        <v>1389</v>
      </c>
      <c r="C1391" s="90"/>
      <c r="D1391" s="91"/>
      <c r="E1391" s="92"/>
      <c r="F1391" s="90"/>
      <c r="G1391" s="93"/>
      <c r="H1391" s="92"/>
      <c r="I1391" s="94"/>
      <c r="J1391" s="100"/>
      <c r="K1391" s="101"/>
      <c r="L1391" s="101"/>
      <c r="M1391" s="101"/>
      <c r="N1391" s="102"/>
      <c r="O1391" s="103"/>
      <c r="P1391" s="101"/>
      <c r="Q1391" s="104"/>
      <c r="R1391" s="103"/>
      <c r="S1391" s="105"/>
      <c r="T1391" s="106"/>
      <c r="U1391" s="107"/>
      <c r="V1391" s="107"/>
    </row>
    <row r="1392" spans="2:22" s="88" customFormat="1" ht="12.75" x14ac:dyDescent="0.2">
      <c r="B1392" s="89">
        <v>1390</v>
      </c>
      <c r="C1392" s="90"/>
      <c r="D1392" s="91"/>
      <c r="E1392" s="92"/>
      <c r="F1392" s="90"/>
      <c r="G1392" s="93"/>
      <c r="H1392" s="92"/>
      <c r="I1392" s="94"/>
      <c r="J1392" s="100"/>
      <c r="K1392" s="101"/>
      <c r="L1392" s="101"/>
      <c r="M1392" s="101"/>
      <c r="N1392" s="102"/>
      <c r="O1392" s="103"/>
      <c r="P1392" s="101"/>
      <c r="Q1392" s="104"/>
      <c r="R1392" s="103"/>
      <c r="S1392" s="105"/>
      <c r="T1392" s="106"/>
      <c r="U1392" s="107"/>
      <c r="V1392" s="107"/>
    </row>
    <row r="1393" spans="2:22" s="88" customFormat="1" ht="12.75" x14ac:dyDescent="0.2">
      <c r="B1393" s="89">
        <v>1391</v>
      </c>
      <c r="C1393" s="90"/>
      <c r="D1393" s="91"/>
      <c r="E1393" s="92"/>
      <c r="F1393" s="90"/>
      <c r="G1393" s="93"/>
      <c r="H1393" s="92"/>
      <c r="I1393" s="94"/>
      <c r="J1393" s="100"/>
      <c r="K1393" s="101"/>
      <c r="L1393" s="101"/>
      <c r="M1393" s="101"/>
      <c r="N1393" s="102"/>
      <c r="O1393" s="103"/>
      <c r="P1393" s="101"/>
      <c r="Q1393" s="104"/>
      <c r="R1393" s="103"/>
      <c r="S1393" s="105"/>
      <c r="T1393" s="106"/>
      <c r="U1393" s="107"/>
      <c r="V1393" s="107"/>
    </row>
    <row r="1394" spans="2:22" s="88" customFormat="1" ht="12.75" x14ac:dyDescent="0.2">
      <c r="B1394" s="89">
        <v>1392</v>
      </c>
      <c r="C1394" s="90"/>
      <c r="D1394" s="91"/>
      <c r="E1394" s="92"/>
      <c r="F1394" s="90"/>
      <c r="G1394" s="93"/>
      <c r="H1394" s="92"/>
      <c r="I1394" s="94"/>
      <c r="J1394" s="100"/>
      <c r="K1394" s="101"/>
      <c r="L1394" s="101"/>
      <c r="M1394" s="101"/>
      <c r="N1394" s="102"/>
      <c r="O1394" s="103"/>
      <c r="P1394" s="101"/>
      <c r="Q1394" s="104"/>
      <c r="R1394" s="103"/>
      <c r="S1394" s="105"/>
      <c r="T1394" s="106"/>
      <c r="U1394" s="107"/>
      <c r="V1394" s="107"/>
    </row>
    <row r="1395" spans="2:22" s="88" customFormat="1" ht="12.75" x14ac:dyDescent="0.2">
      <c r="B1395" s="89">
        <v>1393</v>
      </c>
      <c r="C1395" s="90"/>
      <c r="D1395" s="91"/>
      <c r="E1395" s="92"/>
      <c r="F1395" s="90"/>
      <c r="G1395" s="93"/>
      <c r="H1395" s="92"/>
      <c r="I1395" s="94"/>
      <c r="J1395" s="100"/>
      <c r="K1395" s="101"/>
      <c r="L1395" s="101"/>
      <c r="M1395" s="101"/>
      <c r="N1395" s="102"/>
      <c r="O1395" s="103"/>
      <c r="P1395" s="101"/>
      <c r="Q1395" s="104"/>
      <c r="R1395" s="103"/>
      <c r="S1395" s="105"/>
      <c r="T1395" s="106"/>
      <c r="U1395" s="107"/>
      <c r="V1395" s="107"/>
    </row>
    <row r="1396" spans="2:22" s="88" customFormat="1" ht="12.75" x14ac:dyDescent="0.2">
      <c r="B1396" s="89">
        <v>1394</v>
      </c>
      <c r="C1396" s="90"/>
      <c r="D1396" s="91"/>
      <c r="E1396" s="92"/>
      <c r="F1396" s="90"/>
      <c r="G1396" s="93"/>
      <c r="H1396" s="92"/>
      <c r="I1396" s="94"/>
      <c r="J1396" s="100"/>
      <c r="K1396" s="101"/>
      <c r="L1396" s="101"/>
      <c r="M1396" s="101"/>
      <c r="N1396" s="102"/>
      <c r="O1396" s="103"/>
      <c r="P1396" s="101"/>
      <c r="Q1396" s="104"/>
      <c r="R1396" s="103"/>
      <c r="S1396" s="105"/>
      <c r="T1396" s="106"/>
      <c r="U1396" s="107"/>
      <c r="V1396" s="107"/>
    </row>
    <row r="1397" spans="2:22" s="88" customFormat="1" ht="12.75" x14ac:dyDescent="0.2">
      <c r="B1397" s="89">
        <v>1395</v>
      </c>
      <c r="C1397" s="90"/>
      <c r="D1397" s="91"/>
      <c r="E1397" s="92"/>
      <c r="F1397" s="90"/>
      <c r="G1397" s="93"/>
      <c r="H1397" s="92"/>
      <c r="I1397" s="94"/>
      <c r="J1397" s="100"/>
      <c r="K1397" s="101"/>
      <c r="L1397" s="101"/>
      <c r="M1397" s="101"/>
      <c r="N1397" s="102"/>
      <c r="O1397" s="103"/>
      <c r="P1397" s="101"/>
      <c r="Q1397" s="104"/>
      <c r="R1397" s="103"/>
      <c r="S1397" s="105"/>
      <c r="T1397" s="106"/>
      <c r="U1397" s="107"/>
      <c r="V1397" s="107"/>
    </row>
    <row r="1398" spans="2:22" s="88" customFormat="1" ht="12.75" x14ac:dyDescent="0.2">
      <c r="B1398" s="89">
        <v>1396</v>
      </c>
      <c r="C1398" s="90"/>
      <c r="D1398" s="91"/>
      <c r="E1398" s="92"/>
      <c r="F1398" s="90"/>
      <c r="G1398" s="93"/>
      <c r="H1398" s="92"/>
      <c r="I1398" s="94"/>
      <c r="J1398" s="100"/>
      <c r="K1398" s="101"/>
      <c r="L1398" s="101"/>
      <c r="M1398" s="101"/>
      <c r="N1398" s="102"/>
      <c r="O1398" s="103"/>
      <c r="P1398" s="101"/>
      <c r="Q1398" s="104"/>
      <c r="R1398" s="103"/>
      <c r="S1398" s="105"/>
      <c r="T1398" s="106"/>
      <c r="U1398" s="107"/>
      <c r="V1398" s="107"/>
    </row>
    <row r="1399" spans="2:22" s="88" customFormat="1" ht="12.75" x14ac:dyDescent="0.2">
      <c r="B1399" s="89">
        <v>1397</v>
      </c>
      <c r="C1399" s="90"/>
      <c r="D1399" s="91"/>
      <c r="E1399" s="92"/>
      <c r="F1399" s="90"/>
      <c r="G1399" s="93"/>
      <c r="H1399" s="92"/>
      <c r="I1399" s="94"/>
      <c r="J1399" s="100"/>
      <c r="K1399" s="101"/>
      <c r="L1399" s="101"/>
      <c r="M1399" s="101"/>
      <c r="N1399" s="102"/>
      <c r="O1399" s="103"/>
      <c r="P1399" s="101"/>
      <c r="Q1399" s="104"/>
      <c r="R1399" s="103"/>
      <c r="S1399" s="105"/>
      <c r="T1399" s="106"/>
      <c r="U1399" s="107"/>
      <c r="V1399" s="107"/>
    </row>
    <row r="1400" spans="2:22" s="88" customFormat="1" ht="12.75" x14ac:dyDescent="0.2">
      <c r="B1400" s="89">
        <v>1398</v>
      </c>
      <c r="C1400" s="90"/>
      <c r="D1400" s="91"/>
      <c r="E1400" s="92"/>
      <c r="F1400" s="90"/>
      <c r="G1400" s="93"/>
      <c r="H1400" s="92"/>
      <c r="I1400" s="94"/>
      <c r="J1400" s="100"/>
      <c r="K1400" s="101"/>
      <c r="L1400" s="101"/>
      <c r="M1400" s="101"/>
      <c r="N1400" s="102"/>
      <c r="O1400" s="103"/>
      <c r="P1400" s="101"/>
      <c r="Q1400" s="104"/>
      <c r="R1400" s="103"/>
      <c r="S1400" s="105"/>
      <c r="T1400" s="106"/>
      <c r="U1400" s="107"/>
      <c r="V1400" s="107"/>
    </row>
    <row r="1401" spans="2:22" s="88" customFormat="1" ht="12.75" x14ac:dyDescent="0.2">
      <c r="B1401" s="89">
        <v>1399</v>
      </c>
      <c r="C1401" s="90"/>
      <c r="D1401" s="91"/>
      <c r="E1401" s="92"/>
      <c r="F1401" s="90"/>
      <c r="G1401" s="93"/>
      <c r="H1401" s="92"/>
      <c r="I1401" s="94"/>
      <c r="J1401" s="100"/>
      <c r="K1401" s="101"/>
      <c r="L1401" s="101"/>
      <c r="M1401" s="101"/>
      <c r="N1401" s="102"/>
      <c r="O1401" s="103"/>
      <c r="P1401" s="101"/>
      <c r="Q1401" s="104"/>
      <c r="R1401" s="103"/>
      <c r="S1401" s="105"/>
      <c r="T1401" s="106"/>
      <c r="U1401" s="107"/>
      <c r="V1401" s="107"/>
    </row>
    <row r="1402" spans="2:22" s="88" customFormat="1" ht="12.75" x14ac:dyDescent="0.2">
      <c r="B1402" s="89">
        <v>1400</v>
      </c>
      <c r="C1402" s="90"/>
      <c r="D1402" s="91"/>
      <c r="E1402" s="92"/>
      <c r="F1402" s="90"/>
      <c r="G1402" s="93"/>
      <c r="H1402" s="92"/>
      <c r="I1402" s="94"/>
      <c r="J1402" s="100"/>
      <c r="K1402" s="101"/>
      <c r="L1402" s="101"/>
      <c r="M1402" s="101"/>
      <c r="N1402" s="102"/>
      <c r="O1402" s="103"/>
      <c r="P1402" s="101"/>
      <c r="Q1402" s="104"/>
      <c r="R1402" s="103"/>
      <c r="S1402" s="105"/>
      <c r="T1402" s="106"/>
      <c r="U1402" s="107"/>
      <c r="V1402" s="107"/>
    </row>
    <row r="1403" spans="2:22" s="88" customFormat="1" ht="12.75" x14ac:dyDescent="0.2">
      <c r="B1403" s="89">
        <v>1401</v>
      </c>
      <c r="C1403" s="90"/>
      <c r="D1403" s="91"/>
      <c r="E1403" s="92"/>
      <c r="F1403" s="90"/>
      <c r="G1403" s="93"/>
      <c r="H1403" s="92"/>
      <c r="I1403" s="94"/>
      <c r="J1403" s="100"/>
      <c r="K1403" s="101"/>
      <c r="L1403" s="101"/>
      <c r="M1403" s="101"/>
      <c r="N1403" s="102"/>
      <c r="O1403" s="103"/>
      <c r="P1403" s="101"/>
      <c r="Q1403" s="104"/>
      <c r="R1403" s="103"/>
      <c r="S1403" s="105"/>
      <c r="T1403" s="106"/>
      <c r="U1403" s="107"/>
      <c r="V1403" s="107"/>
    </row>
    <row r="1404" spans="2:22" s="88" customFormat="1" ht="12.75" x14ac:dyDescent="0.2">
      <c r="B1404" s="89">
        <v>1402</v>
      </c>
      <c r="C1404" s="90"/>
      <c r="D1404" s="91"/>
      <c r="E1404" s="92"/>
      <c r="F1404" s="90"/>
      <c r="G1404" s="93"/>
      <c r="H1404" s="92"/>
      <c r="I1404" s="94"/>
      <c r="J1404" s="100"/>
      <c r="K1404" s="101"/>
      <c r="L1404" s="101"/>
      <c r="M1404" s="101"/>
      <c r="N1404" s="102"/>
      <c r="O1404" s="103"/>
      <c r="P1404" s="101"/>
      <c r="Q1404" s="104"/>
      <c r="R1404" s="103"/>
      <c r="S1404" s="105"/>
      <c r="T1404" s="106"/>
      <c r="U1404" s="107"/>
      <c r="V1404" s="107"/>
    </row>
    <row r="1405" spans="2:22" s="88" customFormat="1" ht="12.75" x14ac:dyDescent="0.2">
      <c r="B1405" s="89">
        <v>1403</v>
      </c>
      <c r="C1405" s="90"/>
      <c r="D1405" s="91"/>
      <c r="E1405" s="92"/>
      <c r="F1405" s="90"/>
      <c r="G1405" s="93"/>
      <c r="H1405" s="92"/>
      <c r="I1405" s="94"/>
      <c r="J1405" s="100"/>
      <c r="K1405" s="101"/>
      <c r="L1405" s="101"/>
      <c r="M1405" s="101"/>
      <c r="N1405" s="102"/>
      <c r="O1405" s="103"/>
      <c r="P1405" s="101"/>
      <c r="Q1405" s="104"/>
      <c r="R1405" s="103"/>
      <c r="S1405" s="105"/>
      <c r="T1405" s="106"/>
      <c r="U1405" s="107"/>
      <c r="V1405" s="107"/>
    </row>
    <row r="1406" spans="2:22" s="88" customFormat="1" ht="12.75" x14ac:dyDescent="0.2">
      <c r="B1406" s="89">
        <v>1404</v>
      </c>
      <c r="C1406" s="90"/>
      <c r="D1406" s="91"/>
      <c r="E1406" s="92"/>
      <c r="F1406" s="90"/>
      <c r="G1406" s="93"/>
      <c r="H1406" s="92"/>
      <c r="I1406" s="94"/>
      <c r="J1406" s="100"/>
      <c r="K1406" s="101"/>
      <c r="L1406" s="101"/>
      <c r="M1406" s="101"/>
      <c r="N1406" s="102"/>
      <c r="O1406" s="103"/>
      <c r="P1406" s="101"/>
      <c r="Q1406" s="104"/>
      <c r="R1406" s="103"/>
      <c r="S1406" s="105"/>
      <c r="T1406" s="106"/>
      <c r="U1406" s="107"/>
      <c r="V1406" s="107"/>
    </row>
    <row r="1407" spans="2:22" s="88" customFormat="1" ht="12.75" x14ac:dyDescent="0.2">
      <c r="B1407" s="89">
        <v>1405</v>
      </c>
      <c r="C1407" s="90"/>
      <c r="D1407" s="91"/>
      <c r="E1407" s="92"/>
      <c r="F1407" s="90"/>
      <c r="G1407" s="93"/>
      <c r="H1407" s="92"/>
      <c r="I1407" s="94"/>
      <c r="J1407" s="100"/>
      <c r="K1407" s="101"/>
      <c r="L1407" s="101"/>
      <c r="M1407" s="101"/>
      <c r="N1407" s="102"/>
      <c r="O1407" s="103"/>
      <c r="P1407" s="101"/>
      <c r="Q1407" s="104"/>
      <c r="R1407" s="103"/>
      <c r="S1407" s="105"/>
      <c r="T1407" s="106"/>
      <c r="U1407" s="107"/>
      <c r="V1407" s="107"/>
    </row>
    <row r="1408" spans="2:22" s="88" customFormat="1" ht="12.75" x14ac:dyDescent="0.2">
      <c r="B1408" s="89">
        <v>1406</v>
      </c>
      <c r="C1408" s="90"/>
      <c r="D1408" s="91"/>
      <c r="E1408" s="92"/>
      <c r="F1408" s="90"/>
      <c r="G1408" s="93"/>
      <c r="H1408" s="92"/>
      <c r="I1408" s="94"/>
      <c r="J1408" s="100"/>
      <c r="K1408" s="101"/>
      <c r="L1408" s="101"/>
      <c r="M1408" s="101"/>
      <c r="N1408" s="102"/>
      <c r="O1408" s="103"/>
      <c r="P1408" s="101"/>
      <c r="Q1408" s="104"/>
      <c r="R1408" s="103"/>
      <c r="S1408" s="105"/>
      <c r="T1408" s="106"/>
      <c r="U1408" s="107"/>
      <c r="V1408" s="107"/>
    </row>
    <row r="1409" spans="2:22" s="88" customFormat="1" ht="12.75" x14ac:dyDescent="0.2">
      <c r="B1409" s="89">
        <v>1407</v>
      </c>
      <c r="C1409" s="90"/>
      <c r="D1409" s="91"/>
      <c r="E1409" s="92"/>
      <c r="F1409" s="90"/>
      <c r="G1409" s="93"/>
      <c r="H1409" s="92"/>
      <c r="I1409" s="94"/>
      <c r="J1409" s="100"/>
      <c r="K1409" s="101"/>
      <c r="L1409" s="101"/>
      <c r="M1409" s="101"/>
      <c r="N1409" s="102"/>
      <c r="O1409" s="103"/>
      <c r="P1409" s="101"/>
      <c r="Q1409" s="104"/>
      <c r="R1409" s="103"/>
      <c r="S1409" s="105"/>
      <c r="T1409" s="106"/>
      <c r="U1409" s="107"/>
      <c r="V1409" s="107"/>
    </row>
    <row r="1410" spans="2:22" s="88" customFormat="1" ht="12.75" x14ac:dyDescent="0.2">
      <c r="B1410" s="89">
        <v>1408</v>
      </c>
      <c r="C1410" s="90"/>
      <c r="D1410" s="91"/>
      <c r="E1410" s="92"/>
      <c r="F1410" s="90"/>
      <c r="G1410" s="93"/>
      <c r="H1410" s="92"/>
      <c r="I1410" s="94"/>
      <c r="J1410" s="100"/>
      <c r="K1410" s="101"/>
      <c r="L1410" s="101"/>
      <c r="M1410" s="101"/>
      <c r="N1410" s="102"/>
      <c r="O1410" s="103"/>
      <c r="P1410" s="101"/>
      <c r="Q1410" s="104"/>
      <c r="R1410" s="103"/>
      <c r="S1410" s="105"/>
      <c r="T1410" s="106"/>
      <c r="U1410" s="107"/>
      <c r="V1410" s="107"/>
    </row>
    <row r="1411" spans="2:22" s="88" customFormat="1" ht="12.75" x14ac:dyDescent="0.2">
      <c r="B1411" s="89">
        <v>1409</v>
      </c>
      <c r="C1411" s="90"/>
      <c r="D1411" s="91"/>
      <c r="E1411" s="92"/>
      <c r="F1411" s="90"/>
      <c r="G1411" s="93"/>
      <c r="H1411" s="92"/>
      <c r="I1411" s="94"/>
      <c r="J1411" s="100"/>
      <c r="K1411" s="101"/>
      <c r="L1411" s="101"/>
      <c r="M1411" s="101"/>
      <c r="N1411" s="102"/>
      <c r="O1411" s="103"/>
      <c r="P1411" s="101"/>
      <c r="Q1411" s="104"/>
      <c r="R1411" s="103"/>
      <c r="S1411" s="105"/>
      <c r="T1411" s="106"/>
      <c r="U1411" s="107"/>
      <c r="V1411" s="107"/>
    </row>
    <row r="1412" spans="2:22" s="88" customFormat="1" ht="12.75" x14ac:dyDescent="0.2">
      <c r="B1412" s="89">
        <v>1410</v>
      </c>
      <c r="C1412" s="90"/>
      <c r="D1412" s="91"/>
      <c r="E1412" s="92"/>
      <c r="F1412" s="90"/>
      <c r="G1412" s="93"/>
      <c r="H1412" s="92"/>
      <c r="I1412" s="94"/>
      <c r="J1412" s="100"/>
      <c r="K1412" s="101"/>
      <c r="L1412" s="101"/>
      <c r="M1412" s="101"/>
      <c r="N1412" s="102"/>
      <c r="O1412" s="103"/>
      <c r="P1412" s="101"/>
      <c r="Q1412" s="104"/>
      <c r="R1412" s="103"/>
      <c r="S1412" s="105"/>
      <c r="T1412" s="106"/>
      <c r="U1412" s="107"/>
      <c r="V1412" s="107"/>
    </row>
    <row r="1413" spans="2:22" s="88" customFormat="1" ht="12.75" x14ac:dyDescent="0.2">
      <c r="B1413" s="89">
        <v>1411</v>
      </c>
      <c r="C1413" s="90"/>
      <c r="D1413" s="91"/>
      <c r="E1413" s="92"/>
      <c r="F1413" s="90"/>
      <c r="G1413" s="93"/>
      <c r="H1413" s="92"/>
      <c r="I1413" s="94"/>
      <c r="J1413" s="100"/>
      <c r="K1413" s="101"/>
      <c r="L1413" s="101"/>
      <c r="M1413" s="101"/>
      <c r="N1413" s="102"/>
      <c r="O1413" s="103"/>
      <c r="P1413" s="101"/>
      <c r="Q1413" s="104"/>
      <c r="R1413" s="103"/>
      <c r="S1413" s="105"/>
      <c r="T1413" s="106"/>
      <c r="U1413" s="107"/>
      <c r="V1413" s="107"/>
    </row>
    <row r="1414" spans="2:22" s="88" customFormat="1" ht="12.75" x14ac:dyDescent="0.2">
      <c r="B1414" s="89">
        <v>1412</v>
      </c>
      <c r="C1414" s="90"/>
      <c r="D1414" s="91"/>
      <c r="E1414" s="92"/>
      <c r="F1414" s="90"/>
      <c r="G1414" s="93"/>
      <c r="H1414" s="92"/>
      <c r="I1414" s="94"/>
      <c r="J1414" s="100"/>
      <c r="K1414" s="101"/>
      <c r="L1414" s="101"/>
      <c r="M1414" s="101"/>
      <c r="N1414" s="102"/>
      <c r="O1414" s="103"/>
      <c r="P1414" s="101"/>
      <c r="Q1414" s="104"/>
      <c r="R1414" s="103"/>
      <c r="S1414" s="105"/>
      <c r="T1414" s="106"/>
      <c r="U1414" s="107"/>
      <c r="V1414" s="107"/>
    </row>
    <row r="1415" spans="2:22" s="88" customFormat="1" ht="12.75" x14ac:dyDescent="0.2">
      <c r="B1415" s="89">
        <v>1413</v>
      </c>
      <c r="C1415" s="90"/>
      <c r="D1415" s="91"/>
      <c r="E1415" s="92"/>
      <c r="F1415" s="90"/>
      <c r="G1415" s="93"/>
      <c r="H1415" s="92"/>
      <c r="I1415" s="94"/>
      <c r="J1415" s="100"/>
      <c r="K1415" s="101"/>
      <c r="L1415" s="101"/>
      <c r="M1415" s="101"/>
      <c r="N1415" s="102"/>
      <c r="O1415" s="103"/>
      <c r="P1415" s="101"/>
      <c r="Q1415" s="104"/>
      <c r="R1415" s="103"/>
      <c r="S1415" s="105"/>
      <c r="T1415" s="106"/>
      <c r="U1415" s="107"/>
      <c r="V1415" s="107"/>
    </row>
    <row r="1416" spans="2:22" s="88" customFormat="1" ht="12.75" x14ac:dyDescent="0.2">
      <c r="B1416" s="89">
        <v>1414</v>
      </c>
      <c r="C1416" s="90"/>
      <c r="D1416" s="91"/>
      <c r="E1416" s="92"/>
      <c r="F1416" s="90"/>
      <c r="G1416" s="93"/>
      <c r="H1416" s="92"/>
      <c r="I1416" s="94"/>
      <c r="J1416" s="100"/>
      <c r="K1416" s="101"/>
      <c r="L1416" s="101"/>
      <c r="M1416" s="101"/>
      <c r="N1416" s="102"/>
      <c r="O1416" s="103"/>
      <c r="P1416" s="101"/>
      <c r="Q1416" s="104"/>
      <c r="R1416" s="103"/>
      <c r="S1416" s="105"/>
      <c r="T1416" s="106"/>
      <c r="U1416" s="107"/>
      <c r="V1416" s="107"/>
    </row>
    <row r="1417" spans="2:22" s="88" customFormat="1" ht="12.75" x14ac:dyDescent="0.2">
      <c r="B1417" s="89">
        <v>1415</v>
      </c>
      <c r="C1417" s="90"/>
      <c r="D1417" s="91"/>
      <c r="E1417" s="92"/>
      <c r="F1417" s="90"/>
      <c r="G1417" s="93"/>
      <c r="H1417" s="92"/>
      <c r="I1417" s="94"/>
      <c r="J1417" s="100"/>
      <c r="K1417" s="101"/>
      <c r="L1417" s="101"/>
      <c r="M1417" s="101"/>
      <c r="N1417" s="102"/>
      <c r="O1417" s="103"/>
      <c r="P1417" s="101"/>
      <c r="Q1417" s="104"/>
      <c r="R1417" s="103"/>
      <c r="S1417" s="105"/>
      <c r="T1417" s="106"/>
      <c r="U1417" s="107"/>
      <c r="V1417" s="107"/>
    </row>
    <row r="1418" spans="2:22" s="88" customFormat="1" ht="12.75" x14ac:dyDescent="0.2">
      <c r="B1418" s="89">
        <v>1416</v>
      </c>
      <c r="C1418" s="90"/>
      <c r="D1418" s="91"/>
      <c r="E1418" s="92"/>
      <c r="F1418" s="90"/>
      <c r="G1418" s="93"/>
      <c r="H1418" s="92"/>
      <c r="I1418" s="94"/>
      <c r="J1418" s="100"/>
      <c r="K1418" s="101"/>
      <c r="L1418" s="101"/>
      <c r="M1418" s="101"/>
      <c r="N1418" s="102"/>
      <c r="O1418" s="103"/>
      <c r="P1418" s="101"/>
      <c r="Q1418" s="104"/>
      <c r="R1418" s="103"/>
      <c r="S1418" s="105"/>
      <c r="T1418" s="106"/>
      <c r="U1418" s="107"/>
      <c r="V1418" s="107"/>
    </row>
    <row r="1419" spans="2:22" s="88" customFormat="1" ht="12.75" x14ac:dyDescent="0.2">
      <c r="B1419" s="89">
        <v>1417</v>
      </c>
      <c r="C1419" s="90"/>
      <c r="D1419" s="91"/>
      <c r="E1419" s="92"/>
      <c r="F1419" s="90"/>
      <c r="G1419" s="93"/>
      <c r="H1419" s="92"/>
      <c r="I1419" s="94"/>
      <c r="J1419" s="100"/>
      <c r="K1419" s="101"/>
      <c r="L1419" s="101"/>
      <c r="M1419" s="101"/>
      <c r="N1419" s="102"/>
      <c r="O1419" s="103"/>
      <c r="P1419" s="101"/>
      <c r="Q1419" s="104"/>
      <c r="R1419" s="103"/>
      <c r="S1419" s="105"/>
      <c r="T1419" s="106"/>
      <c r="U1419" s="107"/>
      <c r="V1419" s="107"/>
    </row>
    <row r="1420" spans="2:22" s="88" customFormat="1" ht="12.75" x14ac:dyDescent="0.2">
      <c r="B1420" s="89">
        <v>1418</v>
      </c>
      <c r="C1420" s="90"/>
      <c r="D1420" s="91"/>
      <c r="E1420" s="92"/>
      <c r="F1420" s="90"/>
      <c r="G1420" s="93"/>
      <c r="H1420" s="92"/>
      <c r="I1420" s="94"/>
      <c r="J1420" s="100"/>
      <c r="K1420" s="101"/>
      <c r="L1420" s="101"/>
      <c r="M1420" s="101"/>
      <c r="N1420" s="102"/>
      <c r="O1420" s="103"/>
      <c r="P1420" s="101"/>
      <c r="Q1420" s="104"/>
      <c r="R1420" s="103"/>
      <c r="S1420" s="105"/>
      <c r="T1420" s="106"/>
      <c r="U1420" s="107"/>
      <c r="V1420" s="107"/>
    </row>
    <row r="1421" spans="2:22" s="88" customFormat="1" ht="12.75" x14ac:dyDescent="0.2">
      <c r="B1421" s="89">
        <v>1419</v>
      </c>
      <c r="C1421" s="90"/>
      <c r="D1421" s="91"/>
      <c r="E1421" s="92"/>
      <c r="F1421" s="90"/>
      <c r="G1421" s="93"/>
      <c r="H1421" s="92"/>
      <c r="I1421" s="94"/>
      <c r="J1421" s="100"/>
      <c r="K1421" s="101"/>
      <c r="L1421" s="101"/>
      <c r="M1421" s="101"/>
      <c r="N1421" s="102"/>
      <c r="O1421" s="103"/>
      <c r="P1421" s="101"/>
      <c r="Q1421" s="104"/>
      <c r="R1421" s="103"/>
      <c r="S1421" s="105"/>
      <c r="T1421" s="106"/>
      <c r="U1421" s="107"/>
      <c r="V1421" s="107"/>
    </row>
    <row r="1422" spans="2:22" s="88" customFormat="1" ht="12.75" x14ac:dyDescent="0.2">
      <c r="B1422" s="89">
        <v>1420</v>
      </c>
      <c r="C1422" s="90"/>
      <c r="D1422" s="91"/>
      <c r="E1422" s="92"/>
      <c r="F1422" s="90"/>
      <c r="G1422" s="93"/>
      <c r="H1422" s="92"/>
      <c r="I1422" s="94"/>
      <c r="J1422" s="100"/>
      <c r="K1422" s="101"/>
      <c r="L1422" s="101"/>
      <c r="M1422" s="101"/>
      <c r="N1422" s="102"/>
      <c r="O1422" s="103"/>
      <c r="P1422" s="101"/>
      <c r="Q1422" s="104"/>
      <c r="R1422" s="103"/>
      <c r="S1422" s="105"/>
      <c r="T1422" s="106"/>
      <c r="U1422" s="107"/>
      <c r="V1422" s="107"/>
    </row>
    <row r="1423" spans="2:22" s="88" customFormat="1" ht="12.75" x14ac:dyDescent="0.2">
      <c r="B1423" s="89">
        <v>1421</v>
      </c>
      <c r="C1423" s="90"/>
      <c r="D1423" s="91"/>
      <c r="E1423" s="92"/>
      <c r="F1423" s="90"/>
      <c r="G1423" s="93"/>
      <c r="H1423" s="92"/>
      <c r="I1423" s="94"/>
      <c r="J1423" s="100"/>
      <c r="K1423" s="101"/>
      <c r="L1423" s="101"/>
      <c r="M1423" s="101"/>
      <c r="N1423" s="102"/>
      <c r="O1423" s="103"/>
      <c r="P1423" s="101"/>
      <c r="Q1423" s="104"/>
      <c r="R1423" s="103"/>
      <c r="S1423" s="105"/>
      <c r="T1423" s="106"/>
      <c r="U1423" s="107"/>
      <c r="V1423" s="107"/>
    </row>
    <row r="1424" spans="2:22" s="88" customFormat="1" ht="12.75" x14ac:dyDescent="0.2">
      <c r="B1424" s="89">
        <v>1422</v>
      </c>
      <c r="C1424" s="90"/>
      <c r="D1424" s="91"/>
      <c r="E1424" s="92"/>
      <c r="F1424" s="90"/>
      <c r="G1424" s="93"/>
      <c r="H1424" s="92"/>
      <c r="I1424" s="94"/>
      <c r="J1424" s="100"/>
      <c r="K1424" s="101"/>
      <c r="L1424" s="101"/>
      <c r="M1424" s="101"/>
      <c r="N1424" s="102"/>
      <c r="O1424" s="103"/>
      <c r="P1424" s="101"/>
      <c r="Q1424" s="104"/>
      <c r="R1424" s="103"/>
      <c r="S1424" s="105"/>
      <c r="T1424" s="106"/>
      <c r="U1424" s="107"/>
      <c r="V1424" s="107"/>
    </row>
    <row r="1425" spans="2:22" s="88" customFormat="1" ht="12.75" x14ac:dyDescent="0.2">
      <c r="B1425" s="89">
        <v>1423</v>
      </c>
      <c r="C1425" s="90"/>
      <c r="D1425" s="91"/>
      <c r="E1425" s="92"/>
      <c r="F1425" s="90"/>
      <c r="G1425" s="93"/>
      <c r="H1425" s="92"/>
      <c r="I1425" s="94"/>
      <c r="J1425" s="100"/>
      <c r="K1425" s="101"/>
      <c r="L1425" s="101"/>
      <c r="M1425" s="101"/>
      <c r="N1425" s="102"/>
      <c r="O1425" s="103"/>
      <c r="P1425" s="101"/>
      <c r="Q1425" s="104"/>
      <c r="R1425" s="103"/>
      <c r="S1425" s="105"/>
      <c r="T1425" s="106"/>
      <c r="U1425" s="107"/>
      <c r="V1425" s="107"/>
    </row>
    <row r="1426" spans="2:22" s="88" customFormat="1" ht="12.75" x14ac:dyDescent="0.2">
      <c r="B1426" s="89">
        <v>1424</v>
      </c>
      <c r="C1426" s="90"/>
      <c r="D1426" s="91"/>
      <c r="E1426" s="92"/>
      <c r="F1426" s="90"/>
      <c r="G1426" s="93"/>
      <c r="H1426" s="92"/>
      <c r="I1426" s="94"/>
      <c r="J1426" s="100"/>
      <c r="K1426" s="101"/>
      <c r="L1426" s="101"/>
      <c r="M1426" s="101"/>
      <c r="N1426" s="102"/>
      <c r="O1426" s="103"/>
      <c r="P1426" s="101"/>
      <c r="Q1426" s="104"/>
      <c r="R1426" s="103"/>
      <c r="S1426" s="105"/>
      <c r="T1426" s="106"/>
      <c r="U1426" s="107"/>
      <c r="V1426" s="107"/>
    </row>
    <row r="1427" spans="2:22" s="88" customFormat="1" ht="12.75" x14ac:dyDescent="0.2">
      <c r="B1427" s="89">
        <v>1425</v>
      </c>
      <c r="C1427" s="90"/>
      <c r="D1427" s="91"/>
      <c r="E1427" s="92"/>
      <c r="F1427" s="90"/>
      <c r="G1427" s="93"/>
      <c r="H1427" s="92"/>
      <c r="I1427" s="94"/>
      <c r="J1427" s="100"/>
      <c r="K1427" s="101"/>
      <c r="L1427" s="101"/>
      <c r="M1427" s="101"/>
      <c r="N1427" s="102"/>
      <c r="O1427" s="103"/>
      <c r="P1427" s="101"/>
      <c r="Q1427" s="104"/>
      <c r="R1427" s="103"/>
      <c r="S1427" s="105"/>
      <c r="T1427" s="106"/>
      <c r="U1427" s="107"/>
      <c r="V1427" s="107"/>
    </row>
    <row r="1428" spans="2:22" s="88" customFormat="1" ht="12.75" x14ac:dyDescent="0.2">
      <c r="B1428" s="89">
        <v>1426</v>
      </c>
      <c r="C1428" s="90"/>
      <c r="D1428" s="91"/>
      <c r="E1428" s="92"/>
      <c r="F1428" s="90"/>
      <c r="G1428" s="93"/>
      <c r="H1428" s="92"/>
      <c r="I1428" s="94"/>
      <c r="J1428" s="100"/>
      <c r="K1428" s="101"/>
      <c r="L1428" s="101"/>
      <c r="M1428" s="101"/>
      <c r="N1428" s="102"/>
      <c r="O1428" s="103"/>
      <c r="P1428" s="101"/>
      <c r="Q1428" s="104"/>
      <c r="R1428" s="103"/>
      <c r="S1428" s="105"/>
      <c r="T1428" s="106"/>
      <c r="U1428" s="107"/>
      <c r="V1428" s="107"/>
    </row>
    <row r="1429" spans="2:22" s="88" customFormat="1" ht="12.75" x14ac:dyDescent="0.2">
      <c r="B1429" s="89">
        <v>1427</v>
      </c>
      <c r="C1429" s="90"/>
      <c r="D1429" s="91"/>
      <c r="E1429" s="92"/>
      <c r="F1429" s="90"/>
      <c r="G1429" s="93"/>
      <c r="H1429" s="92"/>
      <c r="I1429" s="94"/>
      <c r="J1429" s="100"/>
      <c r="K1429" s="101"/>
      <c r="L1429" s="101"/>
      <c r="M1429" s="101"/>
      <c r="N1429" s="102"/>
      <c r="O1429" s="103"/>
      <c r="P1429" s="101"/>
      <c r="Q1429" s="104"/>
      <c r="R1429" s="103"/>
      <c r="S1429" s="105"/>
      <c r="T1429" s="106"/>
      <c r="U1429" s="107"/>
      <c r="V1429" s="107"/>
    </row>
    <row r="1430" spans="2:22" s="88" customFormat="1" ht="12.75" x14ac:dyDescent="0.2">
      <c r="B1430" s="89">
        <v>1428</v>
      </c>
      <c r="C1430" s="90"/>
      <c r="D1430" s="91"/>
      <c r="E1430" s="92"/>
      <c r="F1430" s="90"/>
      <c r="G1430" s="93"/>
      <c r="H1430" s="92"/>
      <c r="I1430" s="94"/>
      <c r="J1430" s="100"/>
      <c r="K1430" s="101"/>
      <c r="L1430" s="101"/>
      <c r="M1430" s="101"/>
      <c r="N1430" s="102"/>
      <c r="O1430" s="103"/>
      <c r="P1430" s="101"/>
      <c r="Q1430" s="104"/>
      <c r="R1430" s="103"/>
      <c r="S1430" s="105"/>
      <c r="T1430" s="106"/>
      <c r="U1430" s="107"/>
      <c r="V1430" s="107"/>
    </row>
    <row r="1431" spans="2:22" s="88" customFormat="1" ht="12.75" x14ac:dyDescent="0.2">
      <c r="B1431" s="89">
        <v>1429</v>
      </c>
      <c r="C1431" s="90"/>
      <c r="D1431" s="91"/>
      <c r="E1431" s="92"/>
      <c r="F1431" s="90"/>
      <c r="G1431" s="93"/>
      <c r="H1431" s="92"/>
      <c r="I1431" s="94"/>
      <c r="J1431" s="100"/>
      <c r="K1431" s="101"/>
      <c r="L1431" s="101"/>
      <c r="M1431" s="101"/>
      <c r="N1431" s="102"/>
      <c r="O1431" s="103"/>
      <c r="P1431" s="101"/>
      <c r="Q1431" s="104"/>
      <c r="R1431" s="103"/>
      <c r="S1431" s="105"/>
      <c r="T1431" s="106"/>
      <c r="U1431" s="107"/>
      <c r="V1431" s="107"/>
    </row>
    <row r="1432" spans="2:22" s="88" customFormat="1" ht="12.75" x14ac:dyDescent="0.2">
      <c r="B1432" s="89">
        <v>1430</v>
      </c>
      <c r="C1432" s="90"/>
      <c r="D1432" s="91"/>
      <c r="E1432" s="92"/>
      <c r="F1432" s="90"/>
      <c r="G1432" s="93"/>
      <c r="H1432" s="92"/>
      <c r="I1432" s="94"/>
      <c r="J1432" s="100"/>
      <c r="K1432" s="101"/>
      <c r="L1432" s="101"/>
      <c r="M1432" s="101"/>
      <c r="N1432" s="102"/>
      <c r="O1432" s="103"/>
      <c r="P1432" s="101"/>
      <c r="Q1432" s="104"/>
      <c r="R1432" s="103"/>
      <c r="S1432" s="105"/>
      <c r="T1432" s="106"/>
      <c r="U1432" s="107"/>
      <c r="V1432" s="107"/>
    </row>
    <row r="1433" spans="2:22" s="88" customFormat="1" ht="12.75" x14ac:dyDescent="0.2">
      <c r="B1433" s="89">
        <v>1431</v>
      </c>
      <c r="C1433" s="90"/>
      <c r="D1433" s="91"/>
      <c r="E1433" s="92"/>
      <c r="F1433" s="90"/>
      <c r="G1433" s="93"/>
      <c r="H1433" s="92"/>
      <c r="I1433" s="94"/>
      <c r="J1433" s="100"/>
      <c r="K1433" s="101"/>
      <c r="L1433" s="101"/>
      <c r="M1433" s="101"/>
      <c r="N1433" s="102"/>
      <c r="O1433" s="103"/>
      <c r="P1433" s="101"/>
      <c r="Q1433" s="104"/>
      <c r="R1433" s="103"/>
      <c r="S1433" s="105"/>
      <c r="T1433" s="106"/>
      <c r="U1433" s="107"/>
      <c r="V1433" s="107"/>
    </row>
    <row r="1434" spans="2:22" s="88" customFormat="1" ht="12.75" x14ac:dyDescent="0.2">
      <c r="B1434" s="89">
        <v>1432</v>
      </c>
      <c r="C1434" s="90"/>
      <c r="D1434" s="91"/>
      <c r="E1434" s="92"/>
      <c r="F1434" s="90"/>
      <c r="G1434" s="93"/>
      <c r="H1434" s="92"/>
      <c r="I1434" s="94"/>
      <c r="J1434" s="100"/>
      <c r="K1434" s="101"/>
      <c r="L1434" s="101"/>
      <c r="M1434" s="101"/>
      <c r="N1434" s="102"/>
      <c r="O1434" s="103"/>
      <c r="P1434" s="101"/>
      <c r="Q1434" s="104"/>
      <c r="R1434" s="103"/>
      <c r="S1434" s="105"/>
      <c r="T1434" s="106"/>
      <c r="U1434" s="107"/>
      <c r="V1434" s="107"/>
    </row>
    <row r="1435" spans="2:22" s="88" customFormat="1" ht="12.75" x14ac:dyDescent="0.2">
      <c r="B1435" s="89">
        <v>1433</v>
      </c>
      <c r="C1435" s="90"/>
      <c r="D1435" s="91"/>
      <c r="E1435" s="92"/>
      <c r="F1435" s="90"/>
      <c r="G1435" s="93"/>
      <c r="H1435" s="92"/>
      <c r="I1435" s="94"/>
      <c r="J1435" s="100"/>
      <c r="K1435" s="101"/>
      <c r="L1435" s="101"/>
      <c r="M1435" s="101"/>
      <c r="N1435" s="102"/>
      <c r="O1435" s="103"/>
      <c r="P1435" s="101"/>
      <c r="Q1435" s="104"/>
      <c r="R1435" s="103"/>
      <c r="S1435" s="105"/>
      <c r="T1435" s="106"/>
      <c r="U1435" s="107"/>
      <c r="V1435" s="107"/>
    </row>
    <row r="1436" spans="2:22" s="88" customFormat="1" ht="12.75" x14ac:dyDescent="0.2">
      <c r="B1436" s="89">
        <v>1434</v>
      </c>
      <c r="C1436" s="90"/>
      <c r="D1436" s="91"/>
      <c r="E1436" s="92"/>
      <c r="F1436" s="90"/>
      <c r="G1436" s="93"/>
      <c r="H1436" s="92"/>
      <c r="I1436" s="94"/>
      <c r="J1436" s="100"/>
      <c r="K1436" s="101"/>
      <c r="L1436" s="101"/>
      <c r="M1436" s="101"/>
      <c r="N1436" s="102"/>
      <c r="O1436" s="103"/>
      <c r="P1436" s="101"/>
      <c r="Q1436" s="104"/>
      <c r="R1436" s="103"/>
      <c r="S1436" s="105"/>
      <c r="T1436" s="106"/>
      <c r="U1436" s="107"/>
      <c r="V1436" s="107"/>
    </row>
    <row r="1437" spans="2:22" s="88" customFormat="1" ht="12.75" x14ac:dyDescent="0.2">
      <c r="B1437" s="89">
        <v>1435</v>
      </c>
      <c r="C1437" s="90"/>
      <c r="D1437" s="91"/>
      <c r="E1437" s="92"/>
      <c r="F1437" s="90"/>
      <c r="G1437" s="93"/>
      <c r="H1437" s="92"/>
      <c r="I1437" s="94"/>
      <c r="J1437" s="100"/>
      <c r="K1437" s="101"/>
      <c r="L1437" s="101"/>
      <c r="M1437" s="101"/>
      <c r="N1437" s="102"/>
      <c r="O1437" s="103"/>
      <c r="P1437" s="101"/>
      <c r="Q1437" s="104"/>
      <c r="R1437" s="103"/>
      <c r="S1437" s="105"/>
      <c r="T1437" s="106"/>
      <c r="U1437" s="107"/>
      <c r="V1437" s="107"/>
    </row>
    <row r="1438" spans="2:22" s="88" customFormat="1" ht="12.75" x14ac:dyDescent="0.2">
      <c r="B1438" s="89">
        <v>1436</v>
      </c>
      <c r="C1438" s="90"/>
      <c r="D1438" s="91"/>
      <c r="E1438" s="92"/>
      <c r="F1438" s="90"/>
      <c r="G1438" s="93"/>
      <c r="H1438" s="92"/>
      <c r="I1438" s="94"/>
      <c r="J1438" s="100"/>
      <c r="K1438" s="101"/>
      <c r="L1438" s="101"/>
      <c r="M1438" s="101"/>
      <c r="N1438" s="102"/>
      <c r="O1438" s="103"/>
      <c r="P1438" s="101"/>
      <c r="Q1438" s="104"/>
      <c r="R1438" s="103"/>
      <c r="S1438" s="105"/>
      <c r="T1438" s="106"/>
      <c r="U1438" s="107"/>
      <c r="V1438" s="107"/>
    </row>
    <row r="1439" spans="2:22" s="88" customFormat="1" ht="12.75" x14ac:dyDescent="0.2">
      <c r="B1439" s="89">
        <v>1437</v>
      </c>
      <c r="C1439" s="90"/>
      <c r="D1439" s="91"/>
      <c r="E1439" s="92"/>
      <c r="F1439" s="90"/>
      <c r="G1439" s="93"/>
      <c r="H1439" s="92"/>
      <c r="I1439" s="94"/>
      <c r="J1439" s="100"/>
      <c r="K1439" s="101"/>
      <c r="L1439" s="101"/>
      <c r="M1439" s="101"/>
      <c r="N1439" s="102"/>
      <c r="O1439" s="103"/>
      <c r="P1439" s="101"/>
      <c r="Q1439" s="104"/>
      <c r="R1439" s="103"/>
      <c r="S1439" s="105"/>
      <c r="T1439" s="106"/>
      <c r="U1439" s="107"/>
      <c r="V1439" s="107"/>
    </row>
    <row r="1440" spans="2:22" s="88" customFormat="1" ht="12.75" x14ac:dyDescent="0.2">
      <c r="B1440" s="89">
        <v>1438</v>
      </c>
      <c r="C1440" s="90"/>
      <c r="D1440" s="91"/>
      <c r="E1440" s="92"/>
      <c r="F1440" s="90"/>
      <c r="G1440" s="93"/>
      <c r="H1440" s="92"/>
      <c r="I1440" s="94"/>
      <c r="J1440" s="100"/>
      <c r="K1440" s="101"/>
      <c r="L1440" s="101"/>
      <c r="M1440" s="101"/>
      <c r="N1440" s="102"/>
      <c r="O1440" s="103"/>
      <c r="P1440" s="101"/>
      <c r="Q1440" s="104"/>
      <c r="R1440" s="103"/>
      <c r="S1440" s="105"/>
      <c r="T1440" s="106"/>
      <c r="U1440" s="107"/>
      <c r="V1440" s="107"/>
    </row>
    <row r="1441" spans="2:22" s="88" customFormat="1" ht="12.75" x14ac:dyDescent="0.2">
      <c r="B1441" s="89">
        <v>1439</v>
      </c>
      <c r="C1441" s="90"/>
      <c r="D1441" s="91"/>
      <c r="E1441" s="92"/>
      <c r="F1441" s="90"/>
      <c r="G1441" s="93"/>
      <c r="H1441" s="92"/>
      <c r="I1441" s="94"/>
      <c r="J1441" s="100"/>
      <c r="K1441" s="101"/>
      <c r="L1441" s="101"/>
      <c r="M1441" s="101"/>
      <c r="N1441" s="102"/>
      <c r="O1441" s="103"/>
      <c r="P1441" s="101"/>
      <c r="Q1441" s="104"/>
      <c r="R1441" s="103"/>
      <c r="S1441" s="105"/>
      <c r="T1441" s="106"/>
      <c r="U1441" s="107"/>
      <c r="V1441" s="107"/>
    </row>
    <row r="1442" spans="2:22" s="88" customFormat="1" ht="12.75" x14ac:dyDescent="0.2">
      <c r="B1442" s="89">
        <v>1440</v>
      </c>
      <c r="C1442" s="90"/>
      <c r="D1442" s="91"/>
      <c r="E1442" s="92"/>
      <c r="F1442" s="90"/>
      <c r="G1442" s="93"/>
      <c r="H1442" s="92"/>
      <c r="I1442" s="94"/>
      <c r="J1442" s="100"/>
      <c r="K1442" s="101"/>
      <c r="L1442" s="101"/>
      <c r="M1442" s="101"/>
      <c r="N1442" s="102"/>
      <c r="O1442" s="103"/>
      <c r="P1442" s="101"/>
      <c r="Q1442" s="104"/>
      <c r="R1442" s="103"/>
      <c r="S1442" s="105"/>
      <c r="T1442" s="106"/>
      <c r="U1442" s="107"/>
      <c r="V1442" s="107"/>
    </row>
    <row r="1443" spans="2:22" s="88" customFormat="1" ht="12.75" x14ac:dyDescent="0.2">
      <c r="B1443" s="89">
        <v>1441</v>
      </c>
      <c r="C1443" s="90"/>
      <c r="D1443" s="91"/>
      <c r="E1443" s="92"/>
      <c r="F1443" s="90"/>
      <c r="G1443" s="93"/>
      <c r="H1443" s="92"/>
      <c r="I1443" s="94"/>
      <c r="J1443" s="100"/>
      <c r="K1443" s="101"/>
      <c r="L1443" s="101"/>
      <c r="M1443" s="101"/>
      <c r="N1443" s="102"/>
      <c r="O1443" s="103"/>
      <c r="P1443" s="101"/>
      <c r="Q1443" s="104"/>
      <c r="R1443" s="103"/>
      <c r="S1443" s="105"/>
      <c r="T1443" s="106"/>
      <c r="U1443" s="107"/>
      <c r="V1443" s="107"/>
    </row>
    <row r="1444" spans="2:22" s="88" customFormat="1" ht="12.75" x14ac:dyDescent="0.2">
      <c r="B1444" s="89">
        <v>1442</v>
      </c>
      <c r="C1444" s="90"/>
      <c r="D1444" s="91"/>
      <c r="E1444" s="92"/>
      <c r="F1444" s="90"/>
      <c r="G1444" s="93"/>
      <c r="H1444" s="92"/>
      <c r="I1444" s="94"/>
      <c r="J1444" s="100"/>
      <c r="K1444" s="101"/>
      <c r="L1444" s="101"/>
      <c r="M1444" s="101"/>
      <c r="N1444" s="102"/>
      <c r="O1444" s="103"/>
      <c r="P1444" s="101"/>
      <c r="Q1444" s="104"/>
      <c r="R1444" s="103"/>
      <c r="S1444" s="105"/>
      <c r="T1444" s="106"/>
      <c r="U1444" s="107"/>
      <c r="V1444" s="107"/>
    </row>
    <row r="1445" spans="2:22" s="88" customFormat="1" ht="12.75" x14ac:dyDescent="0.2">
      <c r="B1445" s="89">
        <v>1443</v>
      </c>
      <c r="C1445" s="90"/>
      <c r="D1445" s="91"/>
      <c r="E1445" s="92"/>
      <c r="F1445" s="90"/>
      <c r="G1445" s="93"/>
      <c r="H1445" s="92"/>
      <c r="I1445" s="94"/>
      <c r="J1445" s="100"/>
      <c r="K1445" s="101"/>
      <c r="L1445" s="101"/>
      <c r="M1445" s="101"/>
      <c r="N1445" s="102"/>
      <c r="O1445" s="103"/>
      <c r="P1445" s="101"/>
      <c r="Q1445" s="104"/>
      <c r="R1445" s="103"/>
      <c r="S1445" s="105"/>
      <c r="T1445" s="106"/>
      <c r="U1445" s="107"/>
      <c r="V1445" s="107"/>
    </row>
    <row r="1446" spans="2:22" s="88" customFormat="1" ht="12.75" x14ac:dyDescent="0.2">
      <c r="B1446" s="89">
        <v>1444</v>
      </c>
      <c r="C1446" s="90"/>
      <c r="D1446" s="91"/>
      <c r="E1446" s="92"/>
      <c r="F1446" s="90"/>
      <c r="G1446" s="93"/>
      <c r="H1446" s="92"/>
      <c r="I1446" s="94"/>
      <c r="J1446" s="100"/>
      <c r="K1446" s="101"/>
      <c r="L1446" s="101"/>
      <c r="M1446" s="101"/>
      <c r="N1446" s="102"/>
      <c r="O1446" s="103"/>
      <c r="P1446" s="101"/>
      <c r="Q1446" s="104"/>
      <c r="R1446" s="103"/>
      <c r="S1446" s="105"/>
      <c r="T1446" s="106"/>
      <c r="U1446" s="107"/>
      <c r="V1446" s="107"/>
    </row>
    <row r="1447" spans="2:22" s="88" customFormat="1" ht="12.75" x14ac:dyDescent="0.2">
      <c r="B1447" s="89">
        <v>1445</v>
      </c>
      <c r="C1447" s="90"/>
      <c r="D1447" s="91"/>
      <c r="E1447" s="92"/>
      <c r="F1447" s="90"/>
      <c r="G1447" s="93"/>
      <c r="H1447" s="92"/>
      <c r="I1447" s="94"/>
      <c r="J1447" s="100"/>
      <c r="K1447" s="101"/>
      <c r="L1447" s="101"/>
      <c r="M1447" s="101"/>
      <c r="N1447" s="102"/>
      <c r="O1447" s="103"/>
      <c r="P1447" s="101"/>
      <c r="Q1447" s="104"/>
      <c r="R1447" s="103"/>
      <c r="S1447" s="105"/>
      <c r="T1447" s="106"/>
      <c r="U1447" s="107"/>
      <c r="V1447" s="107"/>
    </row>
    <row r="1448" spans="2:22" s="88" customFormat="1" ht="12.75" x14ac:dyDescent="0.2">
      <c r="B1448" s="89">
        <v>1446</v>
      </c>
      <c r="C1448" s="90"/>
      <c r="D1448" s="91"/>
      <c r="E1448" s="92"/>
      <c r="F1448" s="90"/>
      <c r="G1448" s="93"/>
      <c r="H1448" s="92"/>
      <c r="I1448" s="94"/>
      <c r="J1448" s="100"/>
      <c r="K1448" s="101"/>
      <c r="L1448" s="101"/>
      <c r="M1448" s="101"/>
      <c r="N1448" s="102"/>
      <c r="O1448" s="103"/>
      <c r="P1448" s="101"/>
      <c r="Q1448" s="104"/>
      <c r="R1448" s="103"/>
      <c r="S1448" s="105"/>
      <c r="T1448" s="106"/>
      <c r="U1448" s="107"/>
      <c r="V1448" s="107"/>
    </row>
    <row r="1449" spans="2:22" s="88" customFormat="1" ht="12.75" x14ac:dyDescent="0.2">
      <c r="B1449" s="89">
        <v>1447</v>
      </c>
      <c r="C1449" s="90"/>
      <c r="D1449" s="91"/>
      <c r="E1449" s="92"/>
      <c r="F1449" s="90"/>
      <c r="G1449" s="93"/>
      <c r="H1449" s="92"/>
      <c r="I1449" s="94"/>
      <c r="J1449" s="100"/>
      <c r="K1449" s="101"/>
      <c r="L1449" s="101"/>
      <c r="M1449" s="101"/>
      <c r="N1449" s="102"/>
      <c r="O1449" s="103"/>
      <c r="P1449" s="101"/>
      <c r="Q1449" s="104"/>
      <c r="R1449" s="103"/>
      <c r="S1449" s="105"/>
      <c r="T1449" s="106"/>
      <c r="U1449" s="107"/>
      <c r="V1449" s="107"/>
    </row>
    <row r="1450" spans="2:22" s="88" customFormat="1" ht="12.75" x14ac:dyDescent="0.2">
      <c r="B1450" s="89">
        <v>1448</v>
      </c>
      <c r="C1450" s="90"/>
      <c r="D1450" s="91"/>
      <c r="E1450" s="92"/>
      <c r="F1450" s="90"/>
      <c r="G1450" s="93"/>
      <c r="H1450" s="92"/>
      <c r="I1450" s="94"/>
      <c r="J1450" s="100"/>
      <c r="K1450" s="101"/>
      <c r="L1450" s="101"/>
      <c r="M1450" s="101"/>
      <c r="N1450" s="102"/>
      <c r="O1450" s="103"/>
      <c r="P1450" s="101"/>
      <c r="Q1450" s="104"/>
      <c r="R1450" s="103"/>
      <c r="S1450" s="105"/>
      <c r="T1450" s="106"/>
      <c r="U1450" s="107"/>
      <c r="V1450" s="107"/>
    </row>
    <row r="1451" spans="2:22" s="88" customFormat="1" ht="12.75" x14ac:dyDescent="0.2">
      <c r="B1451" s="89">
        <v>1449</v>
      </c>
      <c r="C1451" s="90"/>
      <c r="D1451" s="91"/>
      <c r="E1451" s="92"/>
      <c r="F1451" s="90"/>
      <c r="G1451" s="93"/>
      <c r="H1451" s="92"/>
      <c r="I1451" s="94"/>
      <c r="J1451" s="100"/>
      <c r="K1451" s="101"/>
      <c r="L1451" s="101"/>
      <c r="M1451" s="101"/>
      <c r="N1451" s="102"/>
      <c r="O1451" s="103"/>
      <c r="P1451" s="101"/>
      <c r="Q1451" s="104"/>
      <c r="R1451" s="103"/>
      <c r="S1451" s="105"/>
      <c r="T1451" s="106"/>
      <c r="U1451" s="107"/>
      <c r="V1451" s="107"/>
    </row>
    <row r="1452" spans="2:22" s="88" customFormat="1" ht="12.75" x14ac:dyDescent="0.2">
      <c r="B1452" s="89">
        <v>1450</v>
      </c>
      <c r="C1452" s="90"/>
      <c r="D1452" s="91"/>
      <c r="E1452" s="92"/>
      <c r="F1452" s="90"/>
      <c r="G1452" s="93"/>
      <c r="H1452" s="92"/>
      <c r="I1452" s="94"/>
      <c r="J1452" s="100"/>
      <c r="K1452" s="101"/>
      <c r="L1452" s="101"/>
      <c r="M1452" s="101"/>
      <c r="N1452" s="102"/>
      <c r="O1452" s="103"/>
      <c r="P1452" s="101"/>
      <c r="Q1452" s="104"/>
      <c r="R1452" s="103"/>
      <c r="S1452" s="105"/>
      <c r="T1452" s="106"/>
      <c r="U1452" s="107"/>
      <c r="V1452" s="107"/>
    </row>
    <row r="1453" spans="2:22" s="88" customFormat="1" ht="12.75" x14ac:dyDescent="0.2">
      <c r="B1453" s="89">
        <v>1451</v>
      </c>
      <c r="C1453" s="90"/>
      <c r="D1453" s="91"/>
      <c r="E1453" s="92"/>
      <c r="F1453" s="90"/>
      <c r="G1453" s="93"/>
      <c r="H1453" s="92"/>
      <c r="I1453" s="94"/>
      <c r="J1453" s="100"/>
      <c r="K1453" s="101"/>
      <c r="L1453" s="101"/>
      <c r="M1453" s="101"/>
      <c r="N1453" s="102"/>
      <c r="O1453" s="103"/>
      <c r="P1453" s="101"/>
      <c r="Q1453" s="104"/>
      <c r="R1453" s="103"/>
      <c r="S1453" s="105"/>
      <c r="T1453" s="106"/>
      <c r="U1453" s="107"/>
      <c r="V1453" s="107"/>
    </row>
    <row r="1454" spans="2:22" s="88" customFormat="1" ht="12.75" x14ac:dyDescent="0.2">
      <c r="B1454" s="89">
        <v>1452</v>
      </c>
      <c r="C1454" s="90"/>
      <c r="D1454" s="91"/>
      <c r="E1454" s="92"/>
      <c r="F1454" s="90"/>
      <c r="G1454" s="93"/>
      <c r="H1454" s="92"/>
      <c r="I1454" s="94"/>
      <c r="J1454" s="100"/>
      <c r="K1454" s="101"/>
      <c r="L1454" s="101"/>
      <c r="M1454" s="101"/>
      <c r="N1454" s="102"/>
      <c r="O1454" s="103"/>
      <c r="P1454" s="101"/>
      <c r="Q1454" s="104"/>
      <c r="R1454" s="103"/>
      <c r="S1454" s="105"/>
      <c r="T1454" s="106"/>
      <c r="U1454" s="107"/>
      <c r="V1454" s="107"/>
    </row>
    <row r="1455" spans="2:22" s="88" customFormat="1" ht="12.75" x14ac:dyDescent="0.2">
      <c r="B1455" s="89">
        <v>1453</v>
      </c>
      <c r="C1455" s="90"/>
      <c r="D1455" s="91"/>
      <c r="E1455" s="92"/>
      <c r="F1455" s="90"/>
      <c r="G1455" s="93"/>
      <c r="H1455" s="92"/>
      <c r="I1455" s="94"/>
      <c r="J1455" s="100"/>
      <c r="K1455" s="101"/>
      <c r="L1455" s="101"/>
      <c r="M1455" s="101"/>
      <c r="N1455" s="102"/>
      <c r="O1455" s="103"/>
      <c r="P1455" s="101"/>
      <c r="Q1455" s="104"/>
      <c r="R1455" s="103"/>
      <c r="S1455" s="105"/>
      <c r="T1455" s="106"/>
      <c r="U1455" s="107"/>
      <c r="V1455" s="107"/>
    </row>
    <row r="1456" spans="2:22" s="88" customFormat="1" ht="12.75" x14ac:dyDescent="0.2">
      <c r="B1456" s="89">
        <v>1454</v>
      </c>
      <c r="C1456" s="90"/>
      <c r="D1456" s="91"/>
      <c r="E1456" s="92"/>
      <c r="F1456" s="90"/>
      <c r="G1456" s="93"/>
      <c r="H1456" s="92"/>
      <c r="I1456" s="94"/>
      <c r="J1456" s="100"/>
      <c r="K1456" s="101"/>
      <c r="L1456" s="101"/>
      <c r="M1456" s="101"/>
      <c r="N1456" s="102"/>
      <c r="O1456" s="103"/>
      <c r="P1456" s="101"/>
      <c r="Q1456" s="104"/>
      <c r="R1456" s="103"/>
      <c r="S1456" s="105"/>
      <c r="T1456" s="106"/>
      <c r="U1456" s="107"/>
      <c r="V1456" s="107"/>
    </row>
    <row r="1457" spans="2:22" s="88" customFormat="1" ht="12.75" x14ac:dyDescent="0.2">
      <c r="B1457" s="89">
        <v>1455</v>
      </c>
      <c r="C1457" s="90"/>
      <c r="D1457" s="91"/>
      <c r="E1457" s="92"/>
      <c r="F1457" s="90"/>
      <c r="G1457" s="93"/>
      <c r="H1457" s="92"/>
      <c r="I1457" s="94"/>
      <c r="J1457" s="100"/>
      <c r="K1457" s="101"/>
      <c r="L1457" s="101"/>
      <c r="M1457" s="101"/>
      <c r="N1457" s="102"/>
      <c r="O1457" s="103"/>
      <c r="P1457" s="101"/>
      <c r="Q1457" s="104"/>
      <c r="R1457" s="103"/>
      <c r="S1457" s="105"/>
      <c r="T1457" s="106"/>
      <c r="U1457" s="107"/>
      <c r="V1457" s="107"/>
    </row>
    <row r="1458" spans="2:22" s="88" customFormat="1" ht="12.75" x14ac:dyDescent="0.2">
      <c r="B1458" s="89">
        <v>1456</v>
      </c>
      <c r="C1458" s="90"/>
      <c r="D1458" s="91"/>
      <c r="E1458" s="92"/>
      <c r="F1458" s="90"/>
      <c r="G1458" s="93"/>
      <c r="H1458" s="92"/>
      <c r="I1458" s="94"/>
      <c r="J1458" s="100"/>
      <c r="K1458" s="101"/>
      <c r="L1458" s="101"/>
      <c r="M1458" s="101"/>
      <c r="N1458" s="102"/>
      <c r="O1458" s="103"/>
      <c r="P1458" s="101"/>
      <c r="Q1458" s="104"/>
      <c r="R1458" s="103"/>
      <c r="S1458" s="105"/>
      <c r="T1458" s="106"/>
      <c r="U1458" s="107"/>
      <c r="V1458" s="107"/>
    </row>
    <row r="1459" spans="2:22" s="88" customFormat="1" ht="12.75" x14ac:dyDescent="0.2">
      <c r="B1459" s="89">
        <v>1457</v>
      </c>
      <c r="C1459" s="90"/>
      <c r="D1459" s="91"/>
      <c r="E1459" s="92"/>
      <c r="F1459" s="90"/>
      <c r="G1459" s="93"/>
      <c r="H1459" s="92"/>
      <c r="I1459" s="94"/>
      <c r="J1459" s="100"/>
      <c r="K1459" s="101"/>
      <c r="L1459" s="101"/>
      <c r="M1459" s="101"/>
      <c r="N1459" s="102"/>
      <c r="O1459" s="103"/>
      <c r="P1459" s="101"/>
      <c r="Q1459" s="104"/>
      <c r="R1459" s="103"/>
      <c r="S1459" s="105"/>
      <c r="T1459" s="106"/>
      <c r="U1459" s="107"/>
      <c r="V1459" s="107"/>
    </row>
    <row r="1460" spans="2:22" s="88" customFormat="1" ht="12.75" x14ac:dyDescent="0.2">
      <c r="B1460" s="89">
        <v>1458</v>
      </c>
      <c r="C1460" s="90"/>
      <c r="D1460" s="91"/>
      <c r="E1460" s="92"/>
      <c r="F1460" s="90"/>
      <c r="G1460" s="93"/>
      <c r="H1460" s="92"/>
      <c r="I1460" s="94"/>
      <c r="J1460" s="100"/>
      <c r="K1460" s="101"/>
      <c r="L1460" s="101"/>
      <c r="M1460" s="101"/>
      <c r="N1460" s="102"/>
      <c r="O1460" s="103"/>
      <c r="P1460" s="101"/>
      <c r="Q1460" s="104"/>
      <c r="R1460" s="103"/>
      <c r="S1460" s="105"/>
      <c r="T1460" s="106"/>
      <c r="U1460" s="107"/>
      <c r="V1460" s="107"/>
    </row>
    <row r="1461" spans="2:22" s="88" customFormat="1" ht="12.75" x14ac:dyDescent="0.2">
      <c r="B1461" s="89">
        <v>1459</v>
      </c>
      <c r="C1461" s="90"/>
      <c r="D1461" s="91"/>
      <c r="E1461" s="92"/>
      <c r="F1461" s="90"/>
      <c r="G1461" s="93"/>
      <c r="H1461" s="92"/>
      <c r="I1461" s="94"/>
      <c r="J1461" s="100"/>
      <c r="K1461" s="101"/>
      <c r="L1461" s="101"/>
      <c r="M1461" s="101"/>
      <c r="N1461" s="102"/>
      <c r="O1461" s="103"/>
      <c r="P1461" s="101"/>
      <c r="Q1461" s="104"/>
      <c r="R1461" s="103"/>
      <c r="S1461" s="105"/>
      <c r="T1461" s="106"/>
      <c r="U1461" s="107"/>
      <c r="V1461" s="107"/>
    </row>
    <row r="1462" spans="2:22" s="88" customFormat="1" ht="12.75" x14ac:dyDescent="0.2">
      <c r="B1462" s="89">
        <v>1460</v>
      </c>
      <c r="C1462" s="90"/>
      <c r="D1462" s="91"/>
      <c r="E1462" s="92"/>
      <c r="F1462" s="90"/>
      <c r="G1462" s="93"/>
      <c r="H1462" s="92"/>
      <c r="I1462" s="94"/>
      <c r="J1462" s="100"/>
      <c r="K1462" s="101"/>
      <c r="L1462" s="101"/>
      <c r="M1462" s="101"/>
      <c r="N1462" s="102"/>
      <c r="O1462" s="103"/>
      <c r="P1462" s="101"/>
      <c r="Q1462" s="104"/>
      <c r="R1462" s="103"/>
      <c r="S1462" s="105"/>
      <c r="T1462" s="106"/>
      <c r="U1462" s="107"/>
      <c r="V1462" s="107"/>
    </row>
    <row r="1463" spans="2:22" s="88" customFormat="1" ht="12.75" x14ac:dyDescent="0.2">
      <c r="B1463" s="89">
        <v>1461</v>
      </c>
      <c r="C1463" s="90"/>
      <c r="D1463" s="91"/>
      <c r="E1463" s="92"/>
      <c r="F1463" s="90"/>
      <c r="G1463" s="93"/>
      <c r="H1463" s="92"/>
      <c r="I1463" s="94"/>
      <c r="J1463" s="100"/>
      <c r="K1463" s="101"/>
      <c r="L1463" s="101"/>
      <c r="M1463" s="101"/>
      <c r="N1463" s="102"/>
      <c r="O1463" s="103"/>
      <c r="P1463" s="101"/>
      <c r="Q1463" s="104"/>
      <c r="R1463" s="103"/>
      <c r="S1463" s="105"/>
      <c r="T1463" s="106"/>
      <c r="U1463" s="107"/>
      <c r="V1463" s="107"/>
    </row>
    <row r="1464" spans="2:22" s="88" customFormat="1" ht="12.75" x14ac:dyDescent="0.2">
      <c r="B1464" s="89">
        <v>1462</v>
      </c>
      <c r="C1464" s="90"/>
      <c r="D1464" s="91"/>
      <c r="E1464" s="92"/>
      <c r="F1464" s="90"/>
      <c r="G1464" s="93"/>
      <c r="H1464" s="92"/>
      <c r="I1464" s="94"/>
      <c r="J1464" s="100"/>
      <c r="K1464" s="101"/>
      <c r="L1464" s="101"/>
      <c r="M1464" s="101"/>
      <c r="N1464" s="102"/>
      <c r="O1464" s="103"/>
      <c r="P1464" s="101"/>
      <c r="Q1464" s="104"/>
      <c r="R1464" s="103"/>
      <c r="S1464" s="105"/>
      <c r="T1464" s="106"/>
      <c r="U1464" s="107"/>
      <c r="V1464" s="107"/>
    </row>
    <row r="1465" spans="2:22" s="88" customFormat="1" ht="12.75" x14ac:dyDescent="0.2">
      <c r="B1465" s="89">
        <v>1463</v>
      </c>
      <c r="C1465" s="90"/>
      <c r="D1465" s="91"/>
      <c r="E1465" s="92"/>
      <c r="F1465" s="90"/>
      <c r="G1465" s="93"/>
      <c r="H1465" s="92"/>
      <c r="I1465" s="94"/>
      <c r="J1465" s="100"/>
      <c r="K1465" s="101"/>
      <c r="L1465" s="101"/>
      <c r="M1465" s="101"/>
      <c r="N1465" s="102"/>
      <c r="O1465" s="103"/>
      <c r="P1465" s="101"/>
      <c r="Q1465" s="104"/>
      <c r="R1465" s="103"/>
      <c r="S1465" s="105"/>
      <c r="T1465" s="106"/>
      <c r="U1465" s="107"/>
      <c r="V1465" s="107"/>
    </row>
    <row r="1466" spans="2:22" s="88" customFormat="1" ht="12.75" x14ac:dyDescent="0.2">
      <c r="B1466" s="89">
        <v>1464</v>
      </c>
      <c r="C1466" s="90"/>
      <c r="D1466" s="91"/>
      <c r="E1466" s="92"/>
      <c r="F1466" s="90"/>
      <c r="G1466" s="93"/>
      <c r="H1466" s="92"/>
      <c r="I1466" s="94"/>
      <c r="J1466" s="100"/>
      <c r="K1466" s="101"/>
      <c r="L1466" s="101"/>
      <c r="M1466" s="101"/>
      <c r="N1466" s="102"/>
      <c r="O1466" s="103"/>
      <c r="P1466" s="101"/>
      <c r="Q1466" s="104"/>
      <c r="R1466" s="103"/>
      <c r="S1466" s="105"/>
      <c r="T1466" s="106"/>
      <c r="U1466" s="107"/>
      <c r="V1466" s="107"/>
    </row>
    <row r="1467" spans="2:22" s="88" customFormat="1" ht="12.75" x14ac:dyDescent="0.2">
      <c r="B1467" s="89">
        <v>1465</v>
      </c>
      <c r="C1467" s="90"/>
      <c r="D1467" s="91"/>
      <c r="E1467" s="92"/>
      <c r="F1467" s="90"/>
      <c r="G1467" s="93"/>
      <c r="H1467" s="92"/>
      <c r="I1467" s="94"/>
      <c r="J1467" s="100"/>
      <c r="K1467" s="101"/>
      <c r="L1467" s="101"/>
      <c r="M1467" s="101"/>
      <c r="N1467" s="102"/>
      <c r="O1467" s="103"/>
      <c r="P1467" s="101"/>
      <c r="Q1467" s="104"/>
      <c r="R1467" s="103"/>
      <c r="S1467" s="105"/>
      <c r="T1467" s="106"/>
      <c r="U1467" s="107"/>
      <c r="V1467" s="107"/>
    </row>
    <row r="1468" spans="2:22" s="88" customFormat="1" ht="12.75" x14ac:dyDescent="0.2">
      <c r="B1468" s="89">
        <v>1466</v>
      </c>
      <c r="C1468" s="90"/>
      <c r="D1468" s="91"/>
      <c r="E1468" s="92"/>
      <c r="F1468" s="90"/>
      <c r="G1468" s="93"/>
      <c r="H1468" s="92"/>
      <c r="I1468" s="94"/>
      <c r="J1468" s="100"/>
      <c r="K1468" s="101"/>
      <c r="L1468" s="101"/>
      <c r="M1468" s="101"/>
      <c r="N1468" s="102"/>
      <c r="O1468" s="103"/>
      <c r="P1468" s="101"/>
      <c r="Q1468" s="104"/>
      <c r="R1468" s="103"/>
      <c r="S1468" s="105"/>
      <c r="T1468" s="106"/>
      <c r="U1468" s="107"/>
      <c r="V1468" s="107"/>
    </row>
    <row r="1469" spans="2:22" s="88" customFormat="1" ht="12.75" x14ac:dyDescent="0.2">
      <c r="B1469" s="89">
        <v>1467</v>
      </c>
      <c r="C1469" s="90"/>
      <c r="D1469" s="91"/>
      <c r="E1469" s="92"/>
      <c r="F1469" s="90"/>
      <c r="G1469" s="93"/>
      <c r="H1469" s="92"/>
      <c r="I1469" s="94"/>
      <c r="J1469" s="100"/>
      <c r="K1469" s="101"/>
      <c r="L1469" s="101"/>
      <c r="M1469" s="101"/>
      <c r="N1469" s="102"/>
      <c r="O1469" s="103"/>
      <c r="P1469" s="101"/>
      <c r="Q1469" s="104"/>
      <c r="R1469" s="103"/>
      <c r="S1469" s="105"/>
      <c r="T1469" s="106"/>
      <c r="U1469" s="107"/>
      <c r="V1469" s="107"/>
    </row>
    <row r="1470" spans="2:22" s="88" customFormat="1" ht="12.75" x14ac:dyDescent="0.2">
      <c r="B1470" s="89">
        <v>1468</v>
      </c>
      <c r="C1470" s="90"/>
      <c r="D1470" s="91"/>
      <c r="E1470" s="92"/>
      <c r="F1470" s="90"/>
      <c r="G1470" s="93"/>
      <c r="H1470" s="92"/>
      <c r="I1470" s="94"/>
      <c r="J1470" s="100"/>
      <c r="K1470" s="101"/>
      <c r="L1470" s="101"/>
      <c r="M1470" s="101"/>
      <c r="N1470" s="102"/>
      <c r="O1470" s="103"/>
      <c r="P1470" s="101"/>
      <c r="Q1470" s="104"/>
      <c r="R1470" s="103"/>
      <c r="S1470" s="105"/>
      <c r="T1470" s="106"/>
      <c r="U1470" s="107"/>
      <c r="V1470" s="107"/>
    </row>
    <row r="1471" spans="2:22" s="88" customFormat="1" ht="12.75" x14ac:dyDescent="0.2">
      <c r="B1471" s="89">
        <v>1469</v>
      </c>
      <c r="C1471" s="90"/>
      <c r="D1471" s="91"/>
      <c r="E1471" s="92"/>
      <c r="F1471" s="90"/>
      <c r="G1471" s="93"/>
      <c r="H1471" s="92"/>
      <c r="I1471" s="94"/>
      <c r="J1471" s="100"/>
      <c r="K1471" s="101"/>
      <c r="L1471" s="101"/>
      <c r="M1471" s="101"/>
      <c r="N1471" s="102"/>
      <c r="O1471" s="103"/>
      <c r="P1471" s="101"/>
      <c r="Q1471" s="104"/>
      <c r="R1471" s="103"/>
      <c r="S1471" s="105"/>
      <c r="T1471" s="106"/>
      <c r="U1471" s="107"/>
      <c r="V1471" s="107"/>
    </row>
    <row r="1472" spans="2:22" s="88" customFormat="1" ht="12.75" x14ac:dyDescent="0.2">
      <c r="B1472" s="89">
        <v>1470</v>
      </c>
      <c r="C1472" s="90"/>
      <c r="D1472" s="91"/>
      <c r="E1472" s="92"/>
      <c r="F1472" s="90"/>
      <c r="G1472" s="93"/>
      <c r="H1472" s="92"/>
      <c r="I1472" s="94"/>
      <c r="J1472" s="100"/>
      <c r="K1472" s="101"/>
      <c r="L1472" s="101"/>
      <c r="M1472" s="101"/>
      <c r="N1472" s="102"/>
      <c r="O1472" s="103"/>
      <c r="P1472" s="101"/>
      <c r="Q1472" s="104"/>
      <c r="R1472" s="103"/>
      <c r="S1472" s="105"/>
      <c r="T1472" s="106"/>
      <c r="U1472" s="107"/>
      <c r="V1472" s="107"/>
    </row>
    <row r="1473" spans="2:22" s="88" customFormat="1" ht="12.75" x14ac:dyDescent="0.2">
      <c r="B1473" s="89">
        <v>1471</v>
      </c>
      <c r="C1473" s="90"/>
      <c r="D1473" s="91"/>
      <c r="E1473" s="92"/>
      <c r="F1473" s="90"/>
      <c r="G1473" s="93"/>
      <c r="H1473" s="92"/>
      <c r="I1473" s="94"/>
      <c r="J1473" s="100"/>
      <c r="K1473" s="101"/>
      <c r="L1473" s="101"/>
      <c r="M1473" s="101"/>
      <c r="N1473" s="102"/>
      <c r="O1473" s="103"/>
      <c r="P1473" s="101"/>
      <c r="Q1473" s="104"/>
      <c r="R1473" s="103"/>
      <c r="S1473" s="105"/>
      <c r="T1473" s="106"/>
      <c r="U1473" s="107"/>
      <c r="V1473" s="107"/>
    </row>
    <row r="1474" spans="2:22" s="88" customFormat="1" ht="12.75" x14ac:dyDescent="0.2">
      <c r="B1474" s="89">
        <v>1472</v>
      </c>
      <c r="C1474" s="90"/>
      <c r="D1474" s="91"/>
      <c r="E1474" s="92"/>
      <c r="F1474" s="90"/>
      <c r="G1474" s="93"/>
      <c r="H1474" s="92"/>
      <c r="I1474" s="94"/>
      <c r="J1474" s="100"/>
      <c r="K1474" s="101"/>
      <c r="L1474" s="101"/>
      <c r="M1474" s="101"/>
      <c r="N1474" s="102"/>
      <c r="O1474" s="103"/>
      <c r="P1474" s="101"/>
      <c r="Q1474" s="104"/>
      <c r="R1474" s="103"/>
      <c r="S1474" s="105"/>
      <c r="T1474" s="106"/>
      <c r="U1474" s="107"/>
      <c r="V1474" s="107"/>
    </row>
    <row r="1475" spans="2:22" s="88" customFormat="1" ht="12.75" x14ac:dyDescent="0.2">
      <c r="B1475" s="89">
        <v>1473</v>
      </c>
      <c r="C1475" s="90"/>
      <c r="D1475" s="91"/>
      <c r="E1475" s="92"/>
      <c r="F1475" s="90"/>
      <c r="G1475" s="93"/>
      <c r="H1475" s="92"/>
      <c r="I1475" s="94"/>
      <c r="J1475" s="100"/>
      <c r="K1475" s="101"/>
      <c r="L1475" s="101"/>
      <c r="M1475" s="101"/>
      <c r="N1475" s="102"/>
      <c r="O1475" s="103"/>
      <c r="P1475" s="101"/>
      <c r="Q1475" s="104"/>
      <c r="R1475" s="103"/>
      <c r="S1475" s="105"/>
      <c r="T1475" s="106"/>
      <c r="U1475" s="107"/>
      <c r="V1475" s="107"/>
    </row>
    <row r="1476" spans="2:22" s="88" customFormat="1" ht="12.75" x14ac:dyDescent="0.2">
      <c r="B1476" s="89">
        <v>1474</v>
      </c>
      <c r="C1476" s="90"/>
      <c r="D1476" s="91"/>
      <c r="E1476" s="92"/>
      <c r="F1476" s="90"/>
      <c r="G1476" s="93"/>
      <c r="H1476" s="92"/>
      <c r="I1476" s="94"/>
      <c r="J1476" s="100"/>
      <c r="K1476" s="101"/>
      <c r="L1476" s="101"/>
      <c r="M1476" s="101"/>
      <c r="N1476" s="102"/>
      <c r="O1476" s="103"/>
      <c r="P1476" s="101"/>
      <c r="Q1476" s="104"/>
      <c r="R1476" s="103"/>
      <c r="S1476" s="105"/>
      <c r="T1476" s="106"/>
      <c r="U1476" s="107"/>
      <c r="V1476" s="107"/>
    </row>
    <row r="1477" spans="2:22" s="88" customFormat="1" ht="12.75" x14ac:dyDescent="0.2">
      <c r="B1477" s="89">
        <v>1475</v>
      </c>
      <c r="C1477" s="90"/>
      <c r="D1477" s="91"/>
      <c r="E1477" s="92"/>
      <c r="F1477" s="90"/>
      <c r="G1477" s="93"/>
      <c r="H1477" s="92"/>
      <c r="I1477" s="94"/>
      <c r="J1477" s="100"/>
      <c r="K1477" s="101"/>
      <c r="L1477" s="101"/>
      <c r="M1477" s="101"/>
      <c r="N1477" s="102"/>
      <c r="O1477" s="103"/>
      <c r="P1477" s="101"/>
      <c r="Q1477" s="104"/>
      <c r="R1477" s="103"/>
      <c r="S1477" s="105"/>
      <c r="T1477" s="106"/>
      <c r="U1477" s="107"/>
      <c r="V1477" s="107"/>
    </row>
    <row r="1478" spans="2:22" s="88" customFormat="1" ht="12.75" x14ac:dyDescent="0.2">
      <c r="B1478" s="89">
        <v>1476</v>
      </c>
      <c r="C1478" s="90"/>
      <c r="D1478" s="91"/>
      <c r="E1478" s="92"/>
      <c r="F1478" s="90"/>
      <c r="G1478" s="93"/>
      <c r="H1478" s="92"/>
      <c r="I1478" s="94"/>
      <c r="J1478" s="100"/>
      <c r="K1478" s="101"/>
      <c r="L1478" s="101"/>
      <c r="M1478" s="101"/>
      <c r="N1478" s="102"/>
      <c r="O1478" s="103"/>
      <c r="P1478" s="101"/>
      <c r="Q1478" s="104"/>
      <c r="R1478" s="103"/>
      <c r="S1478" s="105"/>
      <c r="T1478" s="106"/>
      <c r="U1478" s="107"/>
      <c r="V1478" s="107"/>
    </row>
    <row r="1479" spans="2:22" s="88" customFormat="1" ht="12.75" x14ac:dyDescent="0.2">
      <c r="B1479" s="89">
        <v>1477</v>
      </c>
      <c r="C1479" s="90"/>
      <c r="D1479" s="91"/>
      <c r="E1479" s="92"/>
      <c r="F1479" s="90"/>
      <c r="G1479" s="93"/>
      <c r="H1479" s="92"/>
      <c r="I1479" s="94"/>
      <c r="J1479" s="100"/>
      <c r="K1479" s="101"/>
      <c r="L1479" s="101"/>
      <c r="M1479" s="101"/>
      <c r="N1479" s="102"/>
      <c r="O1479" s="103"/>
      <c r="P1479" s="101"/>
      <c r="Q1479" s="104"/>
      <c r="R1479" s="103"/>
      <c r="S1479" s="105"/>
      <c r="T1479" s="106"/>
      <c r="U1479" s="107"/>
      <c r="V1479" s="107"/>
    </row>
    <row r="1480" spans="2:22" s="88" customFormat="1" ht="12.75" x14ac:dyDescent="0.2">
      <c r="B1480" s="89">
        <v>1478</v>
      </c>
      <c r="C1480" s="90"/>
      <c r="D1480" s="91"/>
      <c r="E1480" s="92"/>
      <c r="F1480" s="90"/>
      <c r="G1480" s="93"/>
      <c r="H1480" s="92"/>
      <c r="I1480" s="94"/>
      <c r="J1480" s="100"/>
      <c r="K1480" s="101"/>
      <c r="L1480" s="101"/>
      <c r="M1480" s="101"/>
      <c r="N1480" s="102"/>
      <c r="O1480" s="103"/>
      <c r="P1480" s="101"/>
      <c r="Q1480" s="104"/>
      <c r="R1480" s="103"/>
      <c r="S1480" s="105"/>
      <c r="T1480" s="106"/>
      <c r="U1480" s="107"/>
      <c r="V1480" s="107"/>
    </row>
    <row r="1481" spans="2:22" s="88" customFormat="1" ht="12.75" x14ac:dyDescent="0.2">
      <c r="B1481" s="89">
        <v>1479</v>
      </c>
      <c r="C1481" s="90"/>
      <c r="D1481" s="91"/>
      <c r="E1481" s="92"/>
      <c r="F1481" s="90"/>
      <c r="G1481" s="93"/>
      <c r="H1481" s="92"/>
      <c r="I1481" s="94"/>
      <c r="J1481" s="100"/>
      <c r="K1481" s="101"/>
      <c r="L1481" s="101"/>
      <c r="M1481" s="101"/>
      <c r="N1481" s="102"/>
      <c r="O1481" s="103"/>
      <c r="P1481" s="101"/>
      <c r="Q1481" s="104"/>
      <c r="R1481" s="103"/>
      <c r="S1481" s="105"/>
      <c r="T1481" s="106"/>
      <c r="U1481" s="107"/>
      <c r="V1481" s="107"/>
    </row>
    <row r="1482" spans="2:22" s="88" customFormat="1" ht="12.75" x14ac:dyDescent="0.2">
      <c r="B1482" s="89">
        <v>1480</v>
      </c>
      <c r="C1482" s="90"/>
      <c r="D1482" s="91"/>
      <c r="E1482" s="92"/>
      <c r="F1482" s="90"/>
      <c r="G1482" s="93"/>
      <c r="H1482" s="92"/>
      <c r="I1482" s="94"/>
      <c r="J1482" s="100"/>
      <c r="K1482" s="101"/>
      <c r="L1482" s="101"/>
      <c r="M1482" s="101"/>
      <c r="N1482" s="102"/>
      <c r="O1482" s="103"/>
      <c r="P1482" s="101"/>
      <c r="Q1482" s="104"/>
      <c r="R1482" s="103"/>
      <c r="S1482" s="105"/>
      <c r="T1482" s="106"/>
      <c r="U1482" s="107"/>
      <c r="V1482" s="107"/>
    </row>
    <row r="1483" spans="2:22" s="88" customFormat="1" ht="12.75" x14ac:dyDescent="0.2">
      <c r="B1483" s="89">
        <v>1481</v>
      </c>
      <c r="C1483" s="90"/>
      <c r="D1483" s="91"/>
      <c r="E1483" s="92"/>
      <c r="F1483" s="90"/>
      <c r="G1483" s="93"/>
      <c r="H1483" s="92"/>
      <c r="I1483" s="94"/>
      <c r="J1483" s="100"/>
      <c r="K1483" s="101"/>
      <c r="L1483" s="101"/>
      <c r="M1483" s="101"/>
      <c r="N1483" s="102"/>
      <c r="O1483" s="103"/>
      <c r="P1483" s="101"/>
      <c r="Q1483" s="104"/>
      <c r="R1483" s="103"/>
      <c r="S1483" s="105"/>
      <c r="T1483" s="106"/>
      <c r="U1483" s="107"/>
      <c r="V1483" s="107"/>
    </row>
    <row r="1484" spans="2:22" s="88" customFormat="1" ht="12.75" x14ac:dyDescent="0.2">
      <c r="B1484" s="89">
        <v>1482</v>
      </c>
      <c r="C1484" s="90"/>
      <c r="D1484" s="91"/>
      <c r="E1484" s="92"/>
      <c r="F1484" s="90"/>
      <c r="G1484" s="93"/>
      <c r="H1484" s="92"/>
      <c r="I1484" s="94"/>
      <c r="J1484" s="100"/>
      <c r="K1484" s="101"/>
      <c r="L1484" s="101"/>
      <c r="M1484" s="101"/>
      <c r="N1484" s="102"/>
      <c r="O1484" s="103"/>
      <c r="P1484" s="101"/>
      <c r="Q1484" s="104"/>
      <c r="R1484" s="103"/>
      <c r="S1484" s="105"/>
      <c r="T1484" s="106"/>
      <c r="U1484" s="107"/>
      <c r="V1484" s="107"/>
    </row>
    <row r="1485" spans="2:22" s="88" customFormat="1" ht="12.75" x14ac:dyDescent="0.2">
      <c r="B1485" s="89">
        <v>1483</v>
      </c>
      <c r="C1485" s="90"/>
      <c r="D1485" s="91"/>
      <c r="E1485" s="92"/>
      <c r="F1485" s="90"/>
      <c r="G1485" s="93"/>
      <c r="H1485" s="92"/>
      <c r="I1485" s="94"/>
      <c r="J1485" s="100"/>
      <c r="K1485" s="101"/>
      <c r="L1485" s="101"/>
      <c r="M1485" s="101"/>
      <c r="N1485" s="102"/>
      <c r="O1485" s="103"/>
      <c r="P1485" s="101"/>
      <c r="Q1485" s="104"/>
      <c r="R1485" s="103"/>
      <c r="S1485" s="105"/>
      <c r="T1485" s="106"/>
      <c r="U1485" s="107"/>
      <c r="V1485" s="107"/>
    </row>
    <row r="1486" spans="2:22" s="88" customFormat="1" ht="12.75" x14ac:dyDescent="0.2">
      <c r="B1486" s="89">
        <v>1484</v>
      </c>
      <c r="C1486" s="90"/>
      <c r="D1486" s="91"/>
      <c r="E1486" s="92"/>
      <c r="F1486" s="90"/>
      <c r="G1486" s="93"/>
      <c r="H1486" s="92"/>
      <c r="I1486" s="94"/>
      <c r="J1486" s="100"/>
      <c r="K1486" s="101"/>
      <c r="L1486" s="101"/>
      <c r="M1486" s="101"/>
      <c r="N1486" s="102"/>
      <c r="O1486" s="103"/>
      <c r="P1486" s="101"/>
      <c r="Q1486" s="104"/>
      <c r="R1486" s="103"/>
      <c r="S1486" s="105"/>
      <c r="T1486" s="106"/>
      <c r="U1486" s="107"/>
      <c r="V1486" s="107"/>
    </row>
    <row r="1487" spans="2:22" s="88" customFormat="1" ht="12.75" x14ac:dyDescent="0.2">
      <c r="B1487" s="89">
        <v>1485</v>
      </c>
      <c r="C1487" s="90"/>
      <c r="D1487" s="91"/>
      <c r="E1487" s="92"/>
      <c r="F1487" s="90"/>
      <c r="G1487" s="93"/>
      <c r="H1487" s="92"/>
      <c r="I1487" s="94"/>
      <c r="J1487" s="100"/>
      <c r="K1487" s="101"/>
      <c r="L1487" s="101"/>
      <c r="M1487" s="101"/>
      <c r="N1487" s="102"/>
      <c r="O1487" s="103"/>
      <c r="P1487" s="101"/>
      <c r="Q1487" s="104"/>
      <c r="R1487" s="103"/>
      <c r="S1487" s="105"/>
      <c r="T1487" s="106"/>
      <c r="U1487" s="107"/>
      <c r="V1487" s="107"/>
    </row>
    <row r="1488" spans="2:22" s="88" customFormat="1" ht="12.75" x14ac:dyDescent="0.2">
      <c r="B1488" s="89">
        <v>1486</v>
      </c>
      <c r="C1488" s="90"/>
      <c r="D1488" s="91"/>
      <c r="E1488" s="92"/>
      <c r="F1488" s="90"/>
      <c r="G1488" s="93"/>
      <c r="H1488" s="92"/>
      <c r="I1488" s="94"/>
      <c r="J1488" s="100"/>
      <c r="K1488" s="101"/>
      <c r="L1488" s="101"/>
      <c r="M1488" s="101"/>
      <c r="N1488" s="102"/>
      <c r="O1488" s="103"/>
      <c r="P1488" s="101"/>
      <c r="Q1488" s="104"/>
      <c r="R1488" s="103"/>
      <c r="S1488" s="105"/>
      <c r="T1488" s="106"/>
      <c r="U1488" s="107"/>
      <c r="V1488" s="107"/>
    </row>
    <row r="1489" spans="2:22" s="88" customFormat="1" ht="12.75" x14ac:dyDescent="0.2">
      <c r="B1489" s="89">
        <v>1487</v>
      </c>
      <c r="C1489" s="90"/>
      <c r="D1489" s="91"/>
      <c r="E1489" s="92"/>
      <c r="F1489" s="90"/>
      <c r="G1489" s="93"/>
      <c r="H1489" s="92"/>
      <c r="I1489" s="94"/>
      <c r="J1489" s="100"/>
      <c r="K1489" s="101"/>
      <c r="L1489" s="101"/>
      <c r="M1489" s="101"/>
      <c r="N1489" s="102"/>
      <c r="O1489" s="103"/>
      <c r="P1489" s="101"/>
      <c r="Q1489" s="104"/>
      <c r="R1489" s="103"/>
      <c r="S1489" s="105"/>
      <c r="T1489" s="106"/>
      <c r="U1489" s="107"/>
      <c r="V1489" s="107"/>
    </row>
    <row r="1490" spans="2:22" s="88" customFormat="1" ht="12.75" x14ac:dyDescent="0.2">
      <c r="B1490" s="89">
        <v>1488</v>
      </c>
      <c r="C1490" s="90"/>
      <c r="D1490" s="91"/>
      <c r="E1490" s="92"/>
      <c r="F1490" s="90"/>
      <c r="G1490" s="93"/>
      <c r="H1490" s="92"/>
      <c r="I1490" s="94"/>
      <c r="J1490" s="100"/>
      <c r="K1490" s="101"/>
      <c r="L1490" s="101"/>
      <c r="M1490" s="101"/>
      <c r="N1490" s="102"/>
      <c r="O1490" s="103"/>
      <c r="P1490" s="101"/>
      <c r="Q1490" s="104"/>
      <c r="R1490" s="103"/>
      <c r="S1490" s="105"/>
      <c r="T1490" s="106"/>
      <c r="U1490" s="107"/>
      <c r="V1490" s="107"/>
    </row>
    <row r="1491" spans="2:22" s="88" customFormat="1" ht="12.75" x14ac:dyDescent="0.2">
      <c r="B1491" s="89">
        <v>1489</v>
      </c>
      <c r="C1491" s="90"/>
      <c r="D1491" s="91"/>
      <c r="E1491" s="92"/>
      <c r="F1491" s="90"/>
      <c r="G1491" s="93"/>
      <c r="H1491" s="92"/>
      <c r="I1491" s="94"/>
      <c r="J1491" s="100"/>
      <c r="K1491" s="101"/>
      <c r="L1491" s="101"/>
      <c r="M1491" s="101"/>
      <c r="N1491" s="102"/>
      <c r="O1491" s="103"/>
      <c r="P1491" s="101"/>
      <c r="Q1491" s="104"/>
      <c r="R1491" s="103"/>
      <c r="S1491" s="105"/>
      <c r="T1491" s="106"/>
      <c r="U1491" s="107"/>
      <c r="V1491" s="107"/>
    </row>
    <row r="1492" spans="2:22" s="88" customFormat="1" ht="12.75" x14ac:dyDescent="0.2">
      <c r="B1492" s="89">
        <v>1490</v>
      </c>
      <c r="C1492" s="90"/>
      <c r="D1492" s="91"/>
      <c r="E1492" s="92"/>
      <c r="F1492" s="90"/>
      <c r="G1492" s="93"/>
      <c r="H1492" s="92"/>
      <c r="I1492" s="94"/>
      <c r="J1492" s="100"/>
      <c r="K1492" s="101"/>
      <c r="L1492" s="101"/>
      <c r="M1492" s="101"/>
      <c r="N1492" s="102"/>
      <c r="O1492" s="103"/>
      <c r="P1492" s="101"/>
      <c r="Q1492" s="104"/>
      <c r="R1492" s="103"/>
      <c r="S1492" s="105"/>
      <c r="T1492" s="106"/>
      <c r="U1492" s="107"/>
      <c r="V1492" s="107"/>
    </row>
    <row r="1493" spans="2:22" s="88" customFormat="1" ht="12.75" x14ac:dyDescent="0.2">
      <c r="B1493" s="89">
        <v>1491</v>
      </c>
      <c r="C1493" s="90"/>
      <c r="D1493" s="91"/>
      <c r="E1493" s="92"/>
      <c r="F1493" s="90"/>
      <c r="G1493" s="93"/>
      <c r="H1493" s="92"/>
      <c r="I1493" s="94"/>
      <c r="J1493" s="100"/>
      <c r="K1493" s="101"/>
      <c r="L1493" s="101"/>
      <c r="M1493" s="101"/>
      <c r="N1493" s="102"/>
      <c r="O1493" s="103"/>
      <c r="P1493" s="101"/>
      <c r="Q1493" s="104"/>
      <c r="R1493" s="103"/>
      <c r="S1493" s="105"/>
      <c r="T1493" s="106"/>
      <c r="U1493" s="107"/>
      <c r="V1493" s="107"/>
    </row>
    <row r="1494" spans="2:22" s="88" customFormat="1" ht="12.75" x14ac:dyDescent="0.2">
      <c r="B1494" s="89">
        <v>1492</v>
      </c>
      <c r="C1494" s="90"/>
      <c r="D1494" s="91"/>
      <c r="E1494" s="92"/>
      <c r="F1494" s="90"/>
      <c r="G1494" s="93"/>
      <c r="H1494" s="92"/>
      <c r="I1494" s="94"/>
      <c r="J1494" s="100"/>
      <c r="K1494" s="101"/>
      <c r="L1494" s="101"/>
      <c r="M1494" s="101"/>
      <c r="N1494" s="102"/>
      <c r="O1494" s="103"/>
      <c r="P1494" s="101"/>
      <c r="Q1494" s="104"/>
      <c r="R1494" s="103"/>
      <c r="S1494" s="105"/>
      <c r="T1494" s="106"/>
      <c r="U1494" s="107"/>
      <c r="V1494" s="107"/>
    </row>
    <row r="1495" spans="2:22" s="88" customFormat="1" ht="12.75" x14ac:dyDescent="0.2">
      <c r="B1495" s="89">
        <v>1493</v>
      </c>
      <c r="C1495" s="90"/>
      <c r="D1495" s="91"/>
      <c r="E1495" s="92"/>
      <c r="F1495" s="90"/>
      <c r="G1495" s="93"/>
      <c r="H1495" s="92"/>
      <c r="I1495" s="94"/>
      <c r="J1495" s="100"/>
      <c r="K1495" s="101"/>
      <c r="L1495" s="101"/>
      <c r="M1495" s="101"/>
      <c r="N1495" s="102"/>
      <c r="O1495" s="103"/>
      <c r="P1495" s="101"/>
      <c r="Q1495" s="104"/>
      <c r="R1495" s="103"/>
      <c r="S1495" s="105"/>
      <c r="T1495" s="106"/>
      <c r="U1495" s="107"/>
      <c r="V1495" s="107"/>
    </row>
    <row r="1496" spans="2:22" s="88" customFormat="1" ht="12.75" x14ac:dyDescent="0.2">
      <c r="B1496" s="89">
        <v>1494</v>
      </c>
      <c r="C1496" s="90"/>
      <c r="D1496" s="91"/>
      <c r="E1496" s="92"/>
      <c r="F1496" s="90"/>
      <c r="G1496" s="93"/>
      <c r="H1496" s="92"/>
      <c r="I1496" s="94"/>
      <c r="J1496" s="100"/>
      <c r="K1496" s="101"/>
      <c r="L1496" s="101"/>
      <c r="M1496" s="101"/>
      <c r="N1496" s="102"/>
      <c r="O1496" s="103"/>
      <c r="P1496" s="101"/>
      <c r="Q1496" s="104"/>
      <c r="R1496" s="103"/>
      <c r="S1496" s="105"/>
      <c r="T1496" s="106"/>
      <c r="U1496" s="107"/>
      <c r="V1496" s="107"/>
    </row>
    <row r="1497" spans="2:22" s="88" customFormat="1" ht="12.75" x14ac:dyDescent="0.2">
      <c r="B1497" s="89">
        <v>1495</v>
      </c>
      <c r="C1497" s="90"/>
      <c r="D1497" s="91"/>
      <c r="E1497" s="92"/>
      <c r="F1497" s="90"/>
      <c r="G1497" s="93"/>
      <c r="H1497" s="92"/>
      <c r="I1497" s="94"/>
      <c r="J1497" s="100"/>
      <c r="K1497" s="101"/>
      <c r="L1497" s="101"/>
      <c r="M1497" s="101"/>
      <c r="N1497" s="102"/>
      <c r="O1497" s="103"/>
      <c r="P1497" s="101"/>
      <c r="Q1497" s="104"/>
      <c r="R1497" s="103"/>
      <c r="S1497" s="105"/>
      <c r="T1497" s="106"/>
      <c r="U1497" s="107"/>
      <c r="V1497" s="107"/>
    </row>
    <row r="1498" spans="2:22" s="88" customFormat="1" ht="12.75" x14ac:dyDescent="0.2">
      <c r="B1498" s="89">
        <v>1496</v>
      </c>
      <c r="C1498" s="90"/>
      <c r="D1498" s="91"/>
      <c r="E1498" s="92"/>
      <c r="F1498" s="90"/>
      <c r="G1498" s="93"/>
      <c r="H1498" s="92"/>
      <c r="I1498" s="94"/>
      <c r="J1498" s="100"/>
      <c r="K1498" s="101"/>
      <c r="L1498" s="101"/>
      <c r="M1498" s="101"/>
      <c r="N1498" s="102"/>
      <c r="O1498" s="103"/>
      <c r="P1498" s="101"/>
      <c r="Q1498" s="104"/>
      <c r="R1498" s="103"/>
      <c r="S1498" s="105"/>
      <c r="T1498" s="106"/>
      <c r="U1498" s="107"/>
      <c r="V1498" s="107"/>
    </row>
    <row r="1499" spans="2:22" s="88" customFormat="1" ht="12.75" x14ac:dyDescent="0.2">
      <c r="B1499" s="89">
        <v>1497</v>
      </c>
      <c r="C1499" s="90"/>
      <c r="D1499" s="91"/>
      <c r="E1499" s="92"/>
      <c r="F1499" s="90"/>
      <c r="G1499" s="93"/>
      <c r="H1499" s="92"/>
      <c r="I1499" s="94"/>
      <c r="J1499" s="100"/>
      <c r="K1499" s="101"/>
      <c r="L1499" s="101"/>
      <c r="M1499" s="101"/>
      <c r="N1499" s="102"/>
      <c r="O1499" s="103"/>
      <c r="P1499" s="101"/>
      <c r="Q1499" s="104"/>
      <c r="R1499" s="103"/>
      <c r="S1499" s="105"/>
      <c r="T1499" s="106"/>
      <c r="U1499" s="107"/>
      <c r="V1499" s="107"/>
    </row>
    <row r="1500" spans="2:22" s="88" customFormat="1" ht="12.75" x14ac:dyDescent="0.2">
      <c r="B1500" s="89">
        <v>1498</v>
      </c>
      <c r="C1500" s="90"/>
      <c r="D1500" s="91"/>
      <c r="E1500" s="92"/>
      <c r="F1500" s="90"/>
      <c r="G1500" s="93"/>
      <c r="H1500" s="92"/>
      <c r="I1500" s="94"/>
      <c r="J1500" s="100"/>
      <c r="K1500" s="101"/>
      <c r="L1500" s="101"/>
      <c r="M1500" s="101"/>
      <c r="N1500" s="102"/>
      <c r="O1500" s="103"/>
      <c r="P1500" s="101"/>
      <c r="Q1500" s="104"/>
      <c r="R1500" s="103"/>
      <c r="S1500" s="105"/>
      <c r="T1500" s="106"/>
      <c r="U1500" s="107"/>
      <c r="V1500" s="107"/>
    </row>
    <row r="1501" spans="2:22" s="88" customFormat="1" ht="12.75" x14ac:dyDescent="0.2">
      <c r="B1501" s="89">
        <v>1499</v>
      </c>
      <c r="C1501" s="90"/>
      <c r="D1501" s="91"/>
      <c r="E1501" s="92"/>
      <c r="F1501" s="90"/>
      <c r="G1501" s="93"/>
      <c r="H1501" s="92"/>
      <c r="I1501" s="94"/>
      <c r="J1501" s="100"/>
      <c r="K1501" s="101"/>
      <c r="L1501" s="101"/>
      <c r="M1501" s="101"/>
      <c r="N1501" s="102"/>
      <c r="O1501" s="103"/>
      <c r="P1501" s="101"/>
      <c r="Q1501" s="104"/>
      <c r="R1501" s="103"/>
      <c r="S1501" s="105"/>
      <c r="T1501" s="106"/>
      <c r="U1501" s="107"/>
      <c r="V1501" s="107"/>
    </row>
    <row r="1502" spans="2:22" s="88" customFormat="1" ht="12.75" x14ac:dyDescent="0.2">
      <c r="B1502" s="89">
        <v>1500</v>
      </c>
      <c r="C1502" s="90"/>
      <c r="D1502" s="91"/>
      <c r="E1502" s="92"/>
      <c r="F1502" s="90"/>
      <c r="G1502" s="93"/>
      <c r="H1502" s="92"/>
      <c r="I1502" s="94"/>
      <c r="J1502" s="100"/>
      <c r="K1502" s="101"/>
      <c r="L1502" s="101"/>
      <c r="M1502" s="101"/>
      <c r="N1502" s="102"/>
      <c r="O1502" s="103"/>
      <c r="P1502" s="101"/>
      <c r="Q1502" s="104"/>
      <c r="R1502" s="103"/>
      <c r="S1502" s="105"/>
      <c r="T1502" s="106"/>
      <c r="U1502" s="107"/>
      <c r="V1502" s="107"/>
    </row>
    <row r="1503" spans="2:22" s="88" customFormat="1" ht="12.75" x14ac:dyDescent="0.2">
      <c r="B1503" s="89">
        <v>1501</v>
      </c>
      <c r="C1503" s="90"/>
      <c r="D1503" s="91"/>
      <c r="E1503" s="92"/>
      <c r="F1503" s="90"/>
      <c r="G1503" s="93"/>
      <c r="H1503" s="92"/>
      <c r="I1503" s="94"/>
      <c r="J1503" s="100"/>
      <c r="K1503" s="101"/>
      <c r="L1503" s="101"/>
      <c r="M1503" s="101"/>
      <c r="N1503" s="102"/>
      <c r="O1503" s="103"/>
      <c r="P1503" s="101"/>
      <c r="Q1503" s="104"/>
      <c r="R1503" s="103"/>
      <c r="S1503" s="105"/>
      <c r="T1503" s="106"/>
      <c r="U1503" s="107"/>
      <c r="V1503" s="107"/>
    </row>
    <row r="1504" spans="2:22" s="88" customFormat="1" ht="12.75" x14ac:dyDescent="0.2">
      <c r="B1504" s="89">
        <v>1502</v>
      </c>
      <c r="C1504" s="90"/>
      <c r="D1504" s="91"/>
      <c r="E1504" s="92"/>
      <c r="F1504" s="90"/>
      <c r="G1504" s="93"/>
      <c r="H1504" s="92"/>
      <c r="I1504" s="94"/>
      <c r="J1504" s="100"/>
      <c r="K1504" s="101"/>
      <c r="L1504" s="101"/>
      <c r="M1504" s="101"/>
      <c r="N1504" s="102"/>
      <c r="O1504" s="103"/>
      <c r="P1504" s="101"/>
      <c r="Q1504" s="104"/>
      <c r="R1504" s="103"/>
      <c r="S1504" s="105"/>
      <c r="T1504" s="106"/>
      <c r="U1504" s="107"/>
      <c r="V1504" s="107"/>
    </row>
    <row r="1505" spans="2:22" s="88" customFormat="1" ht="12.75" x14ac:dyDescent="0.2">
      <c r="B1505" s="89">
        <v>1503</v>
      </c>
      <c r="C1505" s="90"/>
      <c r="D1505" s="91"/>
      <c r="E1505" s="92"/>
      <c r="F1505" s="90"/>
      <c r="G1505" s="93"/>
      <c r="H1505" s="92"/>
      <c r="I1505" s="94"/>
      <c r="J1505" s="100"/>
      <c r="K1505" s="101"/>
      <c r="L1505" s="101"/>
      <c r="M1505" s="101"/>
      <c r="N1505" s="102"/>
      <c r="O1505" s="103"/>
      <c r="P1505" s="101"/>
      <c r="Q1505" s="104"/>
      <c r="R1505" s="103"/>
      <c r="S1505" s="105"/>
      <c r="T1505" s="106"/>
      <c r="U1505" s="107"/>
      <c r="V1505" s="107"/>
    </row>
    <row r="1506" spans="2:22" s="88" customFormat="1" ht="12.75" x14ac:dyDescent="0.2">
      <c r="B1506" s="89">
        <v>1504</v>
      </c>
      <c r="C1506" s="90"/>
      <c r="D1506" s="91"/>
      <c r="E1506" s="92"/>
      <c r="F1506" s="90"/>
      <c r="G1506" s="93"/>
      <c r="H1506" s="92"/>
      <c r="I1506" s="94"/>
      <c r="J1506" s="100"/>
      <c r="K1506" s="101"/>
      <c r="L1506" s="101"/>
      <c r="M1506" s="101"/>
      <c r="N1506" s="102"/>
      <c r="O1506" s="103"/>
      <c r="P1506" s="101"/>
      <c r="Q1506" s="104"/>
      <c r="R1506" s="103"/>
      <c r="S1506" s="105"/>
      <c r="T1506" s="106"/>
      <c r="U1506" s="107"/>
      <c r="V1506" s="107"/>
    </row>
    <row r="1507" spans="2:22" s="88" customFormat="1" ht="12.75" x14ac:dyDescent="0.2">
      <c r="B1507" s="89">
        <v>1505</v>
      </c>
      <c r="C1507" s="90"/>
      <c r="D1507" s="91"/>
      <c r="E1507" s="92"/>
      <c r="F1507" s="90"/>
      <c r="G1507" s="93"/>
      <c r="H1507" s="92"/>
      <c r="I1507" s="94"/>
      <c r="J1507" s="100"/>
      <c r="K1507" s="101"/>
      <c r="L1507" s="101"/>
      <c r="M1507" s="101"/>
      <c r="N1507" s="102"/>
      <c r="O1507" s="103"/>
      <c r="P1507" s="101"/>
      <c r="Q1507" s="104"/>
      <c r="R1507" s="103"/>
      <c r="S1507" s="105"/>
      <c r="T1507" s="106"/>
      <c r="U1507" s="107"/>
      <c r="V1507" s="107"/>
    </row>
    <row r="1508" spans="2:22" s="88" customFormat="1" ht="12.75" x14ac:dyDescent="0.2">
      <c r="B1508" s="89">
        <v>1506</v>
      </c>
      <c r="C1508" s="90"/>
      <c r="D1508" s="91"/>
      <c r="E1508" s="92"/>
      <c r="F1508" s="90"/>
      <c r="G1508" s="93"/>
      <c r="H1508" s="92"/>
      <c r="I1508" s="94"/>
      <c r="J1508" s="100"/>
      <c r="K1508" s="101"/>
      <c r="L1508" s="101"/>
      <c r="M1508" s="101"/>
      <c r="N1508" s="102"/>
      <c r="O1508" s="103"/>
      <c r="P1508" s="101"/>
      <c r="Q1508" s="104"/>
      <c r="R1508" s="103"/>
      <c r="S1508" s="105"/>
      <c r="T1508" s="106"/>
      <c r="U1508" s="107"/>
      <c r="V1508" s="107"/>
    </row>
    <row r="1509" spans="2:22" s="88" customFormat="1" ht="12.75" x14ac:dyDescent="0.2">
      <c r="B1509" s="89">
        <v>1507</v>
      </c>
      <c r="C1509" s="90"/>
      <c r="D1509" s="91"/>
      <c r="E1509" s="92"/>
      <c r="F1509" s="90"/>
      <c r="G1509" s="93"/>
      <c r="H1509" s="92"/>
      <c r="I1509" s="94"/>
      <c r="J1509" s="100"/>
      <c r="K1509" s="101"/>
      <c r="L1509" s="101"/>
      <c r="M1509" s="101"/>
      <c r="N1509" s="102"/>
      <c r="O1509" s="103"/>
      <c r="P1509" s="101"/>
      <c r="Q1509" s="104"/>
      <c r="R1509" s="103"/>
      <c r="S1509" s="105"/>
      <c r="T1509" s="106"/>
      <c r="U1509" s="107"/>
      <c r="V1509" s="107"/>
    </row>
    <row r="1510" spans="2:22" s="88" customFormat="1" ht="12.75" x14ac:dyDescent="0.2">
      <c r="B1510" s="89">
        <v>1508</v>
      </c>
      <c r="C1510" s="90"/>
      <c r="D1510" s="91"/>
      <c r="E1510" s="92"/>
      <c r="F1510" s="90"/>
      <c r="G1510" s="93"/>
      <c r="H1510" s="92"/>
      <c r="I1510" s="94"/>
      <c r="J1510" s="100"/>
      <c r="K1510" s="101"/>
      <c r="L1510" s="101"/>
      <c r="M1510" s="101"/>
      <c r="N1510" s="102"/>
      <c r="O1510" s="103"/>
      <c r="P1510" s="101"/>
      <c r="Q1510" s="104"/>
      <c r="R1510" s="103"/>
      <c r="S1510" s="105"/>
      <c r="T1510" s="106"/>
      <c r="U1510" s="107"/>
      <c r="V1510" s="107"/>
    </row>
    <row r="1511" spans="2:22" s="88" customFormat="1" ht="12.75" x14ac:dyDescent="0.2">
      <c r="B1511" s="89">
        <v>1509</v>
      </c>
      <c r="C1511" s="90"/>
      <c r="D1511" s="91"/>
      <c r="E1511" s="92"/>
      <c r="F1511" s="90"/>
      <c r="G1511" s="93"/>
      <c r="H1511" s="92"/>
      <c r="I1511" s="94"/>
      <c r="J1511" s="100"/>
      <c r="K1511" s="101"/>
      <c r="L1511" s="101"/>
      <c r="M1511" s="101"/>
      <c r="N1511" s="102"/>
      <c r="O1511" s="103"/>
      <c r="P1511" s="101"/>
      <c r="Q1511" s="104"/>
      <c r="R1511" s="103"/>
      <c r="S1511" s="105"/>
      <c r="T1511" s="106"/>
      <c r="U1511" s="107"/>
      <c r="V1511" s="107"/>
    </row>
    <row r="1512" spans="2:22" s="88" customFormat="1" ht="12.75" x14ac:dyDescent="0.2">
      <c r="B1512" s="89">
        <v>1510</v>
      </c>
      <c r="C1512" s="90"/>
      <c r="D1512" s="91"/>
      <c r="E1512" s="92"/>
      <c r="F1512" s="90"/>
      <c r="G1512" s="93"/>
      <c r="H1512" s="92"/>
      <c r="I1512" s="94"/>
      <c r="J1512" s="100"/>
      <c r="K1512" s="101"/>
      <c r="L1512" s="101"/>
      <c r="M1512" s="101"/>
      <c r="N1512" s="102"/>
      <c r="O1512" s="103"/>
      <c r="P1512" s="101"/>
      <c r="Q1512" s="104"/>
      <c r="R1512" s="103"/>
      <c r="S1512" s="105"/>
      <c r="T1512" s="106"/>
      <c r="U1512" s="107"/>
      <c r="V1512" s="107"/>
    </row>
    <row r="1513" spans="2:22" s="88" customFormat="1" ht="12.75" x14ac:dyDescent="0.2">
      <c r="B1513" s="89">
        <v>1511</v>
      </c>
      <c r="C1513" s="90"/>
      <c r="D1513" s="91"/>
      <c r="E1513" s="92"/>
      <c r="F1513" s="90"/>
      <c r="G1513" s="93"/>
      <c r="H1513" s="92"/>
      <c r="I1513" s="94"/>
      <c r="J1513" s="100"/>
      <c r="K1513" s="101"/>
      <c r="L1513" s="101"/>
      <c r="M1513" s="101"/>
      <c r="N1513" s="102"/>
      <c r="O1513" s="103"/>
      <c r="P1513" s="101"/>
      <c r="Q1513" s="104"/>
      <c r="R1513" s="103"/>
      <c r="S1513" s="105"/>
      <c r="T1513" s="106"/>
      <c r="U1513" s="107"/>
      <c r="V1513" s="107"/>
    </row>
    <row r="1514" spans="2:22" s="88" customFormat="1" ht="12.75" x14ac:dyDescent="0.2">
      <c r="B1514" s="89">
        <v>1512</v>
      </c>
      <c r="C1514" s="90"/>
      <c r="D1514" s="91"/>
      <c r="E1514" s="92"/>
      <c r="F1514" s="90"/>
      <c r="G1514" s="93"/>
      <c r="H1514" s="92"/>
      <c r="I1514" s="94"/>
      <c r="J1514" s="100"/>
      <c r="K1514" s="101"/>
      <c r="L1514" s="101"/>
      <c r="M1514" s="101"/>
      <c r="N1514" s="102"/>
      <c r="O1514" s="103"/>
      <c r="P1514" s="101"/>
      <c r="Q1514" s="104"/>
      <c r="R1514" s="103"/>
      <c r="S1514" s="105"/>
      <c r="T1514" s="106"/>
      <c r="U1514" s="107"/>
      <c r="V1514" s="107"/>
    </row>
    <row r="1515" spans="2:22" s="88" customFormat="1" ht="12.75" x14ac:dyDescent="0.2">
      <c r="B1515" s="89">
        <v>1513</v>
      </c>
      <c r="C1515" s="90"/>
      <c r="D1515" s="91"/>
      <c r="E1515" s="92"/>
      <c r="F1515" s="90"/>
      <c r="G1515" s="93"/>
      <c r="H1515" s="92"/>
      <c r="I1515" s="94"/>
      <c r="J1515" s="100"/>
      <c r="K1515" s="101"/>
      <c r="L1515" s="101"/>
      <c r="M1515" s="101"/>
      <c r="N1515" s="102"/>
      <c r="O1515" s="103"/>
      <c r="P1515" s="101"/>
      <c r="Q1515" s="104"/>
      <c r="R1515" s="103"/>
      <c r="S1515" s="105"/>
      <c r="T1515" s="106"/>
      <c r="U1515" s="107"/>
      <c r="V1515" s="107"/>
    </row>
    <row r="1516" spans="2:22" s="88" customFormat="1" ht="12.75" x14ac:dyDescent="0.2">
      <c r="B1516" s="89">
        <v>1514</v>
      </c>
      <c r="C1516" s="90"/>
      <c r="D1516" s="91"/>
      <c r="E1516" s="92"/>
      <c r="F1516" s="90"/>
      <c r="G1516" s="93"/>
      <c r="H1516" s="92"/>
      <c r="I1516" s="94"/>
      <c r="J1516" s="100"/>
      <c r="K1516" s="101"/>
      <c r="L1516" s="101"/>
      <c r="M1516" s="101"/>
      <c r="N1516" s="102"/>
      <c r="O1516" s="103"/>
      <c r="P1516" s="101"/>
      <c r="Q1516" s="104"/>
      <c r="R1516" s="103"/>
      <c r="S1516" s="105"/>
      <c r="T1516" s="106"/>
      <c r="U1516" s="107"/>
      <c r="V1516" s="107"/>
    </row>
    <row r="1517" spans="2:22" s="88" customFormat="1" ht="12.75" x14ac:dyDescent="0.2">
      <c r="B1517" s="89">
        <v>1515</v>
      </c>
      <c r="C1517" s="90"/>
      <c r="D1517" s="91"/>
      <c r="E1517" s="92"/>
      <c r="F1517" s="90"/>
      <c r="G1517" s="93"/>
      <c r="H1517" s="92"/>
      <c r="I1517" s="94"/>
      <c r="J1517" s="100"/>
      <c r="K1517" s="101"/>
      <c r="L1517" s="101"/>
      <c r="M1517" s="101"/>
      <c r="N1517" s="102"/>
      <c r="O1517" s="103"/>
      <c r="P1517" s="101"/>
      <c r="Q1517" s="104"/>
      <c r="R1517" s="103"/>
      <c r="S1517" s="105"/>
      <c r="T1517" s="106"/>
      <c r="U1517" s="107"/>
      <c r="V1517" s="107"/>
    </row>
    <row r="1518" spans="2:22" s="88" customFormat="1" ht="12.75" x14ac:dyDescent="0.2">
      <c r="B1518" s="89">
        <v>1516</v>
      </c>
      <c r="C1518" s="90"/>
      <c r="D1518" s="91"/>
      <c r="E1518" s="92"/>
      <c r="F1518" s="90"/>
      <c r="G1518" s="93"/>
      <c r="H1518" s="92"/>
      <c r="I1518" s="94"/>
      <c r="J1518" s="100"/>
      <c r="K1518" s="101"/>
      <c r="L1518" s="101"/>
      <c r="M1518" s="101"/>
      <c r="N1518" s="102"/>
      <c r="O1518" s="103"/>
      <c r="P1518" s="101"/>
      <c r="Q1518" s="104"/>
      <c r="R1518" s="103"/>
      <c r="S1518" s="105"/>
      <c r="T1518" s="106"/>
      <c r="U1518" s="107"/>
      <c r="V1518" s="107"/>
    </row>
    <row r="1519" spans="2:22" s="88" customFormat="1" ht="12.75" x14ac:dyDescent="0.2">
      <c r="B1519" s="89">
        <v>1517</v>
      </c>
      <c r="C1519" s="90"/>
      <c r="D1519" s="91"/>
      <c r="E1519" s="92"/>
      <c r="F1519" s="90"/>
      <c r="G1519" s="93"/>
      <c r="H1519" s="92"/>
      <c r="I1519" s="94"/>
      <c r="J1519" s="100"/>
      <c r="K1519" s="101"/>
      <c r="L1519" s="101"/>
      <c r="M1519" s="101"/>
      <c r="N1519" s="102"/>
      <c r="O1519" s="103"/>
      <c r="P1519" s="101"/>
      <c r="Q1519" s="104"/>
      <c r="R1519" s="103"/>
      <c r="S1519" s="105"/>
      <c r="T1519" s="106"/>
      <c r="U1519" s="107"/>
      <c r="V1519" s="107"/>
    </row>
    <row r="1520" spans="2:22" s="88" customFormat="1" ht="12.75" x14ac:dyDescent="0.2">
      <c r="B1520" s="89">
        <v>1518</v>
      </c>
      <c r="C1520" s="90"/>
      <c r="D1520" s="91"/>
      <c r="E1520" s="92"/>
      <c r="F1520" s="90"/>
      <c r="G1520" s="93"/>
      <c r="H1520" s="92"/>
      <c r="I1520" s="94"/>
      <c r="J1520" s="100"/>
      <c r="K1520" s="101"/>
      <c r="L1520" s="101"/>
      <c r="M1520" s="101"/>
      <c r="N1520" s="102"/>
      <c r="O1520" s="103"/>
      <c r="P1520" s="101"/>
      <c r="Q1520" s="104"/>
      <c r="R1520" s="103"/>
      <c r="S1520" s="105"/>
      <c r="T1520" s="106"/>
      <c r="U1520" s="107"/>
      <c r="V1520" s="107"/>
    </row>
    <row r="1521" spans="2:22" s="88" customFormat="1" ht="12.75" x14ac:dyDescent="0.2">
      <c r="B1521" s="89">
        <v>1519</v>
      </c>
      <c r="C1521" s="90"/>
      <c r="D1521" s="91"/>
      <c r="E1521" s="92"/>
      <c r="F1521" s="90"/>
      <c r="G1521" s="93"/>
      <c r="H1521" s="92"/>
      <c r="I1521" s="94"/>
      <c r="J1521" s="100"/>
      <c r="K1521" s="101"/>
      <c r="L1521" s="101"/>
      <c r="M1521" s="101"/>
      <c r="N1521" s="102"/>
      <c r="O1521" s="103"/>
      <c r="P1521" s="101"/>
      <c r="Q1521" s="104"/>
      <c r="R1521" s="103"/>
      <c r="S1521" s="105"/>
      <c r="T1521" s="106"/>
      <c r="U1521" s="107"/>
      <c r="V1521" s="107"/>
    </row>
    <row r="1522" spans="2:22" s="88" customFormat="1" ht="12.75" x14ac:dyDescent="0.2">
      <c r="B1522" s="89">
        <v>1520</v>
      </c>
      <c r="C1522" s="90"/>
      <c r="D1522" s="91"/>
      <c r="E1522" s="92"/>
      <c r="F1522" s="90"/>
      <c r="G1522" s="93"/>
      <c r="H1522" s="92"/>
      <c r="I1522" s="94"/>
      <c r="J1522" s="100"/>
      <c r="K1522" s="101"/>
      <c r="L1522" s="101"/>
      <c r="M1522" s="101"/>
      <c r="N1522" s="102"/>
      <c r="O1522" s="103"/>
      <c r="P1522" s="101"/>
      <c r="Q1522" s="104"/>
      <c r="R1522" s="103"/>
      <c r="S1522" s="105"/>
      <c r="T1522" s="106"/>
      <c r="U1522" s="107"/>
      <c r="V1522" s="107"/>
    </row>
    <row r="1523" spans="2:22" s="88" customFormat="1" ht="12.75" x14ac:dyDescent="0.2">
      <c r="B1523" s="89">
        <v>1521</v>
      </c>
      <c r="C1523" s="90"/>
      <c r="D1523" s="91"/>
      <c r="E1523" s="92"/>
      <c r="F1523" s="90"/>
      <c r="G1523" s="93"/>
      <c r="H1523" s="92"/>
      <c r="I1523" s="94"/>
      <c r="J1523" s="100"/>
      <c r="K1523" s="101"/>
      <c r="L1523" s="101"/>
      <c r="M1523" s="101"/>
      <c r="N1523" s="102"/>
      <c r="O1523" s="103"/>
      <c r="P1523" s="101"/>
      <c r="Q1523" s="104"/>
      <c r="R1523" s="103"/>
      <c r="S1523" s="105"/>
      <c r="T1523" s="106"/>
      <c r="U1523" s="107"/>
      <c r="V1523" s="107"/>
    </row>
    <row r="1524" spans="2:22" s="88" customFormat="1" ht="12.75" x14ac:dyDescent="0.2">
      <c r="B1524" s="89">
        <v>1522</v>
      </c>
      <c r="C1524" s="90"/>
      <c r="D1524" s="91"/>
      <c r="E1524" s="92"/>
      <c r="F1524" s="90"/>
      <c r="G1524" s="93"/>
      <c r="H1524" s="92"/>
      <c r="I1524" s="94"/>
      <c r="J1524" s="100"/>
      <c r="K1524" s="101"/>
      <c r="L1524" s="101"/>
      <c r="M1524" s="101"/>
      <c r="N1524" s="102"/>
      <c r="O1524" s="103"/>
      <c r="P1524" s="101"/>
      <c r="Q1524" s="104"/>
      <c r="R1524" s="103"/>
      <c r="S1524" s="105"/>
      <c r="T1524" s="106"/>
      <c r="U1524" s="107"/>
      <c r="V1524" s="107"/>
    </row>
    <row r="1525" spans="2:22" s="88" customFormat="1" ht="12.75" x14ac:dyDescent="0.2">
      <c r="B1525" s="89">
        <v>1523</v>
      </c>
      <c r="C1525" s="90"/>
      <c r="D1525" s="91"/>
      <c r="E1525" s="92"/>
      <c r="F1525" s="90"/>
      <c r="G1525" s="93"/>
      <c r="H1525" s="92"/>
      <c r="I1525" s="94"/>
      <c r="J1525" s="100"/>
      <c r="K1525" s="101"/>
      <c r="L1525" s="101"/>
      <c r="M1525" s="101"/>
      <c r="N1525" s="102"/>
      <c r="O1525" s="103"/>
      <c r="P1525" s="101"/>
      <c r="Q1525" s="104"/>
      <c r="R1525" s="103"/>
      <c r="S1525" s="105"/>
      <c r="T1525" s="106"/>
      <c r="U1525" s="107"/>
      <c r="V1525" s="107"/>
    </row>
    <row r="1526" spans="2:22" s="88" customFormat="1" ht="12.75" x14ac:dyDescent="0.2">
      <c r="B1526" s="89">
        <v>1524</v>
      </c>
      <c r="C1526" s="90"/>
      <c r="D1526" s="91"/>
      <c r="E1526" s="92"/>
      <c r="F1526" s="90"/>
      <c r="G1526" s="93"/>
      <c r="H1526" s="92"/>
      <c r="I1526" s="94"/>
      <c r="J1526" s="100"/>
      <c r="K1526" s="101"/>
      <c r="L1526" s="101"/>
      <c r="M1526" s="101"/>
      <c r="N1526" s="102"/>
      <c r="O1526" s="103"/>
      <c r="P1526" s="101"/>
      <c r="Q1526" s="104"/>
      <c r="R1526" s="103"/>
      <c r="S1526" s="105"/>
      <c r="T1526" s="106"/>
      <c r="U1526" s="107"/>
      <c r="V1526" s="107"/>
    </row>
    <row r="1527" spans="2:22" s="88" customFormat="1" ht="12.75" x14ac:dyDescent="0.2">
      <c r="B1527" s="89">
        <v>1525</v>
      </c>
      <c r="C1527" s="90"/>
      <c r="D1527" s="91"/>
      <c r="E1527" s="92"/>
      <c r="F1527" s="90"/>
      <c r="G1527" s="93"/>
      <c r="H1527" s="92"/>
      <c r="I1527" s="94"/>
      <c r="J1527" s="100"/>
      <c r="K1527" s="101"/>
      <c r="L1527" s="101"/>
      <c r="M1527" s="101"/>
      <c r="N1527" s="102"/>
      <c r="O1527" s="103"/>
      <c r="P1527" s="101"/>
      <c r="Q1527" s="104"/>
      <c r="R1527" s="103"/>
      <c r="S1527" s="105"/>
      <c r="T1527" s="106"/>
      <c r="U1527" s="107"/>
      <c r="V1527" s="107"/>
    </row>
    <row r="1528" spans="2:22" s="88" customFormat="1" ht="12.75" x14ac:dyDescent="0.2">
      <c r="B1528" s="89">
        <v>1526</v>
      </c>
      <c r="C1528" s="90"/>
      <c r="D1528" s="91"/>
      <c r="E1528" s="92"/>
      <c r="F1528" s="90"/>
      <c r="G1528" s="93"/>
      <c r="H1528" s="92"/>
      <c r="I1528" s="94"/>
      <c r="J1528" s="100"/>
      <c r="K1528" s="101"/>
      <c r="L1528" s="101"/>
      <c r="M1528" s="101"/>
      <c r="N1528" s="102"/>
      <c r="O1528" s="103"/>
      <c r="P1528" s="101"/>
      <c r="Q1528" s="104"/>
      <c r="R1528" s="103"/>
      <c r="S1528" s="105"/>
      <c r="T1528" s="106"/>
      <c r="U1528" s="107"/>
      <c r="V1528" s="107"/>
    </row>
    <row r="1529" spans="2:22" s="88" customFormat="1" ht="12.75" x14ac:dyDescent="0.2">
      <c r="B1529" s="89">
        <v>1527</v>
      </c>
      <c r="C1529" s="90"/>
      <c r="D1529" s="91"/>
      <c r="E1529" s="92"/>
      <c r="F1529" s="90"/>
      <c r="G1529" s="93"/>
      <c r="H1529" s="92"/>
      <c r="I1529" s="94"/>
      <c r="J1529" s="100"/>
      <c r="K1529" s="101"/>
      <c r="L1529" s="101"/>
      <c r="M1529" s="101"/>
      <c r="N1529" s="102"/>
      <c r="O1529" s="103"/>
      <c r="P1529" s="101"/>
      <c r="Q1529" s="104"/>
      <c r="R1529" s="103"/>
      <c r="S1529" s="105"/>
      <c r="T1529" s="106"/>
      <c r="U1529" s="107"/>
      <c r="V1529" s="107"/>
    </row>
    <row r="1530" spans="2:22" s="88" customFormat="1" ht="12.75" x14ac:dyDescent="0.2">
      <c r="B1530" s="89">
        <v>1528</v>
      </c>
      <c r="C1530" s="90"/>
      <c r="D1530" s="91"/>
      <c r="E1530" s="92"/>
      <c r="F1530" s="90"/>
      <c r="G1530" s="93"/>
      <c r="H1530" s="92"/>
      <c r="I1530" s="94"/>
      <c r="J1530" s="100"/>
      <c r="K1530" s="101"/>
      <c r="L1530" s="101"/>
      <c r="M1530" s="101"/>
      <c r="N1530" s="102"/>
      <c r="O1530" s="103"/>
      <c r="P1530" s="101"/>
      <c r="Q1530" s="104"/>
      <c r="R1530" s="103"/>
      <c r="S1530" s="105"/>
      <c r="T1530" s="106"/>
      <c r="U1530" s="107"/>
      <c r="V1530" s="107"/>
    </row>
    <row r="1531" spans="2:22" s="88" customFormat="1" ht="12.75" x14ac:dyDescent="0.2">
      <c r="B1531" s="89">
        <v>1529</v>
      </c>
      <c r="C1531" s="90"/>
      <c r="D1531" s="91"/>
      <c r="E1531" s="92"/>
      <c r="F1531" s="90"/>
      <c r="G1531" s="93"/>
      <c r="H1531" s="92"/>
      <c r="I1531" s="94"/>
      <c r="J1531" s="100"/>
      <c r="K1531" s="101"/>
      <c r="L1531" s="101"/>
      <c r="M1531" s="101"/>
      <c r="N1531" s="102"/>
      <c r="O1531" s="103"/>
      <c r="P1531" s="101"/>
      <c r="Q1531" s="104"/>
      <c r="R1531" s="103"/>
      <c r="S1531" s="105"/>
      <c r="T1531" s="106"/>
      <c r="U1531" s="107"/>
      <c r="V1531" s="107"/>
    </row>
    <row r="1532" spans="2:22" s="88" customFormat="1" ht="12.75" x14ac:dyDescent="0.2">
      <c r="B1532" s="89">
        <v>1530</v>
      </c>
      <c r="C1532" s="90"/>
      <c r="D1532" s="91"/>
      <c r="E1532" s="92"/>
      <c r="F1532" s="90"/>
      <c r="G1532" s="93"/>
      <c r="H1532" s="92"/>
      <c r="I1532" s="94"/>
      <c r="J1532" s="100"/>
      <c r="K1532" s="101"/>
      <c r="L1532" s="101"/>
      <c r="M1532" s="101"/>
      <c r="N1532" s="102"/>
      <c r="O1532" s="103"/>
      <c r="P1532" s="101"/>
      <c r="Q1532" s="104"/>
      <c r="R1532" s="103"/>
      <c r="S1532" s="105"/>
      <c r="T1532" s="106"/>
      <c r="U1532" s="107"/>
      <c r="V1532" s="107"/>
    </row>
    <row r="1533" spans="2:22" s="88" customFormat="1" ht="12.75" x14ac:dyDescent="0.2">
      <c r="B1533" s="89">
        <v>1531</v>
      </c>
      <c r="C1533" s="90"/>
      <c r="D1533" s="91"/>
      <c r="E1533" s="92"/>
      <c r="F1533" s="90"/>
      <c r="G1533" s="93"/>
      <c r="H1533" s="92"/>
      <c r="I1533" s="94"/>
      <c r="J1533" s="100"/>
      <c r="K1533" s="101"/>
      <c r="L1533" s="101"/>
      <c r="M1533" s="101"/>
      <c r="N1533" s="102"/>
      <c r="O1533" s="103"/>
      <c r="P1533" s="101"/>
      <c r="Q1533" s="104"/>
      <c r="R1533" s="103"/>
      <c r="S1533" s="105"/>
      <c r="T1533" s="106"/>
      <c r="U1533" s="107"/>
      <c r="V1533" s="107"/>
    </row>
    <row r="1534" spans="2:22" s="88" customFormat="1" ht="12.75" x14ac:dyDescent="0.2">
      <c r="B1534" s="89">
        <v>1532</v>
      </c>
      <c r="C1534" s="90"/>
      <c r="D1534" s="91"/>
      <c r="E1534" s="92"/>
      <c r="F1534" s="90"/>
      <c r="G1534" s="93"/>
      <c r="H1534" s="92"/>
      <c r="I1534" s="94"/>
      <c r="J1534" s="100"/>
      <c r="K1534" s="101"/>
      <c r="L1534" s="101"/>
      <c r="M1534" s="101"/>
      <c r="N1534" s="102"/>
      <c r="O1534" s="103"/>
      <c r="P1534" s="101"/>
      <c r="Q1534" s="104"/>
      <c r="R1534" s="103"/>
      <c r="S1534" s="105"/>
      <c r="T1534" s="106"/>
      <c r="U1534" s="107"/>
      <c r="V1534" s="107"/>
    </row>
    <row r="1535" spans="2:22" s="88" customFormat="1" ht="12.75" x14ac:dyDescent="0.2">
      <c r="B1535" s="89">
        <v>1533</v>
      </c>
      <c r="C1535" s="90"/>
      <c r="D1535" s="91"/>
      <c r="E1535" s="92"/>
      <c r="F1535" s="90"/>
      <c r="G1535" s="93"/>
      <c r="H1535" s="92"/>
      <c r="I1535" s="94"/>
      <c r="J1535" s="100"/>
      <c r="K1535" s="101"/>
      <c r="L1535" s="101"/>
      <c r="M1535" s="101"/>
      <c r="N1535" s="102"/>
      <c r="O1535" s="103"/>
      <c r="P1535" s="101"/>
      <c r="Q1535" s="104"/>
      <c r="R1535" s="103"/>
      <c r="S1535" s="105"/>
      <c r="T1535" s="106"/>
      <c r="U1535" s="107"/>
      <c r="V1535" s="107"/>
    </row>
    <row r="1536" spans="2:22" s="88" customFormat="1" ht="12.75" x14ac:dyDescent="0.2">
      <c r="B1536" s="89">
        <v>1534</v>
      </c>
      <c r="C1536" s="90"/>
      <c r="D1536" s="91"/>
      <c r="E1536" s="92"/>
      <c r="F1536" s="90"/>
      <c r="G1536" s="93"/>
      <c r="H1536" s="92"/>
      <c r="I1536" s="94"/>
      <c r="J1536" s="100"/>
      <c r="K1536" s="101"/>
      <c r="L1536" s="101"/>
      <c r="M1536" s="101"/>
      <c r="N1536" s="102"/>
      <c r="O1536" s="103"/>
      <c r="P1536" s="101"/>
      <c r="Q1536" s="104"/>
      <c r="R1536" s="103"/>
      <c r="S1536" s="105"/>
      <c r="T1536" s="106"/>
      <c r="U1536" s="107"/>
      <c r="V1536" s="107"/>
    </row>
    <row r="1537" spans="2:22" s="88" customFormat="1" ht="12.75" x14ac:dyDescent="0.2">
      <c r="B1537" s="89">
        <v>1535</v>
      </c>
      <c r="C1537" s="90"/>
      <c r="D1537" s="91"/>
      <c r="E1537" s="92"/>
      <c r="F1537" s="90"/>
      <c r="G1537" s="93"/>
      <c r="H1537" s="92"/>
      <c r="I1537" s="94"/>
      <c r="J1537" s="100"/>
      <c r="K1537" s="101"/>
      <c r="L1537" s="101"/>
      <c r="M1537" s="101"/>
      <c r="N1537" s="102"/>
      <c r="O1537" s="103"/>
      <c r="P1537" s="101"/>
      <c r="Q1537" s="104"/>
      <c r="R1537" s="103"/>
      <c r="S1537" s="105"/>
      <c r="T1537" s="106"/>
      <c r="U1537" s="107"/>
      <c r="V1537" s="107"/>
    </row>
    <row r="1538" spans="2:22" s="88" customFormat="1" ht="12.75" x14ac:dyDescent="0.2">
      <c r="B1538" s="89">
        <v>1536</v>
      </c>
      <c r="C1538" s="90"/>
      <c r="D1538" s="91"/>
      <c r="E1538" s="92"/>
      <c r="F1538" s="90"/>
      <c r="G1538" s="93"/>
      <c r="H1538" s="92"/>
      <c r="I1538" s="94"/>
      <c r="J1538" s="100"/>
      <c r="K1538" s="101"/>
      <c r="L1538" s="101"/>
      <c r="M1538" s="101"/>
      <c r="N1538" s="102"/>
      <c r="O1538" s="103"/>
      <c r="P1538" s="101"/>
      <c r="Q1538" s="104"/>
      <c r="R1538" s="103"/>
      <c r="S1538" s="105"/>
      <c r="T1538" s="106"/>
      <c r="U1538" s="107"/>
      <c r="V1538" s="107"/>
    </row>
    <row r="1539" spans="2:22" s="88" customFormat="1" ht="12.75" x14ac:dyDescent="0.2">
      <c r="B1539" s="89">
        <v>1537</v>
      </c>
      <c r="C1539" s="90"/>
      <c r="D1539" s="91"/>
      <c r="E1539" s="92"/>
      <c r="F1539" s="90"/>
      <c r="G1539" s="93"/>
      <c r="H1539" s="92"/>
      <c r="I1539" s="94"/>
      <c r="J1539" s="100"/>
      <c r="K1539" s="101"/>
      <c r="L1539" s="101"/>
      <c r="M1539" s="101"/>
      <c r="N1539" s="102"/>
      <c r="O1539" s="103"/>
      <c r="P1539" s="101"/>
      <c r="Q1539" s="104"/>
      <c r="R1539" s="103"/>
      <c r="S1539" s="105"/>
      <c r="T1539" s="106"/>
      <c r="U1539" s="107"/>
      <c r="V1539" s="107"/>
    </row>
    <row r="1540" spans="2:22" s="88" customFormat="1" ht="12.75" x14ac:dyDescent="0.2">
      <c r="B1540" s="89">
        <v>1538</v>
      </c>
      <c r="C1540" s="90"/>
      <c r="D1540" s="91"/>
      <c r="E1540" s="92"/>
      <c r="F1540" s="90"/>
      <c r="G1540" s="93"/>
      <c r="H1540" s="92"/>
      <c r="I1540" s="94"/>
      <c r="J1540" s="100"/>
      <c r="K1540" s="101"/>
      <c r="L1540" s="101"/>
      <c r="M1540" s="101"/>
      <c r="N1540" s="102"/>
      <c r="O1540" s="103"/>
      <c r="P1540" s="101"/>
      <c r="Q1540" s="104"/>
      <c r="R1540" s="103"/>
      <c r="S1540" s="105"/>
      <c r="T1540" s="106"/>
      <c r="U1540" s="107"/>
      <c r="V1540" s="107"/>
    </row>
    <row r="1541" spans="2:22" s="88" customFormat="1" ht="12.75" x14ac:dyDescent="0.2">
      <c r="B1541" s="89">
        <v>1539</v>
      </c>
      <c r="C1541" s="90"/>
      <c r="D1541" s="91"/>
      <c r="E1541" s="92"/>
      <c r="F1541" s="90"/>
      <c r="G1541" s="93"/>
      <c r="H1541" s="92"/>
      <c r="I1541" s="94"/>
      <c r="J1541" s="100"/>
      <c r="K1541" s="101"/>
      <c r="L1541" s="101"/>
      <c r="M1541" s="101"/>
      <c r="N1541" s="102"/>
      <c r="O1541" s="103"/>
      <c r="P1541" s="101"/>
      <c r="Q1541" s="104"/>
      <c r="R1541" s="103"/>
      <c r="S1541" s="105"/>
      <c r="T1541" s="106"/>
      <c r="U1541" s="107"/>
      <c r="V1541" s="107"/>
    </row>
    <row r="1542" spans="2:22" s="88" customFormat="1" ht="12.75" x14ac:dyDescent="0.2">
      <c r="B1542" s="89">
        <v>1540</v>
      </c>
      <c r="C1542" s="90"/>
      <c r="D1542" s="91"/>
      <c r="E1542" s="92"/>
      <c r="F1542" s="90"/>
      <c r="G1542" s="93"/>
      <c r="H1542" s="92"/>
      <c r="I1542" s="94"/>
      <c r="J1542" s="100"/>
      <c r="K1542" s="101"/>
      <c r="L1542" s="101"/>
      <c r="M1542" s="101"/>
      <c r="N1542" s="102"/>
      <c r="O1542" s="103"/>
      <c r="P1542" s="101"/>
      <c r="Q1542" s="104"/>
      <c r="R1542" s="103"/>
      <c r="S1542" s="105"/>
      <c r="T1542" s="106"/>
      <c r="U1542" s="107"/>
      <c r="V1542" s="107"/>
    </row>
    <row r="1543" spans="2:22" s="88" customFormat="1" ht="12.75" x14ac:dyDescent="0.2">
      <c r="B1543" s="89">
        <v>1541</v>
      </c>
      <c r="C1543" s="90"/>
      <c r="D1543" s="91"/>
      <c r="E1543" s="92"/>
      <c r="F1543" s="90"/>
      <c r="G1543" s="93"/>
      <c r="H1543" s="92"/>
      <c r="I1543" s="94"/>
      <c r="J1543" s="100"/>
      <c r="K1543" s="101"/>
      <c r="L1543" s="101"/>
      <c r="M1543" s="101"/>
      <c r="N1543" s="102"/>
      <c r="O1543" s="103"/>
      <c r="P1543" s="101"/>
      <c r="Q1543" s="104"/>
      <c r="R1543" s="103"/>
      <c r="S1543" s="105"/>
      <c r="T1543" s="106"/>
      <c r="U1543" s="107"/>
      <c r="V1543" s="107"/>
    </row>
    <row r="1544" spans="2:22" s="88" customFormat="1" ht="12.75" x14ac:dyDescent="0.2">
      <c r="B1544" s="89">
        <v>1542</v>
      </c>
      <c r="C1544" s="90"/>
      <c r="D1544" s="91"/>
      <c r="E1544" s="92"/>
      <c r="F1544" s="90"/>
      <c r="G1544" s="93"/>
      <c r="H1544" s="92"/>
      <c r="I1544" s="94"/>
      <c r="J1544" s="100"/>
      <c r="K1544" s="101"/>
      <c r="L1544" s="101"/>
      <c r="M1544" s="101"/>
      <c r="N1544" s="102"/>
      <c r="O1544" s="103"/>
      <c r="P1544" s="101"/>
      <c r="Q1544" s="104"/>
      <c r="R1544" s="103"/>
      <c r="S1544" s="105"/>
      <c r="T1544" s="106"/>
      <c r="U1544" s="107"/>
      <c r="V1544" s="107"/>
    </row>
    <row r="1545" spans="2:22" s="88" customFormat="1" ht="12.75" x14ac:dyDescent="0.2">
      <c r="B1545" s="89">
        <v>1543</v>
      </c>
      <c r="C1545" s="90"/>
      <c r="D1545" s="91"/>
      <c r="E1545" s="92"/>
      <c r="F1545" s="90"/>
      <c r="G1545" s="93"/>
      <c r="H1545" s="92"/>
      <c r="I1545" s="94"/>
      <c r="J1545" s="100"/>
      <c r="K1545" s="101"/>
      <c r="L1545" s="101"/>
      <c r="M1545" s="101"/>
      <c r="N1545" s="102"/>
      <c r="O1545" s="103"/>
      <c r="P1545" s="101"/>
      <c r="Q1545" s="104"/>
      <c r="R1545" s="103"/>
      <c r="S1545" s="105"/>
      <c r="T1545" s="106"/>
      <c r="U1545" s="107"/>
      <c r="V1545" s="107"/>
    </row>
    <row r="1546" spans="2:22" s="88" customFormat="1" ht="12.75" x14ac:dyDescent="0.2">
      <c r="B1546" s="89">
        <v>1544</v>
      </c>
      <c r="C1546" s="90"/>
      <c r="D1546" s="91"/>
      <c r="E1546" s="92"/>
      <c r="F1546" s="90"/>
      <c r="G1546" s="93"/>
      <c r="H1546" s="92"/>
      <c r="I1546" s="94"/>
      <c r="J1546" s="100"/>
      <c r="K1546" s="101"/>
      <c r="L1546" s="101"/>
      <c r="M1546" s="101"/>
      <c r="N1546" s="102"/>
      <c r="O1546" s="103"/>
      <c r="P1546" s="101"/>
      <c r="Q1546" s="104"/>
      <c r="R1546" s="103"/>
      <c r="S1546" s="105"/>
      <c r="T1546" s="106"/>
      <c r="U1546" s="107"/>
      <c r="V1546" s="107"/>
    </row>
    <row r="1547" spans="2:22" s="88" customFormat="1" ht="12.75" x14ac:dyDescent="0.2">
      <c r="B1547" s="89">
        <v>1545</v>
      </c>
      <c r="C1547" s="90"/>
      <c r="D1547" s="91"/>
      <c r="E1547" s="92"/>
      <c r="F1547" s="90"/>
      <c r="G1547" s="93"/>
      <c r="H1547" s="92"/>
      <c r="I1547" s="94"/>
      <c r="J1547" s="100"/>
      <c r="K1547" s="101"/>
      <c r="L1547" s="101"/>
      <c r="M1547" s="101"/>
      <c r="N1547" s="102"/>
      <c r="O1547" s="103"/>
      <c r="P1547" s="101"/>
      <c r="Q1547" s="104"/>
      <c r="R1547" s="103"/>
      <c r="S1547" s="105"/>
      <c r="T1547" s="106"/>
      <c r="U1547" s="107"/>
      <c r="V1547" s="107"/>
    </row>
    <row r="1548" spans="2:22" s="88" customFormat="1" ht="12.75" x14ac:dyDescent="0.2">
      <c r="B1548" s="89">
        <v>1546</v>
      </c>
      <c r="C1548" s="90"/>
      <c r="D1548" s="91"/>
      <c r="E1548" s="92"/>
      <c r="F1548" s="90"/>
      <c r="G1548" s="93"/>
      <c r="H1548" s="92"/>
      <c r="I1548" s="94"/>
      <c r="J1548" s="100"/>
      <c r="K1548" s="101"/>
      <c r="L1548" s="101"/>
      <c r="M1548" s="101"/>
      <c r="N1548" s="102"/>
      <c r="O1548" s="103"/>
      <c r="P1548" s="101"/>
      <c r="Q1548" s="104"/>
      <c r="R1548" s="103"/>
      <c r="S1548" s="105"/>
      <c r="T1548" s="106"/>
      <c r="U1548" s="107"/>
      <c r="V1548" s="107"/>
    </row>
    <row r="1549" spans="2:22" s="88" customFormat="1" ht="12.75" x14ac:dyDescent="0.2">
      <c r="B1549" s="89">
        <v>1547</v>
      </c>
      <c r="C1549" s="90"/>
      <c r="D1549" s="91"/>
      <c r="E1549" s="92"/>
      <c r="F1549" s="90"/>
      <c r="G1549" s="93"/>
      <c r="H1549" s="92"/>
      <c r="I1549" s="94"/>
      <c r="J1549" s="100"/>
      <c r="K1549" s="101"/>
      <c r="L1549" s="101"/>
      <c r="M1549" s="101"/>
      <c r="N1549" s="102"/>
      <c r="O1549" s="103"/>
      <c r="P1549" s="101"/>
      <c r="Q1549" s="104"/>
      <c r="R1549" s="103"/>
      <c r="S1549" s="105"/>
      <c r="T1549" s="106"/>
      <c r="U1549" s="107"/>
      <c r="V1549" s="107"/>
    </row>
    <row r="1550" spans="2:22" s="88" customFormat="1" ht="12.75" x14ac:dyDescent="0.2">
      <c r="B1550" s="89">
        <v>1548</v>
      </c>
      <c r="C1550" s="90"/>
      <c r="D1550" s="91"/>
      <c r="E1550" s="92"/>
      <c r="F1550" s="90"/>
      <c r="G1550" s="93"/>
      <c r="H1550" s="92"/>
      <c r="I1550" s="94"/>
      <c r="J1550" s="100"/>
      <c r="K1550" s="101"/>
      <c r="L1550" s="101"/>
      <c r="M1550" s="101"/>
      <c r="N1550" s="102"/>
      <c r="O1550" s="103"/>
      <c r="P1550" s="101"/>
      <c r="Q1550" s="104"/>
      <c r="R1550" s="103"/>
      <c r="S1550" s="105"/>
      <c r="T1550" s="106"/>
      <c r="U1550" s="107"/>
      <c r="V1550" s="107"/>
    </row>
    <row r="1551" spans="2:22" s="88" customFormat="1" ht="12.75" x14ac:dyDescent="0.2">
      <c r="B1551" s="89">
        <v>1549</v>
      </c>
      <c r="C1551" s="90"/>
      <c r="D1551" s="91"/>
      <c r="E1551" s="92"/>
      <c r="F1551" s="90"/>
      <c r="G1551" s="93"/>
      <c r="H1551" s="92"/>
      <c r="I1551" s="94"/>
      <c r="J1551" s="100"/>
      <c r="K1551" s="101"/>
      <c r="L1551" s="101"/>
      <c r="M1551" s="101"/>
      <c r="N1551" s="102"/>
      <c r="O1551" s="103"/>
      <c r="P1551" s="101"/>
      <c r="Q1551" s="104"/>
      <c r="R1551" s="103"/>
      <c r="S1551" s="105"/>
      <c r="T1551" s="106"/>
      <c r="U1551" s="107"/>
      <c r="V1551" s="107"/>
    </row>
    <row r="1552" spans="2:22" s="88" customFormat="1" ht="12.75" x14ac:dyDescent="0.2">
      <c r="B1552" s="89">
        <v>1550</v>
      </c>
      <c r="C1552" s="90"/>
      <c r="D1552" s="91"/>
      <c r="E1552" s="92"/>
      <c r="F1552" s="90"/>
      <c r="G1552" s="93"/>
      <c r="H1552" s="92"/>
      <c r="I1552" s="94"/>
      <c r="J1552" s="100"/>
      <c r="K1552" s="101"/>
      <c r="L1552" s="101"/>
      <c r="M1552" s="101"/>
      <c r="N1552" s="102"/>
      <c r="O1552" s="103"/>
      <c r="P1552" s="101"/>
      <c r="Q1552" s="104"/>
      <c r="R1552" s="103"/>
      <c r="S1552" s="105"/>
      <c r="T1552" s="106"/>
      <c r="U1552" s="107"/>
      <c r="V1552" s="107"/>
    </row>
    <row r="1553" spans="2:22" s="88" customFormat="1" ht="12.75" x14ac:dyDescent="0.2">
      <c r="B1553" s="89">
        <v>1551</v>
      </c>
      <c r="C1553" s="90"/>
      <c r="D1553" s="91"/>
      <c r="E1553" s="92"/>
      <c r="F1553" s="90"/>
      <c r="G1553" s="93"/>
      <c r="H1553" s="92"/>
      <c r="I1553" s="94"/>
      <c r="J1553" s="100"/>
      <c r="K1553" s="101"/>
      <c r="L1553" s="101"/>
      <c r="M1553" s="101"/>
      <c r="N1553" s="102"/>
      <c r="O1553" s="103"/>
      <c r="P1553" s="101"/>
      <c r="Q1553" s="104"/>
      <c r="R1553" s="103"/>
      <c r="S1553" s="105"/>
      <c r="T1553" s="106"/>
      <c r="U1553" s="107"/>
      <c r="V1553" s="107"/>
    </row>
    <row r="1554" spans="2:22" s="88" customFormat="1" ht="12.75" x14ac:dyDescent="0.2">
      <c r="B1554" s="89">
        <v>1552</v>
      </c>
      <c r="C1554" s="90"/>
      <c r="D1554" s="91"/>
      <c r="E1554" s="92"/>
      <c r="F1554" s="90"/>
      <c r="G1554" s="93"/>
      <c r="H1554" s="92"/>
      <c r="I1554" s="94"/>
      <c r="J1554" s="100"/>
      <c r="K1554" s="101"/>
      <c r="L1554" s="101"/>
      <c r="M1554" s="101"/>
      <c r="N1554" s="102"/>
      <c r="O1554" s="103"/>
      <c r="P1554" s="101"/>
      <c r="Q1554" s="104"/>
      <c r="R1554" s="103"/>
      <c r="S1554" s="105"/>
      <c r="T1554" s="106"/>
      <c r="U1554" s="107"/>
      <c r="V1554" s="107"/>
    </row>
    <row r="1555" spans="2:22" s="88" customFormat="1" ht="12.75" x14ac:dyDescent="0.2">
      <c r="B1555" s="89">
        <v>1553</v>
      </c>
      <c r="C1555" s="90"/>
      <c r="D1555" s="91"/>
      <c r="E1555" s="92"/>
      <c r="F1555" s="90"/>
      <c r="G1555" s="93"/>
      <c r="H1555" s="92"/>
      <c r="I1555" s="94"/>
      <c r="J1555" s="100"/>
      <c r="K1555" s="101"/>
      <c r="L1555" s="101"/>
      <c r="M1555" s="101"/>
      <c r="N1555" s="102"/>
      <c r="O1555" s="103"/>
      <c r="P1555" s="101"/>
      <c r="Q1555" s="104"/>
      <c r="R1555" s="103"/>
      <c r="S1555" s="105"/>
      <c r="T1555" s="106"/>
      <c r="U1555" s="107"/>
      <c r="V1555" s="107"/>
    </row>
    <row r="1556" spans="2:22" s="88" customFormat="1" ht="12.75" x14ac:dyDescent="0.2">
      <c r="B1556" s="89">
        <v>1554</v>
      </c>
      <c r="C1556" s="90"/>
      <c r="D1556" s="91"/>
      <c r="E1556" s="92"/>
      <c r="F1556" s="90"/>
      <c r="G1556" s="93"/>
      <c r="H1556" s="92"/>
      <c r="I1556" s="94"/>
      <c r="J1556" s="100"/>
      <c r="K1556" s="101"/>
      <c r="L1556" s="101"/>
      <c r="M1556" s="101"/>
      <c r="N1556" s="102"/>
      <c r="O1556" s="103"/>
      <c r="P1556" s="101"/>
      <c r="Q1556" s="104"/>
      <c r="R1556" s="103"/>
      <c r="S1556" s="105"/>
      <c r="T1556" s="106"/>
      <c r="U1556" s="107"/>
      <c r="V1556" s="107"/>
    </row>
    <row r="1557" spans="2:22" s="88" customFormat="1" ht="12.75" x14ac:dyDescent="0.2">
      <c r="B1557" s="89">
        <v>1555</v>
      </c>
      <c r="C1557" s="90"/>
      <c r="D1557" s="91"/>
      <c r="E1557" s="92"/>
      <c r="F1557" s="90"/>
      <c r="G1557" s="93"/>
      <c r="H1557" s="92"/>
      <c r="I1557" s="94"/>
      <c r="J1557" s="100"/>
      <c r="K1557" s="101"/>
      <c r="L1557" s="101"/>
      <c r="M1557" s="101"/>
      <c r="N1557" s="102"/>
      <c r="O1557" s="103"/>
      <c r="P1557" s="101"/>
      <c r="Q1557" s="104"/>
      <c r="R1557" s="103"/>
      <c r="S1557" s="105"/>
      <c r="T1557" s="106"/>
      <c r="U1557" s="107"/>
      <c r="V1557" s="107"/>
    </row>
    <row r="1558" spans="2:22" s="88" customFormat="1" ht="12.75" x14ac:dyDescent="0.2">
      <c r="B1558" s="89">
        <v>1556</v>
      </c>
      <c r="C1558" s="90"/>
      <c r="D1558" s="91"/>
      <c r="E1558" s="92"/>
      <c r="F1558" s="90"/>
      <c r="G1558" s="93"/>
      <c r="H1558" s="92"/>
      <c r="I1558" s="94"/>
      <c r="J1558" s="100"/>
      <c r="K1558" s="101"/>
      <c r="L1558" s="101"/>
      <c r="M1558" s="101"/>
      <c r="N1558" s="102"/>
      <c r="O1558" s="103"/>
      <c r="P1558" s="101"/>
      <c r="Q1558" s="104"/>
      <c r="R1558" s="103"/>
      <c r="S1558" s="105"/>
      <c r="T1558" s="106"/>
      <c r="U1558" s="107"/>
      <c r="V1558" s="107"/>
    </row>
    <row r="1559" spans="2:22" s="88" customFormat="1" ht="12.75" x14ac:dyDescent="0.2">
      <c r="B1559" s="89">
        <v>1557</v>
      </c>
      <c r="C1559" s="90"/>
      <c r="D1559" s="91"/>
      <c r="E1559" s="92"/>
      <c r="F1559" s="90"/>
      <c r="G1559" s="93"/>
      <c r="H1559" s="92"/>
      <c r="I1559" s="94"/>
      <c r="J1559" s="100"/>
      <c r="K1559" s="101"/>
      <c r="L1559" s="101"/>
      <c r="M1559" s="101"/>
      <c r="N1559" s="102"/>
      <c r="O1559" s="103"/>
      <c r="P1559" s="101"/>
      <c r="Q1559" s="104"/>
      <c r="R1559" s="103"/>
      <c r="S1559" s="105"/>
      <c r="T1559" s="106"/>
      <c r="U1559" s="107"/>
      <c r="V1559" s="107"/>
    </row>
    <row r="1560" spans="2:22" s="88" customFormat="1" ht="12.75" x14ac:dyDescent="0.2">
      <c r="B1560" s="89">
        <v>1558</v>
      </c>
      <c r="C1560" s="90"/>
      <c r="D1560" s="91"/>
      <c r="E1560" s="92"/>
      <c r="F1560" s="90"/>
      <c r="G1560" s="93"/>
      <c r="H1560" s="92"/>
      <c r="I1560" s="94"/>
      <c r="J1560" s="100"/>
      <c r="K1560" s="101"/>
      <c r="L1560" s="101"/>
      <c r="M1560" s="101"/>
      <c r="N1560" s="102"/>
      <c r="O1560" s="103"/>
      <c r="P1560" s="101"/>
      <c r="Q1560" s="104"/>
      <c r="R1560" s="103"/>
      <c r="S1560" s="105"/>
      <c r="T1560" s="106"/>
      <c r="U1560" s="107"/>
      <c r="V1560" s="107"/>
    </row>
    <row r="1561" spans="2:22" s="88" customFormat="1" ht="12.75" x14ac:dyDescent="0.2">
      <c r="B1561" s="89">
        <v>1559</v>
      </c>
      <c r="C1561" s="90"/>
      <c r="D1561" s="91"/>
      <c r="E1561" s="92"/>
      <c r="F1561" s="90"/>
      <c r="G1561" s="93"/>
      <c r="H1561" s="92"/>
      <c r="I1561" s="94"/>
      <c r="J1561" s="100"/>
      <c r="K1561" s="101"/>
      <c r="L1561" s="101"/>
      <c r="M1561" s="101"/>
      <c r="N1561" s="102"/>
      <c r="O1561" s="103"/>
      <c r="P1561" s="101"/>
      <c r="Q1561" s="104"/>
      <c r="R1561" s="103"/>
      <c r="S1561" s="105"/>
      <c r="T1561" s="106"/>
      <c r="U1561" s="107"/>
      <c r="V1561" s="107"/>
    </row>
    <row r="1562" spans="2:22" s="88" customFormat="1" ht="12.75" x14ac:dyDescent="0.2">
      <c r="B1562" s="89">
        <v>1560</v>
      </c>
      <c r="C1562" s="90"/>
      <c r="D1562" s="91"/>
      <c r="E1562" s="92"/>
      <c r="F1562" s="90"/>
      <c r="G1562" s="93"/>
      <c r="H1562" s="92"/>
      <c r="I1562" s="94"/>
      <c r="J1562" s="100"/>
      <c r="K1562" s="101"/>
      <c r="L1562" s="101"/>
      <c r="M1562" s="101"/>
      <c r="N1562" s="102"/>
      <c r="O1562" s="103"/>
      <c r="P1562" s="101"/>
      <c r="Q1562" s="104"/>
      <c r="R1562" s="103"/>
      <c r="S1562" s="105"/>
      <c r="T1562" s="106"/>
      <c r="U1562" s="107"/>
      <c r="V1562" s="107"/>
    </row>
    <row r="1563" spans="2:22" s="88" customFormat="1" ht="12.75" x14ac:dyDescent="0.2">
      <c r="B1563" s="89">
        <v>1561</v>
      </c>
      <c r="C1563" s="90"/>
      <c r="D1563" s="91"/>
      <c r="E1563" s="92"/>
      <c r="F1563" s="90"/>
      <c r="G1563" s="93"/>
      <c r="H1563" s="92"/>
      <c r="I1563" s="94"/>
      <c r="J1563" s="100"/>
      <c r="K1563" s="101"/>
      <c r="L1563" s="101"/>
      <c r="M1563" s="101"/>
      <c r="N1563" s="102"/>
      <c r="O1563" s="103"/>
      <c r="P1563" s="101"/>
      <c r="Q1563" s="104"/>
      <c r="R1563" s="103"/>
      <c r="S1563" s="105"/>
      <c r="T1563" s="106"/>
      <c r="U1563" s="107"/>
      <c r="V1563" s="107"/>
    </row>
    <row r="1564" spans="2:22" s="88" customFormat="1" ht="12.75" x14ac:dyDescent="0.2">
      <c r="B1564" s="89">
        <v>1562</v>
      </c>
      <c r="C1564" s="90"/>
      <c r="D1564" s="91"/>
      <c r="E1564" s="92"/>
      <c r="F1564" s="90"/>
      <c r="G1564" s="93"/>
      <c r="H1564" s="92"/>
      <c r="I1564" s="94"/>
      <c r="J1564" s="100"/>
      <c r="K1564" s="101"/>
      <c r="L1564" s="101"/>
      <c r="M1564" s="101"/>
      <c r="N1564" s="102"/>
      <c r="O1564" s="103"/>
      <c r="P1564" s="101"/>
      <c r="Q1564" s="104"/>
      <c r="R1564" s="103"/>
      <c r="S1564" s="105"/>
      <c r="T1564" s="106"/>
      <c r="U1564" s="107"/>
      <c r="V1564" s="107"/>
    </row>
    <row r="1565" spans="2:22" s="88" customFormat="1" ht="12.75" x14ac:dyDescent="0.2">
      <c r="B1565" s="89">
        <v>1563</v>
      </c>
      <c r="C1565" s="90"/>
      <c r="D1565" s="91"/>
      <c r="E1565" s="92"/>
      <c r="F1565" s="90"/>
      <c r="G1565" s="93"/>
      <c r="H1565" s="92"/>
      <c r="I1565" s="94"/>
      <c r="J1565" s="100"/>
      <c r="K1565" s="101"/>
      <c r="L1565" s="101"/>
      <c r="M1565" s="101"/>
      <c r="N1565" s="102"/>
      <c r="O1565" s="103"/>
      <c r="P1565" s="101"/>
      <c r="Q1565" s="104"/>
      <c r="R1565" s="103"/>
      <c r="S1565" s="105"/>
      <c r="T1565" s="106"/>
      <c r="U1565" s="107"/>
      <c r="V1565" s="107"/>
    </row>
    <row r="1566" spans="2:22" s="88" customFormat="1" ht="12.75" x14ac:dyDescent="0.2">
      <c r="B1566" s="89">
        <v>1564</v>
      </c>
      <c r="C1566" s="90"/>
      <c r="D1566" s="91"/>
      <c r="E1566" s="92"/>
      <c r="F1566" s="90"/>
      <c r="G1566" s="93"/>
      <c r="H1566" s="92"/>
      <c r="I1566" s="94"/>
      <c r="J1566" s="100"/>
      <c r="K1566" s="101"/>
      <c r="L1566" s="101"/>
      <c r="M1566" s="101"/>
      <c r="N1566" s="102"/>
      <c r="O1566" s="103"/>
      <c r="P1566" s="101"/>
      <c r="Q1566" s="104"/>
      <c r="R1566" s="103"/>
      <c r="S1566" s="105"/>
      <c r="T1566" s="106"/>
      <c r="U1566" s="107"/>
      <c r="V1566" s="107"/>
    </row>
    <row r="1567" spans="2:22" s="88" customFormat="1" ht="12.75" x14ac:dyDescent="0.2">
      <c r="B1567" s="89">
        <v>1565</v>
      </c>
      <c r="C1567" s="90"/>
      <c r="D1567" s="91"/>
      <c r="E1567" s="92"/>
      <c r="F1567" s="90"/>
      <c r="G1567" s="93"/>
      <c r="H1567" s="92"/>
      <c r="I1567" s="94"/>
      <c r="J1567" s="100"/>
      <c r="K1567" s="101"/>
      <c r="L1567" s="101"/>
      <c r="M1567" s="101"/>
      <c r="N1567" s="102"/>
      <c r="O1567" s="103"/>
      <c r="P1567" s="101"/>
      <c r="Q1567" s="104"/>
      <c r="R1567" s="103"/>
      <c r="S1567" s="105"/>
      <c r="T1567" s="106"/>
      <c r="U1567" s="107"/>
      <c r="V1567" s="107"/>
    </row>
    <row r="1568" spans="2:22" s="88" customFormat="1" ht="12.75" x14ac:dyDescent="0.2">
      <c r="B1568" s="89">
        <v>1566</v>
      </c>
      <c r="C1568" s="90"/>
      <c r="D1568" s="91"/>
      <c r="E1568" s="92"/>
      <c r="F1568" s="90"/>
      <c r="G1568" s="93"/>
      <c r="H1568" s="92"/>
      <c r="I1568" s="94"/>
      <c r="J1568" s="100"/>
      <c r="K1568" s="101"/>
      <c r="L1568" s="101"/>
      <c r="M1568" s="101"/>
      <c r="N1568" s="102"/>
      <c r="O1568" s="103"/>
      <c r="P1568" s="101"/>
      <c r="Q1568" s="104"/>
      <c r="R1568" s="103"/>
      <c r="S1568" s="105"/>
      <c r="T1568" s="106"/>
      <c r="U1568" s="107"/>
      <c r="V1568" s="107"/>
    </row>
    <row r="1569" spans="2:22" s="88" customFormat="1" ht="12.75" x14ac:dyDescent="0.2">
      <c r="B1569" s="89">
        <v>1567</v>
      </c>
      <c r="C1569" s="90"/>
      <c r="D1569" s="91"/>
      <c r="E1569" s="92"/>
      <c r="F1569" s="90"/>
      <c r="G1569" s="93"/>
      <c r="H1569" s="92"/>
      <c r="I1569" s="94"/>
      <c r="J1569" s="100"/>
      <c r="K1569" s="101"/>
      <c r="L1569" s="101"/>
      <c r="M1569" s="101"/>
      <c r="N1569" s="102"/>
      <c r="O1569" s="103"/>
      <c r="P1569" s="101"/>
      <c r="Q1569" s="104"/>
      <c r="R1569" s="103"/>
      <c r="S1569" s="105"/>
      <c r="T1569" s="106"/>
      <c r="U1569" s="107"/>
      <c r="V1569" s="107"/>
    </row>
    <row r="1570" spans="2:22" s="88" customFormat="1" ht="12.75" x14ac:dyDescent="0.2">
      <c r="B1570" s="89">
        <v>1568</v>
      </c>
      <c r="C1570" s="90"/>
      <c r="D1570" s="91"/>
      <c r="E1570" s="92"/>
      <c r="F1570" s="90"/>
      <c r="G1570" s="93"/>
      <c r="H1570" s="92"/>
      <c r="I1570" s="94"/>
      <c r="J1570" s="100"/>
      <c r="K1570" s="101"/>
      <c r="L1570" s="101"/>
      <c r="M1570" s="101"/>
      <c r="N1570" s="102"/>
      <c r="O1570" s="103"/>
      <c r="P1570" s="101"/>
      <c r="Q1570" s="104"/>
      <c r="R1570" s="103"/>
      <c r="S1570" s="105"/>
      <c r="T1570" s="106"/>
      <c r="U1570" s="107"/>
      <c r="V1570" s="107"/>
    </row>
    <row r="1571" spans="2:22" s="88" customFormat="1" ht="12.75" x14ac:dyDescent="0.2">
      <c r="B1571" s="89">
        <v>1569</v>
      </c>
      <c r="C1571" s="90"/>
      <c r="D1571" s="91"/>
      <c r="E1571" s="92"/>
      <c r="F1571" s="90"/>
      <c r="G1571" s="93"/>
      <c r="H1571" s="92"/>
      <c r="I1571" s="94"/>
      <c r="J1571" s="100"/>
      <c r="K1571" s="101"/>
      <c r="L1571" s="101"/>
      <c r="M1571" s="101"/>
      <c r="N1571" s="102"/>
      <c r="O1571" s="103"/>
      <c r="P1571" s="101"/>
      <c r="Q1571" s="104"/>
      <c r="R1571" s="103"/>
      <c r="S1571" s="105"/>
      <c r="T1571" s="106"/>
      <c r="U1571" s="107"/>
      <c r="V1571" s="107"/>
    </row>
    <row r="1572" spans="2:22" s="88" customFormat="1" ht="12.75" x14ac:dyDescent="0.2">
      <c r="B1572" s="89">
        <v>1570</v>
      </c>
      <c r="C1572" s="90"/>
      <c r="D1572" s="91"/>
      <c r="E1572" s="92"/>
      <c r="F1572" s="90"/>
      <c r="G1572" s="93"/>
      <c r="H1572" s="92"/>
      <c r="I1572" s="94"/>
      <c r="J1572" s="100"/>
      <c r="K1572" s="101"/>
      <c r="L1572" s="101"/>
      <c r="M1572" s="101"/>
      <c r="N1572" s="102"/>
      <c r="O1572" s="103"/>
      <c r="P1572" s="101"/>
      <c r="Q1572" s="104"/>
      <c r="R1572" s="103"/>
      <c r="S1572" s="105"/>
      <c r="T1572" s="106"/>
      <c r="U1572" s="107"/>
      <c r="V1572" s="107"/>
    </row>
    <row r="1573" spans="2:22" s="88" customFormat="1" ht="12.75" x14ac:dyDescent="0.2">
      <c r="B1573" s="89">
        <v>1571</v>
      </c>
      <c r="C1573" s="90"/>
      <c r="D1573" s="91"/>
      <c r="E1573" s="92"/>
      <c r="F1573" s="90"/>
      <c r="G1573" s="93"/>
      <c r="H1573" s="92"/>
      <c r="I1573" s="94"/>
      <c r="J1573" s="100"/>
      <c r="K1573" s="101"/>
      <c r="L1573" s="101"/>
      <c r="M1573" s="101"/>
      <c r="N1573" s="102"/>
      <c r="O1573" s="103"/>
      <c r="P1573" s="101"/>
      <c r="Q1573" s="104"/>
      <c r="R1573" s="103"/>
      <c r="S1573" s="105"/>
      <c r="T1573" s="106"/>
      <c r="U1573" s="107"/>
      <c r="V1573" s="107"/>
    </row>
    <row r="1574" spans="2:22" s="88" customFormat="1" ht="12.75" x14ac:dyDescent="0.2">
      <c r="B1574" s="89">
        <v>1572</v>
      </c>
      <c r="C1574" s="90"/>
      <c r="D1574" s="91"/>
      <c r="E1574" s="92"/>
      <c r="F1574" s="90"/>
      <c r="G1574" s="93"/>
      <c r="H1574" s="92"/>
      <c r="I1574" s="94"/>
      <c r="J1574" s="100"/>
      <c r="K1574" s="101"/>
      <c r="L1574" s="101"/>
      <c r="M1574" s="101"/>
      <c r="N1574" s="102"/>
      <c r="O1574" s="103"/>
      <c r="P1574" s="101"/>
      <c r="Q1574" s="104"/>
      <c r="R1574" s="103"/>
      <c r="S1574" s="105"/>
      <c r="T1574" s="106"/>
      <c r="U1574" s="107"/>
      <c r="V1574" s="107"/>
    </row>
    <row r="1575" spans="2:22" s="88" customFormat="1" ht="12.75" x14ac:dyDescent="0.2">
      <c r="B1575" s="89">
        <v>1573</v>
      </c>
      <c r="C1575" s="90"/>
      <c r="D1575" s="91"/>
      <c r="E1575" s="92"/>
      <c r="F1575" s="90"/>
      <c r="G1575" s="93"/>
      <c r="H1575" s="92"/>
      <c r="I1575" s="94"/>
      <c r="J1575" s="100"/>
      <c r="K1575" s="101"/>
      <c r="L1575" s="101"/>
      <c r="M1575" s="101"/>
      <c r="N1575" s="102"/>
      <c r="O1575" s="103"/>
      <c r="P1575" s="101"/>
      <c r="Q1575" s="104"/>
      <c r="R1575" s="103"/>
      <c r="S1575" s="105"/>
      <c r="T1575" s="106"/>
      <c r="U1575" s="107"/>
      <c r="V1575" s="107"/>
    </row>
    <row r="1576" spans="2:22" s="88" customFormat="1" ht="12.75" x14ac:dyDescent="0.2">
      <c r="B1576" s="89">
        <v>1574</v>
      </c>
      <c r="C1576" s="90"/>
      <c r="D1576" s="91"/>
      <c r="E1576" s="92"/>
      <c r="F1576" s="90"/>
      <c r="G1576" s="93"/>
      <c r="H1576" s="92"/>
      <c r="I1576" s="94"/>
      <c r="J1576" s="100"/>
      <c r="K1576" s="101"/>
      <c r="L1576" s="101"/>
      <c r="M1576" s="101"/>
      <c r="N1576" s="102"/>
      <c r="O1576" s="103"/>
      <c r="P1576" s="101"/>
      <c r="Q1576" s="104"/>
      <c r="R1576" s="103"/>
      <c r="S1576" s="105"/>
      <c r="T1576" s="106"/>
      <c r="U1576" s="107"/>
      <c r="V1576" s="107"/>
    </row>
    <row r="1577" spans="2:22" s="88" customFormat="1" ht="12.75" x14ac:dyDescent="0.2">
      <c r="B1577" s="89">
        <v>1575</v>
      </c>
      <c r="C1577" s="90"/>
      <c r="D1577" s="91"/>
      <c r="E1577" s="92"/>
      <c r="F1577" s="90"/>
      <c r="G1577" s="93"/>
      <c r="H1577" s="92"/>
      <c r="I1577" s="94"/>
      <c r="J1577" s="100"/>
      <c r="K1577" s="101"/>
      <c r="L1577" s="101"/>
      <c r="M1577" s="101"/>
      <c r="N1577" s="102"/>
      <c r="O1577" s="103"/>
      <c r="P1577" s="101"/>
      <c r="Q1577" s="104"/>
      <c r="R1577" s="103"/>
      <c r="S1577" s="105"/>
      <c r="T1577" s="106"/>
      <c r="U1577" s="107"/>
      <c r="V1577" s="107"/>
    </row>
    <row r="1578" spans="2:22" s="88" customFormat="1" ht="12.75" x14ac:dyDescent="0.2">
      <c r="B1578" s="89">
        <v>1576</v>
      </c>
      <c r="C1578" s="90"/>
      <c r="D1578" s="91"/>
      <c r="E1578" s="92"/>
      <c r="F1578" s="90"/>
      <c r="G1578" s="93"/>
      <c r="H1578" s="92"/>
      <c r="I1578" s="94"/>
      <c r="J1578" s="100"/>
      <c r="K1578" s="101"/>
      <c r="L1578" s="101"/>
      <c r="M1578" s="101"/>
      <c r="N1578" s="102"/>
      <c r="O1578" s="103"/>
      <c r="P1578" s="101"/>
      <c r="Q1578" s="104"/>
      <c r="R1578" s="103"/>
      <c r="S1578" s="105"/>
      <c r="T1578" s="106"/>
      <c r="U1578" s="107"/>
      <c r="V1578" s="107"/>
    </row>
    <row r="1579" spans="2:22" s="88" customFormat="1" ht="12.75" x14ac:dyDescent="0.2">
      <c r="B1579" s="89">
        <v>1577</v>
      </c>
      <c r="C1579" s="90"/>
      <c r="D1579" s="91"/>
      <c r="E1579" s="92"/>
      <c r="F1579" s="90"/>
      <c r="G1579" s="93"/>
      <c r="H1579" s="92"/>
      <c r="I1579" s="94"/>
      <c r="J1579" s="100"/>
      <c r="K1579" s="101"/>
      <c r="L1579" s="101"/>
      <c r="M1579" s="101"/>
      <c r="N1579" s="102"/>
      <c r="O1579" s="103"/>
      <c r="P1579" s="101"/>
      <c r="Q1579" s="104"/>
      <c r="R1579" s="103"/>
      <c r="S1579" s="105"/>
      <c r="T1579" s="106"/>
      <c r="U1579" s="107"/>
      <c r="V1579" s="107"/>
    </row>
    <row r="1580" spans="2:22" s="88" customFormat="1" ht="12.75" x14ac:dyDescent="0.2">
      <c r="B1580" s="89">
        <v>1578</v>
      </c>
      <c r="C1580" s="90"/>
      <c r="D1580" s="91"/>
      <c r="E1580" s="92"/>
      <c r="F1580" s="90"/>
      <c r="G1580" s="93"/>
      <c r="H1580" s="92"/>
      <c r="I1580" s="94"/>
      <c r="J1580" s="100"/>
      <c r="K1580" s="101"/>
      <c r="L1580" s="101"/>
      <c r="M1580" s="101"/>
      <c r="N1580" s="102"/>
      <c r="O1580" s="103"/>
      <c r="P1580" s="101"/>
      <c r="Q1580" s="104"/>
      <c r="R1580" s="103"/>
      <c r="S1580" s="105"/>
      <c r="T1580" s="106"/>
      <c r="U1580" s="107"/>
      <c r="V1580" s="107"/>
    </row>
    <row r="1581" spans="2:22" s="88" customFormat="1" ht="12.75" x14ac:dyDescent="0.2">
      <c r="B1581" s="89">
        <v>1579</v>
      </c>
      <c r="C1581" s="90"/>
      <c r="D1581" s="91"/>
      <c r="E1581" s="92"/>
      <c r="F1581" s="90"/>
      <c r="G1581" s="93"/>
      <c r="H1581" s="92"/>
      <c r="I1581" s="94"/>
      <c r="J1581" s="100"/>
      <c r="K1581" s="101"/>
      <c r="L1581" s="101"/>
      <c r="M1581" s="101"/>
      <c r="N1581" s="102"/>
      <c r="O1581" s="103"/>
      <c r="P1581" s="101"/>
      <c r="Q1581" s="104"/>
      <c r="R1581" s="103"/>
      <c r="S1581" s="105"/>
      <c r="T1581" s="106"/>
      <c r="U1581" s="107"/>
      <c r="V1581" s="107"/>
    </row>
    <row r="1582" spans="2:22" s="88" customFormat="1" ht="12.75" x14ac:dyDescent="0.2">
      <c r="B1582" s="89">
        <v>1580</v>
      </c>
      <c r="C1582" s="90"/>
      <c r="D1582" s="91"/>
      <c r="E1582" s="92"/>
      <c r="F1582" s="90"/>
      <c r="G1582" s="93"/>
      <c r="H1582" s="92"/>
      <c r="I1582" s="94"/>
      <c r="J1582" s="100"/>
      <c r="K1582" s="101"/>
      <c r="L1582" s="101"/>
      <c r="M1582" s="101"/>
      <c r="N1582" s="102"/>
      <c r="O1582" s="103"/>
      <c r="P1582" s="101"/>
      <c r="Q1582" s="104"/>
      <c r="R1582" s="103"/>
      <c r="S1582" s="105"/>
      <c r="T1582" s="106"/>
      <c r="U1582" s="107"/>
      <c r="V1582" s="107"/>
    </row>
    <row r="1583" spans="2:22" s="88" customFormat="1" ht="12.75" x14ac:dyDescent="0.2">
      <c r="B1583" s="89">
        <v>1581</v>
      </c>
      <c r="C1583" s="90"/>
      <c r="D1583" s="91"/>
      <c r="E1583" s="92"/>
      <c r="F1583" s="90"/>
      <c r="G1583" s="93"/>
      <c r="H1583" s="92"/>
      <c r="I1583" s="94"/>
      <c r="J1583" s="100"/>
      <c r="K1583" s="101"/>
      <c r="L1583" s="101"/>
      <c r="M1583" s="101"/>
      <c r="N1583" s="102"/>
      <c r="O1583" s="103"/>
      <c r="P1583" s="101"/>
      <c r="Q1583" s="104"/>
      <c r="R1583" s="103"/>
      <c r="S1583" s="105"/>
      <c r="T1583" s="106"/>
      <c r="U1583" s="107"/>
      <c r="V1583" s="107"/>
    </row>
    <row r="1584" spans="2:22" s="88" customFormat="1" ht="12.75" x14ac:dyDescent="0.2">
      <c r="B1584" s="89">
        <v>1582</v>
      </c>
      <c r="C1584" s="90"/>
      <c r="D1584" s="91"/>
      <c r="E1584" s="92"/>
      <c r="F1584" s="90"/>
      <c r="G1584" s="93"/>
      <c r="H1584" s="92"/>
      <c r="I1584" s="94"/>
      <c r="J1584" s="100"/>
      <c r="K1584" s="101"/>
      <c r="L1584" s="101"/>
      <c r="M1584" s="101"/>
      <c r="N1584" s="102"/>
      <c r="O1584" s="103"/>
      <c r="P1584" s="101"/>
      <c r="Q1584" s="104"/>
      <c r="R1584" s="103"/>
      <c r="S1584" s="105"/>
      <c r="T1584" s="106"/>
      <c r="U1584" s="107"/>
      <c r="V1584" s="107"/>
    </row>
    <row r="1585" spans="2:22" s="88" customFormat="1" ht="12.75" x14ac:dyDescent="0.2">
      <c r="B1585" s="89">
        <v>1583</v>
      </c>
      <c r="C1585" s="90"/>
      <c r="D1585" s="91"/>
      <c r="E1585" s="92"/>
      <c r="F1585" s="90"/>
      <c r="G1585" s="93"/>
      <c r="H1585" s="92"/>
      <c r="I1585" s="94"/>
      <c r="J1585" s="100"/>
      <c r="K1585" s="101"/>
      <c r="L1585" s="101"/>
      <c r="M1585" s="101"/>
      <c r="N1585" s="102"/>
      <c r="O1585" s="103"/>
      <c r="P1585" s="101"/>
      <c r="Q1585" s="104"/>
      <c r="R1585" s="103"/>
      <c r="S1585" s="105"/>
      <c r="T1585" s="106"/>
      <c r="U1585" s="107"/>
      <c r="V1585" s="107"/>
    </row>
    <row r="1586" spans="2:22" s="88" customFormat="1" ht="12.75" x14ac:dyDescent="0.2">
      <c r="B1586" s="89">
        <v>1584</v>
      </c>
      <c r="C1586" s="90"/>
      <c r="D1586" s="91"/>
      <c r="E1586" s="92"/>
      <c r="F1586" s="90"/>
      <c r="G1586" s="93"/>
      <c r="H1586" s="92"/>
      <c r="I1586" s="94"/>
      <c r="J1586" s="100"/>
      <c r="K1586" s="101"/>
      <c r="L1586" s="101"/>
      <c r="M1586" s="101"/>
      <c r="N1586" s="102"/>
      <c r="O1586" s="103"/>
      <c r="P1586" s="101"/>
      <c r="Q1586" s="104"/>
      <c r="R1586" s="103"/>
      <c r="S1586" s="105"/>
      <c r="T1586" s="106"/>
      <c r="U1586" s="107"/>
      <c r="V1586" s="107"/>
    </row>
    <row r="1587" spans="2:22" s="88" customFormat="1" ht="12.75" x14ac:dyDescent="0.2">
      <c r="B1587" s="89">
        <v>1585</v>
      </c>
      <c r="C1587" s="90"/>
      <c r="D1587" s="91"/>
      <c r="E1587" s="92"/>
      <c r="F1587" s="90"/>
      <c r="G1587" s="93"/>
      <c r="H1587" s="92"/>
      <c r="I1587" s="94"/>
      <c r="J1587" s="100"/>
      <c r="K1587" s="101"/>
      <c r="L1587" s="101"/>
      <c r="M1587" s="101"/>
      <c r="N1587" s="102"/>
      <c r="O1587" s="103"/>
      <c r="P1587" s="101"/>
      <c r="Q1587" s="104"/>
      <c r="R1587" s="103"/>
      <c r="S1587" s="105"/>
      <c r="T1587" s="106"/>
      <c r="U1587" s="107"/>
      <c r="V1587" s="107"/>
    </row>
    <row r="1588" spans="2:22" s="88" customFormat="1" ht="12.75" x14ac:dyDescent="0.2">
      <c r="B1588" s="89">
        <v>1586</v>
      </c>
      <c r="C1588" s="90"/>
      <c r="D1588" s="91"/>
      <c r="E1588" s="92"/>
      <c r="F1588" s="90"/>
      <c r="G1588" s="93"/>
      <c r="H1588" s="92"/>
      <c r="I1588" s="94"/>
      <c r="J1588" s="100"/>
      <c r="K1588" s="101"/>
      <c r="L1588" s="101"/>
      <c r="M1588" s="101"/>
      <c r="N1588" s="102"/>
      <c r="O1588" s="103"/>
      <c r="P1588" s="101"/>
      <c r="Q1588" s="104"/>
      <c r="R1588" s="103"/>
      <c r="S1588" s="105"/>
      <c r="T1588" s="106"/>
      <c r="U1588" s="107"/>
      <c r="V1588" s="107"/>
    </row>
    <row r="1589" spans="2:22" s="88" customFormat="1" ht="12.75" x14ac:dyDescent="0.2">
      <c r="B1589" s="89">
        <v>1587</v>
      </c>
      <c r="C1589" s="90"/>
      <c r="D1589" s="91"/>
      <c r="E1589" s="92"/>
      <c r="F1589" s="90"/>
      <c r="G1589" s="93"/>
      <c r="H1589" s="92"/>
      <c r="I1589" s="94"/>
      <c r="J1589" s="100"/>
      <c r="K1589" s="101"/>
      <c r="L1589" s="101"/>
      <c r="M1589" s="101"/>
      <c r="N1589" s="102"/>
      <c r="O1589" s="103"/>
      <c r="P1589" s="101"/>
      <c r="Q1589" s="104"/>
      <c r="R1589" s="103"/>
      <c r="S1589" s="105"/>
      <c r="T1589" s="106"/>
      <c r="U1589" s="107"/>
      <c r="V1589" s="107"/>
    </row>
    <row r="1590" spans="2:22" s="88" customFormat="1" ht="12.75" x14ac:dyDescent="0.2">
      <c r="B1590" s="89">
        <v>1588</v>
      </c>
      <c r="C1590" s="90"/>
      <c r="D1590" s="91"/>
      <c r="E1590" s="92"/>
      <c r="F1590" s="90"/>
      <c r="G1590" s="93"/>
      <c r="H1590" s="92"/>
      <c r="I1590" s="94"/>
      <c r="J1590" s="100"/>
      <c r="K1590" s="101"/>
      <c r="L1590" s="101"/>
      <c r="M1590" s="101"/>
      <c r="N1590" s="102"/>
      <c r="O1590" s="103"/>
      <c r="P1590" s="101"/>
      <c r="Q1590" s="104"/>
      <c r="R1590" s="103"/>
      <c r="S1590" s="105"/>
      <c r="T1590" s="106"/>
      <c r="U1590" s="107"/>
      <c r="V1590" s="107"/>
    </row>
    <row r="1591" spans="2:22" s="88" customFormat="1" ht="12.75" x14ac:dyDescent="0.2">
      <c r="B1591" s="89">
        <v>1589</v>
      </c>
      <c r="C1591" s="90"/>
      <c r="D1591" s="91"/>
      <c r="E1591" s="92"/>
      <c r="F1591" s="90"/>
      <c r="G1591" s="93"/>
      <c r="H1591" s="92"/>
      <c r="I1591" s="94"/>
      <c r="J1591" s="100"/>
      <c r="K1591" s="101"/>
      <c r="L1591" s="101"/>
      <c r="M1591" s="101"/>
      <c r="N1591" s="102"/>
      <c r="O1591" s="103"/>
      <c r="P1591" s="101"/>
      <c r="Q1591" s="104"/>
      <c r="R1591" s="103"/>
      <c r="S1591" s="105"/>
      <c r="T1591" s="106"/>
      <c r="U1591" s="107"/>
      <c r="V1591" s="107"/>
    </row>
    <row r="1592" spans="2:22" s="88" customFormat="1" ht="12.75" x14ac:dyDescent="0.2">
      <c r="B1592" s="89">
        <v>1590</v>
      </c>
      <c r="C1592" s="90"/>
      <c r="D1592" s="91"/>
      <c r="E1592" s="92"/>
      <c r="F1592" s="90"/>
      <c r="G1592" s="93"/>
      <c r="H1592" s="92"/>
      <c r="I1592" s="94"/>
      <c r="J1592" s="100"/>
      <c r="K1592" s="101"/>
      <c r="L1592" s="101"/>
      <c r="M1592" s="101"/>
      <c r="N1592" s="102"/>
      <c r="O1592" s="103"/>
      <c r="P1592" s="101"/>
      <c r="Q1592" s="104"/>
      <c r="R1592" s="103"/>
      <c r="S1592" s="105"/>
      <c r="T1592" s="106"/>
      <c r="U1592" s="107"/>
      <c r="V1592" s="107"/>
    </row>
    <row r="1593" spans="2:22" s="88" customFormat="1" ht="12.75" x14ac:dyDescent="0.2">
      <c r="B1593" s="89">
        <v>1591</v>
      </c>
      <c r="C1593" s="90"/>
      <c r="D1593" s="91"/>
      <c r="E1593" s="92"/>
      <c r="F1593" s="90"/>
      <c r="G1593" s="93"/>
      <c r="H1593" s="92"/>
      <c r="I1593" s="94"/>
      <c r="J1593" s="100"/>
      <c r="K1593" s="101"/>
      <c r="L1593" s="101"/>
      <c r="M1593" s="101"/>
      <c r="N1593" s="102"/>
      <c r="O1593" s="103"/>
      <c r="P1593" s="101"/>
      <c r="Q1593" s="104"/>
      <c r="R1593" s="103"/>
      <c r="S1593" s="105"/>
      <c r="T1593" s="106"/>
      <c r="U1593" s="107"/>
      <c r="V1593" s="107"/>
    </row>
    <row r="1594" spans="2:22" s="88" customFormat="1" ht="12.75" x14ac:dyDescent="0.2">
      <c r="B1594" s="89">
        <v>1592</v>
      </c>
      <c r="C1594" s="90"/>
      <c r="D1594" s="91"/>
      <c r="E1594" s="92"/>
      <c r="F1594" s="90"/>
      <c r="G1594" s="93"/>
      <c r="H1594" s="92"/>
      <c r="I1594" s="94"/>
      <c r="J1594" s="100"/>
      <c r="K1594" s="101"/>
      <c r="L1594" s="101"/>
      <c r="M1594" s="101"/>
      <c r="N1594" s="102"/>
      <c r="O1594" s="103"/>
      <c r="P1594" s="101"/>
      <c r="Q1594" s="104"/>
      <c r="R1594" s="103"/>
      <c r="S1594" s="105"/>
      <c r="T1594" s="106"/>
      <c r="U1594" s="107"/>
      <c r="V1594" s="107"/>
    </row>
    <row r="1595" spans="2:22" s="88" customFormat="1" ht="12.75" x14ac:dyDescent="0.2">
      <c r="B1595" s="89">
        <v>1593</v>
      </c>
      <c r="C1595" s="90"/>
      <c r="D1595" s="91"/>
      <c r="E1595" s="92"/>
      <c r="F1595" s="90"/>
      <c r="G1595" s="93"/>
      <c r="H1595" s="92"/>
      <c r="I1595" s="94"/>
      <c r="J1595" s="100"/>
      <c r="K1595" s="101"/>
      <c r="L1595" s="101"/>
      <c r="M1595" s="101"/>
      <c r="N1595" s="102"/>
      <c r="O1595" s="103"/>
      <c r="P1595" s="101"/>
      <c r="Q1595" s="104"/>
      <c r="R1595" s="103"/>
      <c r="S1595" s="105"/>
      <c r="T1595" s="106"/>
      <c r="U1595" s="107"/>
      <c r="V1595" s="107"/>
    </row>
    <row r="1596" spans="2:22" s="88" customFormat="1" ht="12.75" x14ac:dyDescent="0.2">
      <c r="B1596" s="89">
        <v>1594</v>
      </c>
      <c r="C1596" s="90"/>
      <c r="D1596" s="91"/>
      <c r="E1596" s="92"/>
      <c r="F1596" s="90"/>
      <c r="G1596" s="93"/>
      <c r="H1596" s="92"/>
      <c r="I1596" s="94"/>
      <c r="J1596" s="100"/>
      <c r="K1596" s="101"/>
      <c r="L1596" s="101"/>
      <c r="M1596" s="101"/>
      <c r="N1596" s="102"/>
      <c r="O1596" s="103"/>
      <c r="P1596" s="101"/>
      <c r="Q1596" s="104"/>
      <c r="R1596" s="103"/>
      <c r="S1596" s="105"/>
      <c r="T1596" s="106"/>
      <c r="U1596" s="107"/>
      <c r="V1596" s="107"/>
    </row>
    <row r="1597" spans="2:22" s="88" customFormat="1" ht="12.75" x14ac:dyDescent="0.2">
      <c r="B1597" s="89">
        <v>1595</v>
      </c>
      <c r="C1597" s="90"/>
      <c r="D1597" s="91"/>
      <c r="E1597" s="92"/>
      <c r="F1597" s="90"/>
      <c r="G1597" s="93"/>
      <c r="H1597" s="92"/>
      <c r="I1597" s="94"/>
      <c r="J1597" s="100"/>
      <c r="K1597" s="101"/>
      <c r="L1597" s="101"/>
      <c r="M1597" s="101"/>
      <c r="N1597" s="102"/>
      <c r="O1597" s="103"/>
      <c r="P1597" s="101"/>
      <c r="Q1597" s="104"/>
      <c r="R1597" s="103"/>
      <c r="S1597" s="105"/>
      <c r="T1597" s="106"/>
      <c r="U1597" s="107"/>
      <c r="V1597" s="107"/>
    </row>
    <row r="1598" spans="2:22" s="88" customFormat="1" ht="12.75" x14ac:dyDescent="0.2">
      <c r="B1598" s="89">
        <v>1596</v>
      </c>
      <c r="C1598" s="90"/>
      <c r="D1598" s="91"/>
      <c r="E1598" s="92"/>
      <c r="F1598" s="90"/>
      <c r="G1598" s="93"/>
      <c r="H1598" s="92"/>
      <c r="I1598" s="94"/>
      <c r="J1598" s="100"/>
      <c r="K1598" s="101"/>
      <c r="L1598" s="101"/>
      <c r="M1598" s="101"/>
      <c r="N1598" s="102"/>
      <c r="O1598" s="103"/>
      <c r="P1598" s="101"/>
      <c r="Q1598" s="104"/>
      <c r="R1598" s="103"/>
      <c r="S1598" s="105"/>
      <c r="T1598" s="106"/>
      <c r="U1598" s="107"/>
      <c r="V1598" s="107"/>
    </row>
    <row r="1599" spans="2:22" s="88" customFormat="1" ht="12.75" x14ac:dyDescent="0.2">
      <c r="B1599" s="89">
        <v>1597</v>
      </c>
      <c r="C1599" s="90"/>
      <c r="D1599" s="91"/>
      <c r="E1599" s="92"/>
      <c r="F1599" s="90"/>
      <c r="G1599" s="93"/>
      <c r="H1599" s="92"/>
      <c r="I1599" s="94"/>
      <c r="J1599" s="100"/>
      <c r="K1599" s="101"/>
      <c r="L1599" s="101"/>
      <c r="M1599" s="101"/>
      <c r="N1599" s="102"/>
      <c r="O1599" s="103"/>
      <c r="P1599" s="101"/>
      <c r="Q1599" s="104"/>
      <c r="R1599" s="103"/>
      <c r="S1599" s="105"/>
      <c r="T1599" s="106"/>
      <c r="U1599" s="107"/>
      <c r="V1599" s="107"/>
    </row>
    <row r="1600" spans="2:22" s="88" customFormat="1" ht="12.75" x14ac:dyDescent="0.2">
      <c r="B1600" s="89">
        <v>1598</v>
      </c>
      <c r="C1600" s="90"/>
      <c r="D1600" s="91"/>
      <c r="E1600" s="92"/>
      <c r="F1600" s="90"/>
      <c r="G1600" s="93"/>
      <c r="H1600" s="92"/>
      <c r="I1600" s="94"/>
      <c r="J1600" s="100"/>
      <c r="K1600" s="101"/>
      <c r="L1600" s="101"/>
      <c r="M1600" s="101"/>
      <c r="N1600" s="102"/>
      <c r="O1600" s="103"/>
      <c r="P1600" s="101"/>
      <c r="Q1600" s="104"/>
      <c r="R1600" s="103"/>
      <c r="S1600" s="105"/>
      <c r="T1600" s="106"/>
      <c r="U1600" s="107"/>
      <c r="V1600" s="107"/>
    </row>
    <row r="1601" spans="2:22" s="88" customFormat="1" ht="12.75" x14ac:dyDescent="0.2">
      <c r="B1601" s="89">
        <v>1599</v>
      </c>
      <c r="C1601" s="90"/>
      <c r="D1601" s="91"/>
      <c r="E1601" s="92"/>
      <c r="F1601" s="90"/>
      <c r="G1601" s="93"/>
      <c r="H1601" s="92"/>
      <c r="I1601" s="94"/>
      <c r="J1601" s="100"/>
      <c r="K1601" s="101"/>
      <c r="L1601" s="101"/>
      <c r="M1601" s="101"/>
      <c r="N1601" s="102"/>
      <c r="O1601" s="103"/>
      <c r="P1601" s="101"/>
      <c r="Q1601" s="104"/>
      <c r="R1601" s="103"/>
      <c r="S1601" s="105"/>
      <c r="T1601" s="106"/>
      <c r="U1601" s="107"/>
      <c r="V1601" s="107"/>
    </row>
    <row r="1602" spans="2:22" s="88" customFormat="1" ht="12.75" x14ac:dyDescent="0.2">
      <c r="B1602" s="89">
        <v>1600</v>
      </c>
      <c r="C1602" s="90"/>
      <c r="D1602" s="91"/>
      <c r="E1602" s="92"/>
      <c r="F1602" s="90"/>
      <c r="G1602" s="93"/>
      <c r="H1602" s="92"/>
      <c r="I1602" s="94"/>
      <c r="J1602" s="100"/>
      <c r="K1602" s="101"/>
      <c r="L1602" s="101"/>
      <c r="M1602" s="101"/>
      <c r="N1602" s="102"/>
      <c r="O1602" s="103"/>
      <c r="P1602" s="101"/>
      <c r="Q1602" s="104"/>
      <c r="R1602" s="103"/>
      <c r="S1602" s="105"/>
      <c r="T1602" s="106"/>
      <c r="U1602" s="107"/>
      <c r="V1602" s="107"/>
    </row>
    <row r="1603" spans="2:22" s="88" customFormat="1" ht="12.75" x14ac:dyDescent="0.2">
      <c r="B1603" s="89">
        <v>1601</v>
      </c>
      <c r="C1603" s="90"/>
      <c r="D1603" s="91"/>
      <c r="E1603" s="92"/>
      <c r="F1603" s="90"/>
      <c r="G1603" s="93"/>
      <c r="H1603" s="92"/>
      <c r="I1603" s="94"/>
      <c r="J1603" s="100"/>
      <c r="K1603" s="101"/>
      <c r="L1603" s="101"/>
      <c r="M1603" s="101"/>
      <c r="N1603" s="102"/>
      <c r="O1603" s="103"/>
      <c r="P1603" s="101"/>
      <c r="Q1603" s="104"/>
      <c r="R1603" s="103"/>
      <c r="S1603" s="105"/>
      <c r="T1603" s="106"/>
      <c r="U1603" s="107"/>
      <c r="V1603" s="107"/>
    </row>
    <row r="1604" spans="2:22" s="88" customFormat="1" ht="12.75" x14ac:dyDescent="0.2">
      <c r="B1604" s="89">
        <v>1602</v>
      </c>
      <c r="C1604" s="90"/>
      <c r="D1604" s="91"/>
      <c r="E1604" s="92"/>
      <c r="F1604" s="90"/>
      <c r="G1604" s="93"/>
      <c r="H1604" s="92"/>
      <c r="I1604" s="94"/>
      <c r="J1604" s="100"/>
      <c r="K1604" s="101"/>
      <c r="L1604" s="101"/>
      <c r="M1604" s="101"/>
      <c r="N1604" s="102"/>
      <c r="O1604" s="103"/>
      <c r="P1604" s="101"/>
      <c r="Q1604" s="104"/>
      <c r="R1604" s="103"/>
      <c r="S1604" s="105"/>
      <c r="T1604" s="106"/>
      <c r="U1604" s="107"/>
      <c r="V1604" s="107"/>
    </row>
    <row r="1605" spans="2:22" s="88" customFormat="1" ht="12.75" x14ac:dyDescent="0.2">
      <c r="B1605" s="89">
        <v>1603</v>
      </c>
      <c r="C1605" s="90"/>
      <c r="D1605" s="91"/>
      <c r="E1605" s="92"/>
      <c r="F1605" s="90"/>
      <c r="G1605" s="93"/>
      <c r="H1605" s="92"/>
      <c r="I1605" s="94"/>
      <c r="J1605" s="100"/>
      <c r="K1605" s="101"/>
      <c r="L1605" s="101"/>
      <c r="M1605" s="101"/>
      <c r="N1605" s="102"/>
      <c r="O1605" s="103"/>
      <c r="P1605" s="101"/>
      <c r="Q1605" s="104"/>
      <c r="R1605" s="103"/>
      <c r="S1605" s="105"/>
      <c r="T1605" s="106"/>
      <c r="U1605" s="107"/>
      <c r="V1605" s="107"/>
    </row>
    <row r="1606" spans="2:22" s="88" customFormat="1" ht="12.75" x14ac:dyDescent="0.2">
      <c r="B1606" s="89">
        <v>1604</v>
      </c>
      <c r="C1606" s="90"/>
      <c r="D1606" s="91"/>
      <c r="E1606" s="92"/>
      <c r="F1606" s="90"/>
      <c r="G1606" s="93"/>
      <c r="H1606" s="92"/>
      <c r="I1606" s="94"/>
      <c r="J1606" s="100"/>
      <c r="K1606" s="101"/>
      <c r="L1606" s="101"/>
      <c r="M1606" s="101"/>
      <c r="N1606" s="102"/>
      <c r="O1606" s="103"/>
      <c r="P1606" s="101"/>
      <c r="Q1606" s="104"/>
      <c r="R1606" s="103"/>
      <c r="S1606" s="105"/>
      <c r="T1606" s="106"/>
      <c r="U1606" s="107"/>
      <c r="V1606" s="107"/>
    </row>
    <row r="1607" spans="2:22" s="88" customFormat="1" ht="12.75" x14ac:dyDescent="0.2">
      <c r="B1607" s="89">
        <v>1605</v>
      </c>
      <c r="C1607" s="90"/>
      <c r="D1607" s="91"/>
      <c r="E1607" s="92"/>
      <c r="F1607" s="90"/>
      <c r="G1607" s="93"/>
      <c r="H1607" s="92"/>
      <c r="I1607" s="94"/>
      <c r="J1607" s="100"/>
      <c r="K1607" s="101"/>
      <c r="L1607" s="101"/>
      <c r="M1607" s="101"/>
      <c r="N1607" s="102"/>
      <c r="O1607" s="103"/>
      <c r="P1607" s="101"/>
      <c r="Q1607" s="104"/>
      <c r="R1607" s="103"/>
      <c r="S1607" s="105"/>
      <c r="T1607" s="106"/>
      <c r="U1607" s="107"/>
      <c r="V1607" s="107"/>
    </row>
    <row r="1608" spans="2:22" s="88" customFormat="1" ht="12.75" x14ac:dyDescent="0.2">
      <c r="B1608" s="89">
        <v>1606</v>
      </c>
      <c r="C1608" s="90"/>
      <c r="D1608" s="91"/>
      <c r="E1608" s="92"/>
      <c r="F1608" s="90"/>
      <c r="G1608" s="93"/>
      <c r="H1608" s="92"/>
      <c r="I1608" s="94"/>
      <c r="J1608" s="100"/>
      <c r="K1608" s="101"/>
      <c r="L1608" s="101"/>
      <c r="M1608" s="101"/>
      <c r="N1608" s="102"/>
      <c r="O1608" s="103"/>
      <c r="P1608" s="101"/>
      <c r="Q1608" s="104"/>
      <c r="R1608" s="103"/>
      <c r="S1608" s="105"/>
      <c r="T1608" s="106"/>
      <c r="U1608" s="107"/>
      <c r="V1608" s="107"/>
    </row>
    <row r="1609" spans="2:22" s="88" customFormat="1" ht="12.75" x14ac:dyDescent="0.2">
      <c r="B1609" s="89">
        <v>1607</v>
      </c>
      <c r="C1609" s="90"/>
      <c r="D1609" s="91"/>
      <c r="E1609" s="92"/>
      <c r="F1609" s="90"/>
      <c r="G1609" s="93"/>
      <c r="H1609" s="92"/>
      <c r="I1609" s="94"/>
      <c r="J1609" s="100"/>
      <c r="K1609" s="101"/>
      <c r="L1609" s="101"/>
      <c r="M1609" s="101"/>
      <c r="N1609" s="102"/>
      <c r="O1609" s="103"/>
      <c r="P1609" s="101"/>
      <c r="Q1609" s="104"/>
      <c r="R1609" s="103"/>
      <c r="S1609" s="105"/>
      <c r="T1609" s="106"/>
      <c r="U1609" s="107"/>
      <c r="V1609" s="107"/>
    </row>
    <row r="1610" spans="2:22" s="88" customFormat="1" ht="12.75" x14ac:dyDescent="0.2">
      <c r="B1610" s="89">
        <v>1608</v>
      </c>
      <c r="C1610" s="90"/>
      <c r="D1610" s="91"/>
      <c r="E1610" s="92"/>
      <c r="F1610" s="90"/>
      <c r="G1610" s="93"/>
      <c r="H1610" s="92"/>
      <c r="I1610" s="94"/>
      <c r="J1610" s="100"/>
      <c r="K1610" s="101"/>
      <c r="L1610" s="101"/>
      <c r="M1610" s="101"/>
      <c r="N1610" s="102"/>
      <c r="O1610" s="103"/>
      <c r="P1610" s="101"/>
      <c r="Q1610" s="104"/>
      <c r="R1610" s="103"/>
      <c r="S1610" s="105"/>
      <c r="T1610" s="106"/>
      <c r="U1610" s="107"/>
      <c r="V1610" s="107"/>
    </row>
    <row r="1611" spans="2:22" s="88" customFormat="1" ht="12.75" x14ac:dyDescent="0.2">
      <c r="B1611" s="89">
        <v>1609</v>
      </c>
      <c r="C1611" s="90"/>
      <c r="D1611" s="91"/>
      <c r="E1611" s="92"/>
      <c r="F1611" s="90"/>
      <c r="G1611" s="93"/>
      <c r="H1611" s="92"/>
      <c r="I1611" s="94"/>
      <c r="J1611" s="100"/>
      <c r="K1611" s="101"/>
      <c r="L1611" s="101"/>
      <c r="M1611" s="101"/>
      <c r="N1611" s="102"/>
      <c r="O1611" s="103"/>
      <c r="P1611" s="101"/>
      <c r="Q1611" s="104"/>
      <c r="R1611" s="103"/>
      <c r="S1611" s="105"/>
      <c r="T1611" s="106"/>
      <c r="U1611" s="107"/>
      <c r="V1611" s="107"/>
    </row>
    <row r="1612" spans="2:22" s="88" customFormat="1" ht="12.75" x14ac:dyDescent="0.2">
      <c r="B1612" s="89">
        <v>1610</v>
      </c>
      <c r="C1612" s="90"/>
      <c r="D1612" s="91"/>
      <c r="E1612" s="92"/>
      <c r="F1612" s="90"/>
      <c r="G1612" s="93"/>
      <c r="H1612" s="92"/>
      <c r="I1612" s="94"/>
      <c r="J1612" s="100"/>
      <c r="K1612" s="101"/>
      <c r="L1612" s="101"/>
      <c r="M1612" s="101"/>
      <c r="N1612" s="102"/>
      <c r="O1612" s="103"/>
      <c r="P1612" s="101"/>
      <c r="Q1612" s="104"/>
      <c r="R1612" s="103"/>
      <c r="S1612" s="105"/>
      <c r="T1612" s="106"/>
      <c r="U1612" s="107"/>
      <c r="V1612" s="107"/>
    </row>
    <row r="1613" spans="2:22" s="88" customFormat="1" ht="12.75" x14ac:dyDescent="0.2">
      <c r="B1613" s="89">
        <v>1611</v>
      </c>
      <c r="C1613" s="90"/>
      <c r="D1613" s="91"/>
      <c r="E1613" s="92"/>
      <c r="F1613" s="90"/>
      <c r="G1613" s="93"/>
      <c r="H1613" s="92"/>
      <c r="I1613" s="94"/>
      <c r="J1613" s="100"/>
      <c r="K1613" s="101"/>
      <c r="L1613" s="101"/>
      <c r="M1613" s="101"/>
      <c r="N1613" s="102"/>
      <c r="O1613" s="103"/>
      <c r="P1613" s="101"/>
      <c r="Q1613" s="104"/>
      <c r="R1613" s="103"/>
      <c r="S1613" s="105"/>
      <c r="T1613" s="106"/>
      <c r="U1613" s="107"/>
      <c r="V1613" s="107"/>
    </row>
    <row r="1614" spans="2:22" s="88" customFormat="1" ht="12.75" x14ac:dyDescent="0.2">
      <c r="B1614" s="89">
        <v>1612</v>
      </c>
      <c r="C1614" s="90"/>
      <c r="D1614" s="91"/>
      <c r="E1614" s="92"/>
      <c r="F1614" s="90"/>
      <c r="G1614" s="93"/>
      <c r="H1614" s="92"/>
      <c r="I1614" s="94"/>
      <c r="J1614" s="100"/>
      <c r="K1614" s="101"/>
      <c r="L1614" s="101"/>
      <c r="M1614" s="101"/>
      <c r="N1614" s="102"/>
      <c r="O1614" s="103"/>
      <c r="P1614" s="101"/>
      <c r="Q1614" s="104"/>
      <c r="R1614" s="103"/>
      <c r="S1614" s="105"/>
      <c r="T1614" s="106"/>
      <c r="U1614" s="107"/>
      <c r="V1614" s="107"/>
    </row>
    <row r="1615" spans="2:22" s="88" customFormat="1" ht="12.75" x14ac:dyDescent="0.2">
      <c r="B1615" s="89">
        <v>1613</v>
      </c>
      <c r="C1615" s="90"/>
      <c r="D1615" s="91"/>
      <c r="E1615" s="92"/>
      <c r="F1615" s="90"/>
      <c r="G1615" s="93"/>
      <c r="H1615" s="92"/>
      <c r="I1615" s="94"/>
      <c r="J1615" s="100"/>
      <c r="K1615" s="101"/>
      <c r="L1615" s="101"/>
      <c r="M1615" s="101"/>
      <c r="N1615" s="102"/>
      <c r="O1615" s="103"/>
      <c r="P1615" s="101"/>
      <c r="Q1615" s="104"/>
      <c r="R1615" s="103"/>
      <c r="S1615" s="105"/>
      <c r="T1615" s="106"/>
      <c r="U1615" s="107"/>
      <c r="V1615" s="107"/>
    </row>
    <row r="1616" spans="2:22" s="88" customFormat="1" ht="12.75" x14ac:dyDescent="0.2">
      <c r="B1616" s="89">
        <v>1614</v>
      </c>
      <c r="C1616" s="90"/>
      <c r="D1616" s="91"/>
      <c r="E1616" s="92"/>
      <c r="F1616" s="90"/>
      <c r="G1616" s="93"/>
      <c r="H1616" s="92"/>
      <c r="I1616" s="94"/>
      <c r="J1616" s="100"/>
      <c r="K1616" s="101"/>
      <c r="L1616" s="101"/>
      <c r="M1616" s="101"/>
      <c r="N1616" s="102"/>
      <c r="O1616" s="103"/>
      <c r="P1616" s="101"/>
      <c r="Q1616" s="104"/>
      <c r="R1616" s="103"/>
      <c r="S1616" s="105"/>
      <c r="T1616" s="106"/>
      <c r="U1616" s="107"/>
      <c r="V1616" s="107"/>
    </row>
    <row r="1617" spans="2:22" s="88" customFormat="1" ht="12.75" x14ac:dyDescent="0.2">
      <c r="B1617" s="89">
        <v>1615</v>
      </c>
      <c r="C1617" s="90"/>
      <c r="D1617" s="91"/>
      <c r="E1617" s="92"/>
      <c r="F1617" s="90"/>
      <c r="G1617" s="93"/>
      <c r="H1617" s="92"/>
      <c r="I1617" s="94"/>
      <c r="J1617" s="100"/>
      <c r="K1617" s="101"/>
      <c r="L1617" s="101"/>
      <c r="M1617" s="101"/>
      <c r="N1617" s="102"/>
      <c r="O1617" s="103"/>
      <c r="P1617" s="101"/>
      <c r="Q1617" s="104"/>
      <c r="R1617" s="103"/>
      <c r="S1617" s="105"/>
      <c r="T1617" s="106"/>
      <c r="U1617" s="107"/>
      <c r="V1617" s="107"/>
    </row>
    <row r="1618" spans="2:22" s="88" customFormat="1" ht="12.75" x14ac:dyDescent="0.2">
      <c r="B1618" s="89">
        <v>1616</v>
      </c>
      <c r="C1618" s="90"/>
      <c r="D1618" s="91"/>
      <c r="E1618" s="92"/>
      <c r="F1618" s="90"/>
      <c r="G1618" s="93"/>
      <c r="H1618" s="92"/>
      <c r="I1618" s="94"/>
      <c r="J1618" s="100"/>
      <c r="K1618" s="101"/>
      <c r="L1618" s="101"/>
      <c r="M1618" s="101"/>
      <c r="N1618" s="102"/>
      <c r="O1618" s="103"/>
      <c r="P1618" s="101"/>
      <c r="Q1618" s="104"/>
      <c r="R1618" s="103"/>
      <c r="S1618" s="105"/>
      <c r="T1618" s="106"/>
      <c r="U1618" s="107"/>
      <c r="V1618" s="107"/>
    </row>
    <row r="1619" spans="2:22" s="88" customFormat="1" ht="12.75" x14ac:dyDescent="0.2">
      <c r="B1619" s="89">
        <v>1617</v>
      </c>
      <c r="C1619" s="90"/>
      <c r="D1619" s="91"/>
      <c r="E1619" s="92"/>
      <c r="F1619" s="90"/>
      <c r="G1619" s="93"/>
      <c r="H1619" s="92"/>
      <c r="I1619" s="94"/>
      <c r="J1619" s="100"/>
      <c r="K1619" s="101"/>
      <c r="L1619" s="101"/>
      <c r="M1619" s="101"/>
      <c r="N1619" s="102"/>
      <c r="O1619" s="103"/>
      <c r="P1619" s="101"/>
      <c r="Q1619" s="104"/>
      <c r="R1619" s="103"/>
      <c r="S1619" s="105"/>
      <c r="T1619" s="106"/>
      <c r="U1619" s="107"/>
      <c r="V1619" s="107"/>
    </row>
    <row r="1620" spans="2:22" s="88" customFormat="1" ht="12.75" x14ac:dyDescent="0.2">
      <c r="B1620" s="89">
        <v>1618</v>
      </c>
      <c r="C1620" s="90"/>
      <c r="D1620" s="91"/>
      <c r="E1620" s="92"/>
      <c r="F1620" s="90"/>
      <c r="G1620" s="93"/>
      <c r="H1620" s="92"/>
      <c r="I1620" s="94"/>
      <c r="J1620" s="100"/>
      <c r="K1620" s="101"/>
      <c r="L1620" s="101"/>
      <c r="M1620" s="101"/>
      <c r="N1620" s="102"/>
      <c r="O1620" s="103"/>
      <c r="P1620" s="101"/>
      <c r="Q1620" s="104"/>
      <c r="R1620" s="103"/>
      <c r="S1620" s="105"/>
      <c r="T1620" s="106"/>
      <c r="U1620" s="107"/>
      <c r="V1620" s="107"/>
    </row>
    <row r="1621" spans="2:22" s="88" customFormat="1" ht="12.75" x14ac:dyDescent="0.2">
      <c r="B1621" s="89">
        <v>1619</v>
      </c>
      <c r="C1621" s="90"/>
      <c r="D1621" s="91"/>
      <c r="E1621" s="92"/>
      <c r="F1621" s="90"/>
      <c r="G1621" s="93"/>
      <c r="H1621" s="92"/>
      <c r="I1621" s="94"/>
      <c r="J1621" s="100"/>
      <c r="K1621" s="101"/>
      <c r="L1621" s="101"/>
      <c r="M1621" s="101"/>
      <c r="N1621" s="102"/>
      <c r="O1621" s="103"/>
      <c r="P1621" s="101"/>
      <c r="Q1621" s="104"/>
      <c r="R1621" s="103"/>
      <c r="S1621" s="105"/>
      <c r="T1621" s="106"/>
      <c r="U1621" s="107"/>
      <c r="V1621" s="107"/>
    </row>
    <row r="1622" spans="2:22" s="88" customFormat="1" ht="12.75" x14ac:dyDescent="0.2">
      <c r="B1622" s="89">
        <v>1620</v>
      </c>
      <c r="C1622" s="90"/>
      <c r="D1622" s="91"/>
      <c r="E1622" s="92"/>
      <c r="F1622" s="90"/>
      <c r="G1622" s="93"/>
      <c r="H1622" s="92"/>
      <c r="I1622" s="94"/>
      <c r="J1622" s="100"/>
      <c r="K1622" s="101"/>
      <c r="L1622" s="101"/>
      <c r="M1622" s="101"/>
      <c r="N1622" s="102"/>
      <c r="O1622" s="103"/>
      <c r="P1622" s="101"/>
      <c r="Q1622" s="104"/>
      <c r="R1622" s="103"/>
      <c r="S1622" s="105"/>
      <c r="T1622" s="106"/>
      <c r="U1622" s="107"/>
      <c r="V1622" s="107"/>
    </row>
    <row r="1623" spans="2:22" s="88" customFormat="1" ht="12.75" x14ac:dyDescent="0.2">
      <c r="B1623" s="89">
        <v>1621</v>
      </c>
      <c r="C1623" s="90"/>
      <c r="D1623" s="91"/>
      <c r="E1623" s="92"/>
      <c r="F1623" s="90"/>
      <c r="G1623" s="93"/>
      <c r="H1623" s="92"/>
      <c r="I1623" s="94"/>
      <c r="J1623" s="100"/>
      <c r="K1623" s="101"/>
      <c r="L1623" s="101"/>
      <c r="M1623" s="101"/>
      <c r="N1623" s="102"/>
      <c r="O1623" s="103"/>
      <c r="P1623" s="101"/>
      <c r="Q1623" s="104"/>
      <c r="R1623" s="103"/>
      <c r="S1623" s="105"/>
      <c r="T1623" s="106"/>
      <c r="U1623" s="107"/>
      <c r="V1623" s="107"/>
    </row>
    <row r="1624" spans="2:22" s="88" customFormat="1" ht="12.75" x14ac:dyDescent="0.2">
      <c r="B1624" s="89">
        <v>1622</v>
      </c>
      <c r="C1624" s="90"/>
      <c r="D1624" s="91"/>
      <c r="E1624" s="92"/>
      <c r="F1624" s="90"/>
      <c r="G1624" s="93"/>
      <c r="H1624" s="92"/>
      <c r="I1624" s="94"/>
      <c r="J1624" s="100"/>
      <c r="K1624" s="101"/>
      <c r="L1624" s="101"/>
      <c r="M1624" s="101"/>
      <c r="N1624" s="102"/>
      <c r="O1624" s="103"/>
      <c r="P1624" s="101"/>
      <c r="Q1624" s="104"/>
      <c r="R1624" s="103"/>
      <c r="S1624" s="105"/>
      <c r="T1624" s="106"/>
      <c r="U1624" s="107"/>
      <c r="V1624" s="107"/>
    </row>
    <row r="1625" spans="2:22" s="88" customFormat="1" ht="12.75" x14ac:dyDescent="0.2">
      <c r="B1625" s="89">
        <v>1623</v>
      </c>
      <c r="C1625" s="90"/>
      <c r="D1625" s="91"/>
      <c r="E1625" s="92"/>
      <c r="F1625" s="90"/>
      <c r="G1625" s="93"/>
      <c r="H1625" s="92"/>
      <c r="I1625" s="94"/>
      <c r="J1625" s="100"/>
      <c r="K1625" s="101"/>
      <c r="L1625" s="101"/>
      <c r="M1625" s="101"/>
      <c r="N1625" s="102"/>
      <c r="O1625" s="103"/>
      <c r="P1625" s="101"/>
      <c r="Q1625" s="104"/>
      <c r="R1625" s="103"/>
      <c r="S1625" s="105"/>
      <c r="T1625" s="106"/>
      <c r="U1625" s="107"/>
      <c r="V1625" s="107"/>
    </row>
    <row r="1626" spans="2:22" s="88" customFormat="1" ht="12.75" x14ac:dyDescent="0.2">
      <c r="B1626" s="89">
        <v>1624</v>
      </c>
      <c r="C1626" s="90"/>
      <c r="D1626" s="91"/>
      <c r="E1626" s="92"/>
      <c r="F1626" s="90"/>
      <c r="G1626" s="93"/>
      <c r="H1626" s="92"/>
      <c r="I1626" s="94"/>
      <c r="J1626" s="100"/>
      <c r="K1626" s="101"/>
      <c r="L1626" s="101"/>
      <c r="M1626" s="101"/>
      <c r="N1626" s="102"/>
      <c r="O1626" s="103"/>
      <c r="P1626" s="101"/>
      <c r="Q1626" s="104"/>
      <c r="R1626" s="103"/>
      <c r="S1626" s="105"/>
      <c r="T1626" s="106"/>
      <c r="U1626" s="107"/>
      <c r="V1626" s="107"/>
    </row>
    <row r="1627" spans="2:22" s="88" customFormat="1" ht="12.75" x14ac:dyDescent="0.2">
      <c r="B1627" s="89">
        <v>1625</v>
      </c>
      <c r="C1627" s="90"/>
      <c r="D1627" s="91"/>
      <c r="E1627" s="92"/>
      <c r="F1627" s="90"/>
      <c r="G1627" s="93"/>
      <c r="H1627" s="92"/>
      <c r="I1627" s="94"/>
      <c r="J1627" s="100"/>
      <c r="K1627" s="101"/>
      <c r="L1627" s="101"/>
      <c r="M1627" s="101"/>
      <c r="N1627" s="102"/>
      <c r="O1627" s="103"/>
      <c r="P1627" s="101"/>
      <c r="Q1627" s="104"/>
      <c r="R1627" s="103"/>
      <c r="S1627" s="105"/>
      <c r="T1627" s="106"/>
      <c r="U1627" s="107"/>
      <c r="V1627" s="107"/>
    </row>
    <row r="1628" spans="2:22" s="88" customFormat="1" ht="12.75" x14ac:dyDescent="0.2">
      <c r="B1628" s="89">
        <v>1626</v>
      </c>
      <c r="C1628" s="90"/>
      <c r="D1628" s="91"/>
      <c r="E1628" s="92"/>
      <c r="F1628" s="90"/>
      <c r="G1628" s="93"/>
      <c r="H1628" s="92"/>
      <c r="I1628" s="94"/>
      <c r="J1628" s="100"/>
      <c r="K1628" s="101"/>
      <c r="L1628" s="101"/>
      <c r="M1628" s="101"/>
      <c r="N1628" s="102"/>
      <c r="O1628" s="103"/>
      <c r="P1628" s="101"/>
      <c r="Q1628" s="104"/>
      <c r="R1628" s="103"/>
      <c r="S1628" s="105"/>
      <c r="T1628" s="106"/>
      <c r="U1628" s="107"/>
      <c r="V1628" s="107"/>
    </row>
    <row r="1629" spans="2:22" s="88" customFormat="1" ht="12.75" x14ac:dyDescent="0.2">
      <c r="B1629" s="89">
        <v>1627</v>
      </c>
      <c r="C1629" s="90"/>
      <c r="D1629" s="91"/>
      <c r="E1629" s="92"/>
      <c r="F1629" s="90"/>
      <c r="G1629" s="93"/>
      <c r="H1629" s="92"/>
      <c r="I1629" s="94"/>
      <c r="J1629" s="100"/>
      <c r="K1629" s="101"/>
      <c r="L1629" s="101"/>
      <c r="M1629" s="101"/>
      <c r="N1629" s="102"/>
      <c r="O1629" s="103"/>
      <c r="P1629" s="101"/>
      <c r="Q1629" s="104"/>
      <c r="R1629" s="103"/>
      <c r="S1629" s="105"/>
      <c r="T1629" s="106"/>
      <c r="U1629" s="107"/>
      <c r="V1629" s="107"/>
    </row>
    <row r="1630" spans="2:22" s="88" customFormat="1" ht="12.75" x14ac:dyDescent="0.2">
      <c r="B1630" s="89">
        <v>1628</v>
      </c>
      <c r="C1630" s="90"/>
      <c r="D1630" s="91"/>
      <c r="E1630" s="92"/>
      <c r="F1630" s="90"/>
      <c r="G1630" s="93"/>
      <c r="H1630" s="92"/>
      <c r="I1630" s="94"/>
      <c r="J1630" s="100"/>
      <c r="K1630" s="101"/>
      <c r="L1630" s="101"/>
      <c r="M1630" s="101"/>
      <c r="N1630" s="102"/>
      <c r="O1630" s="103"/>
      <c r="P1630" s="101"/>
      <c r="Q1630" s="104"/>
      <c r="R1630" s="103"/>
      <c r="S1630" s="105"/>
      <c r="T1630" s="106"/>
      <c r="U1630" s="107"/>
      <c r="V1630" s="107"/>
    </row>
    <row r="1631" spans="2:22" s="88" customFormat="1" ht="12.75" x14ac:dyDescent="0.2">
      <c r="B1631" s="89">
        <v>1629</v>
      </c>
      <c r="C1631" s="90"/>
      <c r="D1631" s="91"/>
      <c r="E1631" s="92"/>
      <c r="F1631" s="90"/>
      <c r="G1631" s="93"/>
      <c r="H1631" s="92"/>
      <c r="I1631" s="94"/>
      <c r="J1631" s="100"/>
      <c r="K1631" s="101"/>
      <c r="L1631" s="101"/>
      <c r="M1631" s="101"/>
      <c r="N1631" s="102"/>
      <c r="O1631" s="103"/>
      <c r="P1631" s="101"/>
      <c r="Q1631" s="104"/>
      <c r="R1631" s="103"/>
      <c r="S1631" s="105"/>
      <c r="T1631" s="106"/>
      <c r="U1631" s="107"/>
      <c r="V1631" s="107"/>
    </row>
    <row r="1632" spans="2:22" s="88" customFormat="1" ht="12.75" x14ac:dyDescent="0.2">
      <c r="B1632" s="89">
        <v>1630</v>
      </c>
      <c r="C1632" s="90"/>
      <c r="D1632" s="91"/>
      <c r="E1632" s="92"/>
      <c r="F1632" s="90"/>
      <c r="G1632" s="93"/>
      <c r="H1632" s="92"/>
      <c r="I1632" s="94"/>
      <c r="J1632" s="100"/>
      <c r="K1632" s="101"/>
      <c r="L1632" s="101"/>
      <c r="M1632" s="101"/>
      <c r="N1632" s="102"/>
      <c r="O1632" s="103"/>
      <c r="P1632" s="101"/>
      <c r="Q1632" s="104"/>
      <c r="R1632" s="103"/>
      <c r="S1632" s="105"/>
      <c r="T1632" s="106"/>
      <c r="U1632" s="107"/>
      <c r="V1632" s="107"/>
    </row>
    <row r="1633" spans="2:22" s="88" customFormat="1" ht="12.75" x14ac:dyDescent="0.2">
      <c r="B1633" s="89">
        <v>1631</v>
      </c>
      <c r="C1633" s="90"/>
      <c r="D1633" s="91"/>
      <c r="E1633" s="92"/>
      <c r="F1633" s="90"/>
      <c r="G1633" s="93"/>
      <c r="H1633" s="92"/>
      <c r="I1633" s="94"/>
      <c r="J1633" s="100"/>
      <c r="K1633" s="101"/>
      <c r="L1633" s="101"/>
      <c r="M1633" s="101"/>
      <c r="N1633" s="102"/>
      <c r="O1633" s="103"/>
      <c r="P1633" s="101"/>
      <c r="Q1633" s="104"/>
      <c r="R1633" s="103"/>
      <c r="S1633" s="105"/>
      <c r="T1633" s="106"/>
      <c r="U1633" s="107"/>
      <c r="V1633" s="107"/>
    </row>
    <row r="1634" spans="2:22" s="88" customFormat="1" ht="12.75" x14ac:dyDescent="0.2">
      <c r="B1634" s="89">
        <v>1632</v>
      </c>
      <c r="C1634" s="90"/>
      <c r="D1634" s="91"/>
      <c r="E1634" s="92"/>
      <c r="F1634" s="90"/>
      <c r="G1634" s="93"/>
      <c r="H1634" s="92"/>
      <c r="I1634" s="94"/>
      <c r="J1634" s="100"/>
      <c r="K1634" s="101"/>
      <c r="L1634" s="101"/>
      <c r="M1634" s="101"/>
      <c r="N1634" s="102"/>
      <c r="O1634" s="103"/>
      <c r="P1634" s="101"/>
      <c r="Q1634" s="104"/>
      <c r="R1634" s="103"/>
      <c r="S1634" s="105"/>
      <c r="T1634" s="106"/>
      <c r="U1634" s="107"/>
      <c r="V1634" s="107"/>
    </row>
    <row r="1635" spans="2:22" s="88" customFormat="1" ht="12.75" x14ac:dyDescent="0.2">
      <c r="B1635" s="89">
        <v>1633</v>
      </c>
      <c r="C1635" s="90"/>
      <c r="D1635" s="91"/>
      <c r="E1635" s="92"/>
      <c r="F1635" s="90"/>
      <c r="G1635" s="93"/>
      <c r="H1635" s="92"/>
      <c r="I1635" s="94"/>
      <c r="J1635" s="100"/>
      <c r="K1635" s="101"/>
      <c r="L1635" s="101"/>
      <c r="M1635" s="101"/>
      <c r="N1635" s="102"/>
      <c r="O1635" s="103"/>
      <c r="P1635" s="101"/>
      <c r="Q1635" s="104"/>
      <c r="R1635" s="103"/>
      <c r="S1635" s="105"/>
      <c r="T1635" s="106"/>
      <c r="U1635" s="107"/>
      <c r="V1635" s="107"/>
    </row>
    <row r="1636" spans="2:22" s="88" customFormat="1" ht="12.75" x14ac:dyDescent="0.2">
      <c r="B1636" s="89">
        <v>1634</v>
      </c>
      <c r="C1636" s="90"/>
      <c r="D1636" s="91"/>
      <c r="E1636" s="92"/>
      <c r="F1636" s="90"/>
      <c r="G1636" s="93"/>
      <c r="H1636" s="92"/>
      <c r="I1636" s="94"/>
      <c r="J1636" s="100"/>
      <c r="K1636" s="101"/>
      <c r="L1636" s="101"/>
      <c r="M1636" s="101"/>
      <c r="N1636" s="102"/>
      <c r="O1636" s="103"/>
      <c r="P1636" s="101"/>
      <c r="Q1636" s="104"/>
      <c r="R1636" s="103"/>
      <c r="S1636" s="105"/>
      <c r="T1636" s="106"/>
      <c r="U1636" s="107"/>
      <c r="V1636" s="107"/>
    </row>
    <row r="1637" spans="2:22" s="88" customFormat="1" ht="12.75" x14ac:dyDescent="0.2">
      <c r="B1637" s="89">
        <v>1635</v>
      </c>
      <c r="C1637" s="90"/>
      <c r="D1637" s="91"/>
      <c r="E1637" s="92"/>
      <c r="F1637" s="90"/>
      <c r="G1637" s="93"/>
      <c r="H1637" s="92"/>
      <c r="I1637" s="94"/>
      <c r="J1637" s="100"/>
      <c r="K1637" s="101"/>
      <c r="L1637" s="101"/>
      <c r="M1637" s="101"/>
      <c r="N1637" s="102"/>
      <c r="O1637" s="103"/>
      <c r="P1637" s="101"/>
      <c r="Q1637" s="104"/>
      <c r="R1637" s="103"/>
      <c r="S1637" s="105"/>
      <c r="T1637" s="106"/>
      <c r="U1637" s="107"/>
      <c r="V1637" s="107"/>
    </row>
    <row r="1638" spans="2:22" s="88" customFormat="1" ht="12.75" x14ac:dyDescent="0.2">
      <c r="B1638" s="89">
        <v>1636</v>
      </c>
      <c r="C1638" s="90"/>
      <c r="D1638" s="91"/>
      <c r="E1638" s="92"/>
      <c r="F1638" s="90"/>
      <c r="G1638" s="93"/>
      <c r="H1638" s="92"/>
      <c r="I1638" s="94"/>
      <c r="J1638" s="100"/>
      <c r="K1638" s="101"/>
      <c r="L1638" s="101"/>
      <c r="M1638" s="101"/>
      <c r="N1638" s="102"/>
      <c r="O1638" s="103"/>
      <c r="P1638" s="101"/>
      <c r="Q1638" s="104"/>
      <c r="R1638" s="103"/>
      <c r="S1638" s="105"/>
      <c r="T1638" s="106"/>
      <c r="U1638" s="107"/>
      <c r="V1638" s="107"/>
    </row>
    <row r="1639" spans="2:22" s="88" customFormat="1" ht="12.75" x14ac:dyDescent="0.2">
      <c r="B1639" s="89">
        <v>1637</v>
      </c>
      <c r="C1639" s="90"/>
      <c r="D1639" s="91"/>
      <c r="E1639" s="92"/>
      <c r="F1639" s="90"/>
      <c r="G1639" s="93"/>
      <c r="H1639" s="92"/>
      <c r="I1639" s="94"/>
      <c r="J1639" s="100"/>
      <c r="K1639" s="101"/>
      <c r="L1639" s="101"/>
      <c r="M1639" s="101"/>
      <c r="N1639" s="102"/>
      <c r="O1639" s="103"/>
      <c r="P1639" s="101"/>
      <c r="Q1639" s="104"/>
      <c r="R1639" s="103"/>
      <c r="S1639" s="105"/>
      <c r="T1639" s="106"/>
      <c r="U1639" s="107"/>
      <c r="V1639" s="107"/>
    </row>
    <row r="1640" spans="2:22" s="88" customFormat="1" ht="12.75" x14ac:dyDescent="0.2">
      <c r="B1640" s="89">
        <v>1638</v>
      </c>
      <c r="C1640" s="90"/>
      <c r="D1640" s="91"/>
      <c r="E1640" s="92"/>
      <c r="F1640" s="90"/>
      <c r="G1640" s="93"/>
      <c r="H1640" s="92"/>
      <c r="I1640" s="94"/>
      <c r="J1640" s="100"/>
      <c r="K1640" s="101"/>
      <c r="L1640" s="101"/>
      <c r="M1640" s="101"/>
      <c r="N1640" s="102"/>
      <c r="O1640" s="103"/>
      <c r="P1640" s="101"/>
      <c r="Q1640" s="104"/>
      <c r="R1640" s="103"/>
      <c r="S1640" s="105"/>
      <c r="T1640" s="106"/>
      <c r="U1640" s="107"/>
      <c r="V1640" s="107"/>
    </row>
    <row r="1641" spans="2:22" s="88" customFormat="1" ht="12.75" x14ac:dyDescent="0.2">
      <c r="B1641" s="89">
        <v>1639</v>
      </c>
      <c r="C1641" s="90"/>
      <c r="D1641" s="91"/>
      <c r="E1641" s="92"/>
      <c r="F1641" s="90"/>
      <c r="G1641" s="93"/>
      <c r="H1641" s="92"/>
      <c r="I1641" s="94"/>
      <c r="J1641" s="100"/>
      <c r="K1641" s="101"/>
      <c r="L1641" s="101"/>
      <c r="M1641" s="101"/>
      <c r="N1641" s="102"/>
      <c r="O1641" s="103"/>
      <c r="P1641" s="101"/>
      <c r="Q1641" s="104"/>
      <c r="R1641" s="103"/>
      <c r="S1641" s="105"/>
      <c r="T1641" s="106"/>
      <c r="U1641" s="107"/>
      <c r="V1641" s="107"/>
    </row>
    <row r="1642" spans="2:22" s="88" customFormat="1" ht="12.75" x14ac:dyDescent="0.2">
      <c r="B1642" s="89">
        <v>1640</v>
      </c>
      <c r="C1642" s="90"/>
      <c r="D1642" s="91"/>
      <c r="E1642" s="92"/>
      <c r="F1642" s="90"/>
      <c r="G1642" s="93"/>
      <c r="H1642" s="92"/>
      <c r="I1642" s="94"/>
      <c r="J1642" s="100"/>
      <c r="K1642" s="101"/>
      <c r="L1642" s="101"/>
      <c r="M1642" s="101"/>
      <c r="N1642" s="102"/>
      <c r="O1642" s="103"/>
      <c r="P1642" s="101"/>
      <c r="Q1642" s="104"/>
      <c r="R1642" s="103"/>
      <c r="S1642" s="105"/>
      <c r="T1642" s="106"/>
      <c r="U1642" s="107"/>
      <c r="V1642" s="107"/>
    </row>
    <row r="1643" spans="2:22" s="88" customFormat="1" ht="12.75" x14ac:dyDescent="0.2">
      <c r="B1643" s="89">
        <v>1641</v>
      </c>
      <c r="C1643" s="90"/>
      <c r="D1643" s="91"/>
      <c r="E1643" s="92"/>
      <c r="F1643" s="90"/>
      <c r="G1643" s="93"/>
      <c r="H1643" s="92"/>
      <c r="I1643" s="94"/>
      <c r="J1643" s="100"/>
      <c r="K1643" s="101"/>
      <c r="L1643" s="101"/>
      <c r="M1643" s="101"/>
      <c r="N1643" s="102"/>
      <c r="O1643" s="103"/>
      <c r="P1643" s="101"/>
      <c r="Q1643" s="104"/>
      <c r="R1643" s="103"/>
      <c r="S1643" s="105"/>
      <c r="T1643" s="106"/>
      <c r="U1643" s="107"/>
      <c r="V1643" s="107"/>
    </row>
    <row r="1644" spans="2:22" s="88" customFormat="1" ht="12.75" x14ac:dyDescent="0.2">
      <c r="B1644" s="89">
        <v>1642</v>
      </c>
      <c r="C1644" s="90"/>
      <c r="D1644" s="91"/>
      <c r="E1644" s="92"/>
      <c r="F1644" s="90"/>
      <c r="G1644" s="93"/>
      <c r="H1644" s="92"/>
      <c r="I1644" s="94"/>
      <c r="J1644" s="100"/>
      <c r="K1644" s="101"/>
      <c r="L1644" s="101"/>
      <c r="M1644" s="101"/>
      <c r="N1644" s="102"/>
      <c r="O1644" s="103"/>
      <c r="P1644" s="101"/>
      <c r="Q1644" s="104"/>
      <c r="R1644" s="103"/>
      <c r="S1644" s="105"/>
      <c r="T1644" s="106"/>
      <c r="U1644" s="107"/>
      <c r="V1644" s="107"/>
    </row>
    <row r="1645" spans="2:22" s="88" customFormat="1" ht="12.75" x14ac:dyDescent="0.2">
      <c r="B1645" s="89">
        <v>1643</v>
      </c>
      <c r="C1645" s="90"/>
      <c r="D1645" s="91"/>
      <c r="E1645" s="92"/>
      <c r="F1645" s="90"/>
      <c r="G1645" s="93"/>
      <c r="H1645" s="92"/>
      <c r="I1645" s="94"/>
      <c r="J1645" s="100"/>
      <c r="K1645" s="101"/>
      <c r="L1645" s="101"/>
      <c r="M1645" s="101"/>
      <c r="N1645" s="102"/>
      <c r="O1645" s="103"/>
      <c r="P1645" s="101"/>
      <c r="Q1645" s="104"/>
      <c r="R1645" s="103"/>
      <c r="S1645" s="105"/>
      <c r="T1645" s="106"/>
      <c r="U1645" s="107"/>
      <c r="V1645" s="107"/>
    </row>
    <row r="1646" spans="2:22" s="88" customFormat="1" ht="12.75" x14ac:dyDescent="0.2">
      <c r="B1646" s="89">
        <v>1644</v>
      </c>
      <c r="C1646" s="90"/>
      <c r="D1646" s="91"/>
      <c r="E1646" s="92"/>
      <c r="F1646" s="90"/>
      <c r="G1646" s="93"/>
      <c r="H1646" s="92"/>
      <c r="I1646" s="94"/>
      <c r="J1646" s="100"/>
      <c r="K1646" s="101"/>
      <c r="L1646" s="101"/>
      <c r="M1646" s="101"/>
      <c r="N1646" s="102"/>
      <c r="O1646" s="103"/>
      <c r="P1646" s="101"/>
      <c r="Q1646" s="104"/>
      <c r="R1646" s="103"/>
      <c r="S1646" s="105"/>
      <c r="T1646" s="106"/>
      <c r="U1646" s="107"/>
      <c r="V1646" s="107"/>
    </row>
    <row r="1647" spans="2:22" s="88" customFormat="1" ht="12.75" x14ac:dyDescent="0.2">
      <c r="B1647" s="89">
        <v>1645</v>
      </c>
      <c r="C1647" s="90"/>
      <c r="D1647" s="91"/>
      <c r="E1647" s="92"/>
      <c r="F1647" s="90"/>
      <c r="G1647" s="93"/>
      <c r="H1647" s="92"/>
      <c r="I1647" s="94"/>
      <c r="J1647" s="100"/>
      <c r="K1647" s="101"/>
      <c r="L1647" s="101"/>
      <c r="M1647" s="101"/>
      <c r="N1647" s="102"/>
      <c r="O1647" s="103"/>
      <c r="P1647" s="101"/>
      <c r="Q1647" s="104"/>
      <c r="R1647" s="103"/>
      <c r="S1647" s="105"/>
      <c r="T1647" s="106"/>
      <c r="U1647" s="107"/>
      <c r="V1647" s="107"/>
    </row>
    <row r="1648" spans="2:22" s="88" customFormat="1" ht="12.75" x14ac:dyDescent="0.2">
      <c r="B1648" s="89">
        <v>1646</v>
      </c>
      <c r="C1648" s="90"/>
      <c r="D1648" s="91"/>
      <c r="E1648" s="92"/>
      <c r="F1648" s="90"/>
      <c r="G1648" s="93"/>
      <c r="H1648" s="92"/>
      <c r="I1648" s="94"/>
      <c r="J1648" s="100"/>
      <c r="K1648" s="101"/>
      <c r="L1648" s="101"/>
      <c r="M1648" s="101"/>
      <c r="N1648" s="102"/>
      <c r="O1648" s="103"/>
      <c r="P1648" s="101"/>
      <c r="Q1648" s="104"/>
      <c r="R1648" s="103"/>
      <c r="S1648" s="105"/>
      <c r="T1648" s="106"/>
      <c r="U1648" s="107"/>
      <c r="V1648" s="107"/>
    </row>
    <row r="1649" spans="2:22" s="88" customFormat="1" ht="12.75" x14ac:dyDescent="0.2">
      <c r="B1649" s="89">
        <v>1647</v>
      </c>
      <c r="C1649" s="90"/>
      <c r="D1649" s="91"/>
      <c r="E1649" s="92"/>
      <c r="F1649" s="90"/>
      <c r="G1649" s="93"/>
      <c r="H1649" s="92"/>
      <c r="I1649" s="94"/>
      <c r="J1649" s="100"/>
      <c r="K1649" s="101"/>
      <c r="L1649" s="101"/>
      <c r="M1649" s="101"/>
      <c r="N1649" s="102"/>
      <c r="O1649" s="103"/>
      <c r="P1649" s="101"/>
      <c r="Q1649" s="104"/>
      <c r="R1649" s="103"/>
      <c r="S1649" s="105"/>
      <c r="T1649" s="106"/>
      <c r="U1649" s="107"/>
      <c r="V1649" s="107"/>
    </row>
    <row r="1650" spans="2:22" s="88" customFormat="1" ht="12.75" x14ac:dyDescent="0.2">
      <c r="B1650" s="89">
        <v>1648</v>
      </c>
      <c r="C1650" s="90"/>
      <c r="D1650" s="91"/>
      <c r="E1650" s="92"/>
      <c r="F1650" s="90"/>
      <c r="G1650" s="93"/>
      <c r="H1650" s="92"/>
      <c r="I1650" s="94"/>
      <c r="J1650" s="100"/>
      <c r="K1650" s="101"/>
      <c r="L1650" s="101"/>
      <c r="M1650" s="101"/>
      <c r="N1650" s="102"/>
      <c r="O1650" s="103"/>
      <c r="P1650" s="101"/>
      <c r="Q1650" s="104"/>
      <c r="R1650" s="103"/>
      <c r="S1650" s="105"/>
      <c r="T1650" s="106"/>
      <c r="U1650" s="107"/>
      <c r="V1650" s="107"/>
    </row>
    <row r="1651" spans="2:22" s="88" customFormat="1" ht="12.75" x14ac:dyDescent="0.2">
      <c r="B1651" s="89">
        <v>1649</v>
      </c>
      <c r="C1651" s="90"/>
      <c r="D1651" s="91"/>
      <c r="E1651" s="92"/>
      <c r="F1651" s="90"/>
      <c r="G1651" s="93"/>
      <c r="H1651" s="92"/>
      <c r="I1651" s="94"/>
      <c r="J1651" s="100"/>
      <c r="K1651" s="101"/>
      <c r="L1651" s="101"/>
      <c r="M1651" s="101"/>
      <c r="N1651" s="102"/>
      <c r="O1651" s="103"/>
      <c r="P1651" s="101"/>
      <c r="Q1651" s="104"/>
      <c r="R1651" s="103"/>
      <c r="S1651" s="105"/>
      <c r="T1651" s="106"/>
      <c r="U1651" s="107"/>
      <c r="V1651" s="107"/>
    </row>
    <row r="1652" spans="2:22" s="88" customFormat="1" ht="12.75" x14ac:dyDescent="0.2">
      <c r="B1652" s="89">
        <v>1650</v>
      </c>
      <c r="C1652" s="90"/>
      <c r="D1652" s="91"/>
      <c r="E1652" s="92"/>
      <c r="F1652" s="90"/>
      <c r="G1652" s="93"/>
      <c r="H1652" s="92"/>
      <c r="I1652" s="94"/>
      <c r="J1652" s="100"/>
      <c r="K1652" s="101"/>
      <c r="L1652" s="101"/>
      <c r="M1652" s="101"/>
      <c r="N1652" s="102"/>
      <c r="O1652" s="103"/>
      <c r="P1652" s="101"/>
      <c r="Q1652" s="104"/>
      <c r="R1652" s="103"/>
      <c r="S1652" s="105"/>
      <c r="T1652" s="106"/>
      <c r="U1652" s="107"/>
      <c r="V1652" s="107"/>
    </row>
    <row r="1653" spans="2:22" s="88" customFormat="1" ht="12.75" x14ac:dyDescent="0.2">
      <c r="B1653" s="89">
        <v>1651</v>
      </c>
      <c r="C1653" s="90"/>
      <c r="D1653" s="91"/>
      <c r="E1653" s="92"/>
      <c r="F1653" s="90"/>
      <c r="G1653" s="93"/>
      <c r="H1653" s="92"/>
      <c r="I1653" s="94"/>
      <c r="J1653" s="100"/>
      <c r="K1653" s="101"/>
      <c r="L1653" s="101"/>
      <c r="M1653" s="101"/>
      <c r="N1653" s="102"/>
      <c r="O1653" s="103"/>
      <c r="P1653" s="101"/>
      <c r="Q1653" s="104"/>
      <c r="R1653" s="103"/>
      <c r="S1653" s="105"/>
      <c r="T1653" s="106"/>
      <c r="U1653" s="107"/>
      <c r="V1653" s="107"/>
    </row>
    <row r="1654" spans="2:22" s="88" customFormat="1" ht="12.75" x14ac:dyDescent="0.2">
      <c r="B1654" s="89">
        <v>1652</v>
      </c>
      <c r="C1654" s="90"/>
      <c r="D1654" s="91"/>
      <c r="E1654" s="92"/>
      <c r="F1654" s="90"/>
      <c r="G1654" s="93"/>
      <c r="H1654" s="92"/>
      <c r="I1654" s="94"/>
      <c r="J1654" s="100"/>
      <c r="K1654" s="101"/>
      <c r="L1654" s="101"/>
      <c r="M1654" s="101"/>
      <c r="N1654" s="102"/>
      <c r="O1654" s="103"/>
      <c r="P1654" s="101"/>
      <c r="Q1654" s="104"/>
      <c r="R1654" s="103"/>
      <c r="S1654" s="105"/>
      <c r="T1654" s="106"/>
      <c r="U1654" s="107"/>
      <c r="V1654" s="107"/>
    </row>
    <row r="1655" spans="2:22" s="88" customFormat="1" ht="12.75" x14ac:dyDescent="0.2">
      <c r="B1655" s="89">
        <v>1653</v>
      </c>
      <c r="C1655" s="90"/>
      <c r="D1655" s="91"/>
      <c r="E1655" s="92"/>
      <c r="F1655" s="90"/>
      <c r="G1655" s="93"/>
      <c r="H1655" s="92"/>
      <c r="I1655" s="94"/>
      <c r="J1655" s="100"/>
      <c r="K1655" s="101"/>
      <c r="L1655" s="101"/>
      <c r="M1655" s="101"/>
      <c r="N1655" s="102"/>
      <c r="O1655" s="103"/>
      <c r="P1655" s="101"/>
      <c r="Q1655" s="104"/>
      <c r="R1655" s="103"/>
      <c r="S1655" s="105"/>
      <c r="T1655" s="106"/>
      <c r="U1655" s="107"/>
      <c r="V1655" s="107"/>
    </row>
    <row r="1656" spans="2:22" s="88" customFormat="1" ht="12.75" x14ac:dyDescent="0.2">
      <c r="B1656" s="89">
        <v>1654</v>
      </c>
      <c r="C1656" s="90"/>
      <c r="D1656" s="91"/>
      <c r="E1656" s="92"/>
      <c r="F1656" s="90"/>
      <c r="G1656" s="93"/>
      <c r="H1656" s="92"/>
      <c r="I1656" s="94"/>
      <c r="J1656" s="100"/>
      <c r="K1656" s="101"/>
      <c r="L1656" s="101"/>
      <c r="M1656" s="101"/>
      <c r="N1656" s="102"/>
      <c r="O1656" s="103"/>
      <c r="P1656" s="101"/>
      <c r="Q1656" s="104"/>
      <c r="R1656" s="103"/>
      <c r="S1656" s="105"/>
      <c r="T1656" s="106"/>
      <c r="U1656" s="107"/>
      <c r="V1656" s="107"/>
    </row>
    <row r="1657" spans="2:22" s="88" customFormat="1" ht="12.75" x14ac:dyDescent="0.2">
      <c r="B1657" s="89">
        <v>1655</v>
      </c>
      <c r="C1657" s="90"/>
      <c r="D1657" s="91"/>
      <c r="E1657" s="92"/>
      <c r="F1657" s="90"/>
      <c r="G1657" s="93"/>
      <c r="H1657" s="92"/>
      <c r="I1657" s="94"/>
      <c r="J1657" s="100"/>
      <c r="K1657" s="101"/>
      <c r="L1657" s="101"/>
      <c r="M1657" s="101"/>
      <c r="N1657" s="102"/>
      <c r="O1657" s="103"/>
      <c r="P1657" s="101"/>
      <c r="Q1657" s="104"/>
      <c r="R1657" s="103"/>
      <c r="S1657" s="105"/>
      <c r="T1657" s="106"/>
      <c r="U1657" s="107"/>
      <c r="V1657" s="107"/>
    </row>
    <row r="1658" spans="2:22" s="88" customFormat="1" ht="12.75" x14ac:dyDescent="0.2">
      <c r="B1658" s="89">
        <v>1656</v>
      </c>
      <c r="C1658" s="90"/>
      <c r="D1658" s="91"/>
      <c r="E1658" s="92"/>
      <c r="F1658" s="90"/>
      <c r="G1658" s="93"/>
      <c r="H1658" s="92"/>
      <c r="I1658" s="94"/>
      <c r="J1658" s="100"/>
      <c r="K1658" s="101"/>
      <c r="L1658" s="101"/>
      <c r="M1658" s="101"/>
      <c r="N1658" s="102"/>
      <c r="O1658" s="103"/>
      <c r="P1658" s="101"/>
      <c r="Q1658" s="104"/>
      <c r="R1658" s="103"/>
      <c r="S1658" s="105"/>
      <c r="T1658" s="106"/>
      <c r="U1658" s="107"/>
      <c r="V1658" s="107"/>
    </row>
    <row r="1659" spans="2:22" s="88" customFormat="1" ht="12.75" x14ac:dyDescent="0.2">
      <c r="B1659" s="89">
        <v>1657</v>
      </c>
      <c r="C1659" s="90"/>
      <c r="D1659" s="91"/>
      <c r="E1659" s="92"/>
      <c r="F1659" s="90"/>
      <c r="G1659" s="93"/>
      <c r="H1659" s="92"/>
      <c r="I1659" s="94"/>
      <c r="J1659" s="100"/>
      <c r="K1659" s="101"/>
      <c r="L1659" s="101"/>
      <c r="M1659" s="101"/>
      <c r="N1659" s="102"/>
      <c r="O1659" s="103"/>
      <c r="P1659" s="101"/>
      <c r="Q1659" s="104"/>
      <c r="R1659" s="103"/>
      <c r="S1659" s="105"/>
      <c r="T1659" s="106"/>
      <c r="U1659" s="107"/>
      <c r="V1659" s="107"/>
    </row>
    <row r="1660" spans="2:22" s="88" customFormat="1" ht="12.75" x14ac:dyDescent="0.2">
      <c r="B1660" s="89">
        <v>1658</v>
      </c>
      <c r="C1660" s="90"/>
      <c r="D1660" s="91"/>
      <c r="E1660" s="92"/>
      <c r="F1660" s="90"/>
      <c r="G1660" s="93"/>
      <c r="H1660" s="92"/>
      <c r="I1660" s="94"/>
      <c r="J1660" s="100"/>
      <c r="K1660" s="101"/>
      <c r="L1660" s="101"/>
      <c r="M1660" s="101"/>
      <c r="N1660" s="102"/>
      <c r="O1660" s="103"/>
      <c r="P1660" s="101"/>
      <c r="Q1660" s="104"/>
      <c r="R1660" s="103"/>
      <c r="S1660" s="105"/>
      <c r="T1660" s="106"/>
      <c r="U1660" s="107"/>
      <c r="V1660" s="107"/>
    </row>
    <row r="1661" spans="2:22" s="88" customFormat="1" ht="12.75" x14ac:dyDescent="0.2">
      <c r="B1661" s="89">
        <v>1659</v>
      </c>
      <c r="C1661" s="90"/>
      <c r="D1661" s="91"/>
      <c r="E1661" s="92"/>
      <c r="F1661" s="90"/>
      <c r="G1661" s="93"/>
      <c r="H1661" s="92"/>
      <c r="I1661" s="94"/>
      <c r="J1661" s="100"/>
      <c r="K1661" s="101"/>
      <c r="L1661" s="101"/>
      <c r="M1661" s="101"/>
      <c r="N1661" s="102"/>
      <c r="O1661" s="103"/>
      <c r="P1661" s="101"/>
      <c r="Q1661" s="104"/>
      <c r="R1661" s="103"/>
      <c r="S1661" s="105"/>
      <c r="T1661" s="106"/>
      <c r="U1661" s="107"/>
      <c r="V1661" s="107"/>
    </row>
    <row r="1662" spans="2:22" s="88" customFormat="1" ht="12.75" x14ac:dyDescent="0.2">
      <c r="B1662" s="89">
        <v>1660</v>
      </c>
      <c r="C1662" s="90"/>
      <c r="D1662" s="91"/>
      <c r="E1662" s="92"/>
      <c r="F1662" s="90"/>
      <c r="G1662" s="93"/>
      <c r="H1662" s="92"/>
      <c r="I1662" s="94"/>
      <c r="J1662" s="100"/>
      <c r="K1662" s="101"/>
      <c r="L1662" s="101"/>
      <c r="M1662" s="101"/>
      <c r="N1662" s="102"/>
      <c r="O1662" s="103"/>
      <c r="P1662" s="101"/>
      <c r="Q1662" s="104"/>
      <c r="R1662" s="103"/>
      <c r="S1662" s="105"/>
      <c r="T1662" s="106"/>
      <c r="U1662" s="107"/>
      <c r="V1662" s="107"/>
    </row>
    <row r="1663" spans="2:22" s="88" customFormat="1" ht="12.75" x14ac:dyDescent="0.2">
      <c r="B1663" s="89">
        <v>1661</v>
      </c>
      <c r="C1663" s="90"/>
      <c r="D1663" s="91"/>
      <c r="E1663" s="92"/>
      <c r="F1663" s="90"/>
      <c r="G1663" s="93"/>
      <c r="H1663" s="92"/>
      <c r="I1663" s="94"/>
      <c r="J1663" s="100"/>
      <c r="K1663" s="101"/>
      <c r="L1663" s="101"/>
      <c r="M1663" s="101"/>
      <c r="N1663" s="102"/>
      <c r="O1663" s="103"/>
      <c r="P1663" s="101"/>
      <c r="Q1663" s="104"/>
      <c r="R1663" s="103"/>
      <c r="S1663" s="105"/>
      <c r="T1663" s="106"/>
      <c r="U1663" s="107"/>
      <c r="V1663" s="107"/>
    </row>
    <row r="1664" spans="2:22" s="88" customFormat="1" ht="12.75" x14ac:dyDescent="0.2">
      <c r="B1664" s="89">
        <v>1662</v>
      </c>
      <c r="C1664" s="90"/>
      <c r="D1664" s="91"/>
      <c r="E1664" s="92"/>
      <c r="F1664" s="90"/>
      <c r="G1664" s="93"/>
      <c r="H1664" s="92"/>
      <c r="I1664" s="94"/>
      <c r="J1664" s="100"/>
      <c r="K1664" s="101"/>
      <c r="L1664" s="101"/>
      <c r="M1664" s="101"/>
      <c r="N1664" s="102"/>
      <c r="O1664" s="103"/>
      <c r="P1664" s="101"/>
      <c r="Q1664" s="104"/>
      <c r="R1664" s="103"/>
      <c r="S1664" s="105"/>
      <c r="T1664" s="106"/>
      <c r="U1664" s="107"/>
      <c r="V1664" s="107"/>
    </row>
    <row r="1665" spans="2:22" s="88" customFormat="1" ht="12.75" x14ac:dyDescent="0.2">
      <c r="B1665" s="89">
        <v>1663</v>
      </c>
      <c r="C1665" s="90"/>
      <c r="D1665" s="91"/>
      <c r="E1665" s="92"/>
      <c r="F1665" s="90"/>
      <c r="G1665" s="93"/>
      <c r="H1665" s="92"/>
      <c r="I1665" s="94"/>
      <c r="J1665" s="100"/>
      <c r="K1665" s="101"/>
      <c r="L1665" s="101"/>
      <c r="M1665" s="101"/>
      <c r="N1665" s="102"/>
      <c r="O1665" s="103"/>
      <c r="P1665" s="101"/>
      <c r="Q1665" s="104"/>
      <c r="R1665" s="103"/>
      <c r="S1665" s="105"/>
      <c r="T1665" s="106"/>
      <c r="U1665" s="107"/>
      <c r="V1665" s="107"/>
    </row>
    <row r="1666" spans="2:22" s="88" customFormat="1" ht="12.75" x14ac:dyDescent="0.2">
      <c r="B1666" s="89">
        <v>1664</v>
      </c>
      <c r="C1666" s="90"/>
      <c r="D1666" s="91"/>
      <c r="E1666" s="92"/>
      <c r="F1666" s="90"/>
      <c r="G1666" s="93"/>
      <c r="H1666" s="92"/>
      <c r="I1666" s="94"/>
      <c r="J1666" s="100"/>
      <c r="K1666" s="101"/>
      <c r="L1666" s="101"/>
      <c r="M1666" s="101"/>
      <c r="N1666" s="102"/>
      <c r="O1666" s="103"/>
      <c r="P1666" s="101"/>
      <c r="Q1666" s="104"/>
      <c r="R1666" s="103"/>
      <c r="S1666" s="105"/>
      <c r="T1666" s="106"/>
      <c r="U1666" s="107"/>
      <c r="V1666" s="107"/>
    </row>
    <row r="1667" spans="2:22" s="88" customFormat="1" ht="12.75" x14ac:dyDescent="0.2">
      <c r="B1667" s="89">
        <v>1665</v>
      </c>
      <c r="C1667" s="90"/>
      <c r="D1667" s="91"/>
      <c r="E1667" s="92"/>
      <c r="F1667" s="90"/>
      <c r="G1667" s="93"/>
      <c r="H1667" s="92"/>
      <c r="I1667" s="94"/>
      <c r="J1667" s="100"/>
      <c r="K1667" s="101"/>
      <c r="L1667" s="101"/>
      <c r="M1667" s="101"/>
      <c r="N1667" s="102"/>
      <c r="O1667" s="103"/>
      <c r="P1667" s="101"/>
      <c r="Q1667" s="104"/>
      <c r="R1667" s="103"/>
      <c r="S1667" s="105"/>
      <c r="T1667" s="106"/>
      <c r="U1667" s="107"/>
      <c r="V1667" s="107"/>
    </row>
    <row r="1668" spans="2:22" s="88" customFormat="1" ht="12.75" x14ac:dyDescent="0.2">
      <c r="B1668" s="89">
        <v>1666</v>
      </c>
      <c r="C1668" s="90"/>
      <c r="D1668" s="91"/>
      <c r="E1668" s="92"/>
      <c r="F1668" s="90"/>
      <c r="G1668" s="93"/>
      <c r="H1668" s="92"/>
      <c r="I1668" s="94"/>
      <c r="J1668" s="100"/>
      <c r="K1668" s="101"/>
      <c r="L1668" s="101"/>
      <c r="M1668" s="101"/>
      <c r="N1668" s="102"/>
      <c r="O1668" s="103"/>
      <c r="P1668" s="101"/>
      <c r="Q1668" s="104"/>
      <c r="R1668" s="103"/>
      <c r="S1668" s="105"/>
      <c r="T1668" s="106"/>
      <c r="U1668" s="107"/>
      <c r="V1668" s="107"/>
    </row>
    <row r="1669" spans="2:22" s="88" customFormat="1" ht="12.75" x14ac:dyDescent="0.2">
      <c r="B1669" s="89">
        <v>1667</v>
      </c>
      <c r="C1669" s="90"/>
      <c r="D1669" s="91"/>
      <c r="E1669" s="92"/>
      <c r="F1669" s="90"/>
      <c r="G1669" s="93"/>
      <c r="H1669" s="92"/>
      <c r="I1669" s="94"/>
      <c r="J1669" s="100"/>
      <c r="K1669" s="101"/>
      <c r="L1669" s="101"/>
      <c r="M1669" s="101"/>
      <c r="N1669" s="102"/>
      <c r="O1669" s="103"/>
      <c r="P1669" s="101"/>
      <c r="Q1669" s="104"/>
      <c r="R1669" s="103"/>
      <c r="S1669" s="105"/>
      <c r="T1669" s="106"/>
      <c r="U1669" s="107"/>
      <c r="V1669" s="107"/>
    </row>
    <row r="1670" spans="2:22" s="88" customFormat="1" ht="12.75" x14ac:dyDescent="0.2">
      <c r="B1670" s="89">
        <v>1668</v>
      </c>
      <c r="C1670" s="90"/>
      <c r="D1670" s="91"/>
      <c r="E1670" s="92"/>
      <c r="F1670" s="90"/>
      <c r="G1670" s="93"/>
      <c r="H1670" s="92"/>
      <c r="I1670" s="94"/>
      <c r="J1670" s="100"/>
      <c r="K1670" s="101"/>
      <c r="L1670" s="101"/>
      <c r="M1670" s="101"/>
      <c r="N1670" s="102"/>
      <c r="O1670" s="103"/>
      <c r="P1670" s="101"/>
      <c r="Q1670" s="104"/>
      <c r="R1670" s="103"/>
      <c r="S1670" s="105"/>
      <c r="T1670" s="106"/>
      <c r="U1670" s="107"/>
      <c r="V1670" s="107"/>
    </row>
    <row r="1671" spans="2:22" s="88" customFormat="1" ht="12.75" x14ac:dyDescent="0.2">
      <c r="B1671" s="89">
        <v>1669</v>
      </c>
      <c r="C1671" s="90"/>
      <c r="D1671" s="91"/>
      <c r="E1671" s="92"/>
      <c r="F1671" s="90"/>
      <c r="G1671" s="93"/>
      <c r="H1671" s="92"/>
      <c r="I1671" s="94"/>
      <c r="J1671" s="100"/>
      <c r="K1671" s="101"/>
      <c r="L1671" s="101"/>
      <c r="M1671" s="101"/>
      <c r="N1671" s="102"/>
      <c r="O1671" s="103"/>
      <c r="P1671" s="101"/>
      <c r="Q1671" s="104"/>
      <c r="R1671" s="103"/>
      <c r="S1671" s="105"/>
      <c r="T1671" s="106"/>
      <c r="U1671" s="107"/>
      <c r="V1671" s="107"/>
    </row>
    <row r="1672" spans="2:22" s="88" customFormat="1" ht="12.75" x14ac:dyDescent="0.2">
      <c r="B1672" s="89">
        <v>1670</v>
      </c>
      <c r="C1672" s="90"/>
      <c r="D1672" s="91"/>
      <c r="E1672" s="92"/>
      <c r="F1672" s="90"/>
      <c r="G1672" s="93"/>
      <c r="H1672" s="92"/>
      <c r="I1672" s="94"/>
      <c r="J1672" s="100"/>
      <c r="K1672" s="101"/>
      <c r="L1672" s="101"/>
      <c r="M1672" s="101"/>
      <c r="N1672" s="102"/>
      <c r="O1672" s="103"/>
      <c r="P1672" s="101"/>
      <c r="Q1672" s="104"/>
      <c r="R1672" s="103"/>
      <c r="S1672" s="105"/>
      <c r="T1672" s="106"/>
      <c r="U1672" s="107"/>
      <c r="V1672" s="107"/>
    </row>
    <row r="1673" spans="2:22" s="88" customFormat="1" ht="12.75" x14ac:dyDescent="0.2">
      <c r="B1673" s="89">
        <v>1671</v>
      </c>
      <c r="C1673" s="90"/>
      <c r="D1673" s="91"/>
      <c r="E1673" s="92"/>
      <c r="F1673" s="90"/>
      <c r="G1673" s="93"/>
      <c r="H1673" s="92"/>
      <c r="I1673" s="94"/>
      <c r="J1673" s="100"/>
      <c r="K1673" s="101"/>
      <c r="L1673" s="101"/>
      <c r="M1673" s="101"/>
      <c r="N1673" s="102"/>
      <c r="O1673" s="103"/>
      <c r="P1673" s="101"/>
      <c r="Q1673" s="104"/>
      <c r="R1673" s="103"/>
      <c r="S1673" s="105"/>
      <c r="T1673" s="106"/>
      <c r="U1673" s="107"/>
      <c r="V1673" s="107"/>
    </row>
    <row r="1674" spans="2:22" s="88" customFormat="1" ht="12.75" x14ac:dyDescent="0.2">
      <c r="B1674" s="89">
        <v>1672</v>
      </c>
      <c r="C1674" s="90"/>
      <c r="D1674" s="91"/>
      <c r="E1674" s="92"/>
      <c r="F1674" s="90"/>
      <c r="G1674" s="93"/>
      <c r="H1674" s="92"/>
      <c r="I1674" s="94"/>
      <c r="J1674" s="100"/>
      <c r="K1674" s="101"/>
      <c r="L1674" s="101"/>
      <c r="M1674" s="101"/>
      <c r="N1674" s="102"/>
      <c r="O1674" s="103"/>
      <c r="P1674" s="101"/>
      <c r="Q1674" s="104"/>
      <c r="R1674" s="103"/>
      <c r="S1674" s="105"/>
      <c r="T1674" s="106"/>
      <c r="U1674" s="107"/>
      <c r="V1674" s="107"/>
    </row>
    <row r="1675" spans="2:22" s="88" customFormat="1" ht="12.75" x14ac:dyDescent="0.2">
      <c r="B1675" s="89">
        <v>1673</v>
      </c>
      <c r="C1675" s="90"/>
      <c r="D1675" s="91"/>
      <c r="E1675" s="92"/>
      <c r="F1675" s="90"/>
      <c r="G1675" s="93"/>
      <c r="H1675" s="92"/>
      <c r="I1675" s="94"/>
      <c r="J1675" s="100"/>
      <c r="K1675" s="101"/>
      <c r="L1675" s="101"/>
      <c r="M1675" s="101"/>
      <c r="N1675" s="102"/>
      <c r="O1675" s="103"/>
      <c r="P1675" s="101"/>
      <c r="Q1675" s="104"/>
      <c r="R1675" s="103"/>
      <c r="S1675" s="105"/>
      <c r="T1675" s="106"/>
      <c r="U1675" s="107"/>
      <c r="V1675" s="107"/>
    </row>
    <row r="1676" spans="2:22" s="88" customFormat="1" ht="12.75" x14ac:dyDescent="0.2">
      <c r="B1676" s="89">
        <v>1674</v>
      </c>
      <c r="C1676" s="90"/>
      <c r="D1676" s="91"/>
      <c r="E1676" s="92"/>
      <c r="F1676" s="90"/>
      <c r="G1676" s="93"/>
      <c r="H1676" s="92"/>
      <c r="I1676" s="94"/>
      <c r="J1676" s="100"/>
      <c r="K1676" s="101"/>
      <c r="L1676" s="101"/>
      <c r="M1676" s="101"/>
      <c r="N1676" s="102"/>
      <c r="O1676" s="103"/>
      <c r="P1676" s="101"/>
      <c r="Q1676" s="104"/>
      <c r="R1676" s="103"/>
      <c r="S1676" s="105"/>
      <c r="T1676" s="106"/>
      <c r="U1676" s="107"/>
      <c r="V1676" s="107"/>
    </row>
    <row r="1677" spans="2:22" s="88" customFormat="1" ht="12.75" x14ac:dyDescent="0.2">
      <c r="B1677" s="89">
        <v>1675</v>
      </c>
      <c r="C1677" s="90"/>
      <c r="D1677" s="91"/>
      <c r="E1677" s="92"/>
      <c r="F1677" s="90"/>
      <c r="G1677" s="93"/>
      <c r="H1677" s="92"/>
      <c r="I1677" s="94"/>
      <c r="J1677" s="100"/>
      <c r="K1677" s="101"/>
      <c r="L1677" s="101"/>
      <c r="M1677" s="101"/>
      <c r="N1677" s="102"/>
      <c r="O1677" s="103"/>
      <c r="P1677" s="101"/>
      <c r="Q1677" s="104"/>
      <c r="R1677" s="103"/>
      <c r="S1677" s="105"/>
      <c r="T1677" s="106"/>
      <c r="U1677" s="107"/>
      <c r="V1677" s="107"/>
    </row>
    <row r="1678" spans="2:22" s="88" customFormat="1" ht="12.75" x14ac:dyDescent="0.2">
      <c r="B1678" s="89">
        <v>1676</v>
      </c>
      <c r="C1678" s="90"/>
      <c r="D1678" s="91"/>
      <c r="E1678" s="92"/>
      <c r="F1678" s="90"/>
      <c r="G1678" s="93"/>
      <c r="H1678" s="92"/>
      <c r="I1678" s="94"/>
      <c r="J1678" s="100"/>
      <c r="K1678" s="101"/>
      <c r="L1678" s="101"/>
      <c r="M1678" s="101"/>
      <c r="N1678" s="102"/>
      <c r="O1678" s="103"/>
      <c r="P1678" s="101"/>
      <c r="Q1678" s="104"/>
      <c r="R1678" s="103"/>
      <c r="S1678" s="105"/>
      <c r="T1678" s="106"/>
      <c r="U1678" s="107"/>
      <c r="V1678" s="107"/>
    </row>
    <row r="1679" spans="2:22" s="88" customFormat="1" ht="12.75" x14ac:dyDescent="0.2">
      <c r="B1679" s="89">
        <v>1677</v>
      </c>
      <c r="C1679" s="90"/>
      <c r="D1679" s="91"/>
      <c r="E1679" s="92"/>
      <c r="F1679" s="90"/>
      <c r="G1679" s="93"/>
      <c r="H1679" s="92"/>
      <c r="I1679" s="94"/>
      <c r="J1679" s="100"/>
      <c r="K1679" s="101"/>
      <c r="L1679" s="101"/>
      <c r="M1679" s="101"/>
      <c r="N1679" s="102"/>
      <c r="O1679" s="103"/>
      <c r="P1679" s="101"/>
      <c r="Q1679" s="104"/>
      <c r="R1679" s="103"/>
      <c r="S1679" s="105"/>
      <c r="T1679" s="106"/>
      <c r="U1679" s="107"/>
      <c r="V1679" s="107"/>
    </row>
    <row r="1680" spans="2:22" s="88" customFormat="1" ht="12.75" x14ac:dyDescent="0.2">
      <c r="B1680" s="89">
        <v>1678</v>
      </c>
      <c r="C1680" s="90"/>
      <c r="D1680" s="91"/>
      <c r="E1680" s="92"/>
      <c r="F1680" s="90"/>
      <c r="G1680" s="93"/>
      <c r="H1680" s="92"/>
      <c r="I1680" s="94"/>
      <c r="J1680" s="100"/>
      <c r="K1680" s="101"/>
      <c r="L1680" s="101"/>
      <c r="M1680" s="101"/>
      <c r="N1680" s="102"/>
      <c r="O1680" s="103"/>
      <c r="P1680" s="101"/>
      <c r="Q1680" s="104"/>
      <c r="R1680" s="103"/>
      <c r="S1680" s="105"/>
      <c r="T1680" s="106"/>
      <c r="U1680" s="107"/>
      <c r="V1680" s="107"/>
    </row>
    <row r="1681" spans="2:22" s="88" customFormat="1" ht="12.75" x14ac:dyDescent="0.2">
      <c r="B1681" s="89">
        <v>1679</v>
      </c>
      <c r="C1681" s="90"/>
      <c r="D1681" s="91"/>
      <c r="E1681" s="92"/>
      <c r="F1681" s="90"/>
      <c r="G1681" s="93"/>
      <c r="H1681" s="92"/>
      <c r="I1681" s="94"/>
      <c r="J1681" s="100"/>
      <c r="K1681" s="101"/>
      <c r="L1681" s="101"/>
      <c r="M1681" s="101"/>
      <c r="N1681" s="102"/>
      <c r="O1681" s="103"/>
      <c r="P1681" s="101"/>
      <c r="Q1681" s="104"/>
      <c r="R1681" s="103"/>
      <c r="S1681" s="105"/>
      <c r="T1681" s="106"/>
      <c r="U1681" s="107"/>
      <c r="V1681" s="107"/>
    </row>
    <row r="1682" spans="2:22" s="88" customFormat="1" ht="12.75" x14ac:dyDescent="0.2">
      <c r="B1682" s="89">
        <v>1680</v>
      </c>
      <c r="C1682" s="90"/>
      <c r="D1682" s="91"/>
      <c r="E1682" s="92"/>
      <c r="F1682" s="90"/>
      <c r="G1682" s="93"/>
      <c r="H1682" s="92"/>
      <c r="I1682" s="94"/>
      <c r="J1682" s="100"/>
      <c r="K1682" s="101"/>
      <c r="L1682" s="101"/>
      <c r="M1682" s="101"/>
      <c r="N1682" s="102"/>
      <c r="O1682" s="103"/>
      <c r="P1682" s="101"/>
      <c r="Q1682" s="104"/>
      <c r="R1682" s="103"/>
      <c r="S1682" s="105"/>
      <c r="T1682" s="106"/>
      <c r="U1682" s="107"/>
      <c r="V1682" s="107"/>
    </row>
    <row r="1683" spans="2:22" s="88" customFormat="1" ht="12.75" x14ac:dyDescent="0.2">
      <c r="B1683" s="89">
        <v>1681</v>
      </c>
      <c r="C1683" s="90"/>
      <c r="D1683" s="91"/>
      <c r="E1683" s="92"/>
      <c r="F1683" s="90"/>
      <c r="G1683" s="93"/>
      <c r="H1683" s="92"/>
      <c r="I1683" s="94"/>
      <c r="J1683" s="100"/>
      <c r="K1683" s="101"/>
      <c r="L1683" s="101"/>
      <c r="M1683" s="101"/>
      <c r="N1683" s="102"/>
      <c r="O1683" s="103"/>
      <c r="P1683" s="101"/>
      <c r="Q1683" s="104"/>
      <c r="R1683" s="103"/>
      <c r="S1683" s="105"/>
      <c r="T1683" s="106"/>
      <c r="U1683" s="107"/>
      <c r="V1683" s="107"/>
    </row>
    <row r="1684" spans="2:22" s="88" customFormat="1" ht="12.75" x14ac:dyDescent="0.2">
      <c r="B1684" s="89">
        <v>1682</v>
      </c>
      <c r="C1684" s="90"/>
      <c r="D1684" s="91"/>
      <c r="E1684" s="92"/>
      <c r="F1684" s="90"/>
      <c r="G1684" s="93"/>
      <c r="H1684" s="92"/>
      <c r="I1684" s="94"/>
      <c r="J1684" s="100"/>
      <c r="K1684" s="101"/>
      <c r="L1684" s="101"/>
      <c r="M1684" s="101"/>
      <c r="N1684" s="102"/>
      <c r="O1684" s="103"/>
      <c r="P1684" s="101"/>
      <c r="Q1684" s="104"/>
      <c r="R1684" s="103"/>
      <c r="S1684" s="105"/>
      <c r="T1684" s="106"/>
      <c r="U1684" s="107"/>
      <c r="V1684" s="107"/>
    </row>
    <row r="1685" spans="2:22" s="88" customFormat="1" ht="12.75" x14ac:dyDescent="0.2">
      <c r="B1685" s="89">
        <v>1683</v>
      </c>
      <c r="C1685" s="90"/>
      <c r="D1685" s="91"/>
      <c r="E1685" s="92"/>
      <c r="F1685" s="90"/>
      <c r="G1685" s="93"/>
      <c r="H1685" s="92"/>
      <c r="I1685" s="94"/>
      <c r="J1685" s="100"/>
      <c r="K1685" s="101"/>
      <c r="L1685" s="101"/>
      <c r="M1685" s="101"/>
      <c r="N1685" s="102"/>
      <c r="O1685" s="103"/>
      <c r="P1685" s="101"/>
      <c r="Q1685" s="104"/>
      <c r="R1685" s="103"/>
      <c r="S1685" s="105"/>
      <c r="T1685" s="106"/>
      <c r="U1685" s="107"/>
      <c r="V1685" s="107"/>
    </row>
    <row r="1686" spans="2:22" s="88" customFormat="1" ht="12.75" x14ac:dyDescent="0.2">
      <c r="B1686" s="89">
        <v>1684</v>
      </c>
      <c r="C1686" s="90"/>
      <c r="D1686" s="91"/>
      <c r="E1686" s="92"/>
      <c r="F1686" s="90"/>
      <c r="G1686" s="93"/>
      <c r="H1686" s="92"/>
      <c r="I1686" s="94"/>
      <c r="J1686" s="100"/>
      <c r="K1686" s="101"/>
      <c r="L1686" s="101"/>
      <c r="M1686" s="101"/>
      <c r="N1686" s="102"/>
      <c r="O1686" s="103"/>
      <c r="P1686" s="101"/>
      <c r="Q1686" s="104"/>
      <c r="R1686" s="103"/>
      <c r="S1686" s="105"/>
      <c r="T1686" s="106"/>
      <c r="U1686" s="107"/>
      <c r="V1686" s="107"/>
    </row>
    <row r="1687" spans="2:22" s="88" customFormat="1" ht="12.75" x14ac:dyDescent="0.2">
      <c r="B1687" s="89">
        <v>1685</v>
      </c>
      <c r="C1687" s="90"/>
      <c r="D1687" s="91"/>
      <c r="E1687" s="92"/>
      <c r="F1687" s="90"/>
      <c r="G1687" s="93"/>
      <c r="H1687" s="92"/>
      <c r="I1687" s="94"/>
      <c r="J1687" s="100"/>
      <c r="K1687" s="101"/>
      <c r="L1687" s="101"/>
      <c r="M1687" s="101"/>
      <c r="N1687" s="102"/>
      <c r="O1687" s="103"/>
      <c r="P1687" s="101"/>
      <c r="Q1687" s="104"/>
      <c r="R1687" s="103"/>
      <c r="S1687" s="105"/>
      <c r="T1687" s="106"/>
      <c r="U1687" s="107"/>
      <c r="V1687" s="107"/>
    </row>
    <row r="1688" spans="2:22" s="88" customFormat="1" ht="12.75" x14ac:dyDescent="0.2">
      <c r="B1688" s="89">
        <v>1686</v>
      </c>
      <c r="C1688" s="90"/>
      <c r="D1688" s="91"/>
      <c r="E1688" s="92"/>
      <c r="F1688" s="90"/>
      <c r="G1688" s="93"/>
      <c r="H1688" s="92"/>
      <c r="I1688" s="94"/>
      <c r="J1688" s="100"/>
      <c r="K1688" s="101"/>
      <c r="L1688" s="101"/>
      <c r="M1688" s="101"/>
      <c r="N1688" s="102"/>
      <c r="O1688" s="103"/>
      <c r="P1688" s="101"/>
      <c r="Q1688" s="104"/>
      <c r="R1688" s="103"/>
      <c r="S1688" s="105"/>
      <c r="T1688" s="106"/>
      <c r="U1688" s="107"/>
      <c r="V1688" s="107"/>
    </row>
    <row r="1689" spans="2:22" s="88" customFormat="1" ht="12.75" x14ac:dyDescent="0.2">
      <c r="B1689" s="89">
        <v>1687</v>
      </c>
      <c r="C1689" s="90"/>
      <c r="D1689" s="91"/>
      <c r="E1689" s="92"/>
      <c r="F1689" s="90"/>
      <c r="G1689" s="93"/>
      <c r="H1689" s="92"/>
      <c r="I1689" s="94"/>
      <c r="J1689" s="100"/>
      <c r="K1689" s="101"/>
      <c r="L1689" s="101"/>
      <c r="M1689" s="101"/>
      <c r="N1689" s="102"/>
      <c r="O1689" s="103"/>
      <c r="P1689" s="101"/>
      <c r="Q1689" s="104"/>
      <c r="R1689" s="103"/>
      <c r="S1689" s="105"/>
      <c r="T1689" s="106"/>
      <c r="U1689" s="107"/>
      <c r="V1689" s="107"/>
    </row>
    <row r="1690" spans="2:22" s="88" customFormat="1" ht="12.75" x14ac:dyDescent="0.2">
      <c r="B1690" s="89">
        <v>1688</v>
      </c>
      <c r="C1690" s="90"/>
      <c r="D1690" s="91"/>
      <c r="E1690" s="92"/>
      <c r="F1690" s="90"/>
      <c r="G1690" s="93"/>
      <c r="H1690" s="92"/>
      <c r="I1690" s="94"/>
      <c r="J1690" s="100"/>
      <c r="K1690" s="101"/>
      <c r="L1690" s="101"/>
      <c r="M1690" s="101"/>
      <c r="N1690" s="102"/>
      <c r="O1690" s="103"/>
      <c r="P1690" s="101"/>
      <c r="Q1690" s="104"/>
      <c r="R1690" s="103"/>
      <c r="S1690" s="105"/>
      <c r="T1690" s="106"/>
      <c r="U1690" s="107"/>
      <c r="V1690" s="107"/>
    </row>
    <row r="1691" spans="2:22" s="88" customFormat="1" ht="12.75" x14ac:dyDescent="0.2">
      <c r="B1691" s="89">
        <v>1689</v>
      </c>
      <c r="C1691" s="90"/>
      <c r="D1691" s="91"/>
      <c r="E1691" s="92"/>
      <c r="F1691" s="90"/>
      <c r="G1691" s="93"/>
      <c r="H1691" s="92"/>
      <c r="I1691" s="94"/>
      <c r="J1691" s="100"/>
      <c r="K1691" s="101"/>
      <c r="L1691" s="101"/>
      <c r="M1691" s="101"/>
      <c r="N1691" s="102"/>
      <c r="O1691" s="103"/>
      <c r="P1691" s="101"/>
      <c r="Q1691" s="104"/>
      <c r="R1691" s="103"/>
      <c r="S1691" s="105"/>
      <c r="T1691" s="106"/>
      <c r="U1691" s="107"/>
      <c r="V1691" s="107"/>
    </row>
    <row r="1692" spans="2:22" s="88" customFormat="1" ht="12.75" x14ac:dyDescent="0.2">
      <c r="B1692" s="89">
        <v>1690</v>
      </c>
      <c r="C1692" s="90"/>
      <c r="D1692" s="91"/>
      <c r="E1692" s="92"/>
      <c r="F1692" s="90"/>
      <c r="G1692" s="93"/>
      <c r="H1692" s="92"/>
      <c r="I1692" s="94"/>
      <c r="J1692" s="100"/>
      <c r="K1692" s="101"/>
      <c r="L1692" s="101"/>
      <c r="M1692" s="101"/>
      <c r="N1692" s="102"/>
      <c r="O1692" s="103"/>
      <c r="P1692" s="101"/>
      <c r="Q1692" s="104"/>
      <c r="R1692" s="103"/>
      <c r="S1692" s="105"/>
      <c r="T1692" s="106"/>
      <c r="U1692" s="107"/>
      <c r="V1692" s="107"/>
    </row>
    <row r="1693" spans="2:22" s="88" customFormat="1" ht="12.75" x14ac:dyDescent="0.2">
      <c r="B1693" s="89">
        <v>1691</v>
      </c>
      <c r="C1693" s="90"/>
      <c r="D1693" s="91"/>
      <c r="E1693" s="92"/>
      <c r="F1693" s="90"/>
      <c r="G1693" s="93"/>
      <c r="H1693" s="92"/>
      <c r="I1693" s="94"/>
      <c r="J1693" s="100"/>
      <c r="K1693" s="101"/>
      <c r="L1693" s="101"/>
      <c r="M1693" s="101"/>
      <c r="N1693" s="102"/>
      <c r="O1693" s="103"/>
      <c r="P1693" s="101"/>
      <c r="Q1693" s="104"/>
      <c r="R1693" s="103"/>
      <c r="S1693" s="105"/>
      <c r="T1693" s="106"/>
      <c r="U1693" s="107"/>
      <c r="V1693" s="107"/>
    </row>
    <row r="1694" spans="2:22" s="88" customFormat="1" ht="12.75" x14ac:dyDescent="0.2">
      <c r="B1694" s="89">
        <v>1692</v>
      </c>
      <c r="C1694" s="90"/>
      <c r="D1694" s="91"/>
      <c r="E1694" s="92"/>
      <c r="F1694" s="90"/>
      <c r="G1694" s="93"/>
      <c r="H1694" s="92"/>
      <c r="I1694" s="94"/>
      <c r="J1694" s="100"/>
      <c r="K1694" s="101"/>
      <c r="L1694" s="101"/>
      <c r="M1694" s="101"/>
      <c r="N1694" s="102"/>
      <c r="O1694" s="103"/>
      <c r="P1694" s="101"/>
      <c r="Q1694" s="104"/>
      <c r="R1694" s="103"/>
      <c r="S1694" s="105"/>
      <c r="T1694" s="106"/>
      <c r="U1694" s="107"/>
      <c r="V1694" s="107"/>
    </row>
    <row r="1695" spans="2:22" s="88" customFormat="1" ht="12.75" x14ac:dyDescent="0.2">
      <c r="B1695" s="89">
        <v>1693</v>
      </c>
      <c r="C1695" s="90"/>
      <c r="D1695" s="91"/>
      <c r="E1695" s="92"/>
      <c r="F1695" s="90"/>
      <c r="G1695" s="93"/>
      <c r="H1695" s="92"/>
      <c r="I1695" s="94"/>
      <c r="J1695" s="100"/>
      <c r="K1695" s="101"/>
      <c r="L1695" s="101"/>
      <c r="M1695" s="101"/>
      <c r="N1695" s="102"/>
      <c r="O1695" s="103"/>
      <c r="P1695" s="101"/>
      <c r="Q1695" s="104"/>
      <c r="R1695" s="103"/>
      <c r="S1695" s="105"/>
      <c r="T1695" s="106"/>
      <c r="U1695" s="107"/>
      <c r="V1695" s="107"/>
    </row>
    <row r="1696" spans="2:22" s="88" customFormat="1" ht="12.75" x14ac:dyDescent="0.2">
      <c r="B1696" s="89">
        <v>1694</v>
      </c>
      <c r="C1696" s="90"/>
      <c r="D1696" s="91"/>
      <c r="E1696" s="92"/>
      <c r="F1696" s="90"/>
      <c r="G1696" s="93"/>
      <c r="H1696" s="92"/>
      <c r="I1696" s="94"/>
      <c r="J1696" s="100"/>
      <c r="K1696" s="101"/>
      <c r="L1696" s="101"/>
      <c r="M1696" s="101"/>
      <c r="N1696" s="102"/>
      <c r="O1696" s="103"/>
      <c r="P1696" s="101"/>
      <c r="Q1696" s="104"/>
      <c r="R1696" s="103"/>
      <c r="S1696" s="105"/>
      <c r="T1696" s="106"/>
      <c r="U1696" s="107"/>
      <c r="V1696" s="107"/>
    </row>
    <row r="1697" spans="2:22" s="88" customFormat="1" ht="12.75" x14ac:dyDescent="0.2">
      <c r="B1697" s="89">
        <v>1695</v>
      </c>
      <c r="C1697" s="90"/>
      <c r="D1697" s="91"/>
      <c r="E1697" s="92"/>
      <c r="F1697" s="90"/>
      <c r="G1697" s="93"/>
      <c r="H1697" s="92"/>
      <c r="I1697" s="94"/>
      <c r="J1697" s="100"/>
      <c r="K1697" s="101"/>
      <c r="L1697" s="101"/>
      <c r="M1697" s="101"/>
      <c r="N1697" s="102"/>
      <c r="O1697" s="103"/>
      <c r="P1697" s="101"/>
      <c r="Q1697" s="104"/>
      <c r="R1697" s="103"/>
      <c r="S1697" s="105"/>
      <c r="T1697" s="106"/>
      <c r="U1697" s="107"/>
      <c r="V1697" s="107"/>
    </row>
    <row r="1698" spans="2:22" s="88" customFormat="1" ht="12.75" x14ac:dyDescent="0.2">
      <c r="B1698" s="89">
        <v>1696</v>
      </c>
      <c r="C1698" s="90"/>
      <c r="D1698" s="91"/>
      <c r="E1698" s="92"/>
      <c r="F1698" s="90"/>
      <c r="G1698" s="93"/>
      <c r="H1698" s="92"/>
      <c r="I1698" s="94"/>
      <c r="J1698" s="100"/>
      <c r="K1698" s="101"/>
      <c r="L1698" s="101"/>
      <c r="M1698" s="101"/>
      <c r="N1698" s="102"/>
      <c r="O1698" s="103"/>
      <c r="P1698" s="101"/>
      <c r="Q1698" s="104"/>
      <c r="R1698" s="103"/>
      <c r="S1698" s="105"/>
      <c r="T1698" s="106"/>
      <c r="U1698" s="107"/>
      <c r="V1698" s="107"/>
    </row>
    <row r="1699" spans="2:22" s="88" customFormat="1" ht="12.75" x14ac:dyDescent="0.2">
      <c r="B1699" s="89">
        <v>1697</v>
      </c>
      <c r="C1699" s="90"/>
      <c r="D1699" s="91"/>
      <c r="E1699" s="92"/>
      <c r="F1699" s="90"/>
      <c r="G1699" s="93"/>
      <c r="H1699" s="92"/>
      <c r="I1699" s="94"/>
      <c r="J1699" s="100"/>
      <c r="K1699" s="101"/>
      <c r="L1699" s="101"/>
      <c r="M1699" s="101"/>
      <c r="N1699" s="102"/>
      <c r="O1699" s="103"/>
      <c r="P1699" s="101"/>
      <c r="Q1699" s="104"/>
      <c r="R1699" s="103"/>
      <c r="S1699" s="105"/>
      <c r="T1699" s="106"/>
      <c r="U1699" s="107"/>
      <c r="V1699" s="107"/>
    </row>
    <row r="1700" spans="2:22" s="88" customFormat="1" ht="12.75" x14ac:dyDescent="0.2">
      <c r="B1700" s="89">
        <v>1698</v>
      </c>
      <c r="C1700" s="90"/>
      <c r="D1700" s="91"/>
      <c r="E1700" s="92"/>
      <c r="F1700" s="90"/>
      <c r="G1700" s="93"/>
      <c r="H1700" s="92"/>
      <c r="I1700" s="94"/>
      <c r="J1700" s="100"/>
      <c r="K1700" s="101"/>
      <c r="L1700" s="101"/>
      <c r="M1700" s="101"/>
      <c r="N1700" s="102"/>
      <c r="O1700" s="103"/>
      <c r="P1700" s="101"/>
      <c r="Q1700" s="104"/>
      <c r="R1700" s="103"/>
      <c r="S1700" s="105"/>
      <c r="T1700" s="106"/>
      <c r="U1700" s="107"/>
      <c r="V1700" s="107"/>
    </row>
    <row r="1701" spans="2:22" s="88" customFormat="1" ht="12.75" x14ac:dyDescent="0.2">
      <c r="B1701" s="89">
        <v>1699</v>
      </c>
      <c r="C1701" s="90"/>
      <c r="D1701" s="91"/>
      <c r="E1701" s="92"/>
      <c r="F1701" s="90"/>
      <c r="G1701" s="93"/>
      <c r="H1701" s="92"/>
      <c r="I1701" s="94"/>
      <c r="J1701" s="100"/>
      <c r="K1701" s="101"/>
      <c r="L1701" s="101"/>
      <c r="M1701" s="101"/>
      <c r="N1701" s="102"/>
      <c r="O1701" s="103"/>
      <c r="P1701" s="101"/>
      <c r="Q1701" s="104"/>
      <c r="R1701" s="103"/>
      <c r="S1701" s="105"/>
      <c r="T1701" s="106"/>
      <c r="U1701" s="107"/>
      <c r="V1701" s="107"/>
    </row>
    <row r="1702" spans="2:22" s="88" customFormat="1" ht="12.75" x14ac:dyDescent="0.2">
      <c r="B1702" s="89">
        <v>1700</v>
      </c>
      <c r="C1702" s="90"/>
      <c r="D1702" s="91"/>
      <c r="E1702" s="92"/>
      <c r="F1702" s="90"/>
      <c r="G1702" s="93"/>
      <c r="H1702" s="92"/>
      <c r="I1702" s="94"/>
      <c r="J1702" s="100"/>
      <c r="K1702" s="101"/>
      <c r="L1702" s="101"/>
      <c r="M1702" s="101"/>
      <c r="N1702" s="102"/>
      <c r="O1702" s="103"/>
      <c r="P1702" s="101"/>
      <c r="Q1702" s="104"/>
      <c r="R1702" s="103"/>
      <c r="S1702" s="105"/>
      <c r="T1702" s="106"/>
      <c r="U1702" s="107"/>
      <c r="V1702" s="107"/>
    </row>
    <row r="1703" spans="2:22" s="88" customFormat="1" ht="12.75" x14ac:dyDescent="0.2">
      <c r="B1703" s="89">
        <v>1701</v>
      </c>
      <c r="C1703" s="90"/>
      <c r="D1703" s="91"/>
      <c r="E1703" s="92"/>
      <c r="F1703" s="90"/>
      <c r="G1703" s="93"/>
      <c r="H1703" s="92"/>
      <c r="I1703" s="94"/>
      <c r="J1703" s="100"/>
      <c r="K1703" s="101"/>
      <c r="L1703" s="101"/>
      <c r="M1703" s="101"/>
      <c r="N1703" s="102"/>
      <c r="O1703" s="103"/>
      <c r="P1703" s="101"/>
      <c r="Q1703" s="104"/>
      <c r="R1703" s="103"/>
      <c r="S1703" s="105"/>
      <c r="T1703" s="106"/>
      <c r="U1703" s="107"/>
      <c r="V1703" s="107"/>
    </row>
    <row r="1704" spans="2:22" s="88" customFormat="1" ht="12.75" x14ac:dyDescent="0.2">
      <c r="B1704" s="89">
        <v>1702</v>
      </c>
      <c r="C1704" s="90"/>
      <c r="D1704" s="91"/>
      <c r="E1704" s="92"/>
      <c r="F1704" s="90"/>
      <c r="G1704" s="93"/>
      <c r="H1704" s="92"/>
      <c r="I1704" s="94"/>
      <c r="J1704" s="100"/>
      <c r="K1704" s="101"/>
      <c r="L1704" s="101"/>
      <c r="M1704" s="101"/>
      <c r="N1704" s="102"/>
      <c r="O1704" s="103"/>
      <c r="P1704" s="101"/>
      <c r="Q1704" s="104"/>
      <c r="R1704" s="103"/>
      <c r="S1704" s="105"/>
      <c r="T1704" s="106"/>
      <c r="U1704" s="107"/>
      <c r="V1704" s="107"/>
    </row>
    <row r="1705" spans="2:22" s="88" customFormat="1" ht="12.75" x14ac:dyDescent="0.2">
      <c r="B1705" s="89">
        <v>1703</v>
      </c>
      <c r="C1705" s="90"/>
      <c r="D1705" s="91"/>
      <c r="E1705" s="92"/>
      <c r="F1705" s="90"/>
      <c r="G1705" s="93"/>
      <c r="H1705" s="92"/>
      <c r="I1705" s="94"/>
      <c r="J1705" s="100"/>
      <c r="K1705" s="101"/>
      <c r="L1705" s="101"/>
      <c r="M1705" s="101"/>
      <c r="N1705" s="102"/>
      <c r="O1705" s="103"/>
      <c r="P1705" s="101"/>
      <c r="Q1705" s="104"/>
      <c r="R1705" s="103"/>
      <c r="S1705" s="105"/>
      <c r="T1705" s="106"/>
      <c r="U1705" s="107"/>
      <c r="V1705" s="107"/>
    </row>
    <row r="1706" spans="2:22" s="88" customFormat="1" ht="12.75" x14ac:dyDescent="0.2">
      <c r="B1706" s="89">
        <v>1704</v>
      </c>
      <c r="C1706" s="90"/>
      <c r="D1706" s="91"/>
      <c r="E1706" s="92"/>
      <c r="F1706" s="90"/>
      <c r="G1706" s="93"/>
      <c r="H1706" s="92"/>
      <c r="I1706" s="94"/>
      <c r="J1706" s="100"/>
      <c r="K1706" s="101"/>
      <c r="L1706" s="101"/>
      <c r="M1706" s="101"/>
      <c r="N1706" s="102"/>
      <c r="O1706" s="103"/>
      <c r="P1706" s="101"/>
      <c r="Q1706" s="104"/>
      <c r="R1706" s="103"/>
      <c r="S1706" s="105"/>
      <c r="T1706" s="106"/>
      <c r="U1706" s="107"/>
      <c r="V1706" s="107"/>
    </row>
    <row r="1707" spans="2:22" s="88" customFormat="1" ht="12.75" x14ac:dyDescent="0.2">
      <c r="B1707" s="89">
        <v>1705</v>
      </c>
      <c r="C1707" s="90"/>
      <c r="D1707" s="91"/>
      <c r="E1707" s="92"/>
      <c r="F1707" s="90"/>
      <c r="G1707" s="93"/>
      <c r="H1707" s="92"/>
      <c r="I1707" s="94"/>
      <c r="J1707" s="100"/>
      <c r="K1707" s="101"/>
      <c r="L1707" s="101"/>
      <c r="M1707" s="101"/>
      <c r="N1707" s="102"/>
      <c r="O1707" s="103"/>
      <c r="P1707" s="101"/>
      <c r="Q1707" s="104"/>
      <c r="R1707" s="103"/>
      <c r="S1707" s="105"/>
      <c r="T1707" s="106"/>
      <c r="U1707" s="107"/>
      <c r="V1707" s="107"/>
    </row>
    <row r="1708" spans="2:22" s="88" customFormat="1" ht="12.75" x14ac:dyDescent="0.2">
      <c r="B1708" s="89">
        <v>1706</v>
      </c>
      <c r="C1708" s="90"/>
      <c r="D1708" s="91"/>
      <c r="E1708" s="92"/>
      <c r="F1708" s="90"/>
      <c r="G1708" s="93"/>
      <c r="H1708" s="92"/>
      <c r="I1708" s="94"/>
      <c r="J1708" s="100"/>
      <c r="K1708" s="101"/>
      <c r="L1708" s="101"/>
      <c r="M1708" s="101"/>
      <c r="N1708" s="102"/>
      <c r="O1708" s="103"/>
      <c r="P1708" s="101"/>
      <c r="Q1708" s="104"/>
      <c r="R1708" s="103"/>
      <c r="S1708" s="105"/>
      <c r="T1708" s="106"/>
      <c r="U1708" s="107"/>
      <c r="V1708" s="107"/>
    </row>
    <row r="1709" spans="2:22" s="88" customFormat="1" ht="12.75" x14ac:dyDescent="0.2">
      <c r="B1709" s="89">
        <v>1707</v>
      </c>
      <c r="C1709" s="90"/>
      <c r="D1709" s="91"/>
      <c r="E1709" s="92"/>
      <c r="F1709" s="90"/>
      <c r="G1709" s="93"/>
      <c r="H1709" s="92"/>
      <c r="I1709" s="94"/>
      <c r="J1709" s="100"/>
      <c r="K1709" s="101"/>
      <c r="L1709" s="101"/>
      <c r="M1709" s="101"/>
      <c r="N1709" s="102"/>
      <c r="O1709" s="103"/>
      <c r="P1709" s="101"/>
      <c r="Q1709" s="104"/>
      <c r="R1709" s="103"/>
      <c r="S1709" s="105"/>
      <c r="T1709" s="106"/>
      <c r="U1709" s="107"/>
      <c r="V1709" s="107"/>
    </row>
    <row r="1710" spans="2:22" s="88" customFormat="1" ht="12.75" x14ac:dyDescent="0.2">
      <c r="B1710" s="89">
        <v>1708</v>
      </c>
      <c r="C1710" s="90"/>
      <c r="D1710" s="91"/>
      <c r="E1710" s="92"/>
      <c r="F1710" s="90"/>
      <c r="G1710" s="93"/>
      <c r="H1710" s="92"/>
      <c r="I1710" s="94"/>
      <c r="J1710" s="100"/>
      <c r="K1710" s="101"/>
      <c r="L1710" s="101"/>
      <c r="M1710" s="101"/>
      <c r="N1710" s="102"/>
      <c r="O1710" s="103"/>
      <c r="P1710" s="101"/>
      <c r="Q1710" s="104"/>
      <c r="R1710" s="103"/>
      <c r="S1710" s="105"/>
      <c r="T1710" s="106"/>
      <c r="U1710" s="107"/>
      <c r="V1710" s="107"/>
    </row>
    <row r="1711" spans="2:22" s="88" customFormat="1" ht="12.75" x14ac:dyDescent="0.2">
      <c r="B1711" s="89">
        <v>1709</v>
      </c>
      <c r="C1711" s="90"/>
      <c r="D1711" s="91"/>
      <c r="E1711" s="92"/>
      <c r="F1711" s="90"/>
      <c r="G1711" s="93"/>
      <c r="H1711" s="92"/>
      <c r="I1711" s="94"/>
      <c r="J1711" s="100"/>
      <c r="K1711" s="101"/>
      <c r="L1711" s="101"/>
      <c r="M1711" s="101"/>
      <c r="N1711" s="102"/>
      <c r="O1711" s="103"/>
      <c r="P1711" s="101"/>
      <c r="Q1711" s="104"/>
      <c r="R1711" s="103"/>
      <c r="S1711" s="105"/>
      <c r="T1711" s="106"/>
      <c r="U1711" s="107"/>
      <c r="V1711" s="107"/>
    </row>
    <row r="1712" spans="2:22" s="88" customFormat="1" ht="12.75" x14ac:dyDescent="0.2">
      <c r="B1712" s="89">
        <v>1710</v>
      </c>
      <c r="C1712" s="90"/>
      <c r="D1712" s="91"/>
      <c r="E1712" s="92"/>
      <c r="F1712" s="90"/>
      <c r="G1712" s="93"/>
      <c r="H1712" s="92"/>
      <c r="I1712" s="94"/>
      <c r="J1712" s="100"/>
      <c r="K1712" s="101"/>
      <c r="L1712" s="101"/>
      <c r="M1712" s="101"/>
      <c r="N1712" s="102"/>
      <c r="O1712" s="103"/>
      <c r="P1712" s="101"/>
      <c r="Q1712" s="104"/>
      <c r="R1712" s="103"/>
      <c r="S1712" s="105"/>
      <c r="T1712" s="106"/>
      <c r="U1712" s="107"/>
      <c r="V1712" s="107"/>
    </row>
    <row r="1713" spans="2:22" s="88" customFormat="1" ht="12.75" x14ac:dyDescent="0.2">
      <c r="B1713" s="89">
        <v>1711</v>
      </c>
      <c r="C1713" s="90"/>
      <c r="D1713" s="91"/>
      <c r="E1713" s="92"/>
      <c r="F1713" s="90"/>
      <c r="G1713" s="93"/>
      <c r="H1713" s="92"/>
      <c r="I1713" s="94"/>
      <c r="J1713" s="100"/>
      <c r="K1713" s="101"/>
      <c r="L1713" s="101"/>
      <c r="M1713" s="101"/>
      <c r="N1713" s="102"/>
      <c r="O1713" s="103"/>
      <c r="P1713" s="101"/>
      <c r="Q1713" s="104"/>
      <c r="R1713" s="103"/>
      <c r="S1713" s="105"/>
      <c r="T1713" s="106"/>
      <c r="U1713" s="107"/>
      <c r="V1713" s="107"/>
    </row>
    <row r="1714" spans="2:22" s="88" customFormat="1" ht="12.75" x14ac:dyDescent="0.2">
      <c r="B1714" s="89">
        <v>1712</v>
      </c>
      <c r="C1714" s="90"/>
      <c r="D1714" s="91"/>
      <c r="E1714" s="92"/>
      <c r="F1714" s="90"/>
      <c r="G1714" s="93"/>
      <c r="H1714" s="92"/>
      <c r="I1714" s="94"/>
      <c r="J1714" s="100"/>
      <c r="K1714" s="101"/>
      <c r="L1714" s="101"/>
      <c r="M1714" s="101"/>
      <c r="N1714" s="102"/>
      <c r="O1714" s="103"/>
      <c r="P1714" s="101"/>
      <c r="Q1714" s="104"/>
      <c r="R1714" s="103"/>
      <c r="S1714" s="105"/>
      <c r="T1714" s="106"/>
      <c r="U1714" s="107"/>
      <c r="V1714" s="107"/>
    </row>
    <row r="1715" spans="2:22" s="88" customFormat="1" ht="12.75" x14ac:dyDescent="0.2">
      <c r="B1715" s="89">
        <v>1713</v>
      </c>
      <c r="C1715" s="90"/>
      <c r="D1715" s="91"/>
      <c r="E1715" s="92"/>
      <c r="F1715" s="90"/>
      <c r="G1715" s="93"/>
      <c r="H1715" s="92"/>
      <c r="I1715" s="94"/>
      <c r="J1715" s="100"/>
      <c r="K1715" s="101"/>
      <c r="L1715" s="101"/>
      <c r="M1715" s="101"/>
      <c r="N1715" s="102"/>
      <c r="O1715" s="103"/>
      <c r="P1715" s="101"/>
      <c r="Q1715" s="104"/>
      <c r="R1715" s="103"/>
      <c r="S1715" s="105"/>
      <c r="T1715" s="106"/>
      <c r="U1715" s="107"/>
      <c r="V1715" s="107"/>
    </row>
    <row r="1716" spans="2:22" s="88" customFormat="1" ht="12.75" x14ac:dyDescent="0.2">
      <c r="B1716" s="89">
        <v>1714</v>
      </c>
      <c r="C1716" s="90"/>
      <c r="D1716" s="91"/>
      <c r="E1716" s="92"/>
      <c r="F1716" s="90"/>
      <c r="G1716" s="93"/>
      <c r="H1716" s="92"/>
      <c r="I1716" s="94"/>
      <c r="J1716" s="100"/>
      <c r="K1716" s="101"/>
      <c r="L1716" s="101"/>
      <c r="M1716" s="101"/>
      <c r="N1716" s="102"/>
      <c r="O1716" s="103"/>
      <c r="P1716" s="101"/>
      <c r="Q1716" s="104"/>
      <c r="R1716" s="103"/>
      <c r="S1716" s="105"/>
      <c r="T1716" s="106"/>
      <c r="U1716" s="107"/>
      <c r="V1716" s="107"/>
    </row>
    <row r="1717" spans="2:22" s="88" customFormat="1" ht="12.75" x14ac:dyDescent="0.2">
      <c r="B1717" s="89">
        <v>1715</v>
      </c>
      <c r="C1717" s="90"/>
      <c r="D1717" s="91"/>
      <c r="E1717" s="92"/>
      <c r="F1717" s="90"/>
      <c r="G1717" s="93"/>
      <c r="H1717" s="92"/>
      <c r="I1717" s="94"/>
      <c r="J1717" s="100"/>
      <c r="K1717" s="101"/>
      <c r="L1717" s="101"/>
      <c r="M1717" s="101"/>
      <c r="N1717" s="102"/>
      <c r="O1717" s="103"/>
      <c r="P1717" s="101"/>
      <c r="Q1717" s="104"/>
      <c r="R1717" s="103"/>
      <c r="S1717" s="105"/>
      <c r="T1717" s="106"/>
      <c r="U1717" s="107"/>
      <c r="V1717" s="107"/>
    </row>
    <row r="1718" spans="2:22" s="88" customFormat="1" ht="12.75" x14ac:dyDescent="0.2">
      <c r="B1718" s="89">
        <v>1716</v>
      </c>
      <c r="C1718" s="90"/>
      <c r="D1718" s="91"/>
      <c r="E1718" s="92"/>
      <c r="F1718" s="90"/>
      <c r="G1718" s="93"/>
      <c r="H1718" s="92"/>
      <c r="I1718" s="94"/>
      <c r="J1718" s="100"/>
      <c r="K1718" s="101"/>
      <c r="L1718" s="101"/>
      <c r="M1718" s="101"/>
      <c r="N1718" s="102"/>
      <c r="O1718" s="103"/>
      <c r="P1718" s="101"/>
      <c r="Q1718" s="104"/>
      <c r="R1718" s="103"/>
      <c r="S1718" s="105"/>
      <c r="T1718" s="106"/>
      <c r="U1718" s="107"/>
      <c r="V1718" s="107"/>
    </row>
    <row r="1719" spans="2:22" s="88" customFormat="1" ht="12.75" x14ac:dyDescent="0.2">
      <c r="B1719" s="89">
        <v>1717</v>
      </c>
      <c r="C1719" s="90"/>
      <c r="D1719" s="91"/>
      <c r="E1719" s="92"/>
      <c r="F1719" s="90"/>
      <c r="G1719" s="93"/>
      <c r="H1719" s="92"/>
      <c r="I1719" s="94"/>
      <c r="J1719" s="100"/>
      <c r="K1719" s="101"/>
      <c r="L1719" s="101"/>
      <c r="M1719" s="101"/>
      <c r="N1719" s="102"/>
      <c r="O1719" s="103"/>
      <c r="P1719" s="101"/>
      <c r="Q1719" s="104"/>
      <c r="R1719" s="103"/>
      <c r="S1719" s="105"/>
      <c r="T1719" s="106"/>
      <c r="U1719" s="107"/>
      <c r="V1719" s="107"/>
    </row>
    <row r="1720" spans="2:22" s="88" customFormat="1" ht="12.75" x14ac:dyDescent="0.2">
      <c r="B1720" s="89">
        <v>1718</v>
      </c>
      <c r="C1720" s="90"/>
      <c r="D1720" s="91"/>
      <c r="E1720" s="92"/>
      <c r="F1720" s="90"/>
      <c r="G1720" s="93"/>
      <c r="H1720" s="92"/>
      <c r="I1720" s="94"/>
      <c r="J1720" s="100"/>
      <c r="K1720" s="101"/>
      <c r="L1720" s="101"/>
      <c r="M1720" s="101"/>
      <c r="N1720" s="102"/>
      <c r="O1720" s="103"/>
      <c r="P1720" s="101"/>
      <c r="Q1720" s="104"/>
      <c r="R1720" s="103"/>
      <c r="S1720" s="105"/>
      <c r="T1720" s="106"/>
      <c r="U1720" s="107"/>
      <c r="V1720" s="107"/>
    </row>
    <row r="1721" spans="2:22" s="88" customFormat="1" ht="12.75" x14ac:dyDescent="0.2">
      <c r="B1721" s="89">
        <v>1719</v>
      </c>
      <c r="C1721" s="90"/>
      <c r="D1721" s="91"/>
      <c r="E1721" s="92"/>
      <c r="F1721" s="90"/>
      <c r="G1721" s="93"/>
      <c r="H1721" s="92"/>
      <c r="I1721" s="94"/>
      <c r="J1721" s="100"/>
      <c r="K1721" s="101"/>
      <c r="L1721" s="101"/>
      <c r="M1721" s="101"/>
      <c r="N1721" s="102"/>
      <c r="O1721" s="103"/>
      <c r="P1721" s="101"/>
      <c r="Q1721" s="104"/>
      <c r="R1721" s="103"/>
      <c r="S1721" s="105"/>
      <c r="T1721" s="106"/>
      <c r="U1721" s="107"/>
      <c r="V1721" s="107"/>
    </row>
    <row r="1722" spans="2:22" s="88" customFormat="1" ht="12.75" x14ac:dyDescent="0.2">
      <c r="B1722" s="89">
        <v>1720</v>
      </c>
      <c r="C1722" s="90"/>
      <c r="D1722" s="91"/>
      <c r="E1722" s="92"/>
      <c r="F1722" s="90"/>
      <c r="G1722" s="93"/>
      <c r="H1722" s="92"/>
      <c r="I1722" s="94"/>
      <c r="J1722" s="100"/>
      <c r="K1722" s="101"/>
      <c r="L1722" s="101"/>
      <c r="M1722" s="101"/>
      <c r="N1722" s="102"/>
      <c r="O1722" s="103"/>
      <c r="P1722" s="101"/>
      <c r="Q1722" s="104"/>
      <c r="R1722" s="103"/>
      <c r="S1722" s="105"/>
      <c r="T1722" s="106"/>
      <c r="U1722" s="107"/>
      <c r="V1722" s="107"/>
    </row>
    <row r="1723" spans="2:22" s="88" customFormat="1" ht="12.75" x14ac:dyDescent="0.2">
      <c r="B1723" s="89">
        <v>1721</v>
      </c>
      <c r="C1723" s="90"/>
      <c r="D1723" s="91"/>
      <c r="E1723" s="92"/>
      <c r="F1723" s="90"/>
      <c r="G1723" s="93"/>
      <c r="H1723" s="92"/>
      <c r="I1723" s="94"/>
      <c r="J1723" s="100"/>
      <c r="K1723" s="101"/>
      <c r="L1723" s="101"/>
      <c r="M1723" s="101"/>
      <c r="N1723" s="102"/>
      <c r="O1723" s="103"/>
      <c r="P1723" s="101"/>
      <c r="Q1723" s="104"/>
      <c r="R1723" s="103"/>
      <c r="S1723" s="105"/>
      <c r="T1723" s="106"/>
      <c r="U1723" s="107"/>
      <c r="V1723" s="107"/>
    </row>
    <row r="1724" spans="2:22" s="88" customFormat="1" ht="12.75" x14ac:dyDescent="0.2">
      <c r="B1724" s="89">
        <v>1722</v>
      </c>
      <c r="C1724" s="90"/>
      <c r="D1724" s="91"/>
      <c r="E1724" s="92"/>
      <c r="F1724" s="90"/>
      <c r="G1724" s="93"/>
      <c r="H1724" s="92"/>
      <c r="I1724" s="94"/>
      <c r="J1724" s="100"/>
      <c r="K1724" s="101"/>
      <c r="L1724" s="101"/>
      <c r="M1724" s="101"/>
      <c r="N1724" s="102"/>
      <c r="O1724" s="103"/>
      <c r="P1724" s="101"/>
      <c r="Q1724" s="104"/>
      <c r="R1724" s="103"/>
      <c r="S1724" s="105"/>
      <c r="T1724" s="106"/>
      <c r="U1724" s="107"/>
      <c r="V1724" s="107"/>
    </row>
    <row r="1725" spans="2:22" s="88" customFormat="1" ht="12.75" x14ac:dyDescent="0.2">
      <c r="B1725" s="89">
        <v>1723</v>
      </c>
      <c r="C1725" s="90"/>
      <c r="D1725" s="91"/>
      <c r="E1725" s="92"/>
      <c r="F1725" s="90"/>
      <c r="G1725" s="93"/>
      <c r="H1725" s="92"/>
      <c r="I1725" s="94"/>
      <c r="J1725" s="100"/>
      <c r="K1725" s="101"/>
      <c r="L1725" s="101"/>
      <c r="M1725" s="101"/>
      <c r="N1725" s="102"/>
      <c r="O1725" s="103"/>
      <c r="P1725" s="101"/>
      <c r="Q1725" s="104"/>
      <c r="R1725" s="103"/>
      <c r="S1725" s="105"/>
      <c r="T1725" s="106"/>
      <c r="U1725" s="107"/>
      <c r="V1725" s="107"/>
    </row>
    <row r="1726" spans="2:22" s="88" customFormat="1" ht="12.75" x14ac:dyDescent="0.2">
      <c r="B1726" s="89">
        <v>1724</v>
      </c>
      <c r="C1726" s="90"/>
      <c r="D1726" s="91"/>
      <c r="E1726" s="92"/>
      <c r="F1726" s="90"/>
      <c r="G1726" s="93"/>
      <c r="H1726" s="92"/>
      <c r="I1726" s="94"/>
      <c r="J1726" s="100"/>
      <c r="K1726" s="101"/>
      <c r="L1726" s="101"/>
      <c r="M1726" s="101"/>
      <c r="N1726" s="102"/>
      <c r="O1726" s="103"/>
      <c r="P1726" s="101"/>
      <c r="Q1726" s="104"/>
      <c r="R1726" s="103"/>
      <c r="S1726" s="105"/>
      <c r="T1726" s="106"/>
      <c r="U1726" s="107"/>
      <c r="V1726" s="107"/>
    </row>
    <row r="1727" spans="2:22" s="88" customFormat="1" ht="12.75" x14ac:dyDescent="0.2">
      <c r="B1727" s="89">
        <v>1725</v>
      </c>
      <c r="C1727" s="90"/>
      <c r="D1727" s="91"/>
      <c r="E1727" s="92"/>
      <c r="F1727" s="90"/>
      <c r="G1727" s="93"/>
      <c r="H1727" s="92"/>
      <c r="I1727" s="94"/>
      <c r="J1727" s="100"/>
      <c r="K1727" s="101"/>
      <c r="L1727" s="101"/>
      <c r="M1727" s="101"/>
      <c r="N1727" s="102"/>
      <c r="O1727" s="103"/>
      <c r="P1727" s="101"/>
      <c r="Q1727" s="104"/>
      <c r="R1727" s="103"/>
      <c r="S1727" s="105"/>
      <c r="T1727" s="106"/>
      <c r="U1727" s="107"/>
      <c r="V1727" s="107"/>
    </row>
    <row r="1728" spans="2:22" s="88" customFormat="1" ht="12.75" x14ac:dyDescent="0.2">
      <c r="B1728" s="89">
        <v>1726</v>
      </c>
      <c r="C1728" s="90"/>
      <c r="D1728" s="91"/>
      <c r="E1728" s="92"/>
      <c r="F1728" s="90"/>
      <c r="G1728" s="93"/>
      <c r="H1728" s="92"/>
      <c r="I1728" s="94"/>
      <c r="J1728" s="100"/>
      <c r="K1728" s="101"/>
      <c r="L1728" s="101"/>
      <c r="M1728" s="101"/>
      <c r="N1728" s="102"/>
      <c r="O1728" s="103"/>
      <c r="P1728" s="101"/>
      <c r="Q1728" s="104"/>
      <c r="R1728" s="103"/>
      <c r="S1728" s="105"/>
      <c r="T1728" s="106"/>
      <c r="U1728" s="107"/>
      <c r="V1728" s="107"/>
    </row>
    <row r="1729" spans="2:22" s="88" customFormat="1" ht="12.75" x14ac:dyDescent="0.2">
      <c r="B1729" s="89">
        <v>1727</v>
      </c>
      <c r="C1729" s="90"/>
      <c r="D1729" s="91"/>
      <c r="E1729" s="92"/>
      <c r="F1729" s="90"/>
      <c r="G1729" s="93"/>
      <c r="H1729" s="92"/>
      <c r="I1729" s="94"/>
      <c r="J1729" s="100"/>
      <c r="K1729" s="101"/>
      <c r="L1729" s="101"/>
      <c r="M1729" s="101"/>
      <c r="N1729" s="102"/>
      <c r="O1729" s="103"/>
      <c r="P1729" s="101"/>
      <c r="Q1729" s="104"/>
      <c r="R1729" s="103"/>
      <c r="S1729" s="105"/>
      <c r="T1729" s="106"/>
      <c r="U1729" s="107"/>
      <c r="V1729" s="107"/>
    </row>
    <row r="1730" spans="2:22" s="88" customFormat="1" ht="12.75" x14ac:dyDescent="0.2">
      <c r="B1730" s="89">
        <v>1728</v>
      </c>
      <c r="C1730" s="90"/>
      <c r="D1730" s="91"/>
      <c r="E1730" s="92"/>
      <c r="F1730" s="90"/>
      <c r="G1730" s="93"/>
      <c r="H1730" s="92"/>
      <c r="I1730" s="94"/>
      <c r="J1730" s="100"/>
      <c r="K1730" s="101"/>
      <c r="L1730" s="101"/>
      <c r="M1730" s="101"/>
      <c r="N1730" s="102"/>
      <c r="O1730" s="103"/>
      <c r="P1730" s="101"/>
      <c r="Q1730" s="104"/>
      <c r="R1730" s="103"/>
      <c r="S1730" s="105"/>
      <c r="T1730" s="106"/>
      <c r="U1730" s="107"/>
      <c r="V1730" s="107"/>
    </row>
    <row r="1731" spans="2:22" s="88" customFormat="1" ht="12.75" x14ac:dyDescent="0.2">
      <c r="B1731" s="89">
        <v>1729</v>
      </c>
      <c r="C1731" s="90"/>
      <c r="D1731" s="91"/>
      <c r="E1731" s="92"/>
      <c r="F1731" s="90"/>
      <c r="G1731" s="93"/>
      <c r="H1731" s="92"/>
      <c r="I1731" s="94"/>
      <c r="J1731" s="100"/>
      <c r="K1731" s="101"/>
      <c r="L1731" s="101"/>
      <c r="M1731" s="101"/>
      <c r="N1731" s="102"/>
      <c r="O1731" s="103"/>
      <c r="P1731" s="101"/>
      <c r="Q1731" s="104"/>
      <c r="R1731" s="103"/>
      <c r="S1731" s="105"/>
      <c r="T1731" s="106"/>
      <c r="U1731" s="107"/>
      <c r="V1731" s="107"/>
    </row>
    <row r="1732" spans="2:22" s="88" customFormat="1" ht="12.75" x14ac:dyDescent="0.2">
      <c r="B1732" s="89">
        <v>1730</v>
      </c>
      <c r="C1732" s="90"/>
      <c r="D1732" s="91"/>
      <c r="E1732" s="92"/>
      <c r="F1732" s="90"/>
      <c r="G1732" s="93"/>
      <c r="H1732" s="92"/>
      <c r="I1732" s="94"/>
      <c r="J1732" s="100"/>
      <c r="K1732" s="101"/>
      <c r="L1732" s="101"/>
      <c r="M1732" s="101"/>
      <c r="N1732" s="102"/>
      <c r="O1732" s="103"/>
      <c r="P1732" s="101"/>
      <c r="Q1732" s="104"/>
      <c r="R1732" s="103"/>
      <c r="S1732" s="105"/>
      <c r="T1732" s="106"/>
      <c r="U1732" s="107"/>
      <c r="V1732" s="107"/>
    </row>
    <row r="1733" spans="2:22" s="88" customFormat="1" ht="12.75" x14ac:dyDescent="0.2">
      <c r="B1733" s="89">
        <v>1731</v>
      </c>
      <c r="C1733" s="90"/>
      <c r="D1733" s="91"/>
      <c r="E1733" s="92"/>
      <c r="F1733" s="90"/>
      <c r="G1733" s="93"/>
      <c r="H1733" s="92"/>
      <c r="I1733" s="94"/>
      <c r="J1733" s="100"/>
      <c r="K1733" s="101"/>
      <c r="L1733" s="101"/>
      <c r="M1733" s="101"/>
      <c r="N1733" s="102"/>
      <c r="O1733" s="103"/>
      <c r="P1733" s="101"/>
      <c r="Q1733" s="104"/>
      <c r="R1733" s="103"/>
      <c r="S1733" s="105"/>
      <c r="T1733" s="106"/>
      <c r="U1733" s="107"/>
      <c r="V1733" s="107"/>
    </row>
    <row r="1734" spans="2:22" s="88" customFormat="1" ht="12.75" x14ac:dyDescent="0.2">
      <c r="B1734" s="89">
        <v>1732</v>
      </c>
      <c r="C1734" s="90"/>
      <c r="D1734" s="91"/>
      <c r="E1734" s="92"/>
      <c r="F1734" s="90"/>
      <c r="G1734" s="93"/>
      <c r="H1734" s="92"/>
      <c r="I1734" s="94"/>
      <c r="J1734" s="100"/>
      <c r="K1734" s="101"/>
      <c r="L1734" s="101"/>
      <c r="M1734" s="101"/>
      <c r="N1734" s="102"/>
      <c r="O1734" s="103"/>
      <c r="P1734" s="101"/>
      <c r="Q1734" s="104"/>
      <c r="R1734" s="103"/>
      <c r="S1734" s="105"/>
      <c r="T1734" s="106"/>
      <c r="U1734" s="107"/>
      <c r="V1734" s="107"/>
    </row>
    <row r="1735" spans="2:22" s="88" customFormat="1" ht="12.75" x14ac:dyDescent="0.2">
      <c r="B1735" s="89">
        <v>1733</v>
      </c>
      <c r="C1735" s="90"/>
      <c r="D1735" s="91"/>
      <c r="E1735" s="92"/>
      <c r="F1735" s="90"/>
      <c r="G1735" s="93"/>
      <c r="H1735" s="92"/>
      <c r="I1735" s="94"/>
      <c r="J1735" s="100"/>
      <c r="K1735" s="101"/>
      <c r="L1735" s="101"/>
      <c r="M1735" s="101"/>
      <c r="N1735" s="102"/>
      <c r="O1735" s="103"/>
      <c r="P1735" s="101"/>
      <c r="Q1735" s="104"/>
      <c r="R1735" s="103"/>
      <c r="S1735" s="105"/>
      <c r="T1735" s="106"/>
      <c r="U1735" s="107"/>
      <c r="V1735" s="107"/>
    </row>
    <row r="1736" spans="2:22" s="88" customFormat="1" ht="12.75" x14ac:dyDescent="0.2">
      <c r="B1736" s="89">
        <v>1734</v>
      </c>
      <c r="C1736" s="90"/>
      <c r="D1736" s="91"/>
      <c r="E1736" s="92"/>
      <c r="F1736" s="90"/>
      <c r="G1736" s="93"/>
      <c r="H1736" s="92"/>
      <c r="I1736" s="94"/>
      <c r="J1736" s="100"/>
      <c r="K1736" s="101"/>
      <c r="L1736" s="101"/>
      <c r="M1736" s="101"/>
      <c r="N1736" s="102"/>
      <c r="O1736" s="103"/>
      <c r="P1736" s="101"/>
      <c r="Q1736" s="104"/>
      <c r="R1736" s="103"/>
      <c r="S1736" s="105"/>
      <c r="T1736" s="106"/>
      <c r="U1736" s="107"/>
      <c r="V1736" s="107"/>
    </row>
    <row r="1737" spans="2:22" s="88" customFormat="1" ht="12.75" x14ac:dyDescent="0.2">
      <c r="B1737" s="89">
        <v>1735</v>
      </c>
      <c r="C1737" s="90"/>
      <c r="D1737" s="91"/>
      <c r="E1737" s="92"/>
      <c r="F1737" s="90"/>
      <c r="G1737" s="93"/>
      <c r="H1737" s="92"/>
      <c r="I1737" s="94"/>
      <c r="J1737" s="100"/>
      <c r="K1737" s="101"/>
      <c r="L1737" s="101"/>
      <c r="M1737" s="101"/>
      <c r="N1737" s="102"/>
      <c r="O1737" s="103"/>
      <c r="P1737" s="101"/>
      <c r="Q1737" s="104"/>
      <c r="R1737" s="103"/>
      <c r="S1737" s="105"/>
      <c r="T1737" s="106"/>
      <c r="U1737" s="107"/>
      <c r="V1737" s="107"/>
    </row>
    <row r="1738" spans="2:22" s="88" customFormat="1" ht="12.75" x14ac:dyDescent="0.2">
      <c r="B1738" s="89">
        <v>1736</v>
      </c>
      <c r="C1738" s="90"/>
      <c r="D1738" s="91"/>
      <c r="E1738" s="92"/>
      <c r="F1738" s="90"/>
      <c r="G1738" s="93"/>
      <c r="H1738" s="92"/>
      <c r="I1738" s="94"/>
      <c r="J1738" s="100"/>
      <c r="K1738" s="101"/>
      <c r="L1738" s="101"/>
      <c r="M1738" s="101"/>
      <c r="N1738" s="102"/>
      <c r="O1738" s="103"/>
      <c r="P1738" s="101"/>
      <c r="Q1738" s="104"/>
      <c r="R1738" s="103"/>
      <c r="S1738" s="105"/>
      <c r="T1738" s="106"/>
      <c r="U1738" s="107"/>
      <c r="V1738" s="107"/>
    </row>
    <row r="1739" spans="2:22" s="88" customFormat="1" ht="12.75" x14ac:dyDescent="0.2">
      <c r="B1739" s="89">
        <v>1737</v>
      </c>
      <c r="C1739" s="90"/>
      <c r="D1739" s="91"/>
      <c r="E1739" s="92"/>
      <c r="F1739" s="90"/>
      <c r="G1739" s="93"/>
      <c r="H1739" s="92"/>
      <c r="I1739" s="94"/>
      <c r="J1739" s="100"/>
      <c r="K1739" s="101"/>
      <c r="L1739" s="101"/>
      <c r="M1739" s="101"/>
      <c r="N1739" s="102"/>
      <c r="O1739" s="103"/>
      <c r="P1739" s="101"/>
      <c r="Q1739" s="104"/>
      <c r="R1739" s="103"/>
      <c r="S1739" s="105"/>
      <c r="T1739" s="106"/>
      <c r="U1739" s="107"/>
      <c r="V1739" s="107"/>
    </row>
    <row r="1740" spans="2:22" s="88" customFormat="1" ht="12.75" x14ac:dyDescent="0.2">
      <c r="B1740" s="89">
        <v>1738</v>
      </c>
      <c r="C1740" s="90"/>
      <c r="D1740" s="91"/>
      <c r="E1740" s="92"/>
      <c r="F1740" s="90"/>
      <c r="G1740" s="93"/>
      <c r="H1740" s="92"/>
      <c r="I1740" s="94"/>
      <c r="J1740" s="100"/>
      <c r="K1740" s="101"/>
      <c r="L1740" s="101"/>
      <c r="M1740" s="101"/>
      <c r="N1740" s="102"/>
      <c r="O1740" s="103"/>
      <c r="P1740" s="101"/>
      <c r="Q1740" s="104"/>
      <c r="R1740" s="103"/>
      <c r="S1740" s="105"/>
      <c r="T1740" s="106"/>
      <c r="U1740" s="107"/>
      <c r="V1740" s="107"/>
    </row>
    <row r="1741" spans="2:22" s="88" customFormat="1" ht="12.75" x14ac:dyDescent="0.2">
      <c r="B1741" s="89">
        <v>1739</v>
      </c>
      <c r="C1741" s="90"/>
      <c r="D1741" s="91"/>
      <c r="E1741" s="92"/>
      <c r="F1741" s="90"/>
      <c r="G1741" s="93"/>
      <c r="H1741" s="92"/>
      <c r="I1741" s="94"/>
      <c r="J1741" s="100"/>
      <c r="K1741" s="101"/>
      <c r="L1741" s="101"/>
      <c r="M1741" s="101"/>
      <c r="N1741" s="102"/>
      <c r="O1741" s="103"/>
      <c r="P1741" s="101"/>
      <c r="Q1741" s="104"/>
      <c r="R1741" s="103"/>
      <c r="S1741" s="105"/>
      <c r="T1741" s="106"/>
      <c r="U1741" s="107"/>
      <c r="V1741" s="107"/>
    </row>
    <row r="1742" spans="2:22" s="88" customFormat="1" ht="12.75" x14ac:dyDescent="0.2">
      <c r="B1742" s="89">
        <v>1740</v>
      </c>
      <c r="C1742" s="90"/>
      <c r="D1742" s="91"/>
      <c r="E1742" s="92"/>
      <c r="F1742" s="90"/>
      <c r="G1742" s="93"/>
      <c r="H1742" s="92"/>
      <c r="I1742" s="94"/>
      <c r="J1742" s="100"/>
      <c r="K1742" s="101"/>
      <c r="L1742" s="101"/>
      <c r="M1742" s="101"/>
      <c r="N1742" s="102"/>
      <c r="O1742" s="103"/>
      <c r="P1742" s="101"/>
      <c r="Q1742" s="104"/>
      <c r="R1742" s="103"/>
      <c r="S1742" s="105"/>
      <c r="T1742" s="106"/>
      <c r="U1742" s="107"/>
      <c r="V1742" s="107"/>
    </row>
    <row r="1743" spans="2:22" s="88" customFormat="1" ht="12.75" x14ac:dyDescent="0.2">
      <c r="B1743" s="89">
        <v>1741</v>
      </c>
      <c r="C1743" s="90"/>
      <c r="D1743" s="91"/>
      <c r="E1743" s="92"/>
      <c r="F1743" s="90"/>
      <c r="G1743" s="93"/>
      <c r="H1743" s="92"/>
      <c r="I1743" s="94"/>
      <c r="J1743" s="100"/>
      <c r="K1743" s="101"/>
      <c r="L1743" s="101"/>
      <c r="M1743" s="101"/>
      <c r="N1743" s="102"/>
      <c r="O1743" s="103"/>
      <c r="P1743" s="101"/>
      <c r="Q1743" s="104"/>
      <c r="R1743" s="103"/>
      <c r="S1743" s="105"/>
      <c r="T1743" s="106"/>
      <c r="U1743" s="107"/>
      <c r="V1743" s="107"/>
    </row>
    <row r="1744" spans="2:22" s="88" customFormat="1" ht="12.75" x14ac:dyDescent="0.2">
      <c r="B1744" s="89">
        <v>1742</v>
      </c>
      <c r="C1744" s="90"/>
      <c r="D1744" s="91"/>
      <c r="E1744" s="92"/>
      <c r="F1744" s="90"/>
      <c r="G1744" s="93"/>
      <c r="H1744" s="92"/>
      <c r="I1744" s="94"/>
      <c r="J1744" s="100"/>
      <c r="K1744" s="101"/>
      <c r="L1744" s="101"/>
      <c r="M1744" s="101"/>
      <c r="N1744" s="102"/>
      <c r="O1744" s="103"/>
      <c r="P1744" s="101"/>
      <c r="Q1744" s="104"/>
      <c r="R1744" s="103"/>
      <c r="S1744" s="105"/>
      <c r="T1744" s="106"/>
      <c r="U1744" s="107"/>
      <c r="V1744" s="107"/>
    </row>
    <row r="1745" spans="2:22" s="88" customFormat="1" ht="12.75" x14ac:dyDescent="0.2">
      <c r="B1745" s="89">
        <v>1743</v>
      </c>
      <c r="C1745" s="90"/>
      <c r="D1745" s="91"/>
      <c r="E1745" s="92"/>
      <c r="F1745" s="90"/>
      <c r="G1745" s="93"/>
      <c r="H1745" s="92"/>
      <c r="I1745" s="94"/>
      <c r="J1745" s="100"/>
      <c r="K1745" s="101"/>
      <c r="L1745" s="101"/>
      <c r="M1745" s="101"/>
      <c r="N1745" s="102"/>
      <c r="O1745" s="103"/>
      <c r="P1745" s="101"/>
      <c r="Q1745" s="104"/>
      <c r="R1745" s="103"/>
      <c r="S1745" s="105"/>
      <c r="T1745" s="106"/>
      <c r="U1745" s="107"/>
      <c r="V1745" s="107"/>
    </row>
    <row r="1746" spans="2:22" s="88" customFormat="1" ht="12.75" x14ac:dyDescent="0.2">
      <c r="B1746" s="89">
        <v>1744</v>
      </c>
      <c r="C1746" s="90"/>
      <c r="D1746" s="91"/>
      <c r="E1746" s="92"/>
      <c r="F1746" s="90"/>
      <c r="G1746" s="93"/>
      <c r="H1746" s="92"/>
      <c r="I1746" s="94"/>
      <c r="J1746" s="100"/>
      <c r="K1746" s="101"/>
      <c r="L1746" s="101"/>
      <c r="M1746" s="101"/>
      <c r="N1746" s="102"/>
      <c r="O1746" s="103"/>
      <c r="P1746" s="101"/>
      <c r="Q1746" s="104"/>
      <c r="R1746" s="103"/>
      <c r="S1746" s="105"/>
      <c r="T1746" s="106"/>
      <c r="U1746" s="107"/>
      <c r="V1746" s="107"/>
    </row>
    <row r="1747" spans="2:22" s="88" customFormat="1" ht="12.75" x14ac:dyDescent="0.2">
      <c r="B1747" s="89">
        <v>1745</v>
      </c>
      <c r="C1747" s="90"/>
      <c r="D1747" s="91"/>
      <c r="E1747" s="92"/>
      <c r="F1747" s="90"/>
      <c r="G1747" s="93"/>
      <c r="H1747" s="92"/>
      <c r="I1747" s="94"/>
      <c r="J1747" s="100"/>
      <c r="K1747" s="101"/>
      <c r="L1747" s="101"/>
      <c r="M1747" s="101"/>
      <c r="N1747" s="102"/>
      <c r="O1747" s="103"/>
      <c r="P1747" s="101"/>
      <c r="Q1747" s="104"/>
      <c r="R1747" s="103"/>
      <c r="S1747" s="105"/>
      <c r="T1747" s="106"/>
      <c r="U1747" s="107"/>
      <c r="V1747" s="107"/>
    </row>
    <row r="1748" spans="2:22" s="88" customFormat="1" ht="12.75" x14ac:dyDescent="0.2">
      <c r="B1748" s="89">
        <v>1746</v>
      </c>
      <c r="C1748" s="90"/>
      <c r="D1748" s="91"/>
      <c r="E1748" s="92"/>
      <c r="F1748" s="90"/>
      <c r="G1748" s="93"/>
      <c r="H1748" s="92"/>
      <c r="I1748" s="94"/>
      <c r="J1748" s="100"/>
      <c r="K1748" s="101"/>
      <c r="L1748" s="101"/>
      <c r="M1748" s="101"/>
      <c r="N1748" s="102"/>
      <c r="O1748" s="103"/>
      <c r="P1748" s="101"/>
      <c r="Q1748" s="104"/>
      <c r="R1748" s="103"/>
      <c r="S1748" s="105"/>
      <c r="T1748" s="106"/>
      <c r="U1748" s="107"/>
      <c r="V1748" s="107"/>
    </row>
    <row r="1749" spans="2:22" s="88" customFormat="1" ht="12.75" x14ac:dyDescent="0.2">
      <c r="B1749" s="89">
        <v>1747</v>
      </c>
      <c r="C1749" s="90"/>
      <c r="D1749" s="91"/>
      <c r="E1749" s="92"/>
      <c r="F1749" s="90"/>
      <c r="G1749" s="93"/>
      <c r="H1749" s="92"/>
      <c r="I1749" s="94"/>
      <c r="J1749" s="100"/>
      <c r="K1749" s="101"/>
      <c r="L1749" s="101"/>
      <c r="M1749" s="101"/>
      <c r="N1749" s="102"/>
      <c r="O1749" s="103"/>
      <c r="P1749" s="101"/>
      <c r="Q1749" s="104"/>
      <c r="R1749" s="103"/>
      <c r="S1749" s="105"/>
      <c r="T1749" s="106"/>
      <c r="U1749" s="107"/>
      <c r="V1749" s="107"/>
    </row>
    <row r="1750" spans="2:22" s="88" customFormat="1" ht="12.75" x14ac:dyDescent="0.2">
      <c r="B1750" s="89">
        <v>1748</v>
      </c>
      <c r="C1750" s="90"/>
      <c r="D1750" s="91"/>
      <c r="E1750" s="92"/>
      <c r="F1750" s="90"/>
      <c r="G1750" s="93"/>
      <c r="H1750" s="92"/>
      <c r="I1750" s="94"/>
      <c r="J1750" s="100"/>
      <c r="K1750" s="101"/>
      <c r="L1750" s="101"/>
      <c r="M1750" s="101"/>
      <c r="N1750" s="102"/>
      <c r="O1750" s="103"/>
      <c r="P1750" s="101"/>
      <c r="Q1750" s="104"/>
      <c r="R1750" s="103"/>
      <c r="S1750" s="105"/>
      <c r="T1750" s="106"/>
      <c r="U1750" s="107"/>
      <c r="V1750" s="107"/>
    </row>
    <row r="1751" spans="2:22" s="88" customFormat="1" ht="12.75" x14ac:dyDescent="0.2">
      <c r="B1751" s="89">
        <v>1749</v>
      </c>
      <c r="C1751" s="90"/>
      <c r="D1751" s="91"/>
      <c r="E1751" s="92"/>
      <c r="F1751" s="90"/>
      <c r="G1751" s="93"/>
      <c r="H1751" s="92"/>
      <c r="I1751" s="94"/>
      <c r="J1751" s="100"/>
      <c r="K1751" s="101"/>
      <c r="L1751" s="101"/>
      <c r="M1751" s="101"/>
      <c r="N1751" s="102"/>
      <c r="O1751" s="103"/>
      <c r="P1751" s="101"/>
      <c r="Q1751" s="104"/>
      <c r="R1751" s="103"/>
      <c r="S1751" s="105"/>
      <c r="T1751" s="106"/>
      <c r="U1751" s="107"/>
      <c r="V1751" s="107"/>
    </row>
    <row r="1752" spans="2:22" s="88" customFormat="1" ht="12.75" x14ac:dyDescent="0.2">
      <c r="B1752" s="89">
        <v>1750</v>
      </c>
      <c r="C1752" s="90"/>
      <c r="D1752" s="91"/>
      <c r="E1752" s="92"/>
      <c r="F1752" s="90"/>
      <c r="G1752" s="93"/>
      <c r="H1752" s="92"/>
      <c r="I1752" s="94"/>
      <c r="J1752" s="100"/>
      <c r="K1752" s="101"/>
      <c r="L1752" s="101"/>
      <c r="M1752" s="101"/>
      <c r="N1752" s="102"/>
      <c r="O1752" s="103"/>
      <c r="P1752" s="101"/>
      <c r="Q1752" s="104"/>
      <c r="R1752" s="103"/>
      <c r="S1752" s="105"/>
      <c r="T1752" s="106"/>
      <c r="U1752" s="107"/>
      <c r="V1752" s="107"/>
    </row>
    <row r="1753" spans="2:22" s="88" customFormat="1" ht="12.75" x14ac:dyDescent="0.2">
      <c r="B1753" s="89">
        <v>1751</v>
      </c>
      <c r="C1753" s="90"/>
      <c r="D1753" s="91"/>
      <c r="E1753" s="92"/>
      <c r="F1753" s="90"/>
      <c r="G1753" s="93"/>
      <c r="H1753" s="92"/>
      <c r="I1753" s="94"/>
      <c r="J1753" s="100"/>
      <c r="K1753" s="101"/>
      <c r="L1753" s="101"/>
      <c r="M1753" s="101"/>
      <c r="N1753" s="102"/>
      <c r="O1753" s="103"/>
      <c r="P1753" s="101"/>
      <c r="Q1753" s="104"/>
      <c r="R1753" s="103"/>
      <c r="S1753" s="105"/>
      <c r="T1753" s="106"/>
      <c r="U1753" s="107"/>
      <c r="V1753" s="107"/>
    </row>
    <row r="1754" spans="2:22" s="88" customFormat="1" ht="12.75" x14ac:dyDescent="0.2">
      <c r="B1754" s="89">
        <v>1752</v>
      </c>
      <c r="C1754" s="90"/>
      <c r="D1754" s="91"/>
      <c r="E1754" s="92"/>
      <c r="F1754" s="90"/>
      <c r="G1754" s="93"/>
      <c r="H1754" s="92"/>
      <c r="I1754" s="94"/>
      <c r="J1754" s="100"/>
      <c r="K1754" s="101"/>
      <c r="L1754" s="101"/>
      <c r="M1754" s="101"/>
      <c r="N1754" s="102"/>
      <c r="O1754" s="103"/>
      <c r="P1754" s="101"/>
      <c r="Q1754" s="104"/>
      <c r="R1754" s="103"/>
      <c r="S1754" s="105"/>
      <c r="T1754" s="106"/>
      <c r="U1754" s="107"/>
      <c r="V1754" s="107"/>
    </row>
    <row r="1755" spans="2:22" s="88" customFormat="1" ht="12.75" x14ac:dyDescent="0.2">
      <c r="B1755" s="89">
        <v>1753</v>
      </c>
      <c r="C1755" s="90"/>
      <c r="D1755" s="91"/>
      <c r="E1755" s="92"/>
      <c r="F1755" s="90"/>
      <c r="G1755" s="93"/>
      <c r="H1755" s="92"/>
      <c r="I1755" s="94"/>
      <c r="J1755" s="100"/>
      <c r="K1755" s="101"/>
      <c r="L1755" s="101"/>
      <c r="M1755" s="101"/>
      <c r="N1755" s="102"/>
      <c r="O1755" s="103"/>
      <c r="P1755" s="101"/>
      <c r="Q1755" s="104"/>
      <c r="R1755" s="103"/>
      <c r="S1755" s="105"/>
      <c r="T1755" s="106"/>
      <c r="U1755" s="107"/>
      <c r="V1755" s="107"/>
    </row>
    <row r="1756" spans="2:22" s="88" customFormat="1" ht="12.75" x14ac:dyDescent="0.2">
      <c r="B1756" s="89">
        <v>1754</v>
      </c>
      <c r="C1756" s="90"/>
      <c r="D1756" s="91"/>
      <c r="E1756" s="92"/>
      <c r="F1756" s="90"/>
      <c r="G1756" s="93"/>
      <c r="H1756" s="92"/>
      <c r="I1756" s="94"/>
      <c r="J1756" s="100"/>
      <c r="K1756" s="101"/>
      <c r="L1756" s="101"/>
      <c r="M1756" s="101"/>
      <c r="N1756" s="102"/>
      <c r="O1756" s="103"/>
      <c r="P1756" s="101"/>
      <c r="Q1756" s="104"/>
      <c r="R1756" s="103"/>
      <c r="S1756" s="105"/>
      <c r="T1756" s="106"/>
      <c r="U1756" s="107"/>
      <c r="V1756" s="107"/>
    </row>
    <row r="1757" spans="2:22" s="88" customFormat="1" ht="12.75" x14ac:dyDescent="0.2">
      <c r="B1757" s="89">
        <v>1755</v>
      </c>
      <c r="C1757" s="90"/>
      <c r="D1757" s="91"/>
      <c r="E1757" s="92"/>
      <c r="F1757" s="90"/>
      <c r="G1757" s="93"/>
      <c r="H1757" s="92"/>
      <c r="I1757" s="94"/>
      <c r="J1757" s="100"/>
      <c r="K1757" s="101"/>
      <c r="L1757" s="101"/>
      <c r="M1757" s="101"/>
      <c r="N1757" s="102"/>
      <c r="O1757" s="103"/>
      <c r="P1757" s="101"/>
      <c r="Q1757" s="104"/>
      <c r="R1757" s="103"/>
      <c r="S1757" s="105"/>
      <c r="T1757" s="106"/>
      <c r="U1757" s="107"/>
      <c r="V1757" s="107"/>
    </row>
    <row r="1758" spans="2:22" s="88" customFormat="1" ht="12.75" x14ac:dyDescent="0.2">
      <c r="B1758" s="89">
        <v>1756</v>
      </c>
      <c r="C1758" s="90"/>
      <c r="D1758" s="91"/>
      <c r="E1758" s="92"/>
      <c r="F1758" s="90"/>
      <c r="G1758" s="93"/>
      <c r="H1758" s="92"/>
      <c r="I1758" s="94"/>
      <c r="J1758" s="100"/>
      <c r="K1758" s="101"/>
      <c r="L1758" s="101"/>
      <c r="M1758" s="101"/>
      <c r="N1758" s="102"/>
      <c r="O1758" s="103"/>
      <c r="P1758" s="101"/>
      <c r="Q1758" s="104"/>
      <c r="R1758" s="103"/>
      <c r="S1758" s="105"/>
      <c r="T1758" s="106"/>
      <c r="U1758" s="107"/>
      <c r="V1758" s="107"/>
    </row>
    <row r="1759" spans="2:22" s="88" customFormat="1" ht="12.75" x14ac:dyDescent="0.2">
      <c r="B1759" s="89">
        <v>1757</v>
      </c>
      <c r="C1759" s="90"/>
      <c r="D1759" s="91"/>
      <c r="E1759" s="92"/>
      <c r="F1759" s="90"/>
      <c r="G1759" s="93"/>
      <c r="H1759" s="92"/>
      <c r="I1759" s="94"/>
      <c r="J1759" s="100"/>
      <c r="K1759" s="101"/>
      <c r="L1759" s="101"/>
      <c r="M1759" s="101"/>
      <c r="N1759" s="102"/>
      <c r="O1759" s="103"/>
      <c r="P1759" s="101"/>
      <c r="Q1759" s="104"/>
      <c r="R1759" s="103"/>
      <c r="S1759" s="105"/>
      <c r="T1759" s="106"/>
      <c r="U1759" s="107"/>
      <c r="V1759" s="107"/>
    </row>
    <row r="1760" spans="2:22" s="88" customFormat="1" ht="12.75" x14ac:dyDescent="0.2">
      <c r="B1760" s="89">
        <v>1758</v>
      </c>
      <c r="C1760" s="90"/>
      <c r="D1760" s="91"/>
      <c r="E1760" s="92"/>
      <c r="F1760" s="90"/>
      <c r="G1760" s="93"/>
      <c r="H1760" s="92"/>
      <c r="I1760" s="94"/>
      <c r="J1760" s="100"/>
      <c r="K1760" s="101"/>
      <c r="L1760" s="101"/>
      <c r="M1760" s="101"/>
      <c r="N1760" s="102"/>
      <c r="O1760" s="103"/>
      <c r="P1760" s="101"/>
      <c r="Q1760" s="104"/>
      <c r="R1760" s="103"/>
      <c r="S1760" s="105"/>
      <c r="T1760" s="106"/>
      <c r="U1760" s="107"/>
      <c r="V1760" s="107"/>
    </row>
    <row r="1761" spans="2:22" s="88" customFormat="1" ht="12.75" x14ac:dyDescent="0.2">
      <c r="B1761" s="89">
        <v>1759</v>
      </c>
      <c r="C1761" s="90"/>
      <c r="D1761" s="91"/>
      <c r="E1761" s="92"/>
      <c r="F1761" s="90"/>
      <c r="G1761" s="93"/>
      <c r="H1761" s="92"/>
      <c r="I1761" s="94"/>
      <c r="J1761" s="100"/>
      <c r="K1761" s="101"/>
      <c r="L1761" s="101"/>
      <c r="M1761" s="101"/>
      <c r="N1761" s="102"/>
      <c r="O1761" s="103"/>
      <c r="P1761" s="101"/>
      <c r="Q1761" s="104"/>
      <c r="R1761" s="103"/>
      <c r="S1761" s="105"/>
      <c r="T1761" s="106"/>
      <c r="U1761" s="107"/>
      <c r="V1761" s="107"/>
    </row>
    <row r="1762" spans="2:22" s="88" customFormat="1" ht="12.75" x14ac:dyDescent="0.2">
      <c r="B1762" s="89">
        <v>1760</v>
      </c>
      <c r="C1762" s="90"/>
      <c r="D1762" s="91"/>
      <c r="E1762" s="92"/>
      <c r="F1762" s="90"/>
      <c r="G1762" s="93"/>
      <c r="H1762" s="92"/>
      <c r="I1762" s="94"/>
      <c r="J1762" s="100"/>
      <c r="K1762" s="101"/>
      <c r="L1762" s="101"/>
      <c r="M1762" s="101"/>
      <c r="N1762" s="102"/>
      <c r="O1762" s="103"/>
      <c r="P1762" s="101"/>
      <c r="Q1762" s="104"/>
      <c r="R1762" s="103"/>
      <c r="S1762" s="105"/>
      <c r="T1762" s="106"/>
      <c r="U1762" s="107"/>
      <c r="V1762" s="107"/>
    </row>
    <row r="1763" spans="2:22" s="88" customFormat="1" ht="12.75" x14ac:dyDescent="0.2">
      <c r="B1763" s="89">
        <v>1761</v>
      </c>
      <c r="C1763" s="90"/>
      <c r="D1763" s="91"/>
      <c r="E1763" s="92"/>
      <c r="F1763" s="90"/>
      <c r="G1763" s="93"/>
      <c r="H1763" s="92"/>
      <c r="I1763" s="94"/>
      <c r="J1763" s="100"/>
      <c r="K1763" s="101"/>
      <c r="L1763" s="101"/>
      <c r="M1763" s="101"/>
      <c r="N1763" s="102"/>
      <c r="O1763" s="103"/>
      <c r="P1763" s="101"/>
      <c r="Q1763" s="104"/>
      <c r="R1763" s="103"/>
      <c r="S1763" s="105"/>
      <c r="T1763" s="106"/>
      <c r="U1763" s="107"/>
      <c r="V1763" s="107"/>
    </row>
    <row r="1764" spans="2:22" s="88" customFormat="1" ht="12.75" x14ac:dyDescent="0.2">
      <c r="B1764" s="89">
        <v>1762</v>
      </c>
      <c r="C1764" s="90"/>
      <c r="D1764" s="91"/>
      <c r="E1764" s="92"/>
      <c r="F1764" s="90"/>
      <c r="G1764" s="93"/>
      <c r="H1764" s="92"/>
      <c r="I1764" s="94"/>
      <c r="J1764" s="100"/>
      <c r="K1764" s="101"/>
      <c r="L1764" s="101"/>
      <c r="M1764" s="101"/>
      <c r="N1764" s="102"/>
      <c r="O1764" s="103"/>
      <c r="P1764" s="101"/>
      <c r="Q1764" s="104"/>
      <c r="R1764" s="103"/>
      <c r="S1764" s="105"/>
      <c r="T1764" s="106"/>
      <c r="U1764" s="107"/>
      <c r="V1764" s="107"/>
    </row>
    <row r="1765" spans="2:22" s="88" customFormat="1" ht="12.75" x14ac:dyDescent="0.2">
      <c r="B1765" s="89">
        <v>1763</v>
      </c>
      <c r="C1765" s="90"/>
      <c r="D1765" s="91"/>
      <c r="E1765" s="92"/>
      <c r="F1765" s="90"/>
      <c r="G1765" s="93"/>
      <c r="H1765" s="92"/>
      <c r="I1765" s="94"/>
      <c r="J1765" s="100"/>
      <c r="K1765" s="101"/>
      <c r="L1765" s="101"/>
      <c r="M1765" s="101"/>
      <c r="N1765" s="102"/>
      <c r="O1765" s="103"/>
      <c r="P1765" s="101"/>
      <c r="Q1765" s="104"/>
      <c r="R1765" s="103"/>
      <c r="S1765" s="105"/>
      <c r="T1765" s="106"/>
      <c r="U1765" s="107"/>
      <c r="V1765" s="107"/>
    </row>
    <row r="1766" spans="2:22" s="88" customFormat="1" ht="12.75" x14ac:dyDescent="0.2">
      <c r="B1766" s="89">
        <v>1764</v>
      </c>
      <c r="C1766" s="90"/>
      <c r="D1766" s="91"/>
      <c r="E1766" s="92"/>
      <c r="F1766" s="90"/>
      <c r="G1766" s="93"/>
      <c r="H1766" s="92"/>
      <c r="I1766" s="94"/>
      <c r="J1766" s="100"/>
      <c r="K1766" s="101"/>
      <c r="L1766" s="101"/>
      <c r="M1766" s="101"/>
      <c r="N1766" s="102"/>
      <c r="O1766" s="103"/>
      <c r="P1766" s="101"/>
      <c r="Q1766" s="104"/>
      <c r="R1766" s="103"/>
      <c r="S1766" s="105"/>
      <c r="T1766" s="106"/>
      <c r="U1766" s="107"/>
      <c r="V1766" s="107"/>
    </row>
    <row r="1767" spans="2:22" s="88" customFormat="1" ht="12.75" x14ac:dyDescent="0.2">
      <c r="B1767" s="89">
        <v>1765</v>
      </c>
      <c r="C1767" s="90"/>
      <c r="D1767" s="91"/>
      <c r="E1767" s="92"/>
      <c r="F1767" s="90"/>
      <c r="G1767" s="93"/>
      <c r="H1767" s="92"/>
      <c r="I1767" s="94"/>
      <c r="J1767" s="100"/>
      <c r="K1767" s="101"/>
      <c r="L1767" s="101"/>
      <c r="M1767" s="101"/>
      <c r="N1767" s="102"/>
      <c r="O1767" s="103"/>
      <c r="P1767" s="101"/>
      <c r="Q1767" s="104"/>
      <c r="R1767" s="103"/>
      <c r="S1767" s="105"/>
      <c r="T1767" s="106"/>
      <c r="U1767" s="107"/>
      <c r="V1767" s="107"/>
    </row>
    <row r="1768" spans="2:22" s="88" customFormat="1" ht="12.75" x14ac:dyDescent="0.2">
      <c r="B1768" s="89">
        <v>1766</v>
      </c>
      <c r="C1768" s="90"/>
      <c r="D1768" s="91"/>
      <c r="E1768" s="92"/>
      <c r="F1768" s="90"/>
      <c r="G1768" s="93"/>
      <c r="H1768" s="92"/>
      <c r="I1768" s="94"/>
      <c r="J1768" s="100"/>
      <c r="K1768" s="101"/>
      <c r="L1768" s="101"/>
      <c r="M1768" s="101"/>
      <c r="N1768" s="102"/>
      <c r="O1768" s="103"/>
      <c r="P1768" s="101"/>
      <c r="Q1768" s="104"/>
      <c r="R1768" s="103"/>
      <c r="S1768" s="105"/>
      <c r="T1768" s="106"/>
      <c r="U1768" s="107"/>
      <c r="V1768" s="107"/>
    </row>
    <row r="1769" spans="2:22" s="88" customFormat="1" ht="12.75" x14ac:dyDescent="0.2">
      <c r="B1769" s="89">
        <v>1767</v>
      </c>
      <c r="C1769" s="90"/>
      <c r="D1769" s="91"/>
      <c r="E1769" s="92"/>
      <c r="F1769" s="90"/>
      <c r="G1769" s="93"/>
      <c r="H1769" s="92"/>
      <c r="I1769" s="94"/>
      <c r="J1769" s="100"/>
      <c r="K1769" s="101"/>
      <c r="L1769" s="101"/>
      <c r="M1769" s="101"/>
      <c r="N1769" s="102"/>
      <c r="O1769" s="103"/>
      <c r="P1769" s="101"/>
      <c r="Q1769" s="104"/>
      <c r="R1769" s="103"/>
      <c r="S1769" s="105"/>
      <c r="T1769" s="106"/>
      <c r="U1769" s="107"/>
      <c r="V1769" s="107"/>
    </row>
    <row r="1770" spans="2:22" s="88" customFormat="1" ht="12.75" x14ac:dyDescent="0.2">
      <c r="B1770" s="89">
        <v>1768</v>
      </c>
      <c r="C1770" s="90"/>
      <c r="D1770" s="91"/>
      <c r="E1770" s="92"/>
      <c r="F1770" s="90"/>
      <c r="G1770" s="93"/>
      <c r="H1770" s="92"/>
      <c r="I1770" s="94"/>
      <c r="J1770" s="100"/>
      <c r="K1770" s="101"/>
      <c r="L1770" s="101"/>
      <c r="M1770" s="101"/>
      <c r="N1770" s="102"/>
      <c r="O1770" s="103"/>
      <c r="P1770" s="101"/>
      <c r="Q1770" s="104"/>
      <c r="R1770" s="103"/>
      <c r="S1770" s="105"/>
      <c r="T1770" s="106"/>
      <c r="U1770" s="107"/>
      <c r="V1770" s="107"/>
    </row>
    <row r="1771" spans="2:22" s="88" customFormat="1" ht="12.75" x14ac:dyDescent="0.2">
      <c r="B1771" s="89">
        <v>1769</v>
      </c>
      <c r="C1771" s="90"/>
      <c r="D1771" s="91"/>
      <c r="E1771" s="92"/>
      <c r="F1771" s="90"/>
      <c r="G1771" s="93"/>
      <c r="H1771" s="92"/>
      <c r="I1771" s="94"/>
      <c r="J1771" s="100"/>
      <c r="K1771" s="101"/>
      <c r="L1771" s="101"/>
      <c r="M1771" s="101"/>
      <c r="N1771" s="102"/>
      <c r="O1771" s="103"/>
      <c r="P1771" s="101"/>
      <c r="Q1771" s="104"/>
      <c r="R1771" s="103"/>
      <c r="S1771" s="105"/>
      <c r="T1771" s="106"/>
      <c r="U1771" s="107"/>
      <c r="V1771" s="107"/>
    </row>
    <row r="1772" spans="2:22" s="88" customFormat="1" ht="12.75" x14ac:dyDescent="0.2">
      <c r="B1772" s="89">
        <v>1770</v>
      </c>
      <c r="C1772" s="90"/>
      <c r="D1772" s="91"/>
      <c r="E1772" s="92"/>
      <c r="F1772" s="90"/>
      <c r="G1772" s="93"/>
      <c r="H1772" s="92"/>
      <c r="I1772" s="94"/>
      <c r="J1772" s="100"/>
      <c r="K1772" s="101"/>
      <c r="L1772" s="101"/>
      <c r="M1772" s="101"/>
      <c r="N1772" s="102"/>
      <c r="O1772" s="103"/>
      <c r="P1772" s="101"/>
      <c r="Q1772" s="104"/>
      <c r="R1772" s="103"/>
      <c r="S1772" s="105"/>
      <c r="T1772" s="106"/>
      <c r="U1772" s="107"/>
      <c r="V1772" s="107"/>
    </row>
    <row r="1773" spans="2:22" s="88" customFormat="1" ht="12.75" x14ac:dyDescent="0.2">
      <c r="B1773" s="89">
        <v>1771</v>
      </c>
      <c r="C1773" s="90"/>
      <c r="D1773" s="91"/>
      <c r="E1773" s="92"/>
      <c r="F1773" s="90"/>
      <c r="G1773" s="93"/>
      <c r="H1773" s="92"/>
      <c r="I1773" s="94"/>
      <c r="J1773" s="100"/>
      <c r="K1773" s="101"/>
      <c r="L1773" s="101"/>
      <c r="M1773" s="101"/>
      <c r="N1773" s="102"/>
      <c r="O1773" s="103"/>
      <c r="P1773" s="101"/>
      <c r="Q1773" s="104"/>
      <c r="R1773" s="103"/>
      <c r="S1773" s="105"/>
      <c r="T1773" s="106"/>
      <c r="U1773" s="107"/>
      <c r="V1773" s="107"/>
    </row>
    <row r="1774" spans="2:22" s="88" customFormat="1" ht="12.75" x14ac:dyDescent="0.2">
      <c r="B1774" s="89">
        <v>1772</v>
      </c>
      <c r="C1774" s="90"/>
      <c r="D1774" s="91"/>
      <c r="E1774" s="92"/>
      <c r="F1774" s="90"/>
      <c r="G1774" s="93"/>
      <c r="H1774" s="92"/>
      <c r="I1774" s="94"/>
      <c r="J1774" s="100"/>
      <c r="K1774" s="101"/>
      <c r="L1774" s="101"/>
      <c r="M1774" s="101"/>
      <c r="N1774" s="102"/>
      <c r="O1774" s="103"/>
      <c r="P1774" s="101"/>
      <c r="Q1774" s="104"/>
      <c r="R1774" s="103"/>
      <c r="S1774" s="105"/>
      <c r="T1774" s="106"/>
      <c r="U1774" s="107"/>
      <c r="V1774" s="107"/>
    </row>
    <row r="1775" spans="2:22" s="88" customFormat="1" ht="12.75" x14ac:dyDescent="0.2">
      <c r="B1775" s="89">
        <v>1773</v>
      </c>
      <c r="C1775" s="90"/>
      <c r="D1775" s="91"/>
      <c r="E1775" s="92"/>
      <c r="F1775" s="90"/>
      <c r="G1775" s="93"/>
      <c r="H1775" s="92"/>
      <c r="I1775" s="94"/>
      <c r="J1775" s="100"/>
      <c r="K1775" s="101"/>
      <c r="L1775" s="101"/>
      <c r="M1775" s="101"/>
      <c r="N1775" s="102"/>
      <c r="O1775" s="103"/>
      <c r="P1775" s="101"/>
      <c r="Q1775" s="104"/>
      <c r="R1775" s="103"/>
      <c r="S1775" s="105"/>
      <c r="T1775" s="106"/>
      <c r="U1775" s="107"/>
      <c r="V1775" s="107"/>
    </row>
    <row r="1776" spans="2:22" s="88" customFormat="1" ht="12.75" x14ac:dyDescent="0.2">
      <c r="B1776" s="89">
        <v>1774</v>
      </c>
      <c r="C1776" s="90"/>
      <c r="D1776" s="91"/>
      <c r="E1776" s="92"/>
      <c r="F1776" s="90"/>
      <c r="G1776" s="93"/>
      <c r="H1776" s="92"/>
      <c r="I1776" s="94"/>
      <c r="J1776" s="100"/>
      <c r="K1776" s="101"/>
      <c r="L1776" s="101"/>
      <c r="M1776" s="101"/>
      <c r="N1776" s="102"/>
      <c r="O1776" s="103"/>
      <c r="P1776" s="101"/>
      <c r="Q1776" s="104"/>
      <c r="R1776" s="103"/>
      <c r="S1776" s="105"/>
      <c r="T1776" s="106"/>
      <c r="U1776" s="107"/>
      <c r="V1776" s="107"/>
    </row>
    <row r="1777" spans="2:22" s="88" customFormat="1" ht="12.75" x14ac:dyDescent="0.2">
      <c r="B1777" s="89">
        <v>1775</v>
      </c>
      <c r="C1777" s="90"/>
      <c r="D1777" s="91"/>
      <c r="E1777" s="92"/>
      <c r="F1777" s="90"/>
      <c r="G1777" s="93"/>
      <c r="H1777" s="92"/>
      <c r="I1777" s="94"/>
      <c r="J1777" s="100"/>
      <c r="K1777" s="101"/>
      <c r="L1777" s="101"/>
      <c r="M1777" s="101"/>
      <c r="N1777" s="102"/>
      <c r="O1777" s="103"/>
      <c r="P1777" s="101"/>
      <c r="Q1777" s="104"/>
      <c r="R1777" s="103"/>
      <c r="S1777" s="105"/>
      <c r="T1777" s="106"/>
      <c r="U1777" s="107"/>
      <c r="V1777" s="107"/>
    </row>
    <row r="1778" spans="2:22" s="88" customFormat="1" ht="12.75" x14ac:dyDescent="0.2">
      <c r="B1778" s="89">
        <v>1776</v>
      </c>
      <c r="C1778" s="90"/>
      <c r="D1778" s="91"/>
      <c r="E1778" s="92"/>
      <c r="F1778" s="90"/>
      <c r="G1778" s="93"/>
      <c r="H1778" s="92"/>
      <c r="I1778" s="94"/>
      <c r="J1778" s="100"/>
      <c r="K1778" s="101"/>
      <c r="L1778" s="101"/>
      <c r="M1778" s="101"/>
      <c r="N1778" s="102"/>
      <c r="O1778" s="103"/>
      <c r="P1778" s="101"/>
      <c r="Q1778" s="104"/>
      <c r="R1778" s="103"/>
      <c r="S1778" s="105"/>
      <c r="T1778" s="106"/>
      <c r="U1778" s="107"/>
      <c r="V1778" s="107"/>
    </row>
    <row r="1779" spans="2:22" s="88" customFormat="1" ht="12.75" x14ac:dyDescent="0.2">
      <c r="B1779" s="89">
        <v>1777</v>
      </c>
      <c r="C1779" s="90"/>
      <c r="D1779" s="91"/>
      <c r="E1779" s="92"/>
      <c r="F1779" s="90"/>
      <c r="G1779" s="93"/>
      <c r="H1779" s="92"/>
      <c r="I1779" s="94"/>
      <c r="J1779" s="100"/>
      <c r="K1779" s="101"/>
      <c r="L1779" s="101"/>
      <c r="M1779" s="101"/>
      <c r="N1779" s="102"/>
      <c r="O1779" s="103"/>
      <c r="P1779" s="101"/>
      <c r="Q1779" s="104"/>
      <c r="R1779" s="103"/>
      <c r="S1779" s="105"/>
      <c r="T1779" s="106"/>
      <c r="U1779" s="107"/>
      <c r="V1779" s="107"/>
    </row>
    <row r="1780" spans="2:22" s="88" customFormat="1" ht="12.75" x14ac:dyDescent="0.2">
      <c r="B1780" s="89">
        <v>1778</v>
      </c>
      <c r="C1780" s="90"/>
      <c r="D1780" s="91"/>
      <c r="E1780" s="92"/>
      <c r="F1780" s="90"/>
      <c r="G1780" s="93"/>
      <c r="H1780" s="92"/>
      <c r="I1780" s="94"/>
      <c r="J1780" s="100"/>
      <c r="K1780" s="101"/>
      <c r="L1780" s="101"/>
      <c r="M1780" s="101"/>
      <c r="N1780" s="102"/>
      <c r="O1780" s="103"/>
      <c r="P1780" s="101"/>
      <c r="Q1780" s="104"/>
      <c r="R1780" s="103"/>
      <c r="S1780" s="105"/>
      <c r="T1780" s="106"/>
      <c r="U1780" s="107"/>
      <c r="V1780" s="107"/>
    </row>
    <row r="1781" spans="2:22" s="88" customFormat="1" ht="12.75" x14ac:dyDescent="0.2">
      <c r="B1781" s="89">
        <v>1779</v>
      </c>
      <c r="C1781" s="90"/>
      <c r="D1781" s="91"/>
      <c r="E1781" s="92"/>
      <c r="F1781" s="90"/>
      <c r="G1781" s="93"/>
      <c r="H1781" s="92"/>
      <c r="I1781" s="94"/>
      <c r="J1781" s="100"/>
      <c r="K1781" s="101"/>
      <c r="L1781" s="101"/>
      <c r="M1781" s="101"/>
      <c r="N1781" s="102"/>
      <c r="O1781" s="103"/>
      <c r="P1781" s="101"/>
      <c r="Q1781" s="104"/>
      <c r="R1781" s="103"/>
      <c r="S1781" s="105"/>
      <c r="T1781" s="106"/>
      <c r="U1781" s="107"/>
      <c r="V1781" s="107"/>
    </row>
    <row r="1782" spans="2:22" s="88" customFormat="1" ht="12.75" x14ac:dyDescent="0.2">
      <c r="B1782" s="89">
        <v>1780</v>
      </c>
      <c r="C1782" s="90"/>
      <c r="D1782" s="91"/>
      <c r="E1782" s="92"/>
      <c r="F1782" s="90"/>
      <c r="G1782" s="93"/>
      <c r="H1782" s="92"/>
      <c r="I1782" s="94"/>
      <c r="J1782" s="100"/>
      <c r="K1782" s="101"/>
      <c r="L1782" s="101"/>
      <c r="M1782" s="101"/>
      <c r="N1782" s="102"/>
      <c r="O1782" s="103"/>
      <c r="P1782" s="101"/>
      <c r="Q1782" s="104"/>
      <c r="R1782" s="103"/>
      <c r="S1782" s="105"/>
      <c r="T1782" s="106"/>
      <c r="U1782" s="107"/>
      <c r="V1782" s="107"/>
    </row>
    <row r="1783" spans="2:22" s="88" customFormat="1" ht="12.75" x14ac:dyDescent="0.2">
      <c r="B1783" s="89">
        <v>1781</v>
      </c>
      <c r="C1783" s="90"/>
      <c r="D1783" s="91"/>
      <c r="E1783" s="92"/>
      <c r="F1783" s="90"/>
      <c r="G1783" s="93"/>
      <c r="H1783" s="92"/>
      <c r="I1783" s="94"/>
      <c r="J1783" s="100"/>
      <c r="K1783" s="101"/>
      <c r="L1783" s="101"/>
      <c r="M1783" s="101"/>
      <c r="N1783" s="102"/>
      <c r="O1783" s="103"/>
      <c r="P1783" s="101"/>
      <c r="Q1783" s="104"/>
      <c r="R1783" s="103"/>
      <c r="S1783" s="105"/>
      <c r="T1783" s="106"/>
      <c r="U1783" s="107"/>
      <c r="V1783" s="107"/>
    </row>
    <row r="1784" spans="2:22" s="88" customFormat="1" ht="12.75" x14ac:dyDescent="0.2">
      <c r="B1784" s="89">
        <v>1782</v>
      </c>
      <c r="C1784" s="90"/>
      <c r="D1784" s="91"/>
      <c r="E1784" s="92"/>
      <c r="F1784" s="90"/>
      <c r="G1784" s="93"/>
      <c r="H1784" s="92"/>
      <c r="I1784" s="94"/>
      <c r="J1784" s="100"/>
      <c r="K1784" s="101"/>
      <c r="L1784" s="101"/>
      <c r="M1784" s="101"/>
      <c r="N1784" s="102"/>
      <c r="O1784" s="103"/>
      <c r="P1784" s="101"/>
      <c r="Q1784" s="104"/>
      <c r="R1784" s="103"/>
      <c r="S1784" s="105"/>
      <c r="T1784" s="106"/>
      <c r="U1784" s="107"/>
      <c r="V1784" s="107"/>
    </row>
    <row r="1785" spans="2:22" s="88" customFormat="1" ht="12.75" x14ac:dyDescent="0.2">
      <c r="B1785" s="89">
        <v>1783</v>
      </c>
      <c r="C1785" s="90"/>
      <c r="D1785" s="91"/>
      <c r="E1785" s="92"/>
      <c r="F1785" s="90"/>
      <c r="G1785" s="93"/>
      <c r="H1785" s="92"/>
      <c r="I1785" s="94"/>
      <c r="J1785" s="100"/>
      <c r="K1785" s="101"/>
      <c r="L1785" s="101"/>
      <c r="M1785" s="101"/>
      <c r="N1785" s="102"/>
      <c r="O1785" s="103"/>
      <c r="P1785" s="101"/>
      <c r="Q1785" s="104"/>
      <c r="R1785" s="103"/>
      <c r="S1785" s="105"/>
      <c r="T1785" s="106"/>
      <c r="U1785" s="107"/>
      <c r="V1785" s="107"/>
    </row>
    <row r="1786" spans="2:22" s="88" customFormat="1" ht="12.75" x14ac:dyDescent="0.2">
      <c r="B1786" s="89">
        <v>1784</v>
      </c>
      <c r="C1786" s="90"/>
      <c r="D1786" s="91"/>
      <c r="E1786" s="92"/>
      <c r="F1786" s="90"/>
      <c r="G1786" s="93"/>
      <c r="H1786" s="92"/>
      <c r="I1786" s="94"/>
      <c r="J1786" s="100"/>
      <c r="K1786" s="101"/>
      <c r="L1786" s="101"/>
      <c r="M1786" s="101"/>
      <c r="N1786" s="102"/>
      <c r="O1786" s="103"/>
      <c r="P1786" s="101"/>
      <c r="Q1786" s="104"/>
      <c r="R1786" s="103"/>
      <c r="S1786" s="105"/>
      <c r="T1786" s="106"/>
      <c r="U1786" s="107"/>
      <c r="V1786" s="107"/>
    </row>
    <row r="1787" spans="2:22" s="88" customFormat="1" ht="12.75" x14ac:dyDescent="0.2">
      <c r="B1787" s="89">
        <v>1785</v>
      </c>
      <c r="C1787" s="90"/>
      <c r="D1787" s="91"/>
      <c r="E1787" s="92"/>
      <c r="F1787" s="90"/>
      <c r="G1787" s="93"/>
      <c r="H1787" s="92"/>
      <c r="I1787" s="94"/>
      <c r="J1787" s="100"/>
      <c r="K1787" s="101"/>
      <c r="L1787" s="101"/>
      <c r="M1787" s="101"/>
      <c r="N1787" s="102"/>
      <c r="O1787" s="103"/>
      <c r="P1787" s="101"/>
      <c r="Q1787" s="104"/>
      <c r="R1787" s="103"/>
      <c r="S1787" s="105"/>
      <c r="T1787" s="106"/>
      <c r="U1787" s="107"/>
      <c r="V1787" s="107"/>
    </row>
    <row r="1788" spans="2:22" s="88" customFormat="1" ht="12.75" x14ac:dyDescent="0.2">
      <c r="B1788" s="89">
        <v>1786</v>
      </c>
      <c r="C1788" s="90"/>
      <c r="D1788" s="91"/>
      <c r="E1788" s="92"/>
      <c r="F1788" s="90"/>
      <c r="G1788" s="93"/>
      <c r="H1788" s="92"/>
      <c r="I1788" s="94"/>
      <c r="J1788" s="100"/>
      <c r="K1788" s="101"/>
      <c r="L1788" s="101"/>
      <c r="M1788" s="101"/>
      <c r="N1788" s="102"/>
      <c r="O1788" s="103"/>
      <c r="P1788" s="101"/>
      <c r="Q1788" s="104"/>
      <c r="R1788" s="103"/>
      <c r="S1788" s="105"/>
      <c r="T1788" s="106"/>
      <c r="U1788" s="107"/>
      <c r="V1788" s="107"/>
    </row>
    <row r="1789" spans="2:22" s="88" customFormat="1" ht="12.75" x14ac:dyDescent="0.2">
      <c r="B1789" s="89">
        <v>1787</v>
      </c>
      <c r="C1789" s="90"/>
      <c r="D1789" s="91"/>
      <c r="E1789" s="92"/>
      <c r="F1789" s="90"/>
      <c r="G1789" s="93"/>
      <c r="H1789" s="92"/>
      <c r="I1789" s="94"/>
      <c r="J1789" s="100"/>
      <c r="K1789" s="101"/>
      <c r="L1789" s="101"/>
      <c r="M1789" s="101"/>
      <c r="N1789" s="102"/>
      <c r="O1789" s="103"/>
      <c r="P1789" s="101"/>
      <c r="Q1789" s="104"/>
      <c r="R1789" s="103"/>
      <c r="S1789" s="105"/>
      <c r="T1789" s="106"/>
      <c r="U1789" s="107"/>
      <c r="V1789" s="107"/>
    </row>
    <row r="1790" spans="2:22" s="88" customFormat="1" ht="12.75" x14ac:dyDescent="0.2">
      <c r="B1790" s="89">
        <v>1788</v>
      </c>
      <c r="C1790" s="90"/>
      <c r="D1790" s="91"/>
      <c r="E1790" s="92"/>
      <c r="F1790" s="90"/>
      <c r="G1790" s="93"/>
      <c r="H1790" s="92"/>
      <c r="I1790" s="94"/>
      <c r="J1790" s="100"/>
      <c r="K1790" s="101"/>
      <c r="L1790" s="101"/>
      <c r="M1790" s="101"/>
      <c r="N1790" s="102"/>
      <c r="O1790" s="103"/>
      <c r="P1790" s="101"/>
      <c r="Q1790" s="104"/>
      <c r="R1790" s="103"/>
      <c r="S1790" s="105"/>
      <c r="T1790" s="106"/>
      <c r="U1790" s="107"/>
      <c r="V1790" s="107"/>
    </row>
    <row r="1791" spans="2:22" s="88" customFormat="1" ht="12.75" x14ac:dyDescent="0.2">
      <c r="B1791" s="89">
        <v>1789</v>
      </c>
      <c r="C1791" s="90"/>
      <c r="D1791" s="91"/>
      <c r="E1791" s="92"/>
      <c r="F1791" s="90"/>
      <c r="G1791" s="93"/>
      <c r="H1791" s="92"/>
      <c r="I1791" s="94"/>
      <c r="J1791" s="100"/>
      <c r="K1791" s="101"/>
      <c r="L1791" s="101"/>
      <c r="M1791" s="101"/>
      <c r="N1791" s="102"/>
      <c r="O1791" s="103"/>
      <c r="P1791" s="101"/>
      <c r="Q1791" s="104"/>
      <c r="R1791" s="103"/>
      <c r="S1791" s="105"/>
      <c r="T1791" s="106"/>
      <c r="U1791" s="107"/>
      <c r="V1791" s="107"/>
    </row>
    <row r="1792" spans="2:22" s="88" customFormat="1" ht="12.75" x14ac:dyDescent="0.2">
      <c r="B1792" s="89">
        <v>1790</v>
      </c>
      <c r="C1792" s="90"/>
      <c r="D1792" s="91"/>
      <c r="E1792" s="92"/>
      <c r="F1792" s="90"/>
      <c r="G1792" s="93"/>
      <c r="H1792" s="92"/>
      <c r="I1792" s="94"/>
      <c r="J1792" s="100"/>
      <c r="K1792" s="101"/>
      <c r="L1792" s="101"/>
      <c r="M1792" s="101"/>
      <c r="N1792" s="102"/>
      <c r="O1792" s="103"/>
      <c r="P1792" s="101"/>
      <c r="Q1792" s="104"/>
      <c r="R1792" s="103"/>
      <c r="S1792" s="105"/>
      <c r="T1792" s="106"/>
      <c r="U1792" s="107"/>
      <c r="V1792" s="107"/>
    </row>
    <row r="1793" spans="2:22" s="88" customFormat="1" ht="12.75" x14ac:dyDescent="0.2">
      <c r="B1793" s="89">
        <v>1791</v>
      </c>
      <c r="C1793" s="90"/>
      <c r="D1793" s="91"/>
      <c r="E1793" s="92"/>
      <c r="F1793" s="90"/>
      <c r="G1793" s="93"/>
      <c r="H1793" s="92"/>
      <c r="I1793" s="94"/>
      <c r="J1793" s="100"/>
      <c r="K1793" s="101"/>
      <c r="L1793" s="101"/>
      <c r="M1793" s="101"/>
      <c r="N1793" s="102"/>
      <c r="O1793" s="103"/>
      <c r="P1793" s="101"/>
      <c r="Q1793" s="104"/>
      <c r="R1793" s="103"/>
      <c r="S1793" s="105"/>
      <c r="T1793" s="106"/>
      <c r="U1793" s="107"/>
      <c r="V1793" s="107"/>
    </row>
    <row r="1794" spans="2:22" s="88" customFormat="1" ht="12.75" x14ac:dyDescent="0.2">
      <c r="B1794" s="89">
        <v>1792</v>
      </c>
      <c r="C1794" s="90"/>
      <c r="D1794" s="91"/>
      <c r="E1794" s="92"/>
      <c r="F1794" s="90"/>
      <c r="G1794" s="93"/>
      <c r="H1794" s="92"/>
      <c r="I1794" s="94"/>
      <c r="J1794" s="100"/>
      <c r="K1794" s="101"/>
      <c r="L1794" s="101"/>
      <c r="M1794" s="101"/>
      <c r="N1794" s="102"/>
      <c r="O1794" s="103"/>
      <c r="P1794" s="101"/>
      <c r="Q1794" s="104"/>
      <c r="R1794" s="103"/>
      <c r="S1794" s="105"/>
      <c r="T1794" s="106"/>
      <c r="U1794" s="107"/>
      <c r="V1794" s="107"/>
    </row>
    <row r="1795" spans="2:22" s="88" customFormat="1" ht="12.75" x14ac:dyDescent="0.2">
      <c r="B1795" s="89">
        <v>1793</v>
      </c>
      <c r="C1795" s="90"/>
      <c r="D1795" s="91"/>
      <c r="E1795" s="92"/>
      <c r="F1795" s="90"/>
      <c r="G1795" s="93"/>
      <c r="H1795" s="92"/>
      <c r="I1795" s="94"/>
      <c r="J1795" s="100"/>
      <c r="K1795" s="101"/>
      <c r="L1795" s="101"/>
      <c r="M1795" s="101"/>
      <c r="N1795" s="102"/>
      <c r="O1795" s="103"/>
      <c r="P1795" s="101"/>
      <c r="Q1795" s="104"/>
      <c r="R1795" s="103"/>
      <c r="S1795" s="105"/>
      <c r="T1795" s="106"/>
      <c r="U1795" s="107"/>
      <c r="V1795" s="107"/>
    </row>
    <row r="1796" spans="2:22" s="88" customFormat="1" ht="12.75" x14ac:dyDescent="0.2">
      <c r="B1796" s="89">
        <v>1794</v>
      </c>
      <c r="C1796" s="90"/>
      <c r="D1796" s="91"/>
      <c r="E1796" s="92"/>
      <c r="F1796" s="90"/>
      <c r="G1796" s="93"/>
      <c r="H1796" s="92"/>
      <c r="I1796" s="94"/>
      <c r="J1796" s="100"/>
      <c r="K1796" s="101"/>
      <c r="L1796" s="101"/>
      <c r="M1796" s="101"/>
      <c r="N1796" s="102"/>
      <c r="O1796" s="103"/>
      <c r="P1796" s="101"/>
      <c r="Q1796" s="104"/>
      <c r="R1796" s="103"/>
      <c r="S1796" s="105"/>
      <c r="T1796" s="106"/>
      <c r="U1796" s="107"/>
      <c r="V1796" s="107"/>
    </row>
    <row r="1797" spans="2:22" s="88" customFormat="1" ht="12.75" x14ac:dyDescent="0.2">
      <c r="B1797" s="89">
        <v>1795</v>
      </c>
      <c r="C1797" s="90"/>
      <c r="D1797" s="91"/>
      <c r="E1797" s="92"/>
      <c r="F1797" s="90"/>
      <c r="G1797" s="93"/>
      <c r="H1797" s="92"/>
      <c r="I1797" s="94"/>
      <c r="J1797" s="100"/>
      <c r="K1797" s="101"/>
      <c r="L1797" s="101"/>
      <c r="M1797" s="101"/>
      <c r="N1797" s="102"/>
      <c r="O1797" s="103"/>
      <c r="P1797" s="101"/>
      <c r="Q1797" s="104"/>
      <c r="R1797" s="103"/>
      <c r="S1797" s="105"/>
      <c r="T1797" s="106"/>
      <c r="U1797" s="107"/>
      <c r="V1797" s="107"/>
    </row>
    <row r="1798" spans="2:22" s="88" customFormat="1" ht="12.75" x14ac:dyDescent="0.2">
      <c r="B1798" s="89">
        <v>1796</v>
      </c>
      <c r="C1798" s="90"/>
      <c r="D1798" s="91"/>
      <c r="E1798" s="92"/>
      <c r="F1798" s="90"/>
      <c r="G1798" s="93"/>
      <c r="H1798" s="92"/>
      <c r="I1798" s="94"/>
      <c r="J1798" s="100"/>
      <c r="K1798" s="101"/>
      <c r="L1798" s="101"/>
      <c r="M1798" s="101"/>
      <c r="N1798" s="102"/>
      <c r="O1798" s="103"/>
      <c r="P1798" s="101"/>
      <c r="Q1798" s="104"/>
      <c r="R1798" s="103"/>
      <c r="S1798" s="105"/>
      <c r="T1798" s="106"/>
      <c r="U1798" s="107"/>
      <c r="V1798" s="107"/>
    </row>
    <row r="1799" spans="2:22" s="88" customFormat="1" ht="12.75" x14ac:dyDescent="0.2">
      <c r="B1799" s="89">
        <v>1797</v>
      </c>
      <c r="C1799" s="90"/>
      <c r="D1799" s="91"/>
      <c r="E1799" s="92"/>
      <c r="F1799" s="90"/>
      <c r="G1799" s="93"/>
      <c r="H1799" s="92"/>
      <c r="I1799" s="94"/>
      <c r="J1799" s="100"/>
      <c r="K1799" s="101"/>
      <c r="L1799" s="101"/>
      <c r="M1799" s="101"/>
      <c r="N1799" s="102"/>
      <c r="O1799" s="103"/>
      <c r="P1799" s="101"/>
      <c r="Q1799" s="104"/>
      <c r="R1799" s="103"/>
      <c r="S1799" s="105"/>
      <c r="T1799" s="106"/>
      <c r="U1799" s="107"/>
      <c r="V1799" s="107"/>
    </row>
    <row r="1800" spans="2:22" s="88" customFormat="1" ht="12.75" x14ac:dyDescent="0.2">
      <c r="B1800" s="89">
        <v>1798</v>
      </c>
      <c r="C1800" s="90"/>
      <c r="D1800" s="91"/>
      <c r="E1800" s="92"/>
      <c r="F1800" s="90"/>
      <c r="G1800" s="93"/>
      <c r="H1800" s="92"/>
      <c r="I1800" s="94"/>
      <c r="J1800" s="100"/>
      <c r="K1800" s="101"/>
      <c r="L1800" s="101"/>
      <c r="M1800" s="101"/>
      <c r="N1800" s="102"/>
      <c r="O1800" s="103"/>
      <c r="P1800" s="101"/>
      <c r="Q1800" s="104"/>
      <c r="R1800" s="103"/>
      <c r="S1800" s="105"/>
      <c r="T1800" s="106"/>
      <c r="U1800" s="107"/>
      <c r="V1800" s="107"/>
    </row>
    <row r="1801" spans="2:22" s="88" customFormat="1" ht="12.75" x14ac:dyDescent="0.2">
      <c r="B1801" s="89">
        <v>1799</v>
      </c>
      <c r="C1801" s="90"/>
      <c r="D1801" s="91"/>
      <c r="E1801" s="92"/>
      <c r="F1801" s="90"/>
      <c r="G1801" s="93"/>
      <c r="H1801" s="92"/>
      <c r="I1801" s="94"/>
      <c r="J1801" s="100"/>
      <c r="K1801" s="101"/>
      <c r="L1801" s="101"/>
      <c r="M1801" s="101"/>
      <c r="N1801" s="102"/>
      <c r="O1801" s="103"/>
      <c r="P1801" s="101"/>
      <c r="Q1801" s="104"/>
      <c r="R1801" s="103"/>
      <c r="S1801" s="105"/>
      <c r="T1801" s="106"/>
      <c r="U1801" s="107"/>
      <c r="V1801" s="107"/>
    </row>
    <row r="1802" spans="2:22" s="88" customFormat="1" ht="12.75" x14ac:dyDescent="0.2">
      <c r="B1802" s="89">
        <v>1800</v>
      </c>
      <c r="C1802" s="90"/>
      <c r="D1802" s="91"/>
      <c r="E1802" s="92"/>
      <c r="F1802" s="90"/>
      <c r="G1802" s="93"/>
      <c r="H1802" s="92"/>
      <c r="I1802" s="94"/>
      <c r="J1802" s="100"/>
      <c r="K1802" s="101"/>
      <c r="L1802" s="101"/>
      <c r="M1802" s="101"/>
      <c r="N1802" s="102"/>
      <c r="O1802" s="103"/>
      <c r="P1802" s="101"/>
      <c r="Q1802" s="104"/>
      <c r="R1802" s="103"/>
      <c r="S1802" s="105"/>
      <c r="T1802" s="106"/>
      <c r="U1802" s="107"/>
      <c r="V1802" s="107"/>
    </row>
    <row r="1803" spans="2:22" s="88" customFormat="1" ht="12.75" x14ac:dyDescent="0.2">
      <c r="B1803" s="89">
        <v>1801</v>
      </c>
      <c r="C1803" s="90"/>
      <c r="D1803" s="91"/>
      <c r="E1803" s="92"/>
      <c r="F1803" s="90"/>
      <c r="G1803" s="93"/>
      <c r="H1803" s="92"/>
      <c r="I1803" s="94"/>
      <c r="J1803" s="100"/>
      <c r="K1803" s="101"/>
      <c r="L1803" s="101"/>
      <c r="M1803" s="101"/>
      <c r="N1803" s="102"/>
      <c r="O1803" s="103"/>
      <c r="P1803" s="101"/>
      <c r="Q1803" s="104"/>
      <c r="R1803" s="103"/>
      <c r="S1803" s="105"/>
      <c r="T1803" s="106"/>
      <c r="U1803" s="107"/>
      <c r="V1803" s="107"/>
    </row>
    <row r="1804" spans="2:22" s="88" customFormat="1" ht="12.75" x14ac:dyDescent="0.2">
      <c r="B1804" s="89">
        <v>1802</v>
      </c>
      <c r="C1804" s="90"/>
      <c r="D1804" s="91"/>
      <c r="E1804" s="92"/>
      <c r="F1804" s="90"/>
      <c r="G1804" s="93"/>
      <c r="H1804" s="92"/>
      <c r="I1804" s="94"/>
      <c r="J1804" s="100"/>
      <c r="K1804" s="101"/>
      <c r="L1804" s="101"/>
      <c r="M1804" s="101"/>
      <c r="N1804" s="102"/>
      <c r="O1804" s="103"/>
      <c r="P1804" s="101"/>
      <c r="Q1804" s="104"/>
      <c r="R1804" s="103"/>
      <c r="S1804" s="105"/>
      <c r="T1804" s="106"/>
      <c r="U1804" s="107"/>
      <c r="V1804" s="107"/>
    </row>
    <row r="1805" spans="2:22" s="88" customFormat="1" ht="12.75" x14ac:dyDescent="0.2">
      <c r="B1805" s="89">
        <v>1803</v>
      </c>
      <c r="C1805" s="90"/>
      <c r="D1805" s="91"/>
      <c r="E1805" s="92"/>
      <c r="F1805" s="90"/>
      <c r="G1805" s="93"/>
      <c r="H1805" s="92"/>
      <c r="I1805" s="94"/>
      <c r="J1805" s="100"/>
      <c r="K1805" s="101"/>
      <c r="L1805" s="101"/>
      <c r="M1805" s="101"/>
      <c r="N1805" s="102"/>
      <c r="O1805" s="103"/>
      <c r="P1805" s="101"/>
      <c r="Q1805" s="104"/>
      <c r="R1805" s="103"/>
      <c r="S1805" s="105"/>
      <c r="T1805" s="106"/>
      <c r="U1805" s="107"/>
      <c r="V1805" s="107"/>
    </row>
    <row r="1806" spans="2:22" s="88" customFormat="1" ht="12.75" x14ac:dyDescent="0.2">
      <c r="B1806" s="89">
        <v>1804</v>
      </c>
      <c r="C1806" s="90"/>
      <c r="D1806" s="91"/>
      <c r="E1806" s="92"/>
      <c r="F1806" s="90"/>
      <c r="G1806" s="93"/>
      <c r="H1806" s="92"/>
      <c r="I1806" s="94"/>
      <c r="J1806" s="100"/>
      <c r="K1806" s="101"/>
      <c r="L1806" s="101"/>
      <c r="M1806" s="101"/>
      <c r="N1806" s="102"/>
      <c r="O1806" s="103"/>
      <c r="P1806" s="101"/>
      <c r="Q1806" s="104"/>
      <c r="R1806" s="103"/>
      <c r="S1806" s="105"/>
      <c r="T1806" s="106"/>
      <c r="U1806" s="107"/>
      <c r="V1806" s="107"/>
    </row>
    <row r="1807" spans="2:22" s="88" customFormat="1" ht="12.75" x14ac:dyDescent="0.2">
      <c r="B1807" s="89">
        <v>1805</v>
      </c>
      <c r="C1807" s="90"/>
      <c r="D1807" s="91"/>
      <c r="E1807" s="92"/>
      <c r="F1807" s="90"/>
      <c r="G1807" s="93"/>
      <c r="H1807" s="92"/>
      <c r="I1807" s="94"/>
      <c r="J1807" s="100"/>
      <c r="K1807" s="101"/>
      <c r="L1807" s="101"/>
      <c r="M1807" s="101"/>
      <c r="N1807" s="102"/>
      <c r="O1807" s="103"/>
      <c r="P1807" s="101"/>
      <c r="Q1807" s="104"/>
      <c r="R1807" s="103"/>
      <c r="S1807" s="105"/>
      <c r="T1807" s="106"/>
      <c r="U1807" s="107"/>
      <c r="V1807" s="107"/>
    </row>
    <row r="1808" spans="2:22" s="88" customFormat="1" ht="12.75" x14ac:dyDescent="0.2">
      <c r="B1808" s="89">
        <v>1806</v>
      </c>
      <c r="C1808" s="90"/>
      <c r="D1808" s="91"/>
      <c r="E1808" s="92"/>
      <c r="F1808" s="90"/>
      <c r="G1808" s="93"/>
      <c r="H1808" s="92"/>
      <c r="I1808" s="94"/>
      <c r="J1808" s="100"/>
      <c r="K1808" s="101"/>
      <c r="L1808" s="101"/>
      <c r="M1808" s="101"/>
      <c r="N1808" s="102"/>
      <c r="O1808" s="103"/>
      <c r="P1808" s="101"/>
      <c r="Q1808" s="104"/>
      <c r="R1808" s="103"/>
      <c r="S1808" s="105"/>
      <c r="T1808" s="106"/>
      <c r="U1808" s="107"/>
      <c r="V1808" s="107"/>
    </row>
    <row r="1809" spans="2:22" s="88" customFormat="1" ht="12.75" x14ac:dyDescent="0.2">
      <c r="B1809" s="89">
        <v>1807</v>
      </c>
      <c r="C1809" s="90"/>
      <c r="D1809" s="91"/>
      <c r="E1809" s="92"/>
      <c r="F1809" s="90"/>
      <c r="G1809" s="93"/>
      <c r="H1809" s="92"/>
      <c r="I1809" s="94"/>
      <c r="J1809" s="100"/>
      <c r="K1809" s="101"/>
      <c r="L1809" s="101"/>
      <c r="M1809" s="101"/>
      <c r="N1809" s="102"/>
      <c r="O1809" s="103"/>
      <c r="P1809" s="101"/>
      <c r="Q1809" s="104"/>
      <c r="R1809" s="103"/>
      <c r="S1809" s="105"/>
      <c r="T1809" s="106"/>
      <c r="U1809" s="107"/>
      <c r="V1809" s="107"/>
    </row>
    <row r="1810" spans="2:22" s="88" customFormat="1" ht="12.75" x14ac:dyDescent="0.2">
      <c r="B1810" s="89">
        <v>1808</v>
      </c>
      <c r="C1810" s="90"/>
      <c r="D1810" s="91"/>
      <c r="E1810" s="92"/>
      <c r="F1810" s="90"/>
      <c r="G1810" s="93"/>
      <c r="H1810" s="92"/>
      <c r="I1810" s="94"/>
      <c r="J1810" s="100"/>
      <c r="K1810" s="101"/>
      <c r="L1810" s="101"/>
      <c r="M1810" s="101"/>
      <c r="N1810" s="102"/>
      <c r="O1810" s="103"/>
      <c r="P1810" s="101"/>
      <c r="Q1810" s="104"/>
      <c r="R1810" s="103"/>
      <c r="S1810" s="105"/>
      <c r="T1810" s="106"/>
      <c r="U1810" s="107"/>
      <c r="V1810" s="107"/>
    </row>
    <row r="1811" spans="2:22" s="88" customFormat="1" ht="12.75" x14ac:dyDescent="0.2">
      <c r="B1811" s="89">
        <v>1809</v>
      </c>
      <c r="C1811" s="90"/>
      <c r="D1811" s="91"/>
      <c r="E1811" s="92"/>
      <c r="F1811" s="90"/>
      <c r="G1811" s="93"/>
      <c r="H1811" s="92"/>
      <c r="I1811" s="94"/>
      <c r="J1811" s="100"/>
      <c r="K1811" s="101"/>
      <c r="L1811" s="101"/>
      <c r="M1811" s="101"/>
      <c r="N1811" s="102"/>
      <c r="O1811" s="103"/>
      <c r="P1811" s="101"/>
      <c r="Q1811" s="104"/>
      <c r="R1811" s="103"/>
      <c r="S1811" s="105"/>
      <c r="T1811" s="106"/>
      <c r="U1811" s="107"/>
      <c r="V1811" s="107"/>
    </row>
    <row r="1812" spans="2:22" s="88" customFormat="1" ht="12.75" x14ac:dyDescent="0.2">
      <c r="B1812" s="89">
        <v>1810</v>
      </c>
      <c r="C1812" s="90"/>
      <c r="D1812" s="91"/>
      <c r="E1812" s="92"/>
      <c r="F1812" s="90"/>
      <c r="G1812" s="93"/>
      <c r="H1812" s="92"/>
      <c r="I1812" s="94"/>
      <c r="J1812" s="100"/>
      <c r="K1812" s="101"/>
      <c r="L1812" s="101"/>
      <c r="M1812" s="101"/>
      <c r="N1812" s="102"/>
      <c r="O1812" s="103"/>
      <c r="P1812" s="101"/>
      <c r="Q1812" s="104"/>
      <c r="R1812" s="103"/>
      <c r="S1812" s="105"/>
      <c r="T1812" s="106"/>
      <c r="U1812" s="107"/>
      <c r="V1812" s="107"/>
    </row>
    <row r="1813" spans="2:22" s="88" customFormat="1" ht="12.75" x14ac:dyDescent="0.2">
      <c r="B1813" s="89">
        <v>1811</v>
      </c>
      <c r="C1813" s="90"/>
      <c r="D1813" s="91"/>
      <c r="E1813" s="92"/>
      <c r="F1813" s="90"/>
      <c r="G1813" s="93"/>
      <c r="H1813" s="92"/>
      <c r="I1813" s="94"/>
      <c r="J1813" s="100"/>
      <c r="K1813" s="101"/>
      <c r="L1813" s="101"/>
      <c r="M1813" s="101"/>
      <c r="N1813" s="102"/>
      <c r="O1813" s="103"/>
      <c r="P1813" s="101"/>
      <c r="Q1813" s="104"/>
      <c r="R1813" s="103"/>
      <c r="S1813" s="105"/>
      <c r="T1813" s="106"/>
      <c r="U1813" s="107"/>
      <c r="V1813" s="107"/>
    </row>
    <row r="1814" spans="2:22" s="88" customFormat="1" ht="12.75" x14ac:dyDescent="0.2">
      <c r="B1814" s="89">
        <v>1812</v>
      </c>
      <c r="C1814" s="90"/>
      <c r="D1814" s="91"/>
      <c r="E1814" s="92"/>
      <c r="F1814" s="90"/>
      <c r="G1814" s="93"/>
      <c r="H1814" s="92"/>
      <c r="I1814" s="94"/>
      <c r="J1814" s="100"/>
      <c r="K1814" s="101"/>
      <c r="L1814" s="101"/>
      <c r="M1814" s="101"/>
      <c r="N1814" s="102"/>
      <c r="O1814" s="103"/>
      <c r="P1814" s="101"/>
      <c r="Q1814" s="104"/>
      <c r="R1814" s="103"/>
      <c r="S1814" s="105"/>
      <c r="T1814" s="106"/>
      <c r="U1814" s="107"/>
      <c r="V1814" s="107"/>
    </row>
    <row r="1815" spans="2:22" s="88" customFormat="1" ht="12.75" x14ac:dyDescent="0.2">
      <c r="B1815" s="89">
        <v>1813</v>
      </c>
      <c r="C1815" s="90"/>
      <c r="D1815" s="91"/>
      <c r="E1815" s="92"/>
      <c r="F1815" s="90"/>
      <c r="G1815" s="93"/>
      <c r="H1815" s="92"/>
      <c r="I1815" s="94"/>
      <c r="J1815" s="100"/>
      <c r="K1815" s="101"/>
      <c r="L1815" s="101"/>
      <c r="M1815" s="101"/>
      <c r="N1815" s="102"/>
      <c r="O1815" s="103"/>
      <c r="P1815" s="101"/>
      <c r="Q1815" s="104"/>
      <c r="R1815" s="103"/>
      <c r="S1815" s="105"/>
      <c r="T1815" s="106"/>
      <c r="U1815" s="107"/>
      <c r="V1815" s="107"/>
    </row>
    <row r="1816" spans="2:22" s="88" customFormat="1" ht="12.75" x14ac:dyDescent="0.2">
      <c r="B1816" s="89">
        <v>1814</v>
      </c>
      <c r="C1816" s="90"/>
      <c r="D1816" s="91"/>
      <c r="E1816" s="92"/>
      <c r="F1816" s="90"/>
      <c r="G1816" s="93"/>
      <c r="H1816" s="92"/>
      <c r="I1816" s="94"/>
      <c r="J1816" s="100"/>
      <c r="K1816" s="101"/>
      <c r="L1816" s="101"/>
      <c r="M1816" s="101"/>
      <c r="N1816" s="102"/>
      <c r="O1816" s="103"/>
      <c r="P1816" s="101"/>
      <c r="Q1816" s="104"/>
      <c r="R1816" s="103"/>
      <c r="S1816" s="105"/>
      <c r="T1816" s="106"/>
      <c r="U1816" s="107"/>
      <c r="V1816" s="107"/>
    </row>
    <row r="1817" spans="2:22" s="88" customFormat="1" ht="12.75" x14ac:dyDescent="0.2">
      <c r="B1817" s="89">
        <v>1815</v>
      </c>
      <c r="C1817" s="90"/>
      <c r="D1817" s="91"/>
      <c r="E1817" s="92"/>
      <c r="F1817" s="90"/>
      <c r="G1817" s="93"/>
      <c r="H1817" s="92"/>
      <c r="I1817" s="94"/>
      <c r="J1817" s="100"/>
      <c r="K1817" s="101"/>
      <c r="L1817" s="101"/>
      <c r="M1817" s="101"/>
      <c r="N1817" s="102"/>
      <c r="O1817" s="103"/>
      <c r="P1817" s="101"/>
      <c r="Q1817" s="104"/>
      <c r="R1817" s="103"/>
      <c r="S1817" s="105"/>
      <c r="T1817" s="106"/>
      <c r="U1817" s="107"/>
      <c r="V1817" s="107"/>
    </row>
    <row r="1818" spans="2:22" s="88" customFormat="1" ht="12.75" x14ac:dyDescent="0.2">
      <c r="B1818" s="89">
        <v>1816</v>
      </c>
      <c r="C1818" s="90"/>
      <c r="D1818" s="91"/>
      <c r="E1818" s="92"/>
      <c r="F1818" s="90"/>
      <c r="G1818" s="93"/>
      <c r="H1818" s="92"/>
      <c r="I1818" s="94"/>
      <c r="J1818" s="100"/>
      <c r="K1818" s="101"/>
      <c r="L1818" s="101"/>
      <c r="M1818" s="101"/>
      <c r="N1818" s="102"/>
      <c r="O1818" s="103"/>
      <c r="P1818" s="101"/>
      <c r="Q1818" s="104"/>
      <c r="R1818" s="103"/>
      <c r="S1818" s="105"/>
      <c r="T1818" s="106"/>
      <c r="U1818" s="107"/>
      <c r="V1818" s="107"/>
    </row>
    <row r="1819" spans="2:22" s="88" customFormat="1" ht="12.75" x14ac:dyDescent="0.2">
      <c r="B1819" s="89">
        <v>1817</v>
      </c>
      <c r="C1819" s="90"/>
      <c r="D1819" s="91"/>
      <c r="E1819" s="92"/>
      <c r="F1819" s="90"/>
      <c r="G1819" s="93"/>
      <c r="H1819" s="92"/>
      <c r="I1819" s="94"/>
      <c r="J1819" s="100"/>
      <c r="K1819" s="101"/>
      <c r="L1819" s="101"/>
      <c r="M1819" s="101"/>
      <c r="N1819" s="102"/>
      <c r="O1819" s="103"/>
      <c r="P1819" s="101"/>
      <c r="Q1819" s="104"/>
      <c r="R1819" s="103"/>
      <c r="S1819" s="105"/>
      <c r="T1819" s="106"/>
      <c r="U1819" s="107"/>
      <c r="V1819" s="107"/>
    </row>
    <row r="1820" spans="2:22" s="88" customFormat="1" ht="12.75" x14ac:dyDescent="0.2">
      <c r="B1820" s="89">
        <v>1818</v>
      </c>
      <c r="C1820" s="90"/>
      <c r="D1820" s="91"/>
      <c r="E1820" s="92"/>
      <c r="F1820" s="90"/>
      <c r="G1820" s="93"/>
      <c r="H1820" s="92"/>
      <c r="I1820" s="94"/>
      <c r="J1820" s="100"/>
      <c r="K1820" s="101"/>
      <c r="L1820" s="101"/>
      <c r="M1820" s="101"/>
      <c r="N1820" s="102"/>
      <c r="O1820" s="103"/>
      <c r="P1820" s="101"/>
      <c r="Q1820" s="104"/>
      <c r="R1820" s="103"/>
      <c r="S1820" s="105"/>
      <c r="T1820" s="106"/>
      <c r="U1820" s="107"/>
      <c r="V1820" s="107"/>
    </row>
    <row r="1821" spans="2:22" s="88" customFormat="1" ht="12.75" x14ac:dyDescent="0.2">
      <c r="B1821" s="89">
        <v>1819</v>
      </c>
      <c r="C1821" s="90"/>
      <c r="D1821" s="91"/>
      <c r="E1821" s="92"/>
      <c r="F1821" s="90"/>
      <c r="G1821" s="93"/>
      <c r="H1821" s="92"/>
      <c r="I1821" s="94"/>
      <c r="J1821" s="100"/>
      <c r="K1821" s="101"/>
      <c r="L1821" s="101"/>
      <c r="M1821" s="101"/>
      <c r="N1821" s="102"/>
      <c r="O1821" s="103"/>
      <c r="P1821" s="101"/>
      <c r="Q1821" s="104"/>
      <c r="R1821" s="103"/>
      <c r="S1821" s="105"/>
      <c r="T1821" s="106"/>
      <c r="U1821" s="107"/>
      <c r="V1821" s="107"/>
    </row>
    <row r="1822" spans="2:22" s="88" customFormat="1" ht="12.75" x14ac:dyDescent="0.2">
      <c r="B1822" s="89">
        <v>1820</v>
      </c>
      <c r="C1822" s="90"/>
      <c r="D1822" s="91"/>
      <c r="E1822" s="92"/>
      <c r="F1822" s="90"/>
      <c r="G1822" s="93"/>
      <c r="H1822" s="92"/>
      <c r="I1822" s="94"/>
      <c r="J1822" s="100"/>
      <c r="K1822" s="101"/>
      <c r="L1822" s="101"/>
      <c r="M1822" s="101"/>
      <c r="N1822" s="102"/>
      <c r="O1822" s="103"/>
      <c r="P1822" s="101"/>
      <c r="Q1822" s="104"/>
      <c r="R1822" s="103"/>
      <c r="S1822" s="105"/>
      <c r="T1822" s="106"/>
      <c r="U1822" s="107"/>
      <c r="V1822" s="107"/>
    </row>
    <row r="1823" spans="2:22" s="88" customFormat="1" ht="12.75" x14ac:dyDescent="0.2">
      <c r="B1823" s="89">
        <v>1821</v>
      </c>
      <c r="C1823" s="90"/>
      <c r="D1823" s="91"/>
      <c r="E1823" s="92"/>
      <c r="F1823" s="90"/>
      <c r="G1823" s="93"/>
      <c r="H1823" s="92"/>
      <c r="I1823" s="94"/>
      <c r="J1823" s="100"/>
      <c r="K1823" s="101"/>
      <c r="L1823" s="101"/>
      <c r="M1823" s="101"/>
      <c r="N1823" s="102"/>
      <c r="O1823" s="103"/>
      <c r="P1823" s="101"/>
      <c r="Q1823" s="104"/>
      <c r="R1823" s="103"/>
      <c r="S1823" s="105"/>
      <c r="T1823" s="106"/>
      <c r="U1823" s="107"/>
      <c r="V1823" s="107"/>
    </row>
    <row r="1824" spans="2:22" s="88" customFormat="1" ht="12.75" x14ac:dyDescent="0.2">
      <c r="B1824" s="89">
        <v>1822</v>
      </c>
      <c r="C1824" s="90"/>
      <c r="D1824" s="91"/>
      <c r="E1824" s="92"/>
      <c r="F1824" s="90"/>
      <c r="G1824" s="93"/>
      <c r="H1824" s="92"/>
      <c r="I1824" s="94"/>
      <c r="J1824" s="100"/>
      <c r="K1824" s="101"/>
      <c r="L1824" s="101"/>
      <c r="M1824" s="101"/>
      <c r="N1824" s="102"/>
      <c r="O1824" s="103"/>
      <c r="P1824" s="101"/>
      <c r="Q1824" s="104"/>
      <c r="R1824" s="103"/>
      <c r="S1824" s="105"/>
      <c r="T1824" s="106"/>
      <c r="U1824" s="107"/>
      <c r="V1824" s="107"/>
    </row>
    <row r="1825" spans="2:22" s="88" customFormat="1" ht="12.75" x14ac:dyDescent="0.2">
      <c r="B1825" s="89">
        <v>1823</v>
      </c>
      <c r="C1825" s="90"/>
      <c r="D1825" s="91"/>
      <c r="E1825" s="92"/>
      <c r="F1825" s="90"/>
      <c r="G1825" s="93"/>
      <c r="H1825" s="92"/>
      <c r="I1825" s="94"/>
      <c r="J1825" s="100"/>
      <c r="K1825" s="101"/>
      <c r="L1825" s="101"/>
      <c r="M1825" s="101"/>
      <c r="N1825" s="102"/>
      <c r="O1825" s="103"/>
      <c r="P1825" s="101"/>
      <c r="Q1825" s="104"/>
      <c r="R1825" s="103"/>
      <c r="S1825" s="105"/>
      <c r="T1825" s="106"/>
      <c r="U1825" s="107"/>
      <c r="V1825" s="107"/>
    </row>
    <row r="1826" spans="2:22" s="88" customFormat="1" ht="12.75" x14ac:dyDescent="0.2">
      <c r="B1826" s="89">
        <v>1824</v>
      </c>
      <c r="C1826" s="90"/>
      <c r="D1826" s="91"/>
      <c r="E1826" s="92"/>
      <c r="F1826" s="90"/>
      <c r="G1826" s="93"/>
      <c r="H1826" s="92"/>
      <c r="I1826" s="94"/>
      <c r="J1826" s="100"/>
      <c r="K1826" s="101"/>
      <c r="L1826" s="101"/>
      <c r="M1826" s="101"/>
      <c r="N1826" s="102"/>
      <c r="O1826" s="103"/>
      <c r="P1826" s="101"/>
      <c r="Q1826" s="104"/>
      <c r="R1826" s="103"/>
      <c r="S1826" s="105"/>
      <c r="T1826" s="106"/>
      <c r="U1826" s="107"/>
      <c r="V1826" s="107"/>
    </row>
    <row r="1827" spans="2:22" s="88" customFormat="1" ht="12.75" x14ac:dyDescent="0.2">
      <c r="B1827" s="89">
        <v>1825</v>
      </c>
      <c r="C1827" s="90"/>
      <c r="D1827" s="91"/>
      <c r="E1827" s="92"/>
      <c r="F1827" s="90"/>
      <c r="G1827" s="93"/>
      <c r="H1827" s="92"/>
      <c r="I1827" s="94"/>
      <c r="J1827" s="100"/>
      <c r="K1827" s="101"/>
      <c r="L1827" s="101"/>
      <c r="M1827" s="101"/>
      <c r="N1827" s="102"/>
      <c r="O1827" s="103"/>
      <c r="P1827" s="101"/>
      <c r="Q1827" s="104"/>
      <c r="R1827" s="103"/>
      <c r="S1827" s="105"/>
      <c r="T1827" s="106"/>
      <c r="U1827" s="107"/>
      <c r="V1827" s="107"/>
    </row>
    <row r="1828" spans="2:22" s="88" customFormat="1" ht="12.75" x14ac:dyDescent="0.2">
      <c r="B1828" s="89">
        <v>1826</v>
      </c>
      <c r="C1828" s="90"/>
      <c r="D1828" s="91"/>
      <c r="E1828" s="92"/>
      <c r="F1828" s="90"/>
      <c r="G1828" s="93"/>
      <c r="H1828" s="92"/>
      <c r="I1828" s="94"/>
      <c r="J1828" s="100"/>
      <c r="K1828" s="101"/>
      <c r="L1828" s="101"/>
      <c r="M1828" s="101"/>
      <c r="N1828" s="102"/>
      <c r="O1828" s="103"/>
      <c r="P1828" s="101"/>
      <c r="Q1828" s="104"/>
      <c r="R1828" s="103"/>
      <c r="S1828" s="105"/>
      <c r="T1828" s="106"/>
      <c r="U1828" s="107"/>
      <c r="V1828" s="107"/>
    </row>
    <row r="1829" spans="2:22" s="88" customFormat="1" ht="12.75" x14ac:dyDescent="0.2">
      <c r="B1829" s="89">
        <v>1827</v>
      </c>
      <c r="C1829" s="90"/>
      <c r="D1829" s="91"/>
      <c r="E1829" s="92"/>
      <c r="F1829" s="90"/>
      <c r="G1829" s="93"/>
      <c r="H1829" s="92"/>
      <c r="I1829" s="94"/>
      <c r="J1829" s="100"/>
      <c r="K1829" s="101"/>
      <c r="L1829" s="101"/>
      <c r="M1829" s="101"/>
      <c r="N1829" s="102"/>
      <c r="O1829" s="103"/>
      <c r="P1829" s="101"/>
      <c r="Q1829" s="104"/>
      <c r="R1829" s="103"/>
      <c r="S1829" s="105"/>
      <c r="T1829" s="106"/>
      <c r="U1829" s="107"/>
      <c r="V1829" s="107"/>
    </row>
    <row r="1830" spans="2:22" s="88" customFormat="1" ht="12.75" x14ac:dyDescent="0.2">
      <c r="B1830" s="89">
        <v>1828</v>
      </c>
      <c r="C1830" s="90"/>
      <c r="D1830" s="91"/>
      <c r="E1830" s="92"/>
      <c r="F1830" s="90"/>
      <c r="G1830" s="93"/>
      <c r="H1830" s="92"/>
      <c r="I1830" s="94"/>
      <c r="J1830" s="100"/>
      <c r="K1830" s="101"/>
      <c r="L1830" s="101"/>
      <c r="M1830" s="101"/>
      <c r="N1830" s="102"/>
      <c r="O1830" s="103"/>
      <c r="P1830" s="101"/>
      <c r="Q1830" s="104"/>
      <c r="R1830" s="103"/>
      <c r="S1830" s="105"/>
      <c r="T1830" s="106"/>
      <c r="U1830" s="107"/>
      <c r="V1830" s="107"/>
    </row>
    <row r="1831" spans="2:22" s="88" customFormat="1" ht="12.75" x14ac:dyDescent="0.2">
      <c r="B1831" s="89">
        <v>1829</v>
      </c>
      <c r="C1831" s="90"/>
      <c r="D1831" s="91"/>
      <c r="E1831" s="92"/>
      <c r="F1831" s="90"/>
      <c r="G1831" s="93"/>
      <c r="H1831" s="92"/>
      <c r="I1831" s="94"/>
      <c r="J1831" s="100"/>
      <c r="K1831" s="101"/>
      <c r="L1831" s="101"/>
      <c r="M1831" s="101"/>
      <c r="N1831" s="102"/>
      <c r="O1831" s="103"/>
      <c r="P1831" s="101"/>
      <c r="Q1831" s="104"/>
      <c r="R1831" s="103"/>
      <c r="S1831" s="105"/>
      <c r="T1831" s="106"/>
      <c r="U1831" s="107"/>
      <c r="V1831" s="107"/>
    </row>
    <row r="1832" spans="2:22" s="88" customFormat="1" ht="12.75" x14ac:dyDescent="0.2">
      <c r="B1832" s="89">
        <v>1830</v>
      </c>
      <c r="C1832" s="90"/>
      <c r="D1832" s="91"/>
      <c r="E1832" s="92"/>
      <c r="F1832" s="90"/>
      <c r="G1832" s="93"/>
      <c r="H1832" s="92"/>
      <c r="I1832" s="94"/>
      <c r="J1832" s="100"/>
      <c r="K1832" s="101"/>
      <c r="L1832" s="101"/>
      <c r="M1832" s="101"/>
      <c r="N1832" s="102"/>
      <c r="O1832" s="103"/>
      <c r="P1832" s="101"/>
      <c r="Q1832" s="104"/>
      <c r="R1832" s="103"/>
      <c r="S1832" s="105"/>
      <c r="T1832" s="106"/>
      <c r="U1832" s="107"/>
      <c r="V1832" s="107"/>
    </row>
    <row r="1833" spans="2:22" s="88" customFormat="1" ht="12.75" x14ac:dyDescent="0.2">
      <c r="B1833" s="89">
        <v>1831</v>
      </c>
      <c r="C1833" s="90"/>
      <c r="D1833" s="91"/>
      <c r="E1833" s="92"/>
      <c r="F1833" s="90"/>
      <c r="G1833" s="93"/>
      <c r="H1833" s="92"/>
      <c r="I1833" s="94"/>
      <c r="J1833" s="100"/>
      <c r="K1833" s="101"/>
      <c r="L1833" s="101"/>
      <c r="M1833" s="101"/>
      <c r="N1833" s="102"/>
      <c r="O1833" s="103"/>
      <c r="P1833" s="101"/>
      <c r="Q1833" s="104"/>
      <c r="R1833" s="103"/>
      <c r="S1833" s="105"/>
      <c r="T1833" s="106"/>
      <c r="U1833" s="107"/>
      <c r="V1833" s="107"/>
    </row>
    <row r="1834" spans="2:22" s="88" customFormat="1" ht="12.75" x14ac:dyDescent="0.2">
      <c r="B1834" s="89">
        <v>1832</v>
      </c>
      <c r="C1834" s="90"/>
      <c r="D1834" s="91"/>
      <c r="E1834" s="92"/>
      <c r="F1834" s="90"/>
      <c r="G1834" s="93"/>
      <c r="H1834" s="92"/>
      <c r="I1834" s="94"/>
      <c r="J1834" s="100"/>
      <c r="K1834" s="101"/>
      <c r="L1834" s="101"/>
      <c r="M1834" s="101"/>
      <c r="N1834" s="102"/>
      <c r="O1834" s="103"/>
      <c r="P1834" s="101"/>
      <c r="Q1834" s="104"/>
      <c r="R1834" s="103"/>
      <c r="S1834" s="105"/>
      <c r="T1834" s="106"/>
      <c r="U1834" s="107"/>
      <c r="V1834" s="107"/>
    </row>
    <row r="1835" spans="2:22" s="88" customFormat="1" ht="12.75" x14ac:dyDescent="0.2">
      <c r="B1835" s="89">
        <v>1833</v>
      </c>
      <c r="C1835" s="90"/>
      <c r="D1835" s="91"/>
      <c r="E1835" s="92"/>
      <c r="F1835" s="90"/>
      <c r="G1835" s="93"/>
      <c r="H1835" s="92"/>
      <c r="I1835" s="94"/>
      <c r="J1835" s="100"/>
      <c r="K1835" s="101"/>
      <c r="L1835" s="101"/>
      <c r="M1835" s="101"/>
      <c r="N1835" s="102"/>
      <c r="O1835" s="103"/>
      <c r="P1835" s="101"/>
      <c r="Q1835" s="104"/>
      <c r="R1835" s="103"/>
      <c r="S1835" s="105"/>
      <c r="T1835" s="106"/>
      <c r="U1835" s="107"/>
      <c r="V1835" s="107"/>
    </row>
    <row r="1836" spans="2:22" s="88" customFormat="1" ht="12.75" x14ac:dyDescent="0.2">
      <c r="B1836" s="89">
        <v>1834</v>
      </c>
      <c r="C1836" s="90"/>
      <c r="D1836" s="91"/>
      <c r="E1836" s="92"/>
      <c r="F1836" s="90"/>
      <c r="G1836" s="93"/>
      <c r="H1836" s="92"/>
      <c r="I1836" s="94"/>
      <c r="J1836" s="100"/>
      <c r="K1836" s="101"/>
      <c r="L1836" s="101"/>
      <c r="M1836" s="101"/>
      <c r="N1836" s="102"/>
      <c r="O1836" s="103"/>
      <c r="P1836" s="101"/>
      <c r="Q1836" s="104"/>
      <c r="R1836" s="103"/>
      <c r="S1836" s="105"/>
      <c r="T1836" s="106"/>
      <c r="U1836" s="107"/>
      <c r="V1836" s="107"/>
    </row>
    <row r="1837" spans="2:22" s="88" customFormat="1" ht="12.75" x14ac:dyDescent="0.2">
      <c r="B1837" s="89">
        <v>1835</v>
      </c>
      <c r="C1837" s="90"/>
      <c r="D1837" s="91"/>
      <c r="E1837" s="92"/>
      <c r="F1837" s="90"/>
      <c r="G1837" s="93"/>
      <c r="H1837" s="92"/>
      <c r="I1837" s="94"/>
      <c r="J1837" s="100"/>
      <c r="K1837" s="101"/>
      <c r="L1837" s="101"/>
      <c r="M1837" s="101"/>
      <c r="N1837" s="102"/>
      <c r="O1837" s="103"/>
      <c r="P1837" s="101"/>
      <c r="Q1837" s="104"/>
      <c r="R1837" s="103"/>
      <c r="S1837" s="105"/>
      <c r="T1837" s="106"/>
      <c r="U1837" s="107"/>
      <c r="V1837" s="107"/>
    </row>
    <row r="1838" spans="2:22" s="88" customFormat="1" ht="12.75" x14ac:dyDescent="0.2">
      <c r="B1838" s="89">
        <v>1836</v>
      </c>
      <c r="C1838" s="90"/>
      <c r="D1838" s="91"/>
      <c r="E1838" s="92"/>
      <c r="F1838" s="90"/>
      <c r="G1838" s="93"/>
      <c r="H1838" s="92"/>
      <c r="I1838" s="94"/>
      <c r="J1838" s="100"/>
      <c r="K1838" s="101"/>
      <c r="L1838" s="101"/>
      <c r="M1838" s="101"/>
      <c r="N1838" s="102"/>
      <c r="O1838" s="103"/>
      <c r="P1838" s="101"/>
      <c r="Q1838" s="104"/>
      <c r="R1838" s="103"/>
      <c r="S1838" s="105"/>
      <c r="T1838" s="106"/>
      <c r="U1838" s="107"/>
      <c r="V1838" s="107"/>
    </row>
    <row r="1839" spans="2:22" s="88" customFormat="1" ht="12.75" x14ac:dyDescent="0.2">
      <c r="B1839" s="89">
        <v>1837</v>
      </c>
      <c r="C1839" s="90"/>
      <c r="D1839" s="91"/>
      <c r="E1839" s="92"/>
      <c r="F1839" s="90"/>
      <c r="G1839" s="93"/>
      <c r="H1839" s="92"/>
      <c r="I1839" s="94"/>
      <c r="J1839" s="100"/>
      <c r="K1839" s="101"/>
      <c r="L1839" s="101"/>
      <c r="M1839" s="101"/>
      <c r="N1839" s="102"/>
      <c r="O1839" s="103"/>
      <c r="P1839" s="101"/>
      <c r="Q1839" s="104"/>
      <c r="R1839" s="103"/>
      <c r="S1839" s="105"/>
      <c r="T1839" s="106"/>
      <c r="U1839" s="107"/>
      <c r="V1839" s="107"/>
    </row>
    <row r="1840" spans="2:22" s="88" customFormat="1" ht="12.75" x14ac:dyDescent="0.2">
      <c r="B1840" s="89">
        <v>1838</v>
      </c>
      <c r="C1840" s="90"/>
      <c r="D1840" s="91"/>
      <c r="E1840" s="92"/>
      <c r="F1840" s="90"/>
      <c r="G1840" s="93"/>
      <c r="H1840" s="92"/>
      <c r="I1840" s="94"/>
      <c r="J1840" s="100"/>
      <c r="K1840" s="101"/>
      <c r="L1840" s="101"/>
      <c r="M1840" s="101"/>
      <c r="N1840" s="102"/>
      <c r="O1840" s="103"/>
      <c r="P1840" s="101"/>
      <c r="Q1840" s="104"/>
      <c r="R1840" s="103"/>
      <c r="S1840" s="105"/>
      <c r="T1840" s="106"/>
      <c r="U1840" s="107"/>
      <c r="V1840" s="107"/>
    </row>
    <row r="1841" spans="2:22" s="88" customFormat="1" ht="12.75" x14ac:dyDescent="0.2">
      <c r="B1841" s="89">
        <v>1839</v>
      </c>
      <c r="C1841" s="90"/>
      <c r="D1841" s="91"/>
      <c r="E1841" s="92"/>
      <c r="F1841" s="90"/>
      <c r="G1841" s="93"/>
      <c r="H1841" s="92"/>
      <c r="I1841" s="94"/>
      <c r="J1841" s="100"/>
      <c r="K1841" s="101"/>
      <c r="L1841" s="101"/>
      <c r="M1841" s="101"/>
      <c r="N1841" s="102"/>
      <c r="O1841" s="103"/>
      <c r="P1841" s="101"/>
      <c r="Q1841" s="104"/>
      <c r="R1841" s="103"/>
      <c r="S1841" s="105"/>
      <c r="T1841" s="106"/>
      <c r="U1841" s="107"/>
      <c r="V1841" s="107"/>
    </row>
    <row r="1842" spans="2:22" s="88" customFormat="1" ht="12.75" x14ac:dyDescent="0.2">
      <c r="B1842" s="89">
        <v>1840</v>
      </c>
      <c r="C1842" s="90"/>
      <c r="D1842" s="91"/>
      <c r="E1842" s="92"/>
      <c r="F1842" s="90"/>
      <c r="G1842" s="93"/>
      <c r="H1842" s="92"/>
      <c r="I1842" s="94"/>
      <c r="J1842" s="100"/>
      <c r="K1842" s="101"/>
      <c r="L1842" s="101"/>
      <c r="M1842" s="101"/>
      <c r="N1842" s="102"/>
      <c r="O1842" s="103"/>
      <c r="P1842" s="101"/>
      <c r="Q1842" s="104"/>
      <c r="R1842" s="103"/>
      <c r="S1842" s="105"/>
      <c r="T1842" s="106"/>
      <c r="U1842" s="107"/>
      <c r="V1842" s="107"/>
    </row>
    <row r="1843" spans="2:22" s="88" customFormat="1" ht="12.75" x14ac:dyDescent="0.2">
      <c r="B1843" s="89">
        <v>1841</v>
      </c>
      <c r="C1843" s="90"/>
      <c r="D1843" s="91"/>
      <c r="E1843" s="92"/>
      <c r="F1843" s="90"/>
      <c r="G1843" s="93"/>
      <c r="H1843" s="92"/>
      <c r="I1843" s="94"/>
      <c r="J1843" s="100"/>
      <c r="K1843" s="101"/>
      <c r="L1843" s="101"/>
      <c r="M1843" s="101"/>
      <c r="N1843" s="102"/>
      <c r="O1843" s="103"/>
      <c r="P1843" s="101"/>
      <c r="Q1843" s="104"/>
      <c r="R1843" s="103"/>
      <c r="S1843" s="105"/>
      <c r="T1843" s="106"/>
      <c r="U1843" s="107"/>
      <c r="V1843" s="107"/>
    </row>
    <row r="1844" spans="2:22" s="88" customFormat="1" ht="12.75" x14ac:dyDescent="0.2">
      <c r="B1844" s="89">
        <v>1842</v>
      </c>
      <c r="C1844" s="90"/>
      <c r="D1844" s="91"/>
      <c r="E1844" s="92"/>
      <c r="F1844" s="90"/>
      <c r="G1844" s="93"/>
      <c r="H1844" s="92"/>
      <c r="I1844" s="94"/>
      <c r="J1844" s="100"/>
      <c r="K1844" s="101"/>
      <c r="L1844" s="101"/>
      <c r="M1844" s="101"/>
      <c r="N1844" s="102"/>
      <c r="O1844" s="103"/>
      <c r="P1844" s="101"/>
      <c r="Q1844" s="104"/>
      <c r="R1844" s="103"/>
      <c r="S1844" s="105"/>
      <c r="T1844" s="106"/>
      <c r="U1844" s="107"/>
      <c r="V1844" s="107"/>
    </row>
    <row r="1845" spans="2:22" s="88" customFormat="1" ht="12.75" x14ac:dyDescent="0.2">
      <c r="B1845" s="89">
        <v>1843</v>
      </c>
      <c r="C1845" s="90"/>
      <c r="D1845" s="91"/>
      <c r="E1845" s="92"/>
      <c r="F1845" s="90"/>
      <c r="G1845" s="93"/>
      <c r="H1845" s="92"/>
      <c r="I1845" s="94"/>
      <c r="J1845" s="100"/>
      <c r="K1845" s="101"/>
      <c r="L1845" s="101"/>
      <c r="M1845" s="101"/>
      <c r="N1845" s="102"/>
      <c r="O1845" s="103"/>
      <c r="P1845" s="101"/>
      <c r="Q1845" s="104"/>
      <c r="R1845" s="103"/>
      <c r="S1845" s="105"/>
      <c r="T1845" s="106"/>
      <c r="U1845" s="107"/>
      <c r="V1845" s="107"/>
    </row>
    <row r="1846" spans="2:22" s="88" customFormat="1" ht="12.75" x14ac:dyDescent="0.2">
      <c r="B1846" s="89">
        <v>1844</v>
      </c>
      <c r="C1846" s="90"/>
      <c r="D1846" s="91"/>
      <c r="E1846" s="92"/>
      <c r="F1846" s="90"/>
      <c r="G1846" s="93"/>
      <c r="H1846" s="92"/>
      <c r="I1846" s="94"/>
      <c r="J1846" s="100"/>
      <c r="K1846" s="101"/>
      <c r="L1846" s="101"/>
      <c r="M1846" s="101"/>
      <c r="N1846" s="102"/>
      <c r="O1846" s="103"/>
      <c r="P1846" s="101"/>
      <c r="Q1846" s="104"/>
      <c r="R1846" s="103"/>
      <c r="S1846" s="105"/>
      <c r="T1846" s="106"/>
      <c r="U1846" s="107"/>
      <c r="V1846" s="107"/>
    </row>
    <row r="1847" spans="2:22" s="88" customFormat="1" ht="12.75" x14ac:dyDescent="0.2">
      <c r="B1847" s="89">
        <v>1845</v>
      </c>
      <c r="C1847" s="90"/>
      <c r="D1847" s="91"/>
      <c r="E1847" s="92"/>
      <c r="F1847" s="90"/>
      <c r="G1847" s="93"/>
      <c r="H1847" s="92"/>
      <c r="I1847" s="94"/>
      <c r="J1847" s="100"/>
      <c r="K1847" s="101"/>
      <c r="L1847" s="101"/>
      <c r="M1847" s="101"/>
      <c r="N1847" s="102"/>
      <c r="O1847" s="103"/>
      <c r="P1847" s="101"/>
      <c r="Q1847" s="104"/>
      <c r="R1847" s="103"/>
      <c r="S1847" s="105"/>
      <c r="T1847" s="106"/>
      <c r="U1847" s="107"/>
      <c r="V1847" s="107"/>
    </row>
    <row r="1848" spans="2:22" s="88" customFormat="1" ht="12.75" x14ac:dyDescent="0.2">
      <c r="B1848" s="89">
        <v>1846</v>
      </c>
      <c r="C1848" s="90"/>
      <c r="D1848" s="91"/>
      <c r="E1848" s="92"/>
      <c r="F1848" s="90"/>
      <c r="G1848" s="93"/>
      <c r="H1848" s="92"/>
      <c r="I1848" s="94"/>
      <c r="J1848" s="100"/>
      <c r="K1848" s="101"/>
      <c r="L1848" s="101"/>
      <c r="M1848" s="101"/>
      <c r="N1848" s="102"/>
      <c r="O1848" s="103"/>
      <c r="P1848" s="101"/>
      <c r="Q1848" s="104"/>
      <c r="R1848" s="103"/>
      <c r="S1848" s="105"/>
      <c r="T1848" s="106"/>
      <c r="U1848" s="107"/>
      <c r="V1848" s="107"/>
    </row>
    <row r="1849" spans="2:22" s="88" customFormat="1" ht="12.75" x14ac:dyDescent="0.2">
      <c r="B1849" s="89">
        <v>1847</v>
      </c>
      <c r="C1849" s="90"/>
      <c r="D1849" s="91"/>
      <c r="E1849" s="92"/>
      <c r="F1849" s="90"/>
      <c r="G1849" s="93"/>
      <c r="H1849" s="92"/>
      <c r="I1849" s="94"/>
      <c r="J1849" s="100"/>
      <c r="K1849" s="101"/>
      <c r="L1849" s="101"/>
      <c r="M1849" s="101"/>
      <c r="N1849" s="102"/>
      <c r="O1849" s="103"/>
      <c r="P1849" s="101"/>
      <c r="Q1849" s="104"/>
      <c r="R1849" s="103"/>
      <c r="S1849" s="105"/>
      <c r="T1849" s="106"/>
      <c r="U1849" s="107"/>
      <c r="V1849" s="107"/>
    </row>
    <row r="1850" spans="2:22" s="88" customFormat="1" ht="12.75" x14ac:dyDescent="0.2">
      <c r="B1850" s="89">
        <v>1848</v>
      </c>
      <c r="C1850" s="90"/>
      <c r="D1850" s="91"/>
      <c r="E1850" s="92"/>
      <c r="F1850" s="90"/>
      <c r="G1850" s="93"/>
      <c r="H1850" s="92"/>
      <c r="I1850" s="94"/>
      <c r="J1850" s="100"/>
      <c r="K1850" s="101"/>
      <c r="L1850" s="101"/>
      <c r="M1850" s="101"/>
      <c r="N1850" s="102"/>
      <c r="O1850" s="103"/>
      <c r="P1850" s="101"/>
      <c r="Q1850" s="104"/>
      <c r="R1850" s="103"/>
      <c r="S1850" s="105"/>
      <c r="T1850" s="106"/>
      <c r="U1850" s="107"/>
      <c r="V1850" s="107"/>
    </row>
    <row r="1851" spans="2:22" s="88" customFormat="1" ht="12.75" x14ac:dyDescent="0.2">
      <c r="B1851" s="89">
        <v>1849</v>
      </c>
      <c r="C1851" s="90"/>
      <c r="D1851" s="91"/>
      <c r="E1851" s="92"/>
      <c r="F1851" s="90"/>
      <c r="G1851" s="93"/>
      <c r="H1851" s="92"/>
      <c r="I1851" s="94"/>
      <c r="J1851" s="100"/>
      <c r="K1851" s="101"/>
      <c r="L1851" s="101"/>
      <c r="M1851" s="101"/>
      <c r="N1851" s="102"/>
      <c r="O1851" s="103"/>
      <c r="P1851" s="101"/>
      <c r="Q1851" s="104"/>
      <c r="R1851" s="103"/>
      <c r="S1851" s="105"/>
      <c r="T1851" s="106"/>
      <c r="U1851" s="107"/>
      <c r="V1851" s="107"/>
    </row>
    <row r="1852" spans="2:22" s="88" customFormat="1" ht="12.75" x14ac:dyDescent="0.2">
      <c r="B1852" s="89">
        <v>1850</v>
      </c>
      <c r="C1852" s="90"/>
      <c r="D1852" s="91"/>
      <c r="E1852" s="92"/>
      <c r="F1852" s="90"/>
      <c r="G1852" s="93"/>
      <c r="H1852" s="92"/>
      <c r="I1852" s="94"/>
      <c r="J1852" s="100"/>
      <c r="K1852" s="101"/>
      <c r="L1852" s="101"/>
      <c r="M1852" s="101"/>
      <c r="N1852" s="102"/>
      <c r="O1852" s="103"/>
      <c r="P1852" s="101"/>
      <c r="Q1852" s="104"/>
      <c r="R1852" s="103"/>
      <c r="S1852" s="105"/>
      <c r="T1852" s="106"/>
      <c r="U1852" s="107"/>
      <c r="V1852" s="107"/>
    </row>
    <row r="1853" spans="2:22" s="88" customFormat="1" ht="12.75" x14ac:dyDescent="0.2">
      <c r="B1853" s="89">
        <v>1851</v>
      </c>
      <c r="C1853" s="90"/>
      <c r="D1853" s="91"/>
      <c r="E1853" s="92"/>
      <c r="F1853" s="90"/>
      <c r="G1853" s="93"/>
      <c r="H1853" s="92"/>
      <c r="I1853" s="94"/>
      <c r="J1853" s="100"/>
      <c r="K1853" s="101"/>
      <c r="L1853" s="101"/>
      <c r="M1853" s="101"/>
      <c r="N1853" s="102"/>
      <c r="O1853" s="103"/>
      <c r="P1853" s="101"/>
      <c r="Q1853" s="104"/>
      <c r="R1853" s="103"/>
      <c r="S1853" s="105"/>
      <c r="T1853" s="106"/>
      <c r="U1853" s="107"/>
      <c r="V1853" s="107"/>
    </row>
    <row r="1854" spans="2:22" s="88" customFormat="1" ht="12.75" x14ac:dyDescent="0.2">
      <c r="B1854" s="89">
        <v>1852</v>
      </c>
      <c r="C1854" s="90"/>
      <c r="D1854" s="91"/>
      <c r="E1854" s="92"/>
      <c r="F1854" s="90"/>
      <c r="G1854" s="93"/>
      <c r="H1854" s="92"/>
      <c r="I1854" s="94"/>
      <c r="J1854" s="100"/>
      <c r="K1854" s="101"/>
      <c r="L1854" s="101"/>
      <c r="M1854" s="101"/>
      <c r="N1854" s="102"/>
      <c r="O1854" s="103"/>
      <c r="P1854" s="101"/>
      <c r="Q1854" s="104"/>
      <c r="R1854" s="103"/>
      <c r="S1854" s="105"/>
      <c r="T1854" s="106"/>
      <c r="U1854" s="107"/>
      <c r="V1854" s="107"/>
    </row>
    <row r="1855" spans="2:22" s="88" customFormat="1" ht="12.75" x14ac:dyDescent="0.2">
      <c r="B1855" s="89">
        <v>1853</v>
      </c>
      <c r="C1855" s="90"/>
      <c r="D1855" s="91"/>
      <c r="E1855" s="92"/>
      <c r="F1855" s="90"/>
      <c r="G1855" s="93"/>
      <c r="H1855" s="92"/>
      <c r="I1855" s="94"/>
      <c r="J1855" s="100"/>
      <c r="K1855" s="101"/>
      <c r="L1855" s="101"/>
      <c r="M1855" s="101"/>
      <c r="N1855" s="102"/>
      <c r="O1855" s="103"/>
      <c r="P1855" s="101"/>
      <c r="Q1855" s="104"/>
      <c r="R1855" s="103"/>
      <c r="S1855" s="105"/>
      <c r="T1855" s="106"/>
      <c r="U1855" s="107"/>
      <c r="V1855" s="107"/>
    </row>
    <row r="1856" spans="2:22" s="88" customFormat="1" ht="12.75" x14ac:dyDescent="0.2">
      <c r="B1856" s="89">
        <v>1854</v>
      </c>
      <c r="C1856" s="90"/>
      <c r="D1856" s="91"/>
      <c r="E1856" s="92"/>
      <c r="F1856" s="90"/>
      <c r="G1856" s="93"/>
      <c r="H1856" s="92"/>
      <c r="I1856" s="94"/>
      <c r="J1856" s="100"/>
      <c r="K1856" s="101"/>
      <c r="L1856" s="101"/>
      <c r="M1856" s="101"/>
      <c r="N1856" s="102"/>
      <c r="O1856" s="103"/>
      <c r="P1856" s="101"/>
      <c r="Q1856" s="104"/>
      <c r="R1856" s="103"/>
      <c r="S1856" s="105"/>
      <c r="T1856" s="106"/>
      <c r="U1856" s="107"/>
      <c r="V1856" s="107"/>
    </row>
    <row r="1857" spans="2:22" s="88" customFormat="1" ht="12.75" x14ac:dyDescent="0.2">
      <c r="B1857" s="89">
        <v>1855</v>
      </c>
      <c r="C1857" s="90"/>
      <c r="D1857" s="91"/>
      <c r="E1857" s="92"/>
      <c r="F1857" s="90"/>
      <c r="G1857" s="93"/>
      <c r="H1857" s="92"/>
      <c r="I1857" s="94"/>
      <c r="J1857" s="100"/>
      <c r="K1857" s="101"/>
      <c r="L1857" s="101"/>
      <c r="M1857" s="101"/>
      <c r="N1857" s="102"/>
      <c r="O1857" s="103"/>
      <c r="P1857" s="101"/>
      <c r="Q1857" s="104"/>
      <c r="R1857" s="103"/>
      <c r="S1857" s="105"/>
      <c r="T1857" s="106"/>
      <c r="U1857" s="107"/>
      <c r="V1857" s="107"/>
    </row>
    <row r="1858" spans="2:22" s="88" customFormat="1" ht="12.75" x14ac:dyDescent="0.2">
      <c r="B1858" s="89">
        <v>1856</v>
      </c>
      <c r="C1858" s="90"/>
      <c r="D1858" s="91"/>
      <c r="E1858" s="92"/>
      <c r="F1858" s="90"/>
      <c r="G1858" s="93"/>
      <c r="H1858" s="92"/>
      <c r="I1858" s="94"/>
      <c r="J1858" s="100"/>
      <c r="K1858" s="101"/>
      <c r="L1858" s="101"/>
      <c r="M1858" s="101"/>
      <c r="N1858" s="102"/>
      <c r="O1858" s="103"/>
      <c r="P1858" s="101"/>
      <c r="Q1858" s="104"/>
      <c r="R1858" s="103"/>
      <c r="S1858" s="105"/>
      <c r="T1858" s="106"/>
      <c r="U1858" s="107"/>
      <c r="V1858" s="107"/>
    </row>
    <row r="1859" spans="2:22" s="88" customFormat="1" ht="12.75" x14ac:dyDescent="0.2">
      <c r="B1859" s="89">
        <v>1857</v>
      </c>
      <c r="C1859" s="90"/>
      <c r="D1859" s="91"/>
      <c r="E1859" s="92"/>
      <c r="F1859" s="90"/>
      <c r="G1859" s="93"/>
      <c r="H1859" s="92"/>
      <c r="I1859" s="94"/>
      <c r="J1859" s="100"/>
      <c r="K1859" s="101"/>
      <c r="L1859" s="101"/>
      <c r="M1859" s="101"/>
      <c r="N1859" s="102"/>
      <c r="O1859" s="103"/>
      <c r="P1859" s="101"/>
      <c r="Q1859" s="104"/>
      <c r="R1859" s="103"/>
      <c r="S1859" s="105"/>
      <c r="T1859" s="106"/>
      <c r="U1859" s="107"/>
      <c r="V1859" s="107"/>
    </row>
    <row r="1860" spans="2:22" s="88" customFormat="1" ht="12.75" x14ac:dyDescent="0.2">
      <c r="B1860" s="89">
        <v>1858</v>
      </c>
      <c r="C1860" s="90"/>
      <c r="D1860" s="91"/>
      <c r="E1860" s="92"/>
      <c r="F1860" s="90"/>
      <c r="G1860" s="93"/>
      <c r="H1860" s="92"/>
      <c r="I1860" s="94"/>
      <c r="J1860" s="100"/>
      <c r="K1860" s="101"/>
      <c r="L1860" s="101"/>
      <c r="M1860" s="101"/>
      <c r="N1860" s="102"/>
      <c r="O1860" s="103"/>
      <c r="P1860" s="101"/>
      <c r="Q1860" s="104"/>
      <c r="R1860" s="103"/>
      <c r="S1860" s="105"/>
      <c r="T1860" s="106"/>
      <c r="U1860" s="107"/>
      <c r="V1860" s="107"/>
    </row>
    <row r="1861" spans="2:22" s="88" customFormat="1" ht="12.75" x14ac:dyDescent="0.2">
      <c r="B1861" s="89">
        <v>1859</v>
      </c>
      <c r="C1861" s="90"/>
      <c r="D1861" s="91"/>
      <c r="E1861" s="92"/>
      <c r="F1861" s="90"/>
      <c r="G1861" s="93"/>
      <c r="H1861" s="92"/>
      <c r="I1861" s="94"/>
      <c r="J1861" s="100"/>
      <c r="K1861" s="101"/>
      <c r="L1861" s="101"/>
      <c r="M1861" s="101"/>
      <c r="N1861" s="102"/>
      <c r="O1861" s="103"/>
      <c r="P1861" s="101"/>
      <c r="Q1861" s="104"/>
      <c r="R1861" s="103"/>
      <c r="S1861" s="105"/>
      <c r="T1861" s="106"/>
      <c r="U1861" s="107"/>
      <c r="V1861" s="107"/>
    </row>
    <row r="1862" spans="2:22" s="88" customFormat="1" ht="12.75" x14ac:dyDescent="0.2">
      <c r="B1862" s="89">
        <v>1860</v>
      </c>
      <c r="C1862" s="90"/>
      <c r="D1862" s="91"/>
      <c r="E1862" s="92"/>
      <c r="F1862" s="90"/>
      <c r="G1862" s="93"/>
      <c r="H1862" s="92"/>
      <c r="I1862" s="94"/>
      <c r="J1862" s="100"/>
      <c r="K1862" s="101"/>
      <c r="L1862" s="101"/>
      <c r="M1862" s="101"/>
      <c r="N1862" s="102"/>
      <c r="O1862" s="103"/>
      <c r="P1862" s="101"/>
      <c r="Q1862" s="104"/>
      <c r="R1862" s="103"/>
      <c r="S1862" s="105"/>
      <c r="T1862" s="106"/>
      <c r="U1862" s="107"/>
      <c r="V1862" s="107"/>
    </row>
    <row r="1863" spans="2:22" s="88" customFormat="1" ht="12.75" x14ac:dyDescent="0.2">
      <c r="B1863" s="89">
        <v>1861</v>
      </c>
      <c r="C1863" s="90"/>
      <c r="D1863" s="91"/>
      <c r="E1863" s="92"/>
      <c r="F1863" s="90"/>
      <c r="G1863" s="93"/>
      <c r="H1863" s="92"/>
      <c r="I1863" s="94"/>
      <c r="J1863" s="100"/>
      <c r="K1863" s="101"/>
      <c r="L1863" s="101"/>
      <c r="M1863" s="101"/>
      <c r="N1863" s="102"/>
      <c r="O1863" s="103"/>
      <c r="P1863" s="101"/>
      <c r="Q1863" s="104"/>
      <c r="R1863" s="103"/>
      <c r="S1863" s="105"/>
      <c r="T1863" s="106"/>
      <c r="U1863" s="107"/>
      <c r="V1863" s="107"/>
    </row>
    <row r="1864" spans="2:22" s="88" customFormat="1" ht="12.75" x14ac:dyDescent="0.2">
      <c r="B1864" s="89">
        <v>1862</v>
      </c>
      <c r="C1864" s="90"/>
      <c r="D1864" s="91"/>
      <c r="E1864" s="92"/>
      <c r="F1864" s="90"/>
      <c r="G1864" s="93"/>
      <c r="H1864" s="92"/>
      <c r="I1864" s="94"/>
      <c r="J1864" s="100"/>
      <c r="K1864" s="101"/>
      <c r="L1864" s="101"/>
      <c r="M1864" s="101"/>
      <c r="N1864" s="102"/>
      <c r="O1864" s="103"/>
      <c r="P1864" s="101"/>
      <c r="Q1864" s="104"/>
      <c r="R1864" s="103"/>
      <c r="S1864" s="105"/>
      <c r="T1864" s="106"/>
      <c r="U1864" s="107"/>
      <c r="V1864" s="107"/>
    </row>
    <row r="1865" spans="2:22" s="88" customFormat="1" ht="12.75" x14ac:dyDescent="0.2">
      <c r="B1865" s="89">
        <v>1863</v>
      </c>
      <c r="C1865" s="90"/>
      <c r="D1865" s="91"/>
      <c r="E1865" s="92"/>
      <c r="F1865" s="90"/>
      <c r="G1865" s="93"/>
      <c r="H1865" s="92"/>
      <c r="I1865" s="94"/>
      <c r="J1865" s="100"/>
      <c r="K1865" s="101"/>
      <c r="L1865" s="101"/>
      <c r="M1865" s="101"/>
      <c r="N1865" s="102"/>
      <c r="O1865" s="103"/>
      <c r="P1865" s="101"/>
      <c r="Q1865" s="104"/>
      <c r="R1865" s="103"/>
      <c r="S1865" s="105"/>
      <c r="T1865" s="106"/>
      <c r="U1865" s="107"/>
      <c r="V1865" s="107"/>
    </row>
    <row r="1866" spans="2:22" s="88" customFormat="1" ht="12.75" x14ac:dyDescent="0.2">
      <c r="B1866" s="89">
        <v>1864</v>
      </c>
      <c r="C1866" s="90"/>
      <c r="D1866" s="91"/>
      <c r="E1866" s="92"/>
      <c r="F1866" s="90"/>
      <c r="G1866" s="93"/>
      <c r="H1866" s="92"/>
      <c r="I1866" s="94"/>
      <c r="J1866" s="100"/>
      <c r="K1866" s="101"/>
      <c r="L1866" s="101"/>
      <c r="M1866" s="101"/>
      <c r="N1866" s="102"/>
      <c r="O1866" s="103"/>
      <c r="P1866" s="101"/>
      <c r="Q1866" s="104"/>
      <c r="R1866" s="103"/>
      <c r="S1866" s="105"/>
      <c r="T1866" s="106"/>
      <c r="U1866" s="107"/>
      <c r="V1866" s="107"/>
    </row>
    <row r="1867" spans="2:22" s="88" customFormat="1" ht="12.75" x14ac:dyDescent="0.2">
      <c r="B1867" s="89">
        <v>1865</v>
      </c>
      <c r="C1867" s="90"/>
      <c r="D1867" s="91"/>
      <c r="E1867" s="92"/>
      <c r="F1867" s="90"/>
      <c r="G1867" s="93"/>
      <c r="H1867" s="92"/>
      <c r="I1867" s="94"/>
      <c r="J1867" s="100"/>
      <c r="K1867" s="101"/>
      <c r="L1867" s="101"/>
      <c r="M1867" s="101"/>
      <c r="N1867" s="102"/>
      <c r="O1867" s="103"/>
      <c r="P1867" s="101"/>
      <c r="Q1867" s="104"/>
      <c r="R1867" s="103"/>
      <c r="S1867" s="105"/>
      <c r="T1867" s="106"/>
      <c r="U1867" s="107"/>
      <c r="V1867" s="107"/>
    </row>
    <row r="1868" spans="2:22" s="88" customFormat="1" ht="12.75" x14ac:dyDescent="0.2">
      <c r="B1868" s="89">
        <v>1866</v>
      </c>
      <c r="C1868" s="90"/>
      <c r="D1868" s="91"/>
      <c r="E1868" s="92"/>
      <c r="F1868" s="90"/>
      <c r="G1868" s="93"/>
      <c r="H1868" s="92"/>
      <c r="I1868" s="94"/>
      <c r="J1868" s="100"/>
      <c r="K1868" s="101"/>
      <c r="L1868" s="101"/>
      <c r="M1868" s="101"/>
      <c r="N1868" s="102"/>
      <c r="O1868" s="103"/>
      <c r="P1868" s="101"/>
      <c r="Q1868" s="104"/>
      <c r="R1868" s="103"/>
      <c r="S1868" s="105"/>
      <c r="T1868" s="106"/>
      <c r="U1868" s="107"/>
      <c r="V1868" s="107"/>
    </row>
    <row r="1869" spans="2:22" s="88" customFormat="1" ht="12.75" x14ac:dyDescent="0.2">
      <c r="B1869" s="89">
        <v>1867</v>
      </c>
      <c r="C1869" s="90"/>
      <c r="D1869" s="91"/>
      <c r="E1869" s="92"/>
      <c r="F1869" s="90"/>
      <c r="G1869" s="93"/>
      <c r="H1869" s="92"/>
      <c r="I1869" s="94"/>
      <c r="J1869" s="100"/>
      <c r="K1869" s="101"/>
      <c r="L1869" s="101"/>
      <c r="M1869" s="101"/>
      <c r="N1869" s="102"/>
      <c r="O1869" s="103"/>
      <c r="P1869" s="101"/>
      <c r="Q1869" s="104"/>
      <c r="R1869" s="103"/>
      <c r="S1869" s="105"/>
      <c r="T1869" s="106"/>
      <c r="U1869" s="107"/>
      <c r="V1869" s="107"/>
    </row>
    <row r="1870" spans="2:22" s="88" customFormat="1" ht="12.75" x14ac:dyDescent="0.2">
      <c r="B1870" s="89">
        <v>1868</v>
      </c>
      <c r="C1870" s="90"/>
      <c r="D1870" s="91"/>
      <c r="E1870" s="92"/>
      <c r="F1870" s="90"/>
      <c r="G1870" s="93"/>
      <c r="H1870" s="92"/>
      <c r="I1870" s="94"/>
      <c r="J1870" s="100"/>
      <c r="K1870" s="101"/>
      <c r="L1870" s="101"/>
      <c r="M1870" s="101"/>
      <c r="N1870" s="102"/>
      <c r="O1870" s="103"/>
      <c r="P1870" s="101"/>
      <c r="Q1870" s="104"/>
      <c r="R1870" s="103"/>
      <c r="S1870" s="105"/>
      <c r="T1870" s="106"/>
      <c r="U1870" s="107"/>
      <c r="V1870" s="107"/>
    </row>
    <row r="1871" spans="2:22" s="88" customFormat="1" ht="12.75" x14ac:dyDescent="0.2">
      <c r="B1871" s="89">
        <v>1869</v>
      </c>
      <c r="C1871" s="90"/>
      <c r="D1871" s="91"/>
      <c r="E1871" s="92"/>
      <c r="F1871" s="90"/>
      <c r="G1871" s="93"/>
      <c r="H1871" s="92"/>
      <c r="I1871" s="94"/>
      <c r="J1871" s="100"/>
      <c r="K1871" s="101"/>
      <c r="L1871" s="101"/>
      <c r="M1871" s="101"/>
      <c r="N1871" s="102"/>
      <c r="O1871" s="103"/>
      <c r="P1871" s="101"/>
      <c r="Q1871" s="104"/>
      <c r="R1871" s="103"/>
      <c r="S1871" s="105"/>
      <c r="T1871" s="106"/>
      <c r="U1871" s="107"/>
      <c r="V1871" s="107"/>
    </row>
    <row r="1872" spans="2:22" s="88" customFormat="1" ht="12.75" x14ac:dyDescent="0.2">
      <c r="B1872" s="89">
        <v>1870</v>
      </c>
      <c r="C1872" s="90"/>
      <c r="D1872" s="91"/>
      <c r="E1872" s="92"/>
      <c r="F1872" s="90"/>
      <c r="G1872" s="93"/>
      <c r="H1872" s="92"/>
      <c r="I1872" s="94"/>
      <c r="J1872" s="100"/>
      <c r="K1872" s="101"/>
      <c r="L1872" s="101"/>
      <c r="M1872" s="101"/>
      <c r="N1872" s="102"/>
      <c r="O1872" s="103"/>
      <c r="P1872" s="101"/>
      <c r="Q1872" s="104"/>
      <c r="R1872" s="103"/>
      <c r="S1872" s="105"/>
      <c r="T1872" s="106"/>
      <c r="U1872" s="107"/>
      <c r="V1872" s="107"/>
    </row>
    <row r="1873" spans="2:22" s="88" customFormat="1" ht="12.75" x14ac:dyDescent="0.2">
      <c r="B1873" s="89">
        <v>1871</v>
      </c>
      <c r="C1873" s="90"/>
      <c r="D1873" s="91"/>
      <c r="E1873" s="92"/>
      <c r="F1873" s="90"/>
      <c r="G1873" s="93"/>
      <c r="H1873" s="92"/>
      <c r="I1873" s="94"/>
      <c r="J1873" s="100"/>
      <c r="K1873" s="101"/>
      <c r="L1873" s="101"/>
      <c r="M1873" s="101"/>
      <c r="N1873" s="102"/>
      <c r="O1873" s="103"/>
      <c r="P1873" s="101"/>
      <c r="Q1873" s="104"/>
      <c r="R1873" s="103"/>
      <c r="S1873" s="105"/>
      <c r="T1873" s="106"/>
      <c r="U1873" s="107"/>
      <c r="V1873" s="107"/>
    </row>
    <row r="1874" spans="2:22" s="88" customFormat="1" ht="12.75" x14ac:dyDescent="0.2">
      <c r="B1874" s="89">
        <v>1872</v>
      </c>
      <c r="C1874" s="90"/>
      <c r="D1874" s="91"/>
      <c r="E1874" s="92"/>
      <c r="F1874" s="90"/>
      <c r="G1874" s="93"/>
      <c r="H1874" s="92"/>
      <c r="I1874" s="94"/>
      <c r="J1874" s="100"/>
      <c r="K1874" s="101"/>
      <c r="L1874" s="101"/>
      <c r="M1874" s="101"/>
      <c r="N1874" s="102"/>
      <c r="O1874" s="103"/>
      <c r="P1874" s="101"/>
      <c r="Q1874" s="104"/>
      <c r="R1874" s="103"/>
      <c r="S1874" s="105"/>
      <c r="T1874" s="106"/>
      <c r="U1874" s="107"/>
      <c r="V1874" s="107"/>
    </row>
    <row r="1875" spans="2:22" s="88" customFormat="1" ht="12.75" x14ac:dyDescent="0.2">
      <c r="B1875" s="89">
        <v>1873</v>
      </c>
      <c r="C1875" s="90"/>
      <c r="D1875" s="91"/>
      <c r="E1875" s="92"/>
      <c r="F1875" s="90"/>
      <c r="G1875" s="93"/>
      <c r="H1875" s="92"/>
      <c r="I1875" s="94"/>
      <c r="J1875" s="100"/>
      <c r="K1875" s="101"/>
      <c r="L1875" s="101"/>
      <c r="M1875" s="101"/>
      <c r="N1875" s="102"/>
      <c r="O1875" s="103"/>
      <c r="P1875" s="101"/>
      <c r="Q1875" s="104"/>
      <c r="R1875" s="103"/>
      <c r="S1875" s="105"/>
      <c r="T1875" s="106"/>
      <c r="U1875" s="107"/>
      <c r="V1875" s="107"/>
    </row>
    <row r="1876" spans="2:22" s="88" customFormat="1" ht="12.75" x14ac:dyDescent="0.2">
      <c r="B1876" s="89">
        <v>1874</v>
      </c>
      <c r="C1876" s="90"/>
      <c r="D1876" s="91"/>
      <c r="E1876" s="92"/>
      <c r="F1876" s="90"/>
      <c r="G1876" s="93"/>
      <c r="H1876" s="92"/>
      <c r="I1876" s="94"/>
      <c r="J1876" s="100"/>
      <c r="K1876" s="101"/>
      <c r="L1876" s="101"/>
      <c r="M1876" s="101"/>
      <c r="N1876" s="102"/>
      <c r="O1876" s="103"/>
      <c r="P1876" s="101"/>
      <c r="Q1876" s="104"/>
      <c r="R1876" s="103"/>
      <c r="S1876" s="105"/>
      <c r="T1876" s="106"/>
      <c r="U1876" s="107"/>
      <c r="V1876" s="107"/>
    </row>
    <row r="1877" spans="2:22" s="88" customFormat="1" ht="12.75" x14ac:dyDescent="0.2">
      <c r="B1877" s="89">
        <v>1875</v>
      </c>
      <c r="C1877" s="90"/>
      <c r="D1877" s="91"/>
      <c r="E1877" s="92"/>
      <c r="F1877" s="90"/>
      <c r="G1877" s="93"/>
      <c r="H1877" s="92"/>
      <c r="I1877" s="94"/>
      <c r="J1877" s="100"/>
      <c r="K1877" s="101"/>
      <c r="L1877" s="101"/>
      <c r="M1877" s="101"/>
      <c r="N1877" s="102"/>
      <c r="O1877" s="103"/>
      <c r="P1877" s="101"/>
      <c r="Q1877" s="104"/>
      <c r="R1877" s="103"/>
      <c r="S1877" s="105"/>
      <c r="T1877" s="106"/>
      <c r="U1877" s="107"/>
      <c r="V1877" s="107"/>
    </row>
    <row r="1878" spans="2:22" s="88" customFormat="1" ht="12.75" x14ac:dyDescent="0.2">
      <c r="B1878" s="89">
        <v>1876</v>
      </c>
      <c r="C1878" s="90"/>
      <c r="D1878" s="91"/>
      <c r="E1878" s="92"/>
      <c r="F1878" s="90"/>
      <c r="G1878" s="93"/>
      <c r="H1878" s="92"/>
      <c r="I1878" s="94"/>
      <c r="J1878" s="100"/>
      <c r="K1878" s="101"/>
      <c r="L1878" s="101"/>
      <c r="M1878" s="101"/>
      <c r="N1878" s="102"/>
      <c r="O1878" s="103"/>
      <c r="P1878" s="101"/>
      <c r="Q1878" s="104"/>
      <c r="R1878" s="103"/>
      <c r="S1878" s="105"/>
      <c r="T1878" s="106"/>
      <c r="U1878" s="107"/>
      <c r="V1878" s="107"/>
    </row>
    <row r="1879" spans="2:22" s="88" customFormat="1" ht="12.75" x14ac:dyDescent="0.2">
      <c r="B1879" s="89">
        <v>1877</v>
      </c>
      <c r="C1879" s="90"/>
      <c r="D1879" s="91"/>
      <c r="E1879" s="92"/>
      <c r="F1879" s="90"/>
      <c r="G1879" s="93"/>
      <c r="H1879" s="92"/>
      <c r="I1879" s="94"/>
      <c r="J1879" s="100"/>
      <c r="K1879" s="101"/>
      <c r="L1879" s="101"/>
      <c r="M1879" s="101"/>
      <c r="N1879" s="102"/>
      <c r="O1879" s="103"/>
      <c r="P1879" s="101"/>
      <c r="Q1879" s="104"/>
      <c r="R1879" s="103"/>
      <c r="S1879" s="105"/>
      <c r="T1879" s="106"/>
      <c r="U1879" s="107"/>
      <c r="V1879" s="107"/>
    </row>
    <row r="1880" spans="2:22" s="88" customFormat="1" ht="12.75" x14ac:dyDescent="0.2">
      <c r="B1880" s="89">
        <v>1878</v>
      </c>
      <c r="C1880" s="90"/>
      <c r="D1880" s="91"/>
      <c r="E1880" s="92"/>
      <c r="F1880" s="90"/>
      <c r="G1880" s="93"/>
      <c r="H1880" s="92"/>
      <c r="I1880" s="94"/>
      <c r="J1880" s="100"/>
      <c r="K1880" s="101"/>
      <c r="L1880" s="101"/>
      <c r="M1880" s="101"/>
      <c r="N1880" s="102"/>
      <c r="O1880" s="103"/>
      <c r="P1880" s="101"/>
      <c r="Q1880" s="104"/>
      <c r="R1880" s="103"/>
      <c r="S1880" s="105"/>
      <c r="T1880" s="106"/>
      <c r="U1880" s="107"/>
      <c r="V1880" s="107"/>
    </row>
    <row r="1881" spans="2:22" s="88" customFormat="1" ht="12.75" x14ac:dyDescent="0.2">
      <c r="B1881" s="89">
        <v>1879</v>
      </c>
      <c r="C1881" s="90"/>
      <c r="D1881" s="91"/>
      <c r="E1881" s="92"/>
      <c r="F1881" s="90"/>
      <c r="G1881" s="93"/>
      <c r="H1881" s="92"/>
      <c r="I1881" s="94"/>
      <c r="J1881" s="100"/>
      <c r="K1881" s="101"/>
      <c r="L1881" s="101"/>
      <c r="M1881" s="101"/>
      <c r="N1881" s="102"/>
      <c r="O1881" s="103"/>
      <c r="P1881" s="101"/>
      <c r="Q1881" s="104"/>
      <c r="R1881" s="103"/>
      <c r="S1881" s="105"/>
      <c r="T1881" s="106"/>
      <c r="U1881" s="107"/>
      <c r="V1881" s="107"/>
    </row>
    <row r="1882" spans="2:22" s="88" customFormat="1" ht="12.75" x14ac:dyDescent="0.2">
      <c r="B1882" s="89">
        <v>1880</v>
      </c>
      <c r="C1882" s="90"/>
      <c r="D1882" s="91"/>
      <c r="E1882" s="92"/>
      <c r="F1882" s="90"/>
      <c r="G1882" s="93"/>
      <c r="H1882" s="92"/>
      <c r="I1882" s="94"/>
      <c r="J1882" s="100"/>
      <c r="K1882" s="101"/>
      <c r="L1882" s="101"/>
      <c r="M1882" s="101"/>
      <c r="N1882" s="102"/>
      <c r="O1882" s="103"/>
      <c r="P1882" s="101"/>
      <c r="Q1882" s="104"/>
      <c r="R1882" s="103"/>
      <c r="S1882" s="105"/>
      <c r="T1882" s="106"/>
      <c r="U1882" s="107"/>
      <c r="V1882" s="107"/>
    </row>
    <row r="1883" spans="2:22" s="88" customFormat="1" ht="12.75" x14ac:dyDescent="0.2">
      <c r="B1883" s="89">
        <v>1881</v>
      </c>
      <c r="C1883" s="90"/>
      <c r="D1883" s="91"/>
      <c r="E1883" s="92"/>
      <c r="F1883" s="90"/>
      <c r="G1883" s="93"/>
      <c r="H1883" s="92"/>
      <c r="I1883" s="94"/>
      <c r="J1883" s="100"/>
      <c r="K1883" s="101"/>
      <c r="L1883" s="101"/>
      <c r="M1883" s="101"/>
      <c r="N1883" s="102"/>
      <c r="O1883" s="103"/>
      <c r="P1883" s="101"/>
      <c r="Q1883" s="104"/>
      <c r="R1883" s="103"/>
      <c r="S1883" s="105"/>
      <c r="T1883" s="106"/>
      <c r="U1883" s="107"/>
      <c r="V1883" s="107"/>
    </row>
    <row r="1884" spans="2:22" s="88" customFormat="1" ht="12.75" x14ac:dyDescent="0.2">
      <c r="B1884" s="89">
        <v>1882</v>
      </c>
      <c r="C1884" s="90"/>
      <c r="D1884" s="91"/>
      <c r="E1884" s="92"/>
      <c r="F1884" s="90"/>
      <c r="G1884" s="93"/>
      <c r="H1884" s="92"/>
      <c r="I1884" s="94"/>
      <c r="J1884" s="100"/>
      <c r="K1884" s="101"/>
      <c r="L1884" s="101"/>
      <c r="M1884" s="101"/>
      <c r="N1884" s="102"/>
      <c r="O1884" s="103"/>
      <c r="P1884" s="101"/>
      <c r="Q1884" s="104"/>
      <c r="R1884" s="103"/>
      <c r="S1884" s="105"/>
      <c r="T1884" s="106"/>
      <c r="U1884" s="107"/>
      <c r="V1884" s="107"/>
    </row>
    <row r="1885" spans="2:22" s="88" customFormat="1" ht="12.75" x14ac:dyDescent="0.2">
      <c r="B1885" s="89">
        <v>1883</v>
      </c>
      <c r="C1885" s="90"/>
      <c r="D1885" s="91"/>
      <c r="E1885" s="92"/>
      <c r="F1885" s="90"/>
      <c r="G1885" s="93"/>
      <c r="H1885" s="92"/>
      <c r="I1885" s="94"/>
      <c r="J1885" s="100"/>
      <c r="K1885" s="101"/>
      <c r="L1885" s="101"/>
      <c r="M1885" s="101"/>
      <c r="N1885" s="102"/>
      <c r="O1885" s="103"/>
      <c r="P1885" s="101"/>
      <c r="Q1885" s="104"/>
      <c r="R1885" s="103"/>
      <c r="S1885" s="105"/>
      <c r="T1885" s="106"/>
      <c r="U1885" s="107"/>
      <c r="V1885" s="107"/>
    </row>
    <row r="1886" spans="2:22" s="88" customFormat="1" ht="12.75" x14ac:dyDescent="0.2">
      <c r="B1886" s="89">
        <v>1884</v>
      </c>
      <c r="C1886" s="90"/>
      <c r="D1886" s="91"/>
      <c r="E1886" s="92"/>
      <c r="F1886" s="90"/>
      <c r="G1886" s="93"/>
      <c r="H1886" s="92"/>
      <c r="I1886" s="94"/>
      <c r="J1886" s="100"/>
      <c r="K1886" s="101"/>
      <c r="L1886" s="101"/>
      <c r="M1886" s="101"/>
      <c r="N1886" s="102"/>
      <c r="O1886" s="103"/>
      <c r="P1886" s="101"/>
      <c r="Q1886" s="104"/>
      <c r="R1886" s="103"/>
      <c r="S1886" s="105"/>
      <c r="T1886" s="106"/>
      <c r="U1886" s="107"/>
      <c r="V1886" s="107"/>
    </row>
    <row r="1887" spans="2:22" s="88" customFormat="1" ht="12.75" x14ac:dyDescent="0.2">
      <c r="B1887" s="89">
        <v>1885</v>
      </c>
      <c r="C1887" s="90"/>
      <c r="D1887" s="91"/>
      <c r="E1887" s="92"/>
      <c r="F1887" s="90"/>
      <c r="G1887" s="93"/>
      <c r="H1887" s="92"/>
      <c r="I1887" s="94"/>
      <c r="J1887" s="100"/>
      <c r="K1887" s="101"/>
      <c r="L1887" s="101"/>
      <c r="M1887" s="101"/>
      <c r="N1887" s="102"/>
      <c r="O1887" s="103"/>
      <c r="P1887" s="101"/>
      <c r="Q1887" s="104"/>
      <c r="R1887" s="103"/>
      <c r="S1887" s="105"/>
      <c r="T1887" s="106"/>
      <c r="U1887" s="107"/>
      <c r="V1887" s="107"/>
    </row>
    <row r="1888" spans="2:22" s="88" customFormat="1" ht="12.75" x14ac:dyDescent="0.2">
      <c r="B1888" s="89">
        <v>1886</v>
      </c>
      <c r="C1888" s="90"/>
      <c r="D1888" s="91"/>
      <c r="E1888" s="92"/>
      <c r="F1888" s="90"/>
      <c r="G1888" s="93"/>
      <c r="H1888" s="92"/>
      <c r="I1888" s="94"/>
      <c r="J1888" s="100"/>
      <c r="K1888" s="101"/>
      <c r="L1888" s="101"/>
      <c r="M1888" s="101"/>
      <c r="N1888" s="102"/>
      <c r="O1888" s="103"/>
      <c r="P1888" s="101"/>
      <c r="Q1888" s="104"/>
      <c r="R1888" s="103"/>
      <c r="S1888" s="105"/>
      <c r="T1888" s="106"/>
      <c r="U1888" s="107"/>
      <c r="V1888" s="107"/>
    </row>
    <row r="1889" spans="2:22" s="88" customFormat="1" ht="12.75" x14ac:dyDescent="0.2">
      <c r="B1889" s="89">
        <v>1887</v>
      </c>
      <c r="C1889" s="90"/>
      <c r="D1889" s="91"/>
      <c r="E1889" s="92"/>
      <c r="F1889" s="90"/>
      <c r="G1889" s="93"/>
      <c r="H1889" s="92"/>
      <c r="I1889" s="94"/>
      <c r="J1889" s="100"/>
      <c r="K1889" s="101"/>
      <c r="L1889" s="101"/>
      <c r="M1889" s="101"/>
      <c r="N1889" s="102"/>
      <c r="O1889" s="103"/>
      <c r="P1889" s="101"/>
      <c r="Q1889" s="104"/>
      <c r="R1889" s="103"/>
      <c r="S1889" s="105"/>
      <c r="T1889" s="106"/>
      <c r="U1889" s="107"/>
      <c r="V1889" s="107"/>
    </row>
    <row r="1890" spans="2:22" s="88" customFormat="1" ht="12.75" x14ac:dyDescent="0.2">
      <c r="B1890" s="89">
        <v>1888</v>
      </c>
      <c r="C1890" s="90"/>
      <c r="D1890" s="91"/>
      <c r="E1890" s="92"/>
      <c r="F1890" s="90"/>
      <c r="G1890" s="93"/>
      <c r="H1890" s="92"/>
      <c r="I1890" s="94"/>
      <c r="J1890" s="100"/>
      <c r="K1890" s="101"/>
      <c r="L1890" s="101"/>
      <c r="M1890" s="101"/>
      <c r="N1890" s="102"/>
      <c r="O1890" s="103"/>
      <c r="P1890" s="101"/>
      <c r="Q1890" s="104"/>
      <c r="R1890" s="103"/>
      <c r="S1890" s="105"/>
      <c r="T1890" s="106"/>
      <c r="U1890" s="107"/>
      <c r="V1890" s="107"/>
    </row>
    <row r="1891" spans="2:22" s="88" customFormat="1" ht="12.75" x14ac:dyDescent="0.2">
      <c r="B1891" s="89">
        <v>1889</v>
      </c>
      <c r="C1891" s="90"/>
      <c r="D1891" s="91"/>
      <c r="E1891" s="92"/>
      <c r="F1891" s="90"/>
      <c r="G1891" s="93"/>
      <c r="H1891" s="92"/>
      <c r="I1891" s="94"/>
      <c r="J1891" s="100"/>
      <c r="K1891" s="101"/>
      <c r="L1891" s="101"/>
      <c r="M1891" s="101"/>
      <c r="N1891" s="102"/>
      <c r="O1891" s="103"/>
      <c r="P1891" s="101"/>
      <c r="Q1891" s="104"/>
      <c r="R1891" s="103"/>
      <c r="S1891" s="105"/>
      <c r="T1891" s="106"/>
      <c r="U1891" s="107"/>
      <c r="V1891" s="107"/>
    </row>
    <row r="1892" spans="2:22" s="88" customFormat="1" ht="12.75" x14ac:dyDescent="0.2">
      <c r="B1892" s="89">
        <v>1890</v>
      </c>
      <c r="C1892" s="90"/>
      <c r="D1892" s="91"/>
      <c r="E1892" s="92"/>
      <c r="F1892" s="90"/>
      <c r="G1892" s="93"/>
      <c r="H1892" s="92"/>
      <c r="I1892" s="94"/>
      <c r="J1892" s="100"/>
      <c r="K1892" s="101"/>
      <c r="L1892" s="101"/>
      <c r="M1892" s="101"/>
      <c r="N1892" s="102"/>
      <c r="O1892" s="103"/>
      <c r="P1892" s="101"/>
      <c r="Q1892" s="104"/>
      <c r="R1892" s="103"/>
      <c r="S1892" s="105"/>
      <c r="T1892" s="106"/>
      <c r="U1892" s="107"/>
      <c r="V1892" s="107"/>
    </row>
    <row r="1893" spans="2:22" s="88" customFormat="1" ht="12.75" x14ac:dyDescent="0.2">
      <c r="B1893" s="89">
        <v>1891</v>
      </c>
      <c r="C1893" s="90"/>
      <c r="D1893" s="91"/>
      <c r="E1893" s="92"/>
      <c r="F1893" s="90"/>
      <c r="G1893" s="93"/>
      <c r="H1893" s="92"/>
      <c r="I1893" s="94"/>
      <c r="J1893" s="100"/>
      <c r="K1893" s="101"/>
      <c r="L1893" s="101"/>
      <c r="M1893" s="101"/>
      <c r="N1893" s="102"/>
      <c r="O1893" s="103"/>
      <c r="P1893" s="101"/>
      <c r="Q1893" s="104"/>
      <c r="R1893" s="103"/>
      <c r="S1893" s="105"/>
      <c r="T1893" s="106"/>
      <c r="U1893" s="107"/>
      <c r="V1893" s="107"/>
    </row>
    <row r="1894" spans="2:22" s="88" customFormat="1" ht="12.75" x14ac:dyDescent="0.2">
      <c r="B1894" s="89">
        <v>1892</v>
      </c>
      <c r="C1894" s="90"/>
      <c r="D1894" s="91"/>
      <c r="E1894" s="92"/>
      <c r="F1894" s="90"/>
      <c r="G1894" s="93"/>
      <c r="H1894" s="92"/>
      <c r="I1894" s="94"/>
      <c r="J1894" s="100"/>
      <c r="K1894" s="101"/>
      <c r="L1894" s="101"/>
      <c r="M1894" s="101"/>
      <c r="N1894" s="102"/>
      <c r="O1894" s="103"/>
      <c r="P1894" s="101"/>
      <c r="Q1894" s="104"/>
      <c r="R1894" s="103"/>
      <c r="S1894" s="105"/>
      <c r="T1894" s="106"/>
      <c r="U1894" s="107"/>
      <c r="V1894" s="107"/>
    </row>
    <row r="1895" spans="2:22" s="88" customFormat="1" ht="12.75" x14ac:dyDescent="0.2">
      <c r="B1895" s="89">
        <v>1893</v>
      </c>
      <c r="C1895" s="90"/>
      <c r="D1895" s="91"/>
      <c r="E1895" s="92"/>
      <c r="F1895" s="90"/>
      <c r="G1895" s="93"/>
      <c r="H1895" s="92"/>
      <c r="I1895" s="94"/>
      <c r="J1895" s="100"/>
      <c r="K1895" s="101"/>
      <c r="L1895" s="101"/>
      <c r="M1895" s="101"/>
      <c r="N1895" s="102"/>
      <c r="O1895" s="103"/>
      <c r="P1895" s="101"/>
      <c r="Q1895" s="104"/>
      <c r="R1895" s="103"/>
      <c r="S1895" s="105"/>
      <c r="T1895" s="106"/>
      <c r="U1895" s="107"/>
      <c r="V1895" s="107"/>
    </row>
    <row r="1896" spans="2:22" s="88" customFormat="1" ht="12.75" x14ac:dyDescent="0.2">
      <c r="B1896" s="89">
        <v>1894</v>
      </c>
      <c r="C1896" s="90"/>
      <c r="D1896" s="91"/>
      <c r="E1896" s="92"/>
      <c r="F1896" s="90"/>
      <c r="G1896" s="93"/>
      <c r="H1896" s="92"/>
      <c r="I1896" s="94"/>
      <c r="J1896" s="100"/>
      <c r="K1896" s="101"/>
      <c r="L1896" s="101"/>
      <c r="M1896" s="101"/>
      <c r="N1896" s="102"/>
      <c r="O1896" s="103"/>
      <c r="P1896" s="101"/>
      <c r="Q1896" s="104"/>
      <c r="R1896" s="103"/>
      <c r="S1896" s="105"/>
      <c r="T1896" s="106"/>
      <c r="U1896" s="107"/>
      <c r="V1896" s="107"/>
    </row>
    <row r="1897" spans="2:22" s="88" customFormat="1" ht="12.75" x14ac:dyDescent="0.2">
      <c r="B1897" s="89">
        <v>1895</v>
      </c>
      <c r="C1897" s="90"/>
      <c r="D1897" s="91"/>
      <c r="E1897" s="92"/>
      <c r="F1897" s="90"/>
      <c r="G1897" s="93"/>
      <c r="H1897" s="92"/>
      <c r="I1897" s="94"/>
      <c r="J1897" s="100"/>
      <c r="K1897" s="101"/>
      <c r="L1897" s="101"/>
      <c r="M1897" s="101"/>
      <c r="N1897" s="102"/>
      <c r="O1897" s="103"/>
      <c r="P1897" s="101"/>
      <c r="Q1897" s="104"/>
      <c r="R1897" s="103"/>
      <c r="S1897" s="105"/>
      <c r="T1897" s="106"/>
      <c r="U1897" s="107"/>
      <c r="V1897" s="107"/>
    </row>
    <row r="1898" spans="2:22" s="88" customFormat="1" ht="12.75" x14ac:dyDescent="0.2">
      <c r="B1898" s="89">
        <v>1896</v>
      </c>
      <c r="C1898" s="90"/>
      <c r="D1898" s="91"/>
      <c r="E1898" s="92"/>
      <c r="F1898" s="90"/>
      <c r="G1898" s="93"/>
      <c r="H1898" s="92"/>
      <c r="I1898" s="94"/>
      <c r="J1898" s="100"/>
      <c r="K1898" s="101"/>
      <c r="L1898" s="101"/>
      <c r="M1898" s="101"/>
      <c r="N1898" s="102"/>
      <c r="O1898" s="103"/>
      <c r="P1898" s="101"/>
      <c r="Q1898" s="104"/>
      <c r="R1898" s="103"/>
      <c r="S1898" s="105"/>
      <c r="T1898" s="106"/>
      <c r="U1898" s="107"/>
      <c r="V1898" s="107"/>
    </row>
    <row r="1899" spans="2:22" s="88" customFormat="1" ht="12.75" x14ac:dyDescent="0.2">
      <c r="B1899" s="89">
        <v>1897</v>
      </c>
      <c r="C1899" s="90"/>
      <c r="D1899" s="91"/>
      <c r="E1899" s="92"/>
      <c r="F1899" s="90"/>
      <c r="G1899" s="93"/>
      <c r="H1899" s="92"/>
      <c r="I1899" s="94"/>
      <c r="J1899" s="100"/>
      <c r="K1899" s="101"/>
      <c r="L1899" s="101"/>
      <c r="M1899" s="101"/>
      <c r="N1899" s="102"/>
      <c r="O1899" s="103"/>
      <c r="P1899" s="101"/>
      <c r="Q1899" s="104"/>
      <c r="R1899" s="103"/>
      <c r="S1899" s="105"/>
      <c r="T1899" s="106"/>
      <c r="U1899" s="107"/>
      <c r="V1899" s="107"/>
    </row>
    <row r="1900" spans="2:22" s="88" customFormat="1" ht="12.75" x14ac:dyDescent="0.2">
      <c r="B1900" s="89">
        <v>1898</v>
      </c>
      <c r="C1900" s="90"/>
      <c r="D1900" s="91"/>
      <c r="E1900" s="92"/>
      <c r="F1900" s="90"/>
      <c r="G1900" s="93"/>
      <c r="H1900" s="92"/>
      <c r="I1900" s="94"/>
      <c r="J1900" s="100"/>
      <c r="K1900" s="101"/>
      <c r="L1900" s="101"/>
      <c r="M1900" s="101"/>
      <c r="N1900" s="102"/>
      <c r="O1900" s="103"/>
      <c r="P1900" s="101"/>
      <c r="Q1900" s="104"/>
      <c r="R1900" s="103"/>
      <c r="S1900" s="105"/>
      <c r="T1900" s="106"/>
      <c r="U1900" s="107"/>
      <c r="V1900" s="107"/>
    </row>
    <row r="1901" spans="2:22" s="88" customFormat="1" ht="12.75" x14ac:dyDescent="0.2">
      <c r="B1901" s="89">
        <v>1899</v>
      </c>
      <c r="C1901" s="90"/>
      <c r="D1901" s="91"/>
      <c r="E1901" s="92"/>
      <c r="F1901" s="90"/>
      <c r="G1901" s="93"/>
      <c r="H1901" s="92"/>
      <c r="I1901" s="94"/>
      <c r="J1901" s="100"/>
      <c r="K1901" s="101"/>
      <c r="L1901" s="101"/>
      <c r="M1901" s="101"/>
      <c r="N1901" s="102"/>
      <c r="O1901" s="103"/>
      <c r="P1901" s="101"/>
      <c r="Q1901" s="104"/>
      <c r="R1901" s="103"/>
      <c r="S1901" s="105"/>
      <c r="T1901" s="106"/>
      <c r="U1901" s="107"/>
      <c r="V1901" s="107"/>
    </row>
    <row r="1902" spans="2:22" s="88" customFormat="1" ht="12.75" x14ac:dyDescent="0.2">
      <c r="B1902" s="89">
        <v>1900</v>
      </c>
      <c r="C1902" s="90"/>
      <c r="D1902" s="91"/>
      <c r="E1902" s="92"/>
      <c r="F1902" s="90"/>
      <c r="G1902" s="93"/>
      <c r="H1902" s="92"/>
      <c r="I1902" s="94"/>
      <c r="J1902" s="100"/>
      <c r="K1902" s="101"/>
      <c r="L1902" s="101"/>
      <c r="M1902" s="101"/>
      <c r="N1902" s="102"/>
      <c r="O1902" s="103"/>
      <c r="P1902" s="101"/>
      <c r="Q1902" s="104"/>
      <c r="R1902" s="103"/>
      <c r="S1902" s="105"/>
      <c r="T1902" s="106"/>
      <c r="U1902" s="107"/>
      <c r="V1902" s="107"/>
    </row>
    <row r="1903" spans="2:22" s="88" customFormat="1" ht="12.75" x14ac:dyDescent="0.2">
      <c r="B1903" s="89">
        <v>1901</v>
      </c>
      <c r="C1903" s="90"/>
      <c r="D1903" s="91"/>
      <c r="E1903" s="92"/>
      <c r="F1903" s="90"/>
      <c r="G1903" s="93"/>
      <c r="H1903" s="92"/>
      <c r="I1903" s="94"/>
      <c r="J1903" s="100"/>
      <c r="K1903" s="101"/>
      <c r="L1903" s="101"/>
      <c r="M1903" s="101"/>
      <c r="N1903" s="102"/>
      <c r="O1903" s="103"/>
      <c r="P1903" s="101"/>
      <c r="Q1903" s="104"/>
      <c r="R1903" s="103"/>
      <c r="S1903" s="105"/>
      <c r="T1903" s="106"/>
      <c r="U1903" s="107"/>
      <c r="V1903" s="107"/>
    </row>
    <row r="1904" spans="2:22" s="88" customFormat="1" ht="12.75" x14ac:dyDescent="0.2">
      <c r="B1904" s="89">
        <v>1902</v>
      </c>
      <c r="C1904" s="90"/>
      <c r="D1904" s="91"/>
      <c r="E1904" s="92"/>
      <c r="F1904" s="90"/>
      <c r="G1904" s="93"/>
      <c r="H1904" s="92"/>
      <c r="I1904" s="94"/>
      <c r="J1904" s="100"/>
      <c r="K1904" s="101"/>
      <c r="L1904" s="101"/>
      <c r="M1904" s="101"/>
      <c r="N1904" s="102"/>
      <c r="O1904" s="103"/>
      <c r="P1904" s="101"/>
      <c r="Q1904" s="104"/>
      <c r="R1904" s="103"/>
      <c r="S1904" s="105"/>
      <c r="T1904" s="106"/>
      <c r="U1904" s="107"/>
      <c r="V1904" s="107"/>
    </row>
    <row r="1905" spans="2:22" s="88" customFormat="1" ht="12.75" x14ac:dyDescent="0.2">
      <c r="B1905" s="89">
        <v>1903</v>
      </c>
      <c r="C1905" s="90"/>
      <c r="D1905" s="91"/>
      <c r="E1905" s="92"/>
      <c r="F1905" s="90"/>
      <c r="G1905" s="93"/>
      <c r="H1905" s="92"/>
      <c r="I1905" s="94"/>
      <c r="J1905" s="100"/>
      <c r="K1905" s="101"/>
      <c r="L1905" s="101"/>
      <c r="M1905" s="101"/>
      <c r="N1905" s="102"/>
      <c r="O1905" s="103"/>
      <c r="P1905" s="101"/>
      <c r="Q1905" s="104"/>
      <c r="R1905" s="103"/>
      <c r="S1905" s="105"/>
      <c r="T1905" s="106"/>
      <c r="U1905" s="107"/>
      <c r="V1905" s="107"/>
    </row>
    <row r="1906" spans="2:22" s="88" customFormat="1" ht="12.75" x14ac:dyDescent="0.2">
      <c r="B1906" s="89">
        <v>1904</v>
      </c>
      <c r="C1906" s="90"/>
      <c r="D1906" s="91"/>
      <c r="E1906" s="92"/>
      <c r="F1906" s="90"/>
      <c r="G1906" s="93"/>
      <c r="H1906" s="92"/>
      <c r="I1906" s="94"/>
      <c r="J1906" s="100"/>
      <c r="K1906" s="101"/>
      <c r="L1906" s="101"/>
      <c r="M1906" s="101"/>
      <c r="N1906" s="102"/>
      <c r="O1906" s="103"/>
      <c r="P1906" s="101"/>
      <c r="Q1906" s="104"/>
      <c r="R1906" s="103"/>
      <c r="S1906" s="105"/>
      <c r="T1906" s="106"/>
      <c r="U1906" s="107"/>
      <c r="V1906" s="107"/>
    </row>
    <row r="1907" spans="2:22" s="88" customFormat="1" ht="12.75" x14ac:dyDescent="0.2">
      <c r="B1907" s="89">
        <v>1905</v>
      </c>
      <c r="C1907" s="90"/>
      <c r="D1907" s="91"/>
      <c r="E1907" s="92"/>
      <c r="F1907" s="90"/>
      <c r="G1907" s="93"/>
      <c r="H1907" s="92"/>
      <c r="I1907" s="94"/>
      <c r="J1907" s="100"/>
      <c r="K1907" s="101"/>
      <c r="L1907" s="101"/>
      <c r="M1907" s="101"/>
      <c r="N1907" s="102"/>
      <c r="O1907" s="103"/>
      <c r="P1907" s="101"/>
      <c r="Q1907" s="104"/>
      <c r="R1907" s="103"/>
      <c r="S1907" s="105"/>
      <c r="T1907" s="106"/>
      <c r="U1907" s="107"/>
      <c r="V1907" s="107"/>
    </row>
    <row r="1908" spans="2:22" s="88" customFormat="1" ht="12.75" x14ac:dyDescent="0.2">
      <c r="B1908" s="89">
        <v>1906</v>
      </c>
      <c r="C1908" s="90"/>
      <c r="D1908" s="91"/>
      <c r="E1908" s="92"/>
      <c r="F1908" s="90"/>
      <c r="G1908" s="93"/>
      <c r="H1908" s="92"/>
      <c r="I1908" s="94"/>
      <c r="J1908" s="100"/>
      <c r="K1908" s="101"/>
      <c r="L1908" s="101"/>
      <c r="M1908" s="101"/>
      <c r="N1908" s="102"/>
      <c r="O1908" s="103"/>
      <c r="P1908" s="101"/>
      <c r="Q1908" s="104"/>
      <c r="R1908" s="103"/>
      <c r="S1908" s="105"/>
      <c r="T1908" s="106"/>
      <c r="U1908" s="107"/>
      <c r="V1908" s="107"/>
    </row>
    <row r="1909" spans="2:22" s="88" customFormat="1" ht="12.75" x14ac:dyDescent="0.2">
      <c r="B1909" s="89">
        <v>1907</v>
      </c>
      <c r="C1909" s="90"/>
      <c r="D1909" s="91"/>
      <c r="E1909" s="92"/>
      <c r="F1909" s="90"/>
      <c r="G1909" s="93"/>
      <c r="H1909" s="92"/>
      <c r="I1909" s="94"/>
      <c r="J1909" s="100"/>
      <c r="K1909" s="101"/>
      <c r="L1909" s="101"/>
      <c r="M1909" s="101"/>
      <c r="N1909" s="102"/>
      <c r="O1909" s="103"/>
      <c r="P1909" s="101"/>
      <c r="Q1909" s="104"/>
      <c r="R1909" s="103"/>
      <c r="S1909" s="105"/>
      <c r="T1909" s="106"/>
      <c r="U1909" s="107"/>
      <c r="V1909" s="107"/>
    </row>
    <row r="1910" spans="2:22" s="88" customFormat="1" ht="12.75" x14ac:dyDescent="0.2">
      <c r="B1910" s="89">
        <v>1908</v>
      </c>
      <c r="C1910" s="90"/>
      <c r="D1910" s="91"/>
      <c r="E1910" s="92"/>
      <c r="F1910" s="90"/>
      <c r="G1910" s="93"/>
      <c r="H1910" s="92"/>
      <c r="I1910" s="94"/>
      <c r="J1910" s="100"/>
      <c r="K1910" s="101"/>
      <c r="L1910" s="101"/>
      <c r="M1910" s="101"/>
      <c r="N1910" s="102"/>
      <c r="O1910" s="103"/>
      <c r="P1910" s="101"/>
      <c r="Q1910" s="104"/>
      <c r="R1910" s="103"/>
      <c r="S1910" s="105"/>
      <c r="T1910" s="106"/>
      <c r="U1910" s="107"/>
      <c r="V1910" s="107"/>
    </row>
    <row r="1911" spans="2:22" s="88" customFormat="1" ht="12.75" x14ac:dyDescent="0.2">
      <c r="B1911" s="89">
        <v>1909</v>
      </c>
      <c r="C1911" s="90"/>
      <c r="D1911" s="91"/>
      <c r="E1911" s="92"/>
      <c r="F1911" s="90"/>
      <c r="G1911" s="93"/>
      <c r="H1911" s="92"/>
      <c r="I1911" s="94"/>
      <c r="J1911" s="100"/>
      <c r="K1911" s="101"/>
      <c r="L1911" s="101"/>
      <c r="M1911" s="101"/>
      <c r="N1911" s="102"/>
      <c r="O1911" s="103"/>
      <c r="P1911" s="101"/>
      <c r="Q1911" s="104"/>
      <c r="R1911" s="103"/>
      <c r="S1911" s="105"/>
      <c r="T1911" s="106"/>
      <c r="U1911" s="107"/>
      <c r="V1911" s="107"/>
    </row>
    <row r="1912" spans="2:22" s="88" customFormat="1" ht="12.75" x14ac:dyDescent="0.2">
      <c r="B1912" s="89">
        <v>1910</v>
      </c>
      <c r="C1912" s="90"/>
      <c r="D1912" s="91"/>
      <c r="E1912" s="92"/>
      <c r="F1912" s="90"/>
      <c r="G1912" s="93"/>
      <c r="H1912" s="92"/>
      <c r="I1912" s="94"/>
      <c r="J1912" s="100"/>
      <c r="K1912" s="101"/>
      <c r="L1912" s="101"/>
      <c r="M1912" s="101"/>
      <c r="N1912" s="102"/>
      <c r="O1912" s="103"/>
      <c r="P1912" s="101"/>
      <c r="Q1912" s="104"/>
      <c r="R1912" s="103"/>
      <c r="S1912" s="105"/>
      <c r="T1912" s="106"/>
      <c r="U1912" s="107"/>
      <c r="V1912" s="107"/>
    </row>
    <row r="1913" spans="2:22" s="88" customFormat="1" ht="12.75" x14ac:dyDescent="0.2">
      <c r="B1913" s="89">
        <v>1911</v>
      </c>
      <c r="C1913" s="90"/>
      <c r="D1913" s="91"/>
      <c r="E1913" s="92"/>
      <c r="F1913" s="90"/>
      <c r="G1913" s="93"/>
      <c r="H1913" s="92"/>
      <c r="I1913" s="94"/>
      <c r="J1913" s="100"/>
      <c r="K1913" s="101"/>
      <c r="L1913" s="101"/>
      <c r="M1913" s="101"/>
      <c r="N1913" s="102"/>
      <c r="O1913" s="103"/>
      <c r="P1913" s="101"/>
      <c r="Q1913" s="104"/>
      <c r="R1913" s="103"/>
      <c r="S1913" s="105"/>
      <c r="T1913" s="106"/>
      <c r="U1913" s="107"/>
      <c r="V1913" s="107"/>
    </row>
    <row r="1914" spans="2:22" s="88" customFormat="1" ht="12.75" x14ac:dyDescent="0.2">
      <c r="B1914" s="89">
        <v>1912</v>
      </c>
      <c r="C1914" s="90"/>
      <c r="D1914" s="91"/>
      <c r="E1914" s="92"/>
      <c r="F1914" s="90"/>
      <c r="G1914" s="93"/>
      <c r="H1914" s="92"/>
      <c r="I1914" s="94"/>
      <c r="J1914" s="100"/>
      <c r="K1914" s="101"/>
      <c r="L1914" s="101"/>
      <c r="M1914" s="101"/>
      <c r="N1914" s="102"/>
      <c r="O1914" s="103"/>
      <c r="P1914" s="101"/>
      <c r="Q1914" s="104"/>
      <c r="R1914" s="103"/>
      <c r="S1914" s="105"/>
      <c r="T1914" s="106"/>
      <c r="U1914" s="107"/>
      <c r="V1914" s="107"/>
    </row>
    <row r="1915" spans="2:22" s="88" customFormat="1" ht="12.75" x14ac:dyDescent="0.2">
      <c r="B1915" s="89">
        <v>1913</v>
      </c>
      <c r="C1915" s="90"/>
      <c r="D1915" s="91"/>
      <c r="E1915" s="92"/>
      <c r="F1915" s="90"/>
      <c r="G1915" s="93"/>
      <c r="H1915" s="92"/>
      <c r="I1915" s="94"/>
      <c r="J1915" s="100"/>
      <c r="K1915" s="101"/>
      <c r="L1915" s="101"/>
      <c r="M1915" s="101"/>
      <c r="N1915" s="102"/>
      <c r="O1915" s="103"/>
      <c r="P1915" s="101"/>
      <c r="Q1915" s="104"/>
      <c r="R1915" s="103"/>
      <c r="S1915" s="105"/>
      <c r="T1915" s="106"/>
      <c r="U1915" s="107"/>
      <c r="V1915" s="107"/>
    </row>
    <row r="1916" spans="2:22" s="88" customFormat="1" ht="12.75" x14ac:dyDescent="0.2">
      <c r="B1916" s="89">
        <v>1914</v>
      </c>
      <c r="C1916" s="90"/>
      <c r="D1916" s="91"/>
      <c r="E1916" s="92"/>
      <c r="F1916" s="90"/>
      <c r="G1916" s="93"/>
      <c r="H1916" s="92"/>
      <c r="I1916" s="94"/>
      <c r="J1916" s="100"/>
      <c r="K1916" s="101"/>
      <c r="L1916" s="101"/>
      <c r="M1916" s="101"/>
      <c r="N1916" s="102"/>
      <c r="O1916" s="103"/>
      <c r="P1916" s="101"/>
      <c r="Q1916" s="104"/>
      <c r="R1916" s="103"/>
      <c r="S1916" s="105"/>
      <c r="T1916" s="106"/>
      <c r="U1916" s="107"/>
      <c r="V1916" s="107"/>
    </row>
    <row r="1917" spans="2:22" s="88" customFormat="1" ht="12.75" x14ac:dyDescent="0.2">
      <c r="B1917" s="89">
        <v>1915</v>
      </c>
      <c r="C1917" s="90"/>
      <c r="D1917" s="91"/>
      <c r="E1917" s="92"/>
      <c r="F1917" s="90"/>
      <c r="G1917" s="93"/>
      <c r="H1917" s="92"/>
      <c r="I1917" s="94"/>
      <c r="J1917" s="100"/>
      <c r="K1917" s="101"/>
      <c r="L1917" s="101"/>
      <c r="M1917" s="101"/>
      <c r="N1917" s="102"/>
      <c r="O1917" s="103"/>
      <c r="P1917" s="101"/>
      <c r="Q1917" s="104"/>
      <c r="R1917" s="103"/>
      <c r="S1917" s="105"/>
      <c r="T1917" s="106"/>
      <c r="U1917" s="107"/>
      <c r="V1917" s="107"/>
    </row>
    <row r="1918" spans="2:22" s="88" customFormat="1" ht="12.75" x14ac:dyDescent="0.2">
      <c r="B1918" s="89">
        <v>1916</v>
      </c>
      <c r="C1918" s="90"/>
      <c r="D1918" s="91"/>
      <c r="E1918" s="92"/>
      <c r="F1918" s="90"/>
      <c r="G1918" s="93"/>
      <c r="H1918" s="92"/>
      <c r="I1918" s="94"/>
      <c r="J1918" s="100"/>
      <c r="K1918" s="101"/>
      <c r="L1918" s="101"/>
      <c r="M1918" s="101"/>
      <c r="N1918" s="102"/>
      <c r="O1918" s="103"/>
      <c r="P1918" s="101"/>
      <c r="Q1918" s="104"/>
      <c r="R1918" s="103"/>
      <c r="S1918" s="105"/>
      <c r="T1918" s="106"/>
      <c r="U1918" s="107"/>
      <c r="V1918" s="107"/>
    </row>
    <row r="1919" spans="2:22" s="88" customFormat="1" ht="12.75" x14ac:dyDescent="0.2">
      <c r="B1919" s="89">
        <v>1917</v>
      </c>
      <c r="C1919" s="90"/>
      <c r="D1919" s="91"/>
      <c r="E1919" s="92"/>
      <c r="F1919" s="90"/>
      <c r="G1919" s="93"/>
      <c r="H1919" s="92"/>
      <c r="I1919" s="94"/>
      <c r="J1919" s="100"/>
      <c r="K1919" s="101"/>
      <c r="L1919" s="101"/>
      <c r="M1919" s="101"/>
      <c r="N1919" s="102"/>
      <c r="O1919" s="103"/>
      <c r="P1919" s="101"/>
      <c r="Q1919" s="104"/>
      <c r="R1919" s="103"/>
      <c r="S1919" s="105"/>
      <c r="T1919" s="106"/>
      <c r="U1919" s="107"/>
      <c r="V1919" s="107"/>
    </row>
    <row r="1920" spans="2:22" s="88" customFormat="1" ht="12.75" x14ac:dyDescent="0.2">
      <c r="B1920" s="89">
        <v>1918</v>
      </c>
      <c r="C1920" s="90"/>
      <c r="D1920" s="91"/>
      <c r="E1920" s="92"/>
      <c r="F1920" s="90"/>
      <c r="G1920" s="93"/>
      <c r="H1920" s="92"/>
      <c r="I1920" s="94"/>
      <c r="J1920" s="100"/>
      <c r="K1920" s="101"/>
      <c r="L1920" s="101"/>
      <c r="M1920" s="101"/>
      <c r="N1920" s="102"/>
      <c r="O1920" s="103"/>
      <c r="P1920" s="101"/>
      <c r="Q1920" s="104"/>
      <c r="R1920" s="103"/>
      <c r="S1920" s="105"/>
      <c r="T1920" s="106"/>
      <c r="U1920" s="107"/>
      <c r="V1920" s="107"/>
    </row>
    <row r="1921" spans="2:22" s="88" customFormat="1" ht="12.75" x14ac:dyDescent="0.2">
      <c r="B1921" s="89">
        <v>1919</v>
      </c>
      <c r="C1921" s="90"/>
      <c r="D1921" s="91"/>
      <c r="E1921" s="92"/>
      <c r="F1921" s="90"/>
      <c r="G1921" s="93"/>
      <c r="H1921" s="92"/>
      <c r="I1921" s="94"/>
      <c r="J1921" s="100"/>
      <c r="K1921" s="101"/>
      <c r="L1921" s="101"/>
      <c r="M1921" s="101"/>
      <c r="N1921" s="102"/>
      <c r="O1921" s="103"/>
      <c r="P1921" s="101"/>
      <c r="Q1921" s="104"/>
      <c r="R1921" s="103"/>
      <c r="S1921" s="105"/>
      <c r="T1921" s="106"/>
      <c r="U1921" s="107"/>
      <c r="V1921" s="107"/>
    </row>
    <row r="1922" spans="2:22" s="88" customFormat="1" ht="12.75" x14ac:dyDescent="0.2">
      <c r="B1922" s="89">
        <v>1920</v>
      </c>
      <c r="C1922" s="90"/>
      <c r="D1922" s="91"/>
      <c r="E1922" s="92"/>
      <c r="F1922" s="90"/>
      <c r="G1922" s="93"/>
      <c r="H1922" s="92"/>
      <c r="I1922" s="94"/>
      <c r="J1922" s="100"/>
      <c r="K1922" s="101"/>
      <c r="L1922" s="101"/>
      <c r="M1922" s="101"/>
      <c r="N1922" s="102"/>
      <c r="O1922" s="103"/>
      <c r="P1922" s="101"/>
      <c r="Q1922" s="104"/>
      <c r="R1922" s="103"/>
      <c r="S1922" s="105"/>
      <c r="T1922" s="106"/>
      <c r="U1922" s="107"/>
      <c r="V1922" s="107"/>
    </row>
    <row r="1923" spans="2:22" s="88" customFormat="1" ht="12.75" x14ac:dyDescent="0.2">
      <c r="B1923" s="89">
        <v>1921</v>
      </c>
      <c r="C1923" s="90"/>
      <c r="D1923" s="91"/>
      <c r="E1923" s="92"/>
      <c r="F1923" s="90"/>
      <c r="G1923" s="93"/>
      <c r="H1923" s="92"/>
      <c r="I1923" s="94"/>
      <c r="J1923" s="100"/>
      <c r="K1923" s="101"/>
      <c r="L1923" s="101"/>
      <c r="M1923" s="101"/>
      <c r="N1923" s="102"/>
      <c r="O1923" s="103"/>
      <c r="P1923" s="101"/>
      <c r="Q1923" s="104"/>
      <c r="R1923" s="103"/>
      <c r="S1923" s="105"/>
      <c r="T1923" s="106"/>
      <c r="U1923" s="107"/>
      <c r="V1923" s="107"/>
    </row>
    <row r="1924" spans="2:22" s="88" customFormat="1" ht="12.75" x14ac:dyDescent="0.2">
      <c r="B1924" s="89">
        <v>1922</v>
      </c>
      <c r="C1924" s="90"/>
      <c r="D1924" s="91"/>
      <c r="E1924" s="92"/>
      <c r="F1924" s="90"/>
      <c r="G1924" s="93"/>
      <c r="H1924" s="92"/>
      <c r="I1924" s="94"/>
      <c r="J1924" s="100"/>
      <c r="K1924" s="101"/>
      <c r="L1924" s="101"/>
      <c r="M1924" s="101"/>
      <c r="N1924" s="102"/>
      <c r="O1924" s="103"/>
      <c r="P1924" s="101"/>
      <c r="Q1924" s="104"/>
      <c r="R1924" s="103"/>
      <c r="S1924" s="105"/>
      <c r="T1924" s="106"/>
      <c r="U1924" s="107"/>
      <c r="V1924" s="107"/>
    </row>
    <row r="1925" spans="2:22" s="88" customFormat="1" ht="12.75" x14ac:dyDescent="0.2">
      <c r="B1925" s="89">
        <v>1923</v>
      </c>
      <c r="C1925" s="90"/>
      <c r="D1925" s="91"/>
      <c r="E1925" s="92"/>
      <c r="F1925" s="90"/>
      <c r="G1925" s="93"/>
      <c r="H1925" s="92"/>
      <c r="I1925" s="94"/>
      <c r="J1925" s="100"/>
      <c r="K1925" s="101"/>
      <c r="L1925" s="101"/>
      <c r="M1925" s="101"/>
      <c r="N1925" s="102"/>
      <c r="O1925" s="103"/>
      <c r="P1925" s="101"/>
      <c r="Q1925" s="104"/>
      <c r="R1925" s="103"/>
      <c r="S1925" s="105"/>
      <c r="T1925" s="106"/>
      <c r="U1925" s="107"/>
      <c r="V1925" s="107"/>
    </row>
    <row r="1926" spans="2:22" s="88" customFormat="1" ht="12.75" x14ac:dyDescent="0.2">
      <c r="B1926" s="89">
        <v>1924</v>
      </c>
      <c r="C1926" s="90"/>
      <c r="D1926" s="91"/>
      <c r="E1926" s="92"/>
      <c r="F1926" s="90"/>
      <c r="G1926" s="93"/>
      <c r="H1926" s="92"/>
      <c r="I1926" s="94"/>
      <c r="J1926" s="100"/>
      <c r="K1926" s="101"/>
      <c r="L1926" s="101"/>
      <c r="M1926" s="101"/>
      <c r="N1926" s="102"/>
      <c r="O1926" s="103"/>
      <c r="P1926" s="101"/>
      <c r="Q1926" s="104"/>
      <c r="R1926" s="103"/>
      <c r="S1926" s="105"/>
      <c r="T1926" s="106"/>
      <c r="U1926" s="107"/>
      <c r="V1926" s="107"/>
    </row>
    <row r="1927" spans="2:22" s="88" customFormat="1" ht="12.75" x14ac:dyDescent="0.2">
      <c r="B1927" s="89">
        <v>1925</v>
      </c>
      <c r="C1927" s="90"/>
      <c r="D1927" s="91"/>
      <c r="E1927" s="92"/>
      <c r="F1927" s="90"/>
      <c r="G1927" s="93"/>
      <c r="H1927" s="92"/>
      <c r="I1927" s="94"/>
      <c r="J1927" s="100"/>
      <c r="K1927" s="101"/>
      <c r="L1927" s="101"/>
      <c r="M1927" s="101"/>
      <c r="N1927" s="102"/>
      <c r="O1927" s="103"/>
      <c r="P1927" s="101"/>
      <c r="Q1927" s="104"/>
      <c r="R1927" s="103"/>
      <c r="S1927" s="105"/>
      <c r="T1927" s="106"/>
      <c r="U1927" s="107"/>
      <c r="V1927" s="107"/>
    </row>
    <row r="1928" spans="2:22" s="88" customFormat="1" ht="12.75" x14ac:dyDescent="0.2">
      <c r="B1928" s="89">
        <v>1926</v>
      </c>
      <c r="C1928" s="90"/>
      <c r="D1928" s="91"/>
      <c r="E1928" s="92"/>
      <c r="F1928" s="90"/>
      <c r="G1928" s="93"/>
      <c r="H1928" s="92"/>
      <c r="I1928" s="94"/>
      <c r="J1928" s="100"/>
      <c r="K1928" s="101"/>
      <c r="L1928" s="101"/>
      <c r="M1928" s="101"/>
      <c r="N1928" s="102"/>
      <c r="O1928" s="103"/>
      <c r="P1928" s="101"/>
      <c r="Q1928" s="104"/>
      <c r="R1928" s="103"/>
      <c r="S1928" s="105"/>
      <c r="T1928" s="106"/>
      <c r="U1928" s="107"/>
      <c r="V1928" s="107"/>
    </row>
    <row r="1929" spans="2:22" s="88" customFormat="1" ht="12.75" x14ac:dyDescent="0.2">
      <c r="B1929" s="89">
        <v>1927</v>
      </c>
      <c r="C1929" s="90"/>
      <c r="D1929" s="91"/>
      <c r="E1929" s="92"/>
      <c r="F1929" s="90"/>
      <c r="G1929" s="93"/>
      <c r="H1929" s="92"/>
      <c r="I1929" s="94"/>
      <c r="J1929" s="100"/>
      <c r="K1929" s="101"/>
      <c r="L1929" s="101"/>
      <c r="M1929" s="101"/>
      <c r="N1929" s="102"/>
      <c r="O1929" s="103"/>
      <c r="P1929" s="101"/>
      <c r="Q1929" s="104"/>
      <c r="R1929" s="103"/>
      <c r="S1929" s="105"/>
      <c r="T1929" s="106"/>
      <c r="U1929" s="107"/>
      <c r="V1929" s="107"/>
    </row>
    <row r="1930" spans="2:22" s="88" customFormat="1" ht="12.75" x14ac:dyDescent="0.2">
      <c r="B1930" s="89">
        <v>1928</v>
      </c>
      <c r="C1930" s="90"/>
      <c r="D1930" s="91"/>
      <c r="E1930" s="92"/>
      <c r="F1930" s="90"/>
      <c r="G1930" s="93"/>
      <c r="H1930" s="92"/>
      <c r="I1930" s="94"/>
      <c r="J1930" s="100"/>
      <c r="K1930" s="101"/>
      <c r="L1930" s="101"/>
      <c r="M1930" s="101"/>
      <c r="N1930" s="102"/>
      <c r="O1930" s="103"/>
      <c r="P1930" s="101"/>
      <c r="Q1930" s="104"/>
      <c r="R1930" s="103"/>
      <c r="S1930" s="105"/>
      <c r="T1930" s="106"/>
      <c r="U1930" s="107"/>
      <c r="V1930" s="107"/>
    </row>
    <row r="1931" spans="2:22" s="88" customFormat="1" ht="12.75" x14ac:dyDescent="0.2">
      <c r="B1931" s="89">
        <v>1929</v>
      </c>
      <c r="C1931" s="90"/>
      <c r="D1931" s="91"/>
      <c r="E1931" s="92"/>
      <c r="F1931" s="90"/>
      <c r="G1931" s="93"/>
      <c r="H1931" s="92"/>
      <c r="I1931" s="94"/>
      <c r="J1931" s="100"/>
      <c r="K1931" s="101"/>
      <c r="L1931" s="101"/>
      <c r="M1931" s="101"/>
      <c r="N1931" s="102"/>
      <c r="O1931" s="103"/>
      <c r="P1931" s="101"/>
      <c r="Q1931" s="104"/>
      <c r="R1931" s="103"/>
      <c r="S1931" s="105"/>
      <c r="T1931" s="106"/>
      <c r="U1931" s="107"/>
      <c r="V1931" s="107"/>
    </row>
    <row r="1932" spans="2:22" s="88" customFormat="1" ht="12.75" x14ac:dyDescent="0.2">
      <c r="B1932" s="89">
        <v>1930</v>
      </c>
      <c r="C1932" s="90"/>
      <c r="D1932" s="91"/>
      <c r="E1932" s="92"/>
      <c r="F1932" s="90"/>
      <c r="G1932" s="93"/>
      <c r="H1932" s="92"/>
      <c r="I1932" s="94"/>
      <c r="J1932" s="100"/>
      <c r="K1932" s="101"/>
      <c r="L1932" s="101"/>
      <c r="M1932" s="101"/>
      <c r="N1932" s="102"/>
      <c r="O1932" s="103"/>
      <c r="P1932" s="101"/>
      <c r="Q1932" s="104"/>
      <c r="R1932" s="103"/>
      <c r="S1932" s="105"/>
      <c r="T1932" s="106"/>
      <c r="U1932" s="107"/>
      <c r="V1932" s="107"/>
    </row>
    <row r="1933" spans="2:22" s="88" customFormat="1" ht="12.75" x14ac:dyDescent="0.2">
      <c r="B1933" s="89">
        <v>1931</v>
      </c>
      <c r="C1933" s="90"/>
      <c r="D1933" s="91"/>
      <c r="E1933" s="92"/>
      <c r="F1933" s="90"/>
      <c r="G1933" s="93"/>
      <c r="H1933" s="92"/>
      <c r="I1933" s="94"/>
      <c r="J1933" s="100"/>
      <c r="K1933" s="101"/>
      <c r="L1933" s="101"/>
      <c r="M1933" s="101"/>
      <c r="N1933" s="102"/>
      <c r="O1933" s="103"/>
      <c r="P1933" s="101"/>
      <c r="Q1933" s="104"/>
      <c r="R1933" s="103"/>
      <c r="S1933" s="105"/>
      <c r="T1933" s="106"/>
      <c r="U1933" s="107"/>
      <c r="V1933" s="107"/>
    </row>
    <row r="1934" spans="2:22" s="88" customFormat="1" ht="12.75" x14ac:dyDescent="0.2">
      <c r="B1934" s="89">
        <v>1932</v>
      </c>
      <c r="C1934" s="90"/>
      <c r="D1934" s="91"/>
      <c r="E1934" s="92"/>
      <c r="F1934" s="90"/>
      <c r="G1934" s="93"/>
      <c r="H1934" s="92"/>
      <c r="I1934" s="94"/>
      <c r="J1934" s="100"/>
      <c r="K1934" s="101"/>
      <c r="L1934" s="101"/>
      <c r="M1934" s="101"/>
      <c r="N1934" s="102"/>
      <c r="O1934" s="103"/>
      <c r="P1934" s="101"/>
      <c r="Q1934" s="104"/>
      <c r="R1934" s="103"/>
      <c r="S1934" s="105"/>
      <c r="T1934" s="106"/>
      <c r="U1934" s="107"/>
      <c r="V1934" s="107"/>
    </row>
    <row r="1935" spans="2:22" s="88" customFormat="1" ht="12.75" x14ac:dyDescent="0.2">
      <c r="B1935" s="89">
        <v>1933</v>
      </c>
      <c r="C1935" s="90"/>
      <c r="D1935" s="91"/>
      <c r="E1935" s="92"/>
      <c r="F1935" s="90"/>
      <c r="G1935" s="93"/>
      <c r="H1935" s="92"/>
      <c r="I1935" s="94"/>
      <c r="J1935" s="100"/>
      <c r="K1935" s="101"/>
      <c r="L1935" s="101"/>
      <c r="M1935" s="101"/>
      <c r="N1935" s="102"/>
      <c r="O1935" s="103"/>
      <c r="P1935" s="101"/>
      <c r="Q1935" s="104"/>
      <c r="R1935" s="103"/>
      <c r="S1935" s="105"/>
      <c r="T1935" s="106"/>
      <c r="U1935" s="107"/>
      <c r="V1935" s="107"/>
    </row>
    <row r="1936" spans="2:22" s="88" customFormat="1" ht="12.75" x14ac:dyDescent="0.2">
      <c r="B1936" s="89">
        <v>1934</v>
      </c>
      <c r="C1936" s="90"/>
      <c r="D1936" s="91"/>
      <c r="E1936" s="92"/>
      <c r="F1936" s="90"/>
      <c r="G1936" s="93"/>
      <c r="H1936" s="92"/>
      <c r="I1936" s="94"/>
      <c r="J1936" s="100"/>
      <c r="K1936" s="101"/>
      <c r="L1936" s="101"/>
      <c r="M1936" s="101"/>
      <c r="N1936" s="102"/>
      <c r="O1936" s="103"/>
      <c r="P1936" s="101"/>
      <c r="Q1936" s="104"/>
      <c r="R1936" s="103"/>
      <c r="S1936" s="105"/>
      <c r="T1936" s="106"/>
      <c r="U1936" s="107"/>
      <c r="V1936" s="107"/>
    </row>
    <row r="1937" spans="2:22" s="88" customFormat="1" ht="12.75" x14ac:dyDescent="0.2">
      <c r="B1937" s="89">
        <v>1935</v>
      </c>
      <c r="C1937" s="90"/>
      <c r="D1937" s="91"/>
      <c r="E1937" s="92"/>
      <c r="F1937" s="90"/>
      <c r="G1937" s="93"/>
      <c r="H1937" s="92"/>
      <c r="I1937" s="94"/>
      <c r="J1937" s="100"/>
      <c r="K1937" s="101"/>
      <c r="L1937" s="101"/>
      <c r="M1937" s="101"/>
      <c r="N1937" s="102"/>
      <c r="O1937" s="103"/>
      <c r="P1937" s="101"/>
      <c r="Q1937" s="104"/>
      <c r="R1937" s="103"/>
      <c r="S1937" s="105"/>
      <c r="T1937" s="106"/>
      <c r="U1937" s="107"/>
      <c r="V1937" s="107"/>
    </row>
    <row r="1938" spans="2:22" s="88" customFormat="1" ht="12.75" x14ac:dyDescent="0.2">
      <c r="B1938" s="89">
        <v>1936</v>
      </c>
      <c r="C1938" s="90"/>
      <c r="D1938" s="91"/>
      <c r="E1938" s="92"/>
      <c r="F1938" s="90"/>
      <c r="G1938" s="93"/>
      <c r="H1938" s="92"/>
      <c r="I1938" s="94"/>
      <c r="J1938" s="100"/>
      <c r="K1938" s="101"/>
      <c r="L1938" s="101"/>
      <c r="M1938" s="101"/>
      <c r="N1938" s="102"/>
      <c r="O1938" s="103"/>
      <c r="P1938" s="101"/>
      <c r="Q1938" s="104"/>
      <c r="R1938" s="103"/>
      <c r="S1938" s="105"/>
      <c r="T1938" s="106"/>
      <c r="U1938" s="107"/>
      <c r="V1938" s="107"/>
    </row>
    <row r="1939" spans="2:22" s="88" customFormat="1" ht="12.75" x14ac:dyDescent="0.2">
      <c r="B1939" s="89">
        <v>1937</v>
      </c>
      <c r="C1939" s="90"/>
      <c r="D1939" s="91"/>
      <c r="E1939" s="92"/>
      <c r="F1939" s="90"/>
      <c r="G1939" s="93"/>
      <c r="H1939" s="92"/>
      <c r="I1939" s="94"/>
      <c r="J1939" s="100"/>
      <c r="K1939" s="101"/>
      <c r="L1939" s="101"/>
      <c r="M1939" s="101"/>
      <c r="N1939" s="102"/>
      <c r="O1939" s="103"/>
      <c r="P1939" s="101"/>
      <c r="Q1939" s="104"/>
      <c r="R1939" s="103"/>
      <c r="S1939" s="105"/>
      <c r="T1939" s="106"/>
      <c r="U1939" s="107"/>
      <c r="V1939" s="107"/>
    </row>
    <row r="1940" spans="2:22" s="88" customFormat="1" ht="12.75" x14ac:dyDescent="0.2">
      <c r="B1940" s="89">
        <v>1938</v>
      </c>
      <c r="C1940" s="90"/>
      <c r="D1940" s="91"/>
      <c r="E1940" s="92"/>
      <c r="F1940" s="90"/>
      <c r="G1940" s="93"/>
      <c r="H1940" s="92"/>
      <c r="I1940" s="94"/>
      <c r="J1940" s="100"/>
      <c r="K1940" s="101"/>
      <c r="L1940" s="101"/>
      <c r="M1940" s="101"/>
      <c r="N1940" s="102"/>
      <c r="O1940" s="103"/>
      <c r="P1940" s="101"/>
      <c r="Q1940" s="104"/>
      <c r="R1940" s="103"/>
      <c r="S1940" s="105"/>
      <c r="T1940" s="106"/>
      <c r="U1940" s="107"/>
      <c r="V1940" s="107"/>
    </row>
    <row r="1941" spans="2:22" s="88" customFormat="1" ht="12.75" x14ac:dyDescent="0.2">
      <c r="B1941" s="89">
        <v>1939</v>
      </c>
      <c r="C1941" s="90"/>
      <c r="D1941" s="91"/>
      <c r="E1941" s="92"/>
      <c r="F1941" s="90"/>
      <c r="G1941" s="93"/>
      <c r="H1941" s="92"/>
      <c r="I1941" s="94"/>
      <c r="J1941" s="100"/>
      <c r="K1941" s="101"/>
      <c r="L1941" s="101"/>
      <c r="M1941" s="101"/>
      <c r="N1941" s="102"/>
      <c r="O1941" s="103"/>
      <c r="P1941" s="101"/>
      <c r="Q1941" s="104"/>
      <c r="R1941" s="103"/>
      <c r="S1941" s="105"/>
      <c r="T1941" s="106"/>
      <c r="U1941" s="107"/>
      <c r="V1941" s="107"/>
    </row>
    <row r="1942" spans="2:22" s="88" customFormat="1" ht="12.75" x14ac:dyDescent="0.2">
      <c r="B1942" s="89">
        <v>1940</v>
      </c>
      <c r="C1942" s="90"/>
      <c r="D1942" s="91"/>
      <c r="E1942" s="92"/>
      <c r="F1942" s="90"/>
      <c r="G1942" s="93"/>
      <c r="H1942" s="92"/>
      <c r="I1942" s="94"/>
      <c r="J1942" s="100"/>
      <c r="K1942" s="101"/>
      <c r="L1942" s="101"/>
      <c r="M1942" s="101"/>
      <c r="N1942" s="102"/>
      <c r="O1942" s="103"/>
      <c r="P1942" s="101"/>
      <c r="Q1942" s="104"/>
      <c r="R1942" s="103"/>
      <c r="S1942" s="105"/>
      <c r="T1942" s="106"/>
      <c r="U1942" s="107"/>
      <c r="V1942" s="107"/>
    </row>
    <row r="1943" spans="2:22" s="88" customFormat="1" ht="12.75" x14ac:dyDescent="0.2">
      <c r="B1943" s="89">
        <v>1941</v>
      </c>
      <c r="C1943" s="90"/>
      <c r="D1943" s="91"/>
      <c r="E1943" s="92"/>
      <c r="F1943" s="90"/>
      <c r="G1943" s="93"/>
      <c r="H1943" s="92"/>
      <c r="I1943" s="94"/>
      <c r="J1943" s="100"/>
      <c r="K1943" s="101"/>
      <c r="L1943" s="101"/>
      <c r="M1943" s="101"/>
      <c r="N1943" s="102"/>
      <c r="O1943" s="103"/>
      <c r="P1943" s="101"/>
      <c r="Q1943" s="104"/>
      <c r="R1943" s="103"/>
      <c r="S1943" s="105"/>
      <c r="T1943" s="106"/>
      <c r="U1943" s="107"/>
      <c r="V1943" s="107"/>
    </row>
    <row r="1944" spans="2:22" s="88" customFormat="1" ht="12.75" x14ac:dyDescent="0.2">
      <c r="B1944" s="89">
        <v>1942</v>
      </c>
      <c r="C1944" s="90"/>
      <c r="D1944" s="91"/>
      <c r="E1944" s="92"/>
      <c r="F1944" s="90"/>
      <c r="G1944" s="93"/>
      <c r="H1944" s="92"/>
      <c r="I1944" s="94"/>
      <c r="J1944" s="100"/>
      <c r="K1944" s="101"/>
      <c r="L1944" s="101"/>
      <c r="M1944" s="101"/>
      <c r="N1944" s="102"/>
      <c r="O1944" s="103"/>
      <c r="P1944" s="101"/>
      <c r="Q1944" s="104"/>
      <c r="R1944" s="103"/>
      <c r="S1944" s="105"/>
      <c r="T1944" s="106"/>
      <c r="U1944" s="107"/>
      <c r="V1944" s="107"/>
    </row>
    <row r="1945" spans="2:22" s="88" customFormat="1" ht="12.75" x14ac:dyDescent="0.2">
      <c r="B1945" s="89">
        <v>1943</v>
      </c>
      <c r="C1945" s="90"/>
      <c r="D1945" s="91"/>
      <c r="E1945" s="92"/>
      <c r="F1945" s="90"/>
      <c r="G1945" s="93"/>
      <c r="H1945" s="92"/>
      <c r="I1945" s="94"/>
      <c r="J1945" s="100"/>
      <c r="K1945" s="101"/>
      <c r="L1945" s="101"/>
      <c r="M1945" s="101"/>
      <c r="N1945" s="102"/>
      <c r="O1945" s="103"/>
      <c r="P1945" s="101"/>
      <c r="Q1945" s="104"/>
      <c r="R1945" s="103"/>
      <c r="S1945" s="105"/>
      <c r="T1945" s="106"/>
      <c r="U1945" s="107"/>
      <c r="V1945" s="107"/>
    </row>
    <row r="1946" spans="2:22" s="88" customFormat="1" ht="12.75" x14ac:dyDescent="0.2">
      <c r="B1946" s="89">
        <v>1944</v>
      </c>
      <c r="C1946" s="90"/>
      <c r="D1946" s="91"/>
      <c r="E1946" s="92"/>
      <c r="F1946" s="90"/>
      <c r="G1946" s="93"/>
      <c r="H1946" s="92"/>
      <c r="I1946" s="94"/>
      <c r="J1946" s="100"/>
      <c r="K1946" s="101"/>
      <c r="L1946" s="101"/>
      <c r="M1946" s="101"/>
      <c r="N1946" s="102"/>
      <c r="O1946" s="103"/>
      <c r="P1946" s="101"/>
      <c r="Q1946" s="104"/>
      <c r="R1946" s="103"/>
      <c r="S1946" s="105"/>
      <c r="T1946" s="106"/>
      <c r="U1946" s="107"/>
      <c r="V1946" s="107"/>
    </row>
    <row r="1947" spans="2:22" s="88" customFormat="1" ht="12.75" x14ac:dyDescent="0.2">
      <c r="B1947" s="89">
        <v>1945</v>
      </c>
      <c r="C1947" s="90"/>
      <c r="D1947" s="91"/>
      <c r="E1947" s="92"/>
      <c r="F1947" s="90"/>
      <c r="G1947" s="93"/>
      <c r="H1947" s="92"/>
      <c r="I1947" s="94"/>
      <c r="J1947" s="100"/>
      <c r="K1947" s="101"/>
      <c r="L1947" s="101"/>
      <c r="M1947" s="101"/>
      <c r="N1947" s="102"/>
      <c r="O1947" s="103"/>
      <c r="P1947" s="101"/>
      <c r="Q1947" s="104"/>
      <c r="R1947" s="103"/>
      <c r="S1947" s="105"/>
      <c r="T1947" s="106"/>
      <c r="U1947" s="107"/>
      <c r="V1947" s="107"/>
    </row>
    <row r="1948" spans="2:22" s="88" customFormat="1" ht="12.75" x14ac:dyDescent="0.2">
      <c r="B1948" s="89">
        <v>1946</v>
      </c>
      <c r="C1948" s="90"/>
      <c r="D1948" s="91"/>
      <c r="E1948" s="92"/>
      <c r="F1948" s="90"/>
      <c r="G1948" s="93"/>
      <c r="H1948" s="92"/>
      <c r="I1948" s="94"/>
      <c r="J1948" s="100"/>
      <c r="K1948" s="101"/>
      <c r="L1948" s="101"/>
      <c r="M1948" s="101"/>
      <c r="N1948" s="102"/>
      <c r="O1948" s="103"/>
      <c r="P1948" s="101"/>
      <c r="Q1948" s="104"/>
      <c r="R1948" s="103"/>
      <c r="S1948" s="105"/>
      <c r="T1948" s="106"/>
      <c r="U1948" s="107"/>
      <c r="V1948" s="107"/>
    </row>
    <row r="1949" spans="2:22" s="88" customFormat="1" ht="12.75" x14ac:dyDescent="0.2">
      <c r="B1949" s="89">
        <v>1947</v>
      </c>
      <c r="C1949" s="90"/>
      <c r="D1949" s="91"/>
      <c r="E1949" s="92"/>
      <c r="F1949" s="90"/>
      <c r="G1949" s="93"/>
      <c r="H1949" s="92"/>
      <c r="I1949" s="94"/>
      <c r="J1949" s="100"/>
      <c r="K1949" s="101"/>
      <c r="L1949" s="101"/>
      <c r="M1949" s="101"/>
      <c r="N1949" s="102"/>
      <c r="O1949" s="103"/>
      <c r="P1949" s="101"/>
      <c r="Q1949" s="104"/>
      <c r="R1949" s="103"/>
      <c r="S1949" s="105"/>
      <c r="T1949" s="106"/>
      <c r="U1949" s="107"/>
      <c r="V1949" s="107"/>
    </row>
    <row r="1950" spans="2:22" s="88" customFormat="1" ht="12.75" x14ac:dyDescent="0.2">
      <c r="B1950" s="89">
        <v>1948</v>
      </c>
      <c r="C1950" s="90"/>
      <c r="D1950" s="91"/>
      <c r="E1950" s="92"/>
      <c r="F1950" s="90"/>
      <c r="G1950" s="93"/>
      <c r="H1950" s="92"/>
      <c r="I1950" s="94"/>
      <c r="J1950" s="100"/>
      <c r="K1950" s="101"/>
      <c r="L1950" s="101"/>
      <c r="M1950" s="101"/>
      <c r="N1950" s="102"/>
      <c r="O1950" s="103"/>
      <c r="P1950" s="101"/>
      <c r="Q1950" s="104"/>
      <c r="R1950" s="103"/>
      <c r="S1950" s="105"/>
      <c r="T1950" s="106"/>
      <c r="U1950" s="107"/>
      <c r="V1950" s="107"/>
    </row>
    <row r="1951" spans="2:22" s="88" customFormat="1" ht="12.75" x14ac:dyDescent="0.2">
      <c r="B1951" s="89">
        <v>1949</v>
      </c>
      <c r="C1951" s="90"/>
      <c r="D1951" s="91"/>
      <c r="E1951" s="92"/>
      <c r="F1951" s="90"/>
      <c r="G1951" s="93"/>
      <c r="H1951" s="92"/>
      <c r="I1951" s="94"/>
      <c r="J1951" s="100"/>
      <c r="K1951" s="101"/>
      <c r="L1951" s="101"/>
      <c r="M1951" s="101"/>
      <c r="N1951" s="102"/>
      <c r="O1951" s="103"/>
      <c r="P1951" s="101"/>
      <c r="Q1951" s="104"/>
      <c r="R1951" s="103"/>
      <c r="S1951" s="105"/>
      <c r="T1951" s="106"/>
      <c r="U1951" s="107"/>
      <c r="V1951" s="107"/>
    </row>
    <row r="1952" spans="2:22" s="88" customFormat="1" ht="12.75" x14ac:dyDescent="0.2">
      <c r="B1952" s="89">
        <v>1950</v>
      </c>
      <c r="C1952" s="90"/>
      <c r="D1952" s="91"/>
      <c r="E1952" s="92"/>
      <c r="F1952" s="90"/>
      <c r="G1952" s="93"/>
      <c r="H1952" s="92"/>
      <c r="I1952" s="94"/>
      <c r="J1952" s="100"/>
      <c r="K1952" s="101"/>
      <c r="L1952" s="101"/>
      <c r="M1952" s="101"/>
      <c r="N1952" s="102"/>
      <c r="O1952" s="103"/>
      <c r="P1952" s="101"/>
      <c r="Q1952" s="104"/>
      <c r="R1952" s="103"/>
      <c r="S1952" s="105"/>
      <c r="T1952" s="106"/>
      <c r="U1952" s="107"/>
      <c r="V1952" s="107"/>
    </row>
    <row r="1953" spans="2:22" s="88" customFormat="1" ht="12.75" x14ac:dyDescent="0.2">
      <c r="B1953" s="89">
        <v>1951</v>
      </c>
      <c r="C1953" s="90"/>
      <c r="D1953" s="91"/>
      <c r="E1953" s="92"/>
      <c r="F1953" s="90"/>
      <c r="G1953" s="93"/>
      <c r="H1953" s="92"/>
      <c r="I1953" s="94"/>
      <c r="J1953" s="100"/>
      <c r="K1953" s="101"/>
      <c r="L1953" s="101"/>
      <c r="M1953" s="101"/>
      <c r="N1953" s="102"/>
      <c r="O1953" s="103"/>
      <c r="P1953" s="101"/>
      <c r="Q1953" s="104"/>
      <c r="R1953" s="103"/>
      <c r="S1953" s="105"/>
      <c r="T1953" s="106"/>
      <c r="U1953" s="107"/>
      <c r="V1953" s="107"/>
    </row>
    <row r="1954" spans="2:22" s="88" customFormat="1" ht="12.75" x14ac:dyDescent="0.2">
      <c r="B1954" s="89">
        <v>1952</v>
      </c>
      <c r="C1954" s="90"/>
      <c r="D1954" s="91"/>
      <c r="E1954" s="92"/>
      <c r="F1954" s="90"/>
      <c r="G1954" s="93"/>
      <c r="H1954" s="92"/>
      <c r="I1954" s="94"/>
      <c r="J1954" s="100"/>
      <c r="K1954" s="101"/>
      <c r="L1954" s="101"/>
      <c r="M1954" s="101"/>
      <c r="N1954" s="102"/>
      <c r="O1954" s="103"/>
      <c r="P1954" s="101"/>
      <c r="Q1954" s="104"/>
      <c r="R1954" s="103"/>
      <c r="S1954" s="105"/>
      <c r="T1954" s="106"/>
      <c r="U1954" s="107"/>
      <c r="V1954" s="107"/>
    </row>
    <row r="1955" spans="2:22" s="88" customFormat="1" ht="12.75" x14ac:dyDescent="0.2">
      <c r="B1955" s="89">
        <v>1953</v>
      </c>
      <c r="C1955" s="90"/>
      <c r="D1955" s="91"/>
      <c r="E1955" s="92"/>
      <c r="F1955" s="90"/>
      <c r="G1955" s="93"/>
      <c r="H1955" s="92"/>
      <c r="I1955" s="94"/>
      <c r="J1955" s="100"/>
      <c r="K1955" s="101"/>
      <c r="L1955" s="101"/>
      <c r="M1955" s="101"/>
      <c r="N1955" s="102"/>
      <c r="O1955" s="103"/>
      <c r="P1955" s="101"/>
      <c r="Q1955" s="104"/>
      <c r="R1955" s="103"/>
      <c r="S1955" s="105"/>
      <c r="T1955" s="106"/>
      <c r="U1955" s="107"/>
      <c r="V1955" s="107"/>
    </row>
    <row r="1956" spans="2:22" s="88" customFormat="1" ht="12.75" x14ac:dyDescent="0.2">
      <c r="B1956" s="89">
        <v>1954</v>
      </c>
      <c r="C1956" s="90"/>
      <c r="D1956" s="91"/>
      <c r="E1956" s="92"/>
      <c r="F1956" s="110"/>
      <c r="G1956" s="93"/>
      <c r="H1956" s="92"/>
      <c r="I1956" s="94"/>
      <c r="J1956" s="100"/>
      <c r="K1956" s="101"/>
      <c r="L1956" s="101"/>
      <c r="M1956" s="101"/>
      <c r="N1956" s="102"/>
      <c r="O1956" s="103"/>
      <c r="P1956" s="101"/>
      <c r="Q1956" s="104"/>
      <c r="R1956" s="103"/>
      <c r="S1956" s="105"/>
      <c r="T1956" s="106"/>
      <c r="U1956" s="107"/>
      <c r="V1956" s="107"/>
    </row>
    <row r="1957" spans="2:22" s="88" customFormat="1" ht="12.75" x14ac:dyDescent="0.2">
      <c r="B1957" s="89">
        <v>1955</v>
      </c>
      <c r="C1957" s="90"/>
      <c r="D1957" s="91"/>
      <c r="E1957" s="92"/>
      <c r="F1957" s="110"/>
      <c r="G1957" s="93"/>
      <c r="H1957" s="92"/>
      <c r="I1957" s="94"/>
      <c r="J1957" s="100"/>
      <c r="K1957" s="101"/>
      <c r="L1957" s="101"/>
      <c r="M1957" s="101"/>
      <c r="N1957" s="102"/>
      <c r="O1957" s="103"/>
      <c r="P1957" s="101"/>
      <c r="Q1957" s="104"/>
      <c r="R1957" s="103"/>
      <c r="S1957" s="105"/>
      <c r="T1957" s="106"/>
      <c r="U1957" s="107"/>
      <c r="V1957" s="107"/>
    </row>
    <row r="1958" spans="2:22" s="88" customFormat="1" ht="12.75" x14ac:dyDescent="0.2">
      <c r="B1958" s="89">
        <v>1956</v>
      </c>
      <c r="C1958" s="90"/>
      <c r="D1958" s="91"/>
      <c r="E1958" s="92"/>
      <c r="F1958" s="110"/>
      <c r="G1958" s="93"/>
      <c r="H1958" s="92"/>
      <c r="I1958" s="94"/>
      <c r="J1958" s="100"/>
      <c r="K1958" s="101"/>
      <c r="L1958" s="101"/>
      <c r="M1958" s="101"/>
      <c r="N1958" s="102"/>
      <c r="O1958" s="103"/>
      <c r="P1958" s="101"/>
      <c r="Q1958" s="104"/>
      <c r="R1958" s="103"/>
      <c r="S1958" s="105"/>
      <c r="T1958" s="106"/>
      <c r="U1958" s="107"/>
      <c r="V1958" s="107"/>
    </row>
    <row r="1959" spans="2:22" s="88" customFormat="1" ht="12.75" x14ac:dyDescent="0.2">
      <c r="B1959" s="89">
        <v>1957</v>
      </c>
      <c r="C1959" s="90"/>
      <c r="D1959" s="91"/>
      <c r="E1959" s="92"/>
      <c r="F1959" s="110"/>
      <c r="G1959" s="93"/>
      <c r="H1959" s="92"/>
      <c r="I1959" s="94"/>
      <c r="J1959" s="100"/>
      <c r="K1959" s="101"/>
      <c r="L1959" s="101"/>
      <c r="M1959" s="101"/>
      <c r="N1959" s="102"/>
      <c r="O1959" s="103"/>
      <c r="P1959" s="101"/>
      <c r="Q1959" s="104"/>
      <c r="R1959" s="103"/>
      <c r="S1959" s="105"/>
      <c r="T1959" s="106"/>
      <c r="U1959" s="107"/>
      <c r="V1959" s="107"/>
    </row>
    <row r="1960" spans="2:22" s="88" customFormat="1" ht="12.75" x14ac:dyDescent="0.2">
      <c r="B1960" s="89">
        <v>1958</v>
      </c>
      <c r="C1960" s="90"/>
      <c r="D1960" s="91"/>
      <c r="E1960" s="92"/>
      <c r="F1960" s="110"/>
      <c r="G1960" s="93"/>
      <c r="H1960" s="92"/>
      <c r="I1960" s="94"/>
      <c r="J1960" s="100"/>
      <c r="K1960" s="101"/>
      <c r="L1960" s="101"/>
      <c r="M1960" s="101"/>
      <c r="N1960" s="102"/>
      <c r="O1960" s="103"/>
      <c r="P1960" s="101"/>
      <c r="Q1960" s="104"/>
      <c r="R1960" s="103"/>
      <c r="S1960" s="105"/>
      <c r="T1960" s="106"/>
      <c r="U1960" s="107"/>
      <c r="V1960" s="107"/>
    </row>
    <row r="1961" spans="2:22" s="88" customFormat="1" ht="12.75" x14ac:dyDescent="0.2">
      <c r="B1961" s="89">
        <v>1959</v>
      </c>
      <c r="C1961" s="90"/>
      <c r="D1961" s="91"/>
      <c r="E1961" s="92"/>
      <c r="F1961" s="110"/>
      <c r="G1961" s="93"/>
      <c r="H1961" s="92"/>
      <c r="I1961" s="94"/>
      <c r="J1961" s="100"/>
      <c r="K1961" s="101"/>
      <c r="L1961" s="101"/>
      <c r="M1961" s="101"/>
      <c r="N1961" s="102"/>
      <c r="O1961" s="103"/>
      <c r="P1961" s="101"/>
      <c r="Q1961" s="104"/>
      <c r="R1961" s="103"/>
      <c r="S1961" s="105"/>
      <c r="T1961" s="106"/>
      <c r="U1961" s="107"/>
      <c r="V1961" s="107"/>
    </row>
    <row r="1962" spans="2:22" s="88" customFormat="1" ht="12.75" x14ac:dyDescent="0.2">
      <c r="B1962" s="89">
        <v>1960</v>
      </c>
      <c r="C1962" s="90"/>
      <c r="D1962" s="91"/>
      <c r="E1962" s="92"/>
      <c r="F1962" s="110"/>
      <c r="G1962" s="93"/>
      <c r="H1962" s="92"/>
      <c r="I1962" s="94"/>
      <c r="J1962" s="100"/>
      <c r="K1962" s="101"/>
      <c r="L1962" s="101"/>
      <c r="M1962" s="101"/>
      <c r="N1962" s="102"/>
      <c r="O1962" s="103"/>
      <c r="P1962" s="101"/>
      <c r="Q1962" s="104"/>
      <c r="R1962" s="103"/>
      <c r="S1962" s="105"/>
      <c r="T1962" s="106"/>
      <c r="U1962" s="107"/>
      <c r="V1962" s="107"/>
    </row>
    <row r="1963" spans="2:22" s="88" customFormat="1" ht="12.75" x14ac:dyDescent="0.2">
      <c r="B1963" s="89">
        <v>1961</v>
      </c>
      <c r="C1963" s="90"/>
      <c r="D1963" s="91"/>
      <c r="E1963" s="92"/>
      <c r="F1963" s="110"/>
      <c r="G1963" s="93"/>
      <c r="H1963" s="92"/>
      <c r="I1963" s="94"/>
      <c r="J1963" s="100"/>
      <c r="K1963" s="101"/>
      <c r="L1963" s="101"/>
      <c r="M1963" s="101"/>
      <c r="N1963" s="102"/>
      <c r="O1963" s="103"/>
      <c r="P1963" s="101"/>
      <c r="Q1963" s="104"/>
      <c r="R1963" s="103"/>
      <c r="S1963" s="105"/>
      <c r="T1963" s="106"/>
      <c r="U1963" s="107"/>
      <c r="V1963" s="107"/>
    </row>
    <row r="1964" spans="2:22" s="88" customFormat="1" ht="12.75" x14ac:dyDescent="0.2">
      <c r="B1964" s="89">
        <v>1962</v>
      </c>
      <c r="C1964" s="90"/>
      <c r="D1964" s="91"/>
      <c r="E1964" s="92"/>
      <c r="F1964" s="110"/>
      <c r="G1964" s="93"/>
      <c r="H1964" s="92"/>
      <c r="I1964" s="94"/>
      <c r="J1964" s="100"/>
      <c r="K1964" s="101"/>
      <c r="L1964" s="101"/>
      <c r="M1964" s="101"/>
      <c r="N1964" s="102"/>
      <c r="O1964" s="103"/>
      <c r="P1964" s="101"/>
      <c r="Q1964" s="104"/>
      <c r="R1964" s="103"/>
      <c r="S1964" s="105"/>
      <c r="T1964" s="106"/>
      <c r="U1964" s="107"/>
      <c r="V1964" s="107"/>
    </row>
    <row r="1965" spans="2:22" s="88" customFormat="1" ht="12.75" x14ac:dyDescent="0.2">
      <c r="B1965" s="89">
        <v>1963</v>
      </c>
      <c r="C1965" s="90"/>
      <c r="D1965" s="91"/>
      <c r="E1965" s="92"/>
      <c r="F1965" s="110"/>
      <c r="G1965" s="93"/>
      <c r="H1965" s="92"/>
      <c r="I1965" s="94"/>
      <c r="J1965" s="100"/>
      <c r="K1965" s="101"/>
      <c r="L1965" s="101"/>
      <c r="M1965" s="101"/>
      <c r="N1965" s="102"/>
      <c r="O1965" s="103"/>
      <c r="P1965" s="101"/>
      <c r="Q1965" s="104"/>
      <c r="R1965" s="103"/>
      <c r="S1965" s="105"/>
      <c r="T1965" s="106"/>
      <c r="U1965" s="107"/>
      <c r="V1965" s="107"/>
    </row>
    <row r="1966" spans="2:22" s="88" customFormat="1" ht="12.75" x14ac:dyDescent="0.2">
      <c r="B1966" s="89">
        <v>1964</v>
      </c>
      <c r="C1966" s="90"/>
      <c r="D1966" s="91"/>
      <c r="E1966" s="92"/>
      <c r="F1966" s="110"/>
      <c r="G1966" s="93"/>
      <c r="H1966" s="92"/>
      <c r="I1966" s="94"/>
      <c r="J1966" s="100"/>
      <c r="K1966" s="101"/>
      <c r="L1966" s="101"/>
      <c r="M1966" s="101"/>
      <c r="N1966" s="102"/>
      <c r="O1966" s="103"/>
      <c r="P1966" s="101"/>
      <c r="Q1966" s="104"/>
      <c r="R1966" s="103"/>
      <c r="S1966" s="105"/>
      <c r="T1966" s="106"/>
      <c r="U1966" s="107"/>
      <c r="V1966" s="107"/>
    </row>
    <row r="1967" spans="2:22" s="88" customFormat="1" ht="12.75" x14ac:dyDescent="0.2">
      <c r="B1967" s="89">
        <v>1965</v>
      </c>
      <c r="C1967" s="90"/>
      <c r="D1967" s="91"/>
      <c r="E1967" s="92"/>
      <c r="F1967" s="110"/>
      <c r="G1967" s="93"/>
      <c r="H1967" s="92"/>
      <c r="I1967" s="94"/>
      <c r="J1967" s="100"/>
      <c r="K1967" s="101"/>
      <c r="L1967" s="101"/>
      <c r="M1967" s="101"/>
      <c r="N1967" s="102"/>
      <c r="O1967" s="103"/>
      <c r="P1967" s="101"/>
      <c r="Q1967" s="104"/>
      <c r="R1967" s="103"/>
      <c r="S1967" s="105"/>
      <c r="T1967" s="106"/>
      <c r="U1967" s="107"/>
      <c r="V1967" s="107"/>
    </row>
    <row r="1968" spans="2:22" s="88" customFormat="1" ht="12.75" x14ac:dyDescent="0.2">
      <c r="B1968" s="89">
        <v>1966</v>
      </c>
      <c r="C1968" s="90"/>
      <c r="D1968" s="91"/>
      <c r="E1968" s="92"/>
      <c r="F1968" s="110"/>
      <c r="G1968" s="93"/>
      <c r="H1968" s="92"/>
      <c r="I1968" s="94"/>
      <c r="J1968" s="100"/>
      <c r="K1968" s="101"/>
      <c r="L1968" s="101"/>
      <c r="M1968" s="101"/>
      <c r="N1968" s="102"/>
      <c r="O1968" s="103"/>
      <c r="P1968" s="101"/>
      <c r="Q1968" s="104"/>
      <c r="R1968" s="103"/>
      <c r="S1968" s="105"/>
      <c r="T1968" s="106"/>
      <c r="U1968" s="107"/>
      <c r="V1968" s="107"/>
    </row>
    <row r="1969" spans="2:22" s="88" customFormat="1" ht="12.75" x14ac:dyDescent="0.2">
      <c r="B1969" s="89">
        <v>1967</v>
      </c>
      <c r="C1969" s="90"/>
      <c r="D1969" s="91"/>
      <c r="E1969" s="92"/>
      <c r="F1969" s="110"/>
      <c r="G1969" s="93"/>
      <c r="H1969" s="92"/>
      <c r="I1969" s="94"/>
      <c r="J1969" s="100"/>
      <c r="K1969" s="101"/>
      <c r="L1969" s="101"/>
      <c r="M1969" s="101"/>
      <c r="N1969" s="102"/>
      <c r="O1969" s="103"/>
      <c r="P1969" s="101"/>
      <c r="Q1969" s="104"/>
      <c r="R1969" s="103"/>
      <c r="S1969" s="105"/>
      <c r="T1969" s="106"/>
      <c r="U1969" s="107"/>
      <c r="V1969" s="107"/>
    </row>
    <row r="1970" spans="2:22" s="88" customFormat="1" ht="12.75" x14ac:dyDescent="0.2">
      <c r="B1970" s="89">
        <v>1968</v>
      </c>
      <c r="C1970" s="90"/>
      <c r="D1970" s="91"/>
      <c r="E1970" s="92"/>
      <c r="F1970" s="110"/>
      <c r="G1970" s="93"/>
      <c r="H1970" s="92"/>
      <c r="I1970" s="94"/>
      <c r="J1970" s="100"/>
      <c r="K1970" s="101"/>
      <c r="L1970" s="101"/>
      <c r="M1970" s="101"/>
      <c r="N1970" s="102"/>
      <c r="O1970" s="103"/>
      <c r="P1970" s="101"/>
      <c r="Q1970" s="104"/>
      <c r="R1970" s="103"/>
      <c r="S1970" s="105"/>
      <c r="T1970" s="106"/>
      <c r="U1970" s="107"/>
      <c r="V1970" s="107"/>
    </row>
    <row r="1971" spans="2:22" s="88" customFormat="1" ht="12.75" x14ac:dyDescent="0.2">
      <c r="B1971" s="89">
        <v>1969</v>
      </c>
      <c r="C1971" s="90"/>
      <c r="D1971" s="91"/>
      <c r="E1971" s="92"/>
      <c r="F1971" s="110"/>
      <c r="G1971" s="93"/>
      <c r="H1971" s="92"/>
      <c r="I1971" s="94"/>
      <c r="J1971" s="100"/>
      <c r="K1971" s="101"/>
      <c r="L1971" s="101"/>
      <c r="M1971" s="101"/>
      <c r="N1971" s="102"/>
      <c r="O1971" s="103"/>
      <c r="P1971" s="101"/>
      <c r="Q1971" s="104"/>
      <c r="R1971" s="103"/>
      <c r="S1971" s="105"/>
      <c r="T1971" s="106"/>
      <c r="U1971" s="107"/>
      <c r="V1971" s="107"/>
    </row>
    <row r="1972" spans="2:22" s="88" customFormat="1" ht="12.75" x14ac:dyDescent="0.2">
      <c r="B1972" s="89">
        <v>1970</v>
      </c>
      <c r="C1972" s="90"/>
      <c r="D1972" s="91"/>
      <c r="E1972" s="92"/>
      <c r="F1972" s="110"/>
      <c r="G1972" s="93"/>
      <c r="H1972" s="92"/>
      <c r="I1972" s="94"/>
      <c r="J1972" s="100"/>
      <c r="K1972" s="101"/>
      <c r="L1972" s="101"/>
      <c r="M1972" s="101"/>
      <c r="N1972" s="102"/>
      <c r="O1972" s="103"/>
      <c r="P1972" s="101"/>
      <c r="Q1972" s="104"/>
      <c r="R1972" s="103"/>
      <c r="S1972" s="105"/>
      <c r="T1972" s="106"/>
      <c r="U1972" s="107"/>
      <c r="V1972" s="107"/>
    </row>
    <row r="1973" spans="2:22" s="88" customFormat="1" ht="12.75" x14ac:dyDescent="0.2">
      <c r="B1973" s="89">
        <v>1971</v>
      </c>
      <c r="C1973" s="90"/>
      <c r="D1973" s="91"/>
      <c r="E1973" s="92"/>
      <c r="F1973" s="110"/>
      <c r="G1973" s="93"/>
      <c r="H1973" s="92"/>
      <c r="I1973" s="94"/>
      <c r="J1973" s="100"/>
      <c r="K1973" s="101"/>
      <c r="L1973" s="101"/>
      <c r="M1973" s="101"/>
      <c r="N1973" s="102"/>
      <c r="O1973" s="103"/>
      <c r="P1973" s="101"/>
      <c r="Q1973" s="104"/>
      <c r="R1973" s="103"/>
      <c r="S1973" s="105"/>
      <c r="T1973" s="106"/>
      <c r="U1973" s="107"/>
      <c r="V1973" s="107"/>
    </row>
    <row r="1974" spans="2:22" s="88" customFormat="1" ht="12.75" x14ac:dyDescent="0.2">
      <c r="B1974" s="89">
        <v>1972</v>
      </c>
      <c r="C1974" s="90"/>
      <c r="D1974" s="91"/>
      <c r="E1974" s="92"/>
      <c r="F1974" s="110"/>
      <c r="G1974" s="93"/>
      <c r="H1974" s="92"/>
      <c r="I1974" s="94"/>
      <c r="J1974" s="100"/>
      <c r="K1974" s="101"/>
      <c r="L1974" s="101"/>
      <c r="M1974" s="101"/>
      <c r="N1974" s="102"/>
      <c r="O1974" s="103"/>
      <c r="P1974" s="101"/>
      <c r="Q1974" s="104"/>
      <c r="R1974" s="103"/>
      <c r="S1974" s="105"/>
      <c r="T1974" s="106"/>
      <c r="U1974" s="107"/>
      <c r="V1974" s="107"/>
    </row>
    <row r="1975" spans="2:22" s="88" customFormat="1" ht="12.75" x14ac:dyDescent="0.2">
      <c r="B1975" s="89">
        <v>1973</v>
      </c>
      <c r="C1975" s="90"/>
      <c r="D1975" s="91"/>
      <c r="E1975" s="92"/>
      <c r="F1975" s="110"/>
      <c r="G1975" s="93"/>
      <c r="H1975" s="92"/>
      <c r="I1975" s="94"/>
      <c r="J1975" s="100"/>
      <c r="K1975" s="101"/>
      <c r="L1975" s="101"/>
      <c r="M1975" s="101"/>
      <c r="N1975" s="102"/>
      <c r="O1975" s="103"/>
      <c r="P1975" s="101"/>
      <c r="Q1975" s="104"/>
      <c r="R1975" s="103"/>
      <c r="S1975" s="105"/>
      <c r="T1975" s="106"/>
      <c r="U1975" s="107"/>
      <c r="V1975" s="107"/>
    </row>
    <row r="1976" spans="2:22" s="88" customFormat="1" ht="12.75" x14ac:dyDescent="0.2">
      <c r="B1976" s="89">
        <v>1974</v>
      </c>
      <c r="C1976" s="90"/>
      <c r="D1976" s="91"/>
      <c r="E1976" s="92"/>
      <c r="F1976" s="110"/>
      <c r="G1976" s="93"/>
      <c r="H1976" s="92"/>
      <c r="I1976" s="94"/>
      <c r="J1976" s="100"/>
      <c r="K1976" s="101"/>
      <c r="L1976" s="101"/>
      <c r="M1976" s="101"/>
      <c r="N1976" s="102"/>
      <c r="O1976" s="103"/>
      <c r="P1976" s="101"/>
      <c r="Q1976" s="104"/>
      <c r="R1976" s="103"/>
      <c r="S1976" s="105"/>
      <c r="T1976" s="106"/>
      <c r="U1976" s="107"/>
      <c r="V1976" s="107"/>
    </row>
    <row r="1977" spans="2:22" s="88" customFormat="1" ht="12.75" x14ac:dyDescent="0.2">
      <c r="B1977" s="89">
        <v>1975</v>
      </c>
      <c r="C1977" s="90"/>
      <c r="D1977" s="91"/>
      <c r="E1977" s="92"/>
      <c r="F1977" s="110"/>
      <c r="G1977" s="93"/>
      <c r="H1977" s="92"/>
      <c r="I1977" s="94"/>
      <c r="J1977" s="100"/>
      <c r="K1977" s="101"/>
      <c r="L1977" s="101"/>
      <c r="M1977" s="101"/>
      <c r="N1977" s="102"/>
      <c r="O1977" s="103"/>
      <c r="P1977" s="101"/>
      <c r="Q1977" s="104"/>
      <c r="R1977" s="103"/>
      <c r="S1977" s="105"/>
      <c r="T1977" s="106"/>
      <c r="U1977" s="107"/>
      <c r="V1977" s="107"/>
    </row>
    <row r="1978" spans="2:22" s="88" customFormat="1" ht="12.75" x14ac:dyDescent="0.2">
      <c r="B1978" s="89">
        <v>1976</v>
      </c>
      <c r="C1978" s="90"/>
      <c r="D1978" s="91"/>
      <c r="E1978" s="92"/>
      <c r="F1978" s="110"/>
      <c r="G1978" s="93"/>
      <c r="H1978" s="92"/>
      <c r="I1978" s="94"/>
      <c r="J1978" s="100"/>
      <c r="K1978" s="101"/>
      <c r="L1978" s="101"/>
      <c r="M1978" s="101"/>
      <c r="N1978" s="102"/>
      <c r="O1978" s="103"/>
      <c r="P1978" s="101"/>
      <c r="Q1978" s="104"/>
      <c r="R1978" s="103"/>
      <c r="S1978" s="105"/>
      <c r="T1978" s="106"/>
      <c r="U1978" s="107"/>
      <c r="V1978" s="107"/>
    </row>
    <row r="1979" spans="2:22" s="88" customFormat="1" ht="12.75" x14ac:dyDescent="0.2">
      <c r="B1979" s="89">
        <v>1977</v>
      </c>
      <c r="C1979" s="90"/>
      <c r="D1979" s="91"/>
      <c r="E1979" s="92"/>
      <c r="F1979" s="110"/>
      <c r="G1979" s="93"/>
      <c r="H1979" s="92"/>
      <c r="I1979" s="94"/>
      <c r="J1979" s="100"/>
      <c r="K1979" s="101"/>
      <c r="L1979" s="101"/>
      <c r="M1979" s="101"/>
      <c r="N1979" s="102"/>
      <c r="O1979" s="103"/>
      <c r="P1979" s="101"/>
      <c r="Q1979" s="104"/>
      <c r="R1979" s="103"/>
      <c r="S1979" s="105"/>
      <c r="T1979" s="106"/>
      <c r="U1979" s="107"/>
      <c r="V1979" s="107"/>
    </row>
    <row r="1980" spans="2:22" s="88" customFormat="1" ht="12.75" x14ac:dyDescent="0.2">
      <c r="B1980" s="89">
        <v>1978</v>
      </c>
      <c r="C1980" s="90"/>
      <c r="D1980" s="91"/>
      <c r="E1980" s="92"/>
      <c r="F1980" s="110"/>
      <c r="G1980" s="93"/>
      <c r="H1980" s="92"/>
      <c r="I1980" s="94"/>
      <c r="J1980" s="100"/>
      <c r="K1980" s="101"/>
      <c r="L1980" s="101"/>
      <c r="M1980" s="101"/>
      <c r="N1980" s="102"/>
      <c r="O1980" s="103"/>
      <c r="P1980" s="101"/>
      <c r="Q1980" s="104"/>
      <c r="R1980" s="103"/>
      <c r="S1980" s="105"/>
      <c r="T1980" s="106"/>
      <c r="U1980" s="107"/>
      <c r="V1980" s="107"/>
    </row>
    <row r="1981" spans="2:22" s="88" customFormat="1" ht="12.75" x14ac:dyDescent="0.2">
      <c r="B1981" s="89">
        <v>1979</v>
      </c>
      <c r="C1981" s="90"/>
      <c r="D1981" s="91"/>
      <c r="E1981" s="92"/>
      <c r="F1981" s="110"/>
      <c r="G1981" s="93"/>
      <c r="H1981" s="92"/>
      <c r="I1981" s="94"/>
      <c r="J1981" s="100"/>
      <c r="K1981" s="101"/>
      <c r="L1981" s="101"/>
      <c r="M1981" s="101"/>
      <c r="N1981" s="102"/>
      <c r="O1981" s="103"/>
      <c r="P1981" s="101"/>
      <c r="Q1981" s="104"/>
      <c r="R1981" s="103"/>
      <c r="S1981" s="105"/>
      <c r="T1981" s="106"/>
      <c r="U1981" s="107"/>
      <c r="V1981" s="107"/>
    </row>
    <row r="1982" spans="2:22" s="88" customFormat="1" ht="12.75" x14ac:dyDescent="0.2">
      <c r="B1982" s="89">
        <v>1980</v>
      </c>
      <c r="C1982" s="90"/>
      <c r="D1982" s="91"/>
      <c r="E1982" s="92"/>
      <c r="F1982" s="110"/>
      <c r="G1982" s="93"/>
      <c r="H1982" s="92"/>
      <c r="I1982" s="94"/>
      <c r="J1982" s="100"/>
      <c r="K1982" s="101"/>
      <c r="L1982" s="101"/>
      <c r="M1982" s="101"/>
      <c r="N1982" s="102"/>
      <c r="O1982" s="103"/>
      <c r="P1982" s="101"/>
      <c r="Q1982" s="104"/>
      <c r="R1982" s="103"/>
      <c r="S1982" s="105"/>
      <c r="T1982" s="106"/>
      <c r="U1982" s="107"/>
      <c r="V1982" s="107"/>
    </row>
    <row r="1983" spans="2:22" s="88" customFormat="1" ht="12.75" x14ac:dyDescent="0.2">
      <c r="B1983" s="89">
        <v>1981</v>
      </c>
      <c r="C1983" s="90"/>
      <c r="D1983" s="91"/>
      <c r="E1983" s="92"/>
      <c r="F1983" s="110"/>
      <c r="G1983" s="93"/>
      <c r="H1983" s="92"/>
      <c r="I1983" s="94"/>
      <c r="J1983" s="100"/>
      <c r="K1983" s="101"/>
      <c r="L1983" s="101"/>
      <c r="M1983" s="101"/>
      <c r="N1983" s="102"/>
      <c r="O1983" s="103"/>
      <c r="P1983" s="101"/>
      <c r="Q1983" s="104"/>
      <c r="R1983" s="103"/>
      <c r="S1983" s="105"/>
      <c r="T1983" s="106"/>
      <c r="U1983" s="107"/>
      <c r="V1983" s="107"/>
    </row>
    <row r="1984" spans="2:22" s="88" customFormat="1" ht="12.75" x14ac:dyDescent="0.2">
      <c r="B1984" s="89">
        <v>1982</v>
      </c>
      <c r="C1984" s="90"/>
      <c r="D1984" s="91"/>
      <c r="E1984" s="92"/>
      <c r="F1984" s="110"/>
      <c r="G1984" s="93"/>
      <c r="H1984" s="92"/>
      <c r="I1984" s="94"/>
      <c r="J1984" s="100"/>
      <c r="K1984" s="101"/>
      <c r="L1984" s="101"/>
      <c r="M1984" s="101"/>
      <c r="N1984" s="102"/>
      <c r="O1984" s="103"/>
      <c r="P1984" s="101"/>
      <c r="Q1984" s="104"/>
      <c r="R1984" s="103"/>
      <c r="S1984" s="105"/>
      <c r="T1984" s="106"/>
      <c r="U1984" s="107"/>
      <c r="V1984" s="107"/>
    </row>
    <row r="1985" spans="2:22" s="88" customFormat="1" ht="12.75" x14ac:dyDescent="0.2">
      <c r="B1985" s="89">
        <v>1983</v>
      </c>
      <c r="C1985" s="90"/>
      <c r="D1985" s="91"/>
      <c r="E1985" s="92"/>
      <c r="F1985" s="110"/>
      <c r="G1985" s="93"/>
      <c r="H1985" s="92"/>
      <c r="I1985" s="94"/>
      <c r="J1985" s="100"/>
      <c r="K1985" s="101"/>
      <c r="L1985" s="101"/>
      <c r="M1985" s="101"/>
      <c r="N1985" s="102"/>
      <c r="O1985" s="103"/>
      <c r="P1985" s="101"/>
      <c r="Q1985" s="104"/>
      <c r="R1985" s="103"/>
      <c r="S1985" s="105"/>
      <c r="T1985" s="106"/>
      <c r="U1985" s="107"/>
      <c r="V1985" s="107"/>
    </row>
    <row r="1986" spans="2:22" s="88" customFormat="1" ht="12.75" x14ac:dyDescent="0.2">
      <c r="B1986" s="89">
        <v>1984</v>
      </c>
      <c r="C1986" s="90"/>
      <c r="D1986" s="91"/>
      <c r="E1986" s="92"/>
      <c r="F1986" s="110"/>
      <c r="G1986" s="93"/>
      <c r="H1986" s="92"/>
      <c r="I1986" s="94"/>
      <c r="J1986" s="100"/>
      <c r="K1986" s="101"/>
      <c r="L1986" s="101"/>
      <c r="M1986" s="101"/>
      <c r="N1986" s="102"/>
      <c r="O1986" s="103"/>
      <c r="P1986" s="101"/>
      <c r="Q1986" s="104"/>
      <c r="R1986" s="103"/>
      <c r="S1986" s="105"/>
      <c r="T1986" s="106"/>
      <c r="U1986" s="107"/>
      <c r="V1986" s="107"/>
    </row>
    <row r="1987" spans="2:22" s="88" customFormat="1" ht="12.75" x14ac:dyDescent="0.2">
      <c r="B1987" s="89">
        <v>1985</v>
      </c>
      <c r="C1987" s="90"/>
      <c r="D1987" s="91"/>
      <c r="E1987" s="92"/>
      <c r="F1987" s="110"/>
      <c r="G1987" s="93"/>
      <c r="H1987" s="92"/>
      <c r="I1987" s="94"/>
      <c r="J1987" s="100"/>
      <c r="K1987" s="101"/>
      <c r="L1987" s="101"/>
      <c r="M1987" s="101"/>
      <c r="N1987" s="102"/>
      <c r="O1987" s="103"/>
      <c r="P1987" s="101"/>
      <c r="Q1987" s="104"/>
      <c r="R1987" s="103"/>
      <c r="S1987" s="105"/>
      <c r="T1987" s="106"/>
      <c r="U1987" s="107"/>
      <c r="V1987" s="107"/>
    </row>
    <row r="1988" spans="2:22" s="88" customFormat="1" ht="12.75" x14ac:dyDescent="0.2">
      <c r="B1988" s="89">
        <v>1986</v>
      </c>
      <c r="C1988" s="90"/>
      <c r="D1988" s="91"/>
      <c r="E1988" s="92"/>
      <c r="F1988" s="110"/>
      <c r="G1988" s="93"/>
      <c r="H1988" s="92"/>
      <c r="I1988" s="94"/>
      <c r="J1988" s="100"/>
      <c r="K1988" s="101"/>
      <c r="L1988" s="101"/>
      <c r="M1988" s="101"/>
      <c r="N1988" s="102"/>
      <c r="O1988" s="103"/>
      <c r="P1988" s="101"/>
      <c r="Q1988" s="104"/>
      <c r="R1988" s="103"/>
      <c r="S1988" s="105"/>
      <c r="T1988" s="106"/>
      <c r="U1988" s="107"/>
      <c r="V1988" s="107"/>
    </row>
    <row r="1989" spans="2:22" s="88" customFormat="1" ht="12.75" x14ac:dyDescent="0.2">
      <c r="B1989" s="89">
        <v>1987</v>
      </c>
      <c r="C1989" s="90"/>
      <c r="D1989" s="91"/>
      <c r="E1989" s="92"/>
      <c r="F1989" s="110"/>
      <c r="G1989" s="93"/>
      <c r="H1989" s="92"/>
      <c r="I1989" s="94"/>
      <c r="J1989" s="100"/>
      <c r="K1989" s="101"/>
      <c r="L1989" s="101"/>
      <c r="M1989" s="101"/>
      <c r="N1989" s="102"/>
      <c r="O1989" s="103"/>
      <c r="P1989" s="101"/>
      <c r="Q1989" s="104"/>
      <c r="R1989" s="103"/>
      <c r="S1989" s="105"/>
      <c r="T1989" s="106"/>
      <c r="U1989" s="107"/>
      <c r="V1989" s="107"/>
    </row>
    <row r="1990" spans="2:22" s="88" customFormat="1" ht="12.75" x14ac:dyDescent="0.2">
      <c r="B1990" s="89">
        <v>1988</v>
      </c>
      <c r="C1990" s="90"/>
      <c r="D1990" s="91"/>
      <c r="E1990" s="92"/>
      <c r="F1990" s="110"/>
      <c r="G1990" s="93"/>
      <c r="H1990" s="92"/>
      <c r="I1990" s="94"/>
      <c r="J1990" s="100"/>
      <c r="K1990" s="101"/>
      <c r="L1990" s="101"/>
      <c r="M1990" s="101"/>
      <c r="N1990" s="102"/>
      <c r="O1990" s="103"/>
      <c r="P1990" s="101"/>
      <c r="Q1990" s="104"/>
      <c r="R1990" s="103"/>
      <c r="S1990" s="105"/>
      <c r="T1990" s="106"/>
      <c r="U1990" s="107"/>
      <c r="V1990" s="107"/>
    </row>
    <row r="1991" spans="2:22" s="88" customFormat="1" ht="12.75" x14ac:dyDescent="0.2">
      <c r="B1991" s="89">
        <v>1989</v>
      </c>
      <c r="C1991" s="90"/>
      <c r="D1991" s="91"/>
      <c r="E1991" s="92"/>
      <c r="F1991" s="110"/>
      <c r="G1991" s="93"/>
      <c r="H1991" s="92"/>
      <c r="I1991" s="94"/>
      <c r="J1991" s="100"/>
      <c r="K1991" s="101"/>
      <c r="L1991" s="101"/>
      <c r="M1991" s="101"/>
      <c r="N1991" s="102"/>
      <c r="O1991" s="103"/>
      <c r="P1991" s="101"/>
      <c r="Q1991" s="104"/>
      <c r="R1991" s="103"/>
      <c r="S1991" s="105"/>
      <c r="T1991" s="106"/>
      <c r="U1991" s="107"/>
      <c r="V1991" s="107"/>
    </row>
    <row r="1992" spans="2:22" s="88" customFormat="1" ht="12.75" x14ac:dyDescent="0.2">
      <c r="B1992" s="89">
        <v>1990</v>
      </c>
      <c r="C1992" s="90"/>
      <c r="D1992" s="91"/>
      <c r="E1992" s="92"/>
      <c r="F1992" s="110"/>
      <c r="G1992" s="93"/>
      <c r="H1992" s="92"/>
      <c r="I1992" s="94"/>
      <c r="J1992" s="100"/>
      <c r="K1992" s="101"/>
      <c r="L1992" s="101"/>
      <c r="M1992" s="101"/>
      <c r="N1992" s="102"/>
      <c r="O1992" s="103"/>
      <c r="P1992" s="101"/>
      <c r="Q1992" s="104"/>
      <c r="R1992" s="103"/>
      <c r="S1992" s="105"/>
      <c r="T1992" s="106"/>
      <c r="U1992" s="107"/>
      <c r="V1992" s="107"/>
    </row>
    <row r="1993" spans="2:22" s="88" customFormat="1" ht="12.75" x14ac:dyDescent="0.2">
      <c r="B1993" s="89">
        <v>1991</v>
      </c>
      <c r="C1993" s="90"/>
      <c r="D1993" s="91"/>
      <c r="E1993" s="92"/>
      <c r="F1993" s="110"/>
      <c r="G1993" s="93"/>
      <c r="H1993" s="92"/>
      <c r="I1993" s="94"/>
      <c r="J1993" s="100"/>
      <c r="K1993" s="101"/>
      <c r="L1993" s="101"/>
      <c r="M1993" s="101"/>
      <c r="N1993" s="102"/>
      <c r="O1993" s="103"/>
      <c r="P1993" s="101"/>
      <c r="Q1993" s="104"/>
      <c r="R1993" s="103"/>
      <c r="S1993" s="105"/>
      <c r="T1993" s="106"/>
      <c r="U1993" s="107"/>
      <c r="V1993" s="107"/>
    </row>
    <row r="1994" spans="2:22" s="88" customFormat="1" ht="12.75" x14ac:dyDescent="0.2">
      <c r="B1994" s="89">
        <v>1992</v>
      </c>
      <c r="C1994" s="90"/>
      <c r="D1994" s="91"/>
      <c r="E1994" s="92"/>
      <c r="F1994" s="110"/>
      <c r="G1994" s="93"/>
      <c r="H1994" s="92"/>
      <c r="I1994" s="94"/>
      <c r="J1994" s="100"/>
      <c r="K1994" s="101"/>
      <c r="L1994" s="101"/>
      <c r="M1994" s="101"/>
      <c r="N1994" s="102"/>
      <c r="O1994" s="103"/>
      <c r="P1994" s="101"/>
      <c r="Q1994" s="104"/>
      <c r="R1994" s="103"/>
      <c r="S1994" s="105"/>
      <c r="T1994" s="106"/>
      <c r="U1994" s="107"/>
      <c r="V1994" s="107"/>
    </row>
    <row r="1995" spans="2:22" s="88" customFormat="1" ht="12.75" x14ac:dyDescent="0.2">
      <c r="B1995" s="89">
        <v>1993</v>
      </c>
      <c r="C1995" s="90"/>
      <c r="D1995" s="91"/>
      <c r="E1995" s="92"/>
      <c r="F1995" s="110"/>
      <c r="G1995" s="93"/>
      <c r="H1995" s="92"/>
      <c r="I1995" s="94"/>
      <c r="J1995" s="100"/>
      <c r="K1995" s="101"/>
      <c r="L1995" s="101"/>
      <c r="M1995" s="101"/>
      <c r="N1995" s="102"/>
      <c r="O1995" s="103"/>
      <c r="P1995" s="101"/>
      <c r="Q1995" s="104"/>
      <c r="R1995" s="103"/>
      <c r="S1995" s="105"/>
      <c r="T1995" s="106"/>
      <c r="U1995" s="107"/>
      <c r="V1995" s="107"/>
    </row>
    <row r="1996" spans="2:22" s="88" customFormat="1" ht="12.75" x14ac:dyDescent="0.2">
      <c r="B1996" s="89">
        <v>1994</v>
      </c>
      <c r="C1996" s="90"/>
      <c r="D1996" s="91"/>
      <c r="E1996" s="92"/>
      <c r="F1996" s="110"/>
      <c r="G1996" s="93"/>
      <c r="H1996" s="92"/>
      <c r="I1996" s="94"/>
      <c r="J1996" s="100"/>
      <c r="K1996" s="101"/>
      <c r="L1996" s="101"/>
      <c r="M1996" s="101"/>
      <c r="N1996" s="102"/>
      <c r="O1996" s="103"/>
      <c r="P1996" s="101"/>
      <c r="Q1996" s="104"/>
      <c r="R1996" s="103"/>
      <c r="S1996" s="105"/>
      <c r="T1996" s="106"/>
      <c r="U1996" s="107"/>
      <c r="V1996" s="107"/>
    </row>
    <row r="1997" spans="2:22" s="88" customFormat="1" ht="12.75" x14ac:dyDescent="0.2">
      <c r="B1997" s="89">
        <v>1995</v>
      </c>
      <c r="C1997" s="90"/>
      <c r="D1997" s="91"/>
      <c r="E1997" s="92"/>
      <c r="F1997" s="110"/>
      <c r="G1997" s="93"/>
      <c r="H1997" s="92"/>
      <c r="I1997" s="94"/>
      <c r="J1997" s="100"/>
      <c r="K1997" s="101"/>
      <c r="L1997" s="101"/>
      <c r="M1997" s="101"/>
      <c r="N1997" s="102"/>
      <c r="O1997" s="103"/>
      <c r="P1997" s="101"/>
      <c r="Q1997" s="104"/>
      <c r="R1997" s="103"/>
      <c r="S1997" s="105"/>
      <c r="T1997" s="106"/>
      <c r="U1997" s="107"/>
      <c r="V1997" s="107"/>
    </row>
    <row r="1998" spans="2:22" s="88" customFormat="1" ht="12.75" x14ac:dyDescent="0.2">
      <c r="B1998" s="89">
        <v>1996</v>
      </c>
      <c r="C1998" s="110"/>
      <c r="D1998" s="91"/>
      <c r="E1998" s="92"/>
      <c r="F1998" s="110"/>
      <c r="G1998" s="93"/>
      <c r="H1998" s="92"/>
      <c r="I1998" s="94"/>
      <c r="J1998" s="100"/>
      <c r="K1998" s="101"/>
      <c r="L1998" s="101"/>
      <c r="M1998" s="101"/>
      <c r="N1998" s="102"/>
      <c r="O1998" s="103"/>
      <c r="P1998" s="101"/>
      <c r="Q1998" s="104"/>
      <c r="R1998" s="103"/>
      <c r="S1998" s="105"/>
      <c r="T1998" s="106"/>
      <c r="U1998" s="107"/>
      <c r="V1998" s="107"/>
    </row>
    <row r="1999" spans="2:22" s="88" customFormat="1" ht="12.75" x14ac:dyDescent="0.2">
      <c r="B1999" s="89">
        <v>1997</v>
      </c>
      <c r="C1999" s="110"/>
      <c r="D1999" s="91"/>
      <c r="E1999" s="92"/>
      <c r="F1999" s="110"/>
      <c r="G1999" s="93"/>
      <c r="H1999" s="92"/>
      <c r="I1999" s="94"/>
      <c r="J1999" s="100"/>
      <c r="K1999" s="101"/>
      <c r="L1999" s="101"/>
      <c r="M1999" s="101"/>
      <c r="N1999" s="102"/>
      <c r="O1999" s="103"/>
      <c r="P1999" s="101"/>
      <c r="Q1999" s="104"/>
      <c r="R1999" s="103"/>
      <c r="S1999" s="105"/>
      <c r="T1999" s="106"/>
      <c r="U1999" s="107"/>
      <c r="V1999" s="107"/>
    </row>
    <row r="2000" spans="2:22" s="88" customFormat="1" ht="12.75" x14ac:dyDescent="0.2">
      <c r="B2000" s="89">
        <v>1998</v>
      </c>
      <c r="C2000" s="110"/>
      <c r="D2000" s="108"/>
      <c r="E2000" s="109"/>
      <c r="F2000" s="110"/>
      <c r="G2000" s="108"/>
      <c r="H2000" s="109"/>
      <c r="I2000" s="94"/>
      <c r="J2000" s="100"/>
      <c r="K2000" s="101"/>
      <c r="L2000" s="101"/>
      <c r="M2000" s="101"/>
      <c r="N2000" s="102"/>
      <c r="O2000" s="103"/>
      <c r="P2000" s="101"/>
      <c r="Q2000" s="104"/>
      <c r="R2000" s="103"/>
      <c r="S2000" s="105"/>
      <c r="T2000" s="106"/>
      <c r="U2000" s="107"/>
      <c r="V2000" s="107"/>
    </row>
    <row r="2001" spans="2:22" s="88" customFormat="1" ht="12.75" x14ac:dyDescent="0.2">
      <c r="B2001" s="89">
        <v>1999</v>
      </c>
      <c r="C2001" s="110"/>
      <c r="D2001" s="108"/>
      <c r="E2001" s="109"/>
      <c r="F2001" s="110"/>
      <c r="G2001" s="108"/>
      <c r="H2001" s="109"/>
      <c r="I2001" s="94"/>
      <c r="J2001" s="100"/>
      <c r="K2001" s="101"/>
      <c r="L2001" s="101"/>
      <c r="M2001" s="101"/>
      <c r="N2001" s="102"/>
      <c r="O2001" s="103"/>
      <c r="P2001" s="101"/>
      <c r="Q2001" s="104"/>
      <c r="R2001" s="103"/>
      <c r="S2001" s="105"/>
      <c r="T2001" s="106"/>
      <c r="U2001" s="107"/>
      <c r="V2001" s="107"/>
    </row>
    <row r="2002" spans="2:22" s="88" customFormat="1" ht="12.75" x14ac:dyDescent="0.2">
      <c r="B2002" s="89">
        <v>2000</v>
      </c>
      <c r="C2002" s="110"/>
      <c r="D2002" s="108"/>
      <c r="E2002" s="109"/>
      <c r="F2002" s="110"/>
      <c r="G2002" s="108"/>
      <c r="H2002" s="109"/>
      <c r="I2002" s="94"/>
      <c r="J2002" s="100"/>
      <c r="K2002" s="101"/>
      <c r="L2002" s="101"/>
      <c r="M2002" s="101"/>
      <c r="N2002" s="102"/>
      <c r="O2002" s="103"/>
      <c r="P2002" s="101"/>
      <c r="Q2002" s="104"/>
      <c r="R2002" s="103"/>
      <c r="S2002" s="105"/>
      <c r="T2002" s="106"/>
      <c r="U2002" s="107"/>
      <c r="V2002" s="107"/>
    </row>
    <row r="2003" spans="2:22" s="88" customFormat="1" ht="12.75" x14ac:dyDescent="0.2">
      <c r="B2003" s="89">
        <v>2001</v>
      </c>
      <c r="C2003" s="110"/>
      <c r="D2003" s="108"/>
      <c r="E2003" s="109"/>
      <c r="F2003" s="110"/>
      <c r="G2003" s="108"/>
      <c r="H2003" s="109"/>
      <c r="I2003" s="94"/>
      <c r="J2003" s="100"/>
      <c r="K2003" s="101"/>
      <c r="L2003" s="101"/>
      <c r="M2003" s="101"/>
      <c r="N2003" s="102"/>
      <c r="O2003" s="103"/>
      <c r="P2003" s="101"/>
      <c r="Q2003" s="104"/>
      <c r="R2003" s="103"/>
      <c r="S2003" s="105"/>
      <c r="T2003" s="106"/>
      <c r="U2003" s="107"/>
      <c r="V2003" s="107"/>
    </row>
    <row r="2004" spans="2:22" s="88" customFormat="1" ht="12.75" x14ac:dyDescent="0.2">
      <c r="B2004" s="89">
        <v>2002</v>
      </c>
      <c r="C2004" s="110"/>
      <c r="D2004" s="108"/>
      <c r="E2004" s="109"/>
      <c r="F2004" s="110"/>
      <c r="G2004" s="108"/>
      <c r="H2004" s="109"/>
      <c r="I2004" s="94"/>
      <c r="J2004" s="100"/>
      <c r="K2004" s="101"/>
      <c r="L2004" s="101"/>
      <c r="M2004" s="101"/>
      <c r="N2004" s="102"/>
      <c r="O2004" s="103"/>
      <c r="P2004" s="101"/>
      <c r="Q2004" s="104"/>
      <c r="R2004" s="103"/>
      <c r="S2004" s="105"/>
      <c r="T2004" s="106"/>
      <c r="U2004" s="107"/>
      <c r="V2004" s="107"/>
    </row>
    <row r="2005" spans="2:22" s="88" customFormat="1" ht="12.75" x14ac:dyDescent="0.2">
      <c r="B2005" s="89">
        <v>2003</v>
      </c>
      <c r="C2005" s="110"/>
      <c r="D2005" s="108"/>
      <c r="E2005" s="109"/>
      <c r="F2005" s="110"/>
      <c r="G2005" s="108"/>
      <c r="H2005" s="109"/>
      <c r="I2005" s="94"/>
      <c r="J2005" s="100"/>
      <c r="K2005" s="101"/>
      <c r="L2005" s="101"/>
      <c r="M2005" s="101"/>
      <c r="N2005" s="102"/>
      <c r="O2005" s="103"/>
      <c r="P2005" s="101"/>
      <c r="Q2005" s="104"/>
      <c r="R2005" s="103"/>
      <c r="S2005" s="105"/>
      <c r="T2005" s="106"/>
      <c r="U2005" s="107"/>
      <c r="V2005" s="107"/>
    </row>
    <row r="2006" spans="2:22" s="88" customFormat="1" ht="12.75" x14ac:dyDescent="0.2">
      <c r="B2006" s="89">
        <v>2004</v>
      </c>
      <c r="C2006" s="110"/>
      <c r="D2006" s="108"/>
      <c r="E2006" s="109"/>
      <c r="F2006" s="110"/>
      <c r="G2006" s="108"/>
      <c r="H2006" s="109"/>
      <c r="I2006" s="94"/>
      <c r="J2006" s="100"/>
      <c r="K2006" s="101"/>
      <c r="L2006" s="101"/>
      <c r="M2006" s="101"/>
      <c r="N2006" s="102"/>
      <c r="O2006" s="103"/>
      <c r="P2006" s="101"/>
      <c r="Q2006" s="104"/>
      <c r="R2006" s="103"/>
      <c r="S2006" s="105"/>
      <c r="T2006" s="106"/>
      <c r="U2006" s="107"/>
      <c r="V2006" s="107"/>
    </row>
    <row r="2007" spans="2:22" s="88" customFormat="1" ht="12.75" x14ac:dyDescent="0.2">
      <c r="B2007" s="89">
        <v>2005</v>
      </c>
      <c r="C2007" s="110"/>
      <c r="D2007" s="108"/>
      <c r="E2007" s="109"/>
      <c r="F2007" s="110"/>
      <c r="G2007" s="108"/>
      <c r="H2007" s="109"/>
      <c r="I2007" s="94"/>
      <c r="J2007" s="100"/>
      <c r="K2007" s="101"/>
      <c r="L2007" s="101"/>
      <c r="M2007" s="101"/>
      <c r="N2007" s="102"/>
      <c r="O2007" s="103"/>
      <c r="P2007" s="101"/>
      <c r="Q2007" s="104"/>
      <c r="R2007" s="103"/>
      <c r="S2007" s="105"/>
      <c r="T2007" s="106"/>
      <c r="U2007" s="107"/>
      <c r="V2007" s="107"/>
    </row>
    <row r="2008" spans="2:22" s="88" customFormat="1" ht="12.75" x14ac:dyDescent="0.2">
      <c r="B2008" s="89">
        <v>2006</v>
      </c>
      <c r="C2008" s="110"/>
      <c r="D2008" s="108"/>
      <c r="E2008" s="109"/>
      <c r="F2008" s="110"/>
      <c r="G2008" s="111"/>
      <c r="H2008" s="112"/>
      <c r="I2008" s="94"/>
      <c r="J2008" s="100"/>
      <c r="K2008" s="101"/>
      <c r="L2008" s="101"/>
      <c r="M2008" s="101"/>
      <c r="N2008" s="102"/>
      <c r="O2008" s="103"/>
      <c r="P2008" s="101"/>
      <c r="Q2008" s="104"/>
      <c r="R2008" s="103"/>
      <c r="S2008" s="105"/>
      <c r="T2008" s="106"/>
      <c r="U2008" s="107"/>
      <c r="V2008" s="107"/>
    </row>
    <row r="2009" spans="2:22" s="88" customFormat="1" ht="12.75" x14ac:dyDescent="0.2">
      <c r="B2009" s="89">
        <v>2007</v>
      </c>
      <c r="C2009" s="110"/>
      <c r="D2009" s="108"/>
      <c r="E2009" s="109"/>
      <c r="F2009" s="110"/>
      <c r="G2009" s="111"/>
      <c r="H2009" s="112"/>
      <c r="I2009" s="94"/>
      <c r="J2009" s="100"/>
      <c r="K2009" s="101"/>
      <c r="L2009" s="101"/>
      <c r="M2009" s="101"/>
      <c r="N2009" s="102"/>
      <c r="O2009" s="103"/>
      <c r="P2009" s="101"/>
      <c r="Q2009" s="104"/>
      <c r="R2009" s="103"/>
      <c r="S2009" s="105"/>
      <c r="T2009" s="106"/>
      <c r="U2009" s="107"/>
      <c r="V2009" s="107"/>
    </row>
    <row r="2010" spans="2:22" s="88" customFormat="1" ht="12.75" x14ac:dyDescent="0.2">
      <c r="B2010" s="89">
        <v>2008</v>
      </c>
      <c r="C2010" s="110"/>
      <c r="D2010" s="108"/>
      <c r="E2010" s="109"/>
      <c r="F2010" s="110"/>
      <c r="G2010" s="111"/>
      <c r="H2010" s="112"/>
      <c r="I2010" s="94"/>
      <c r="J2010" s="100"/>
      <c r="K2010" s="101"/>
      <c r="L2010" s="101"/>
      <c r="M2010" s="101"/>
      <c r="N2010" s="102"/>
      <c r="O2010" s="103"/>
      <c r="P2010" s="101"/>
      <c r="Q2010" s="104"/>
      <c r="R2010" s="103"/>
      <c r="S2010" s="105"/>
      <c r="T2010" s="106"/>
      <c r="U2010" s="107"/>
      <c r="V2010" s="107"/>
    </row>
    <row r="2011" spans="2:22" s="88" customFormat="1" ht="12.75" x14ac:dyDescent="0.2">
      <c r="B2011" s="89">
        <v>2009</v>
      </c>
      <c r="C2011" s="110"/>
      <c r="D2011" s="108"/>
      <c r="E2011" s="109"/>
      <c r="F2011" s="110"/>
      <c r="G2011" s="111"/>
      <c r="H2011" s="112"/>
      <c r="I2011" s="94"/>
      <c r="J2011" s="100"/>
      <c r="K2011" s="101"/>
      <c r="L2011" s="101"/>
      <c r="M2011" s="101"/>
      <c r="N2011" s="102"/>
      <c r="O2011" s="103"/>
      <c r="P2011" s="101"/>
      <c r="Q2011" s="104"/>
      <c r="R2011" s="103"/>
      <c r="S2011" s="105"/>
      <c r="T2011" s="106"/>
      <c r="U2011" s="107"/>
      <c r="V2011" s="107"/>
    </row>
    <row r="2012" spans="2:22" s="88" customFormat="1" ht="12.75" x14ac:dyDescent="0.2">
      <c r="B2012" s="89">
        <v>2010</v>
      </c>
      <c r="C2012" s="110"/>
      <c r="D2012" s="108"/>
      <c r="E2012" s="109"/>
      <c r="F2012" s="110"/>
      <c r="G2012" s="111"/>
      <c r="H2012" s="112"/>
      <c r="I2012" s="94"/>
      <c r="J2012" s="100"/>
      <c r="K2012" s="101"/>
      <c r="L2012" s="101"/>
      <c r="M2012" s="101"/>
      <c r="N2012" s="102"/>
      <c r="O2012" s="103"/>
      <c r="P2012" s="101"/>
      <c r="Q2012" s="104"/>
      <c r="R2012" s="103"/>
      <c r="S2012" s="105"/>
      <c r="T2012" s="106"/>
      <c r="U2012" s="107"/>
      <c r="V2012" s="107"/>
    </row>
    <row r="2013" spans="2:22" s="88" customFormat="1" ht="12.75" x14ac:dyDescent="0.2">
      <c r="B2013" s="89">
        <v>2011</v>
      </c>
      <c r="C2013" s="110"/>
      <c r="D2013" s="108"/>
      <c r="E2013" s="109"/>
      <c r="F2013" s="110"/>
      <c r="G2013" s="111"/>
      <c r="H2013" s="112"/>
      <c r="I2013" s="94"/>
      <c r="J2013" s="100"/>
      <c r="K2013" s="101"/>
      <c r="L2013" s="101"/>
      <c r="M2013" s="101"/>
      <c r="N2013" s="102"/>
      <c r="O2013" s="103"/>
      <c r="P2013" s="101"/>
      <c r="Q2013" s="104"/>
      <c r="R2013" s="103"/>
      <c r="S2013" s="105"/>
      <c r="T2013" s="106"/>
      <c r="U2013" s="107"/>
      <c r="V2013" s="107"/>
    </row>
    <row r="2014" spans="2:22" s="88" customFormat="1" ht="12.75" x14ac:dyDescent="0.2">
      <c r="B2014" s="89">
        <v>2012</v>
      </c>
      <c r="C2014" s="110"/>
      <c r="D2014" s="108"/>
      <c r="E2014" s="109"/>
      <c r="F2014" s="110"/>
      <c r="G2014" s="111"/>
      <c r="H2014" s="112"/>
      <c r="I2014" s="94"/>
      <c r="J2014" s="100"/>
      <c r="K2014" s="101"/>
      <c r="L2014" s="101"/>
      <c r="M2014" s="101"/>
      <c r="N2014" s="102"/>
      <c r="O2014" s="103"/>
      <c r="P2014" s="101"/>
      <c r="Q2014" s="104"/>
      <c r="R2014" s="103"/>
      <c r="S2014" s="105"/>
      <c r="T2014" s="106"/>
      <c r="U2014" s="107"/>
      <c r="V2014" s="107"/>
    </row>
    <row r="2015" spans="2:22" s="88" customFormat="1" ht="12.75" x14ac:dyDescent="0.2">
      <c r="B2015" s="89">
        <v>2013</v>
      </c>
      <c r="C2015" s="110"/>
      <c r="D2015" s="108"/>
      <c r="E2015" s="109"/>
      <c r="F2015" s="110"/>
      <c r="G2015" s="111"/>
      <c r="H2015" s="112"/>
      <c r="I2015" s="94"/>
      <c r="J2015" s="100"/>
      <c r="K2015" s="101"/>
      <c r="L2015" s="101"/>
      <c r="M2015" s="101"/>
      <c r="N2015" s="102"/>
      <c r="O2015" s="103"/>
      <c r="P2015" s="101"/>
      <c r="Q2015" s="104"/>
      <c r="R2015" s="103"/>
      <c r="S2015" s="105"/>
      <c r="T2015" s="106"/>
      <c r="U2015" s="107"/>
      <c r="V2015" s="107"/>
    </row>
    <row r="2016" spans="2:22" s="88" customFormat="1" ht="12.75" x14ac:dyDescent="0.2">
      <c r="B2016" s="89">
        <v>2014</v>
      </c>
      <c r="C2016" s="110"/>
      <c r="D2016" s="108"/>
      <c r="E2016" s="109"/>
      <c r="F2016" s="110"/>
      <c r="G2016" s="111"/>
      <c r="H2016" s="112"/>
      <c r="I2016" s="94"/>
      <c r="J2016" s="100"/>
      <c r="K2016" s="101"/>
      <c r="L2016" s="101"/>
      <c r="M2016" s="101"/>
      <c r="N2016" s="102"/>
      <c r="O2016" s="103"/>
      <c r="P2016" s="101"/>
      <c r="Q2016" s="104"/>
      <c r="R2016" s="103"/>
      <c r="S2016" s="105"/>
      <c r="T2016" s="106"/>
      <c r="U2016" s="107"/>
      <c r="V2016" s="107"/>
    </row>
    <row r="2017" spans="2:22" s="88" customFormat="1" ht="12.75" x14ac:dyDescent="0.2">
      <c r="B2017" s="89">
        <v>2015</v>
      </c>
      <c r="C2017" s="110"/>
      <c r="D2017" s="108"/>
      <c r="E2017" s="109"/>
      <c r="F2017" s="110"/>
      <c r="G2017" s="111"/>
      <c r="H2017" s="112"/>
      <c r="I2017" s="94"/>
      <c r="J2017" s="100"/>
      <c r="K2017" s="101"/>
      <c r="L2017" s="101"/>
      <c r="M2017" s="101"/>
      <c r="N2017" s="102"/>
      <c r="O2017" s="103"/>
      <c r="P2017" s="101"/>
      <c r="Q2017" s="104"/>
      <c r="R2017" s="103"/>
      <c r="S2017" s="105"/>
      <c r="T2017" s="106"/>
      <c r="U2017" s="107"/>
      <c r="V2017" s="107"/>
    </row>
    <row r="2018" spans="2:22" s="88" customFormat="1" ht="12.75" x14ac:dyDescent="0.2">
      <c r="B2018" s="89">
        <v>2016</v>
      </c>
      <c r="C2018" s="110"/>
      <c r="D2018" s="108"/>
      <c r="E2018" s="109"/>
      <c r="F2018" s="110"/>
      <c r="G2018" s="111"/>
      <c r="H2018" s="112"/>
      <c r="I2018" s="94"/>
      <c r="J2018" s="100"/>
      <c r="K2018" s="101"/>
      <c r="L2018" s="101"/>
      <c r="M2018" s="101"/>
      <c r="N2018" s="102"/>
      <c r="O2018" s="103"/>
      <c r="P2018" s="101"/>
      <c r="Q2018" s="104"/>
      <c r="R2018" s="103"/>
      <c r="S2018" s="105"/>
      <c r="T2018" s="106"/>
      <c r="U2018" s="107"/>
      <c r="V2018" s="107"/>
    </row>
    <row r="2019" spans="2:22" s="88" customFormat="1" ht="12.75" x14ac:dyDescent="0.2">
      <c r="B2019" s="89">
        <v>2017</v>
      </c>
      <c r="C2019" s="110"/>
      <c r="D2019" s="108"/>
      <c r="E2019" s="109"/>
      <c r="F2019" s="110"/>
      <c r="G2019" s="111"/>
      <c r="H2019" s="112"/>
      <c r="I2019" s="94"/>
      <c r="J2019" s="100"/>
      <c r="K2019" s="101"/>
      <c r="L2019" s="101"/>
      <c r="M2019" s="101"/>
      <c r="N2019" s="102"/>
      <c r="O2019" s="103"/>
      <c r="P2019" s="101"/>
      <c r="Q2019" s="104"/>
      <c r="R2019" s="103"/>
      <c r="S2019" s="105"/>
      <c r="T2019" s="106"/>
      <c r="U2019" s="107"/>
      <c r="V2019" s="107"/>
    </row>
    <row r="2020" spans="2:22" s="88" customFormat="1" ht="12.75" x14ac:dyDescent="0.2">
      <c r="B2020" s="89">
        <v>2018</v>
      </c>
      <c r="C2020" s="110"/>
      <c r="D2020" s="108"/>
      <c r="E2020" s="109"/>
      <c r="F2020" s="110"/>
      <c r="G2020" s="111"/>
      <c r="H2020" s="112"/>
      <c r="I2020" s="94"/>
      <c r="J2020" s="100"/>
      <c r="K2020" s="101"/>
      <c r="L2020" s="101"/>
      <c r="M2020" s="101"/>
      <c r="N2020" s="102"/>
      <c r="O2020" s="103"/>
      <c r="P2020" s="101"/>
      <c r="Q2020" s="104"/>
      <c r="R2020" s="103"/>
      <c r="S2020" s="105"/>
      <c r="T2020" s="106"/>
      <c r="U2020" s="107"/>
      <c r="V2020" s="107"/>
    </row>
    <row r="2021" spans="2:22" s="88" customFormat="1" ht="12.75" x14ac:dyDescent="0.2">
      <c r="B2021" s="89">
        <v>2019</v>
      </c>
      <c r="C2021" s="110"/>
      <c r="D2021" s="113"/>
      <c r="E2021" s="112"/>
      <c r="F2021" s="110"/>
      <c r="G2021" s="111"/>
      <c r="H2021" s="112"/>
      <c r="I2021" s="94"/>
      <c r="J2021" s="100"/>
      <c r="K2021" s="101"/>
      <c r="L2021" s="101"/>
      <c r="M2021" s="101"/>
      <c r="N2021" s="102"/>
      <c r="O2021" s="103"/>
      <c r="P2021" s="101"/>
      <c r="Q2021" s="104"/>
      <c r="R2021" s="103"/>
      <c r="S2021" s="105"/>
      <c r="T2021" s="106"/>
      <c r="U2021" s="107"/>
      <c r="V2021" s="107"/>
    </row>
    <row r="2022" spans="2:22" s="88" customFormat="1" ht="12.75" x14ac:dyDescent="0.2">
      <c r="B2022" s="89">
        <v>2020</v>
      </c>
      <c r="C2022" s="110"/>
      <c r="D2022" s="113"/>
      <c r="E2022" s="112"/>
      <c r="F2022" s="110"/>
      <c r="G2022" s="111"/>
      <c r="H2022" s="112"/>
      <c r="I2022" s="94"/>
      <c r="J2022" s="100"/>
      <c r="K2022" s="101"/>
      <c r="L2022" s="101"/>
      <c r="M2022" s="101"/>
      <c r="N2022" s="102"/>
      <c r="O2022" s="103"/>
      <c r="P2022" s="101"/>
      <c r="Q2022" s="104"/>
      <c r="R2022" s="103"/>
      <c r="S2022" s="105"/>
      <c r="T2022" s="106"/>
      <c r="U2022" s="107"/>
      <c r="V2022" s="107"/>
    </row>
    <row r="2023" spans="2:22" s="88" customFormat="1" ht="12.75" x14ac:dyDescent="0.2">
      <c r="B2023" s="89">
        <v>2021</v>
      </c>
      <c r="C2023" s="110"/>
      <c r="D2023" s="113"/>
      <c r="E2023" s="112"/>
      <c r="F2023" s="110"/>
      <c r="G2023" s="111"/>
      <c r="H2023" s="112"/>
      <c r="I2023" s="94"/>
      <c r="J2023" s="100"/>
      <c r="K2023" s="101"/>
      <c r="L2023" s="101"/>
      <c r="M2023" s="101"/>
      <c r="N2023" s="102"/>
      <c r="O2023" s="103"/>
      <c r="P2023" s="101"/>
      <c r="Q2023" s="104"/>
      <c r="R2023" s="103"/>
      <c r="S2023" s="105"/>
      <c r="T2023" s="106"/>
      <c r="U2023" s="107"/>
      <c r="V2023" s="107"/>
    </row>
    <row r="2024" spans="2:22" s="88" customFormat="1" ht="12.75" x14ac:dyDescent="0.2">
      <c r="B2024" s="89">
        <v>2022</v>
      </c>
      <c r="C2024" s="110"/>
      <c r="D2024" s="113"/>
      <c r="E2024" s="112"/>
      <c r="F2024" s="110"/>
      <c r="G2024" s="111"/>
      <c r="H2024" s="112"/>
      <c r="I2024" s="94"/>
      <c r="J2024" s="100"/>
      <c r="K2024" s="101"/>
      <c r="L2024" s="101"/>
      <c r="M2024" s="101"/>
      <c r="N2024" s="102"/>
      <c r="O2024" s="103"/>
      <c r="P2024" s="101"/>
      <c r="Q2024" s="104"/>
      <c r="R2024" s="103"/>
      <c r="S2024" s="105"/>
      <c r="T2024" s="106"/>
      <c r="U2024" s="107"/>
      <c r="V2024" s="107"/>
    </row>
    <row r="2025" spans="2:22" s="88" customFormat="1" ht="12.75" x14ac:dyDescent="0.2">
      <c r="B2025" s="89">
        <v>2023</v>
      </c>
      <c r="C2025" s="110"/>
      <c r="D2025" s="113"/>
      <c r="E2025" s="112"/>
      <c r="F2025" s="110"/>
      <c r="G2025" s="111"/>
      <c r="H2025" s="112"/>
      <c r="I2025" s="94"/>
      <c r="J2025" s="100"/>
      <c r="K2025" s="101"/>
      <c r="L2025" s="101"/>
      <c r="M2025" s="101"/>
      <c r="N2025" s="102"/>
      <c r="O2025" s="103"/>
      <c r="P2025" s="101"/>
      <c r="Q2025" s="104"/>
      <c r="R2025" s="103"/>
      <c r="S2025" s="105"/>
      <c r="T2025" s="106"/>
      <c r="U2025" s="107"/>
      <c r="V2025" s="107"/>
    </row>
    <row r="2026" spans="2:22" s="88" customFormat="1" ht="12.75" x14ac:dyDescent="0.2">
      <c r="B2026" s="89">
        <v>2024</v>
      </c>
      <c r="C2026" s="110"/>
      <c r="D2026" s="113"/>
      <c r="E2026" s="112"/>
      <c r="F2026" s="110"/>
      <c r="G2026" s="111"/>
      <c r="H2026" s="112"/>
      <c r="I2026" s="94"/>
      <c r="J2026" s="100"/>
      <c r="K2026" s="101"/>
      <c r="L2026" s="101"/>
      <c r="M2026" s="101"/>
      <c r="N2026" s="102"/>
      <c r="O2026" s="103"/>
      <c r="P2026" s="101"/>
      <c r="Q2026" s="104"/>
      <c r="R2026" s="103"/>
      <c r="S2026" s="105"/>
      <c r="T2026" s="106"/>
      <c r="U2026" s="107"/>
      <c r="V2026" s="107"/>
    </row>
    <row r="2027" spans="2:22" s="88" customFormat="1" ht="12.75" x14ac:dyDescent="0.2">
      <c r="B2027" s="89">
        <v>2025</v>
      </c>
      <c r="C2027" s="110"/>
      <c r="D2027" s="113"/>
      <c r="E2027" s="112"/>
      <c r="F2027" s="110"/>
      <c r="G2027" s="111"/>
      <c r="H2027" s="112"/>
      <c r="I2027" s="94"/>
      <c r="J2027" s="100"/>
      <c r="K2027" s="101"/>
      <c r="L2027" s="101"/>
      <c r="M2027" s="101"/>
      <c r="N2027" s="102"/>
      <c r="O2027" s="103"/>
      <c r="P2027" s="101"/>
      <c r="Q2027" s="104"/>
      <c r="R2027" s="103"/>
      <c r="S2027" s="105"/>
      <c r="T2027" s="106"/>
      <c r="U2027" s="107"/>
      <c r="V2027" s="107"/>
    </row>
    <row r="2028" spans="2:22" s="88" customFormat="1" ht="12.75" x14ac:dyDescent="0.2">
      <c r="B2028" s="89">
        <v>2026</v>
      </c>
      <c r="C2028" s="110"/>
      <c r="D2028" s="113"/>
      <c r="E2028" s="112"/>
      <c r="F2028" s="110"/>
      <c r="G2028" s="111"/>
      <c r="H2028" s="112"/>
      <c r="I2028" s="94"/>
      <c r="J2028" s="100"/>
      <c r="K2028" s="101"/>
      <c r="L2028" s="101"/>
      <c r="M2028" s="101"/>
      <c r="N2028" s="102"/>
      <c r="O2028" s="103"/>
      <c r="P2028" s="101"/>
      <c r="Q2028" s="104"/>
      <c r="R2028" s="103"/>
      <c r="S2028" s="105"/>
      <c r="T2028" s="106"/>
      <c r="U2028" s="107"/>
      <c r="V2028" s="107"/>
    </row>
    <row r="2029" spans="2:22" s="88" customFormat="1" ht="12.75" x14ac:dyDescent="0.2">
      <c r="B2029" s="89">
        <v>2027</v>
      </c>
      <c r="C2029" s="110"/>
      <c r="D2029" s="113"/>
      <c r="E2029" s="112"/>
      <c r="F2029" s="110"/>
      <c r="G2029" s="111"/>
      <c r="H2029" s="112"/>
      <c r="I2029" s="94"/>
      <c r="J2029" s="100"/>
      <c r="K2029" s="101"/>
      <c r="L2029" s="101"/>
      <c r="M2029" s="101"/>
      <c r="N2029" s="102"/>
      <c r="O2029" s="103"/>
      <c r="P2029" s="101"/>
      <c r="Q2029" s="104"/>
      <c r="R2029" s="103"/>
      <c r="S2029" s="105"/>
      <c r="T2029" s="106"/>
      <c r="U2029" s="107"/>
      <c r="V2029" s="107"/>
    </row>
    <row r="2030" spans="2:22" s="88" customFormat="1" ht="12.75" x14ac:dyDescent="0.2">
      <c r="B2030" s="89">
        <v>2028</v>
      </c>
      <c r="C2030" s="110"/>
      <c r="D2030" s="113"/>
      <c r="E2030" s="112"/>
      <c r="F2030" s="110"/>
      <c r="G2030" s="111"/>
      <c r="H2030" s="112"/>
      <c r="I2030" s="94"/>
      <c r="J2030" s="100"/>
      <c r="K2030" s="101"/>
      <c r="L2030" s="101"/>
      <c r="M2030" s="101"/>
      <c r="N2030" s="102"/>
      <c r="O2030" s="103"/>
      <c r="P2030" s="101"/>
      <c r="Q2030" s="104"/>
      <c r="R2030" s="103"/>
      <c r="S2030" s="105"/>
      <c r="T2030" s="106"/>
      <c r="U2030" s="107"/>
      <c r="V2030" s="107"/>
    </row>
    <row r="2031" spans="2:22" s="88" customFormat="1" ht="12.75" x14ac:dyDescent="0.2">
      <c r="B2031" s="89">
        <v>2029</v>
      </c>
      <c r="C2031" s="110"/>
      <c r="D2031" s="113"/>
      <c r="E2031" s="112"/>
      <c r="F2031" s="110"/>
      <c r="G2031" s="111"/>
      <c r="H2031" s="112"/>
      <c r="I2031" s="94"/>
      <c r="J2031" s="100"/>
      <c r="K2031" s="101"/>
      <c r="L2031" s="101"/>
      <c r="M2031" s="101"/>
      <c r="N2031" s="102"/>
      <c r="O2031" s="103"/>
      <c r="P2031" s="101"/>
      <c r="Q2031" s="104"/>
      <c r="R2031" s="103"/>
      <c r="S2031" s="105"/>
      <c r="T2031" s="106"/>
      <c r="U2031" s="107"/>
      <c r="V2031" s="107"/>
    </row>
    <row r="2032" spans="2:22" s="88" customFormat="1" ht="12.75" x14ac:dyDescent="0.2">
      <c r="B2032" s="89">
        <v>2030</v>
      </c>
      <c r="C2032" s="110"/>
      <c r="D2032" s="113"/>
      <c r="E2032" s="112"/>
      <c r="F2032" s="110"/>
      <c r="G2032" s="111"/>
      <c r="H2032" s="112"/>
      <c r="I2032" s="94"/>
      <c r="J2032" s="100"/>
      <c r="K2032" s="101"/>
      <c r="L2032" s="101"/>
      <c r="M2032" s="101"/>
      <c r="N2032" s="102"/>
      <c r="O2032" s="103"/>
      <c r="P2032" s="101"/>
      <c r="Q2032" s="104"/>
      <c r="R2032" s="103"/>
      <c r="S2032" s="105"/>
      <c r="T2032" s="106"/>
      <c r="U2032" s="107"/>
      <c r="V2032" s="107"/>
    </row>
    <row r="2033" spans="2:22" s="88" customFormat="1" ht="12.75" x14ac:dyDescent="0.2">
      <c r="B2033" s="89">
        <v>2031</v>
      </c>
      <c r="C2033" s="110"/>
      <c r="D2033" s="113"/>
      <c r="E2033" s="112"/>
      <c r="F2033" s="110"/>
      <c r="G2033" s="111"/>
      <c r="H2033" s="112"/>
      <c r="I2033" s="94"/>
      <c r="J2033" s="100"/>
      <c r="K2033" s="101"/>
      <c r="L2033" s="101"/>
      <c r="M2033" s="101"/>
      <c r="N2033" s="102"/>
      <c r="O2033" s="103"/>
      <c r="P2033" s="101"/>
      <c r="Q2033" s="104"/>
      <c r="R2033" s="103"/>
      <c r="S2033" s="105"/>
      <c r="T2033" s="106"/>
      <c r="U2033" s="107"/>
      <c r="V2033" s="107"/>
    </row>
    <row r="2034" spans="2:22" s="88" customFormat="1" ht="12.75" x14ac:dyDescent="0.2">
      <c r="B2034" s="89">
        <v>2032</v>
      </c>
      <c r="C2034" s="110"/>
      <c r="D2034" s="113"/>
      <c r="E2034" s="112"/>
      <c r="F2034" s="110"/>
      <c r="G2034" s="111"/>
      <c r="H2034" s="112"/>
      <c r="I2034" s="94"/>
      <c r="J2034" s="100"/>
      <c r="K2034" s="101"/>
      <c r="L2034" s="101"/>
      <c r="M2034" s="101"/>
      <c r="N2034" s="102"/>
      <c r="O2034" s="103"/>
      <c r="P2034" s="101"/>
      <c r="Q2034" s="104"/>
      <c r="R2034" s="103"/>
      <c r="S2034" s="105"/>
      <c r="T2034" s="106"/>
      <c r="U2034" s="107"/>
      <c r="V2034" s="107"/>
    </row>
    <row r="2035" spans="2:22" s="88" customFormat="1" ht="12.75" x14ac:dyDescent="0.2">
      <c r="B2035" s="89">
        <v>2033</v>
      </c>
      <c r="C2035" s="110"/>
      <c r="D2035" s="113"/>
      <c r="E2035" s="112"/>
      <c r="F2035" s="110"/>
      <c r="G2035" s="111"/>
      <c r="H2035" s="112"/>
      <c r="I2035" s="94"/>
      <c r="J2035" s="100"/>
      <c r="K2035" s="101"/>
      <c r="L2035" s="101"/>
      <c r="M2035" s="101"/>
      <c r="N2035" s="102"/>
      <c r="O2035" s="103"/>
      <c r="P2035" s="101"/>
      <c r="Q2035" s="104"/>
      <c r="R2035" s="103"/>
      <c r="S2035" s="105"/>
      <c r="T2035" s="106"/>
      <c r="U2035" s="107"/>
      <c r="V2035" s="107"/>
    </row>
    <row r="2036" spans="2:22" s="88" customFormat="1" ht="12.75" x14ac:dyDescent="0.2">
      <c r="B2036" s="89">
        <v>2034</v>
      </c>
      <c r="C2036" s="110"/>
      <c r="D2036" s="113"/>
      <c r="E2036" s="112"/>
      <c r="F2036" s="110"/>
      <c r="G2036" s="111"/>
      <c r="H2036" s="112"/>
      <c r="I2036" s="94"/>
      <c r="J2036" s="100"/>
      <c r="K2036" s="101"/>
      <c r="L2036" s="101"/>
      <c r="M2036" s="101"/>
      <c r="N2036" s="102"/>
      <c r="O2036" s="103"/>
      <c r="P2036" s="101"/>
      <c r="Q2036" s="104"/>
      <c r="R2036" s="103"/>
      <c r="S2036" s="105"/>
      <c r="T2036" s="106"/>
      <c r="U2036" s="107"/>
      <c r="V2036" s="107"/>
    </row>
    <row r="2037" spans="2:22" s="88" customFormat="1" ht="12.75" x14ac:dyDescent="0.2">
      <c r="B2037" s="89">
        <v>2035</v>
      </c>
      <c r="C2037" s="110"/>
      <c r="D2037" s="113"/>
      <c r="E2037" s="112"/>
      <c r="F2037" s="110"/>
      <c r="G2037" s="111"/>
      <c r="H2037" s="112"/>
      <c r="I2037" s="94"/>
      <c r="J2037" s="100"/>
      <c r="K2037" s="101"/>
      <c r="L2037" s="101"/>
      <c r="M2037" s="101"/>
      <c r="N2037" s="102"/>
      <c r="O2037" s="103"/>
      <c r="P2037" s="101"/>
      <c r="Q2037" s="104"/>
      <c r="R2037" s="103"/>
      <c r="S2037" s="105"/>
      <c r="T2037" s="106"/>
      <c r="U2037" s="107"/>
      <c r="V2037" s="107"/>
    </row>
    <row r="2038" spans="2:22" s="88" customFormat="1" ht="12.75" x14ac:dyDescent="0.2">
      <c r="B2038" s="89">
        <v>2036</v>
      </c>
      <c r="C2038" s="110"/>
      <c r="D2038" s="113"/>
      <c r="E2038" s="112"/>
      <c r="F2038" s="110"/>
      <c r="G2038" s="111"/>
      <c r="H2038" s="112"/>
      <c r="I2038" s="94"/>
      <c r="J2038" s="100"/>
      <c r="K2038" s="101"/>
      <c r="L2038" s="101"/>
      <c r="M2038" s="101"/>
      <c r="N2038" s="102"/>
      <c r="O2038" s="103"/>
      <c r="P2038" s="101"/>
      <c r="Q2038" s="104"/>
      <c r="R2038" s="103"/>
      <c r="S2038" s="105"/>
      <c r="T2038" s="106"/>
      <c r="U2038" s="107"/>
      <c r="V2038" s="107"/>
    </row>
    <row r="2039" spans="2:22" s="88" customFormat="1" ht="12.75" x14ac:dyDescent="0.2">
      <c r="B2039" s="89">
        <v>2037</v>
      </c>
      <c r="C2039" s="110"/>
      <c r="D2039" s="113"/>
      <c r="E2039" s="112"/>
      <c r="F2039" s="110"/>
      <c r="G2039" s="111"/>
      <c r="H2039" s="112"/>
      <c r="I2039" s="94"/>
      <c r="J2039" s="100"/>
      <c r="K2039" s="101"/>
      <c r="L2039" s="101"/>
      <c r="M2039" s="101"/>
      <c r="N2039" s="102"/>
      <c r="O2039" s="103"/>
      <c r="P2039" s="101"/>
      <c r="Q2039" s="104"/>
      <c r="R2039" s="103"/>
      <c r="S2039" s="105"/>
      <c r="T2039" s="106"/>
      <c r="U2039" s="107"/>
      <c r="V2039" s="107"/>
    </row>
    <row r="2040" spans="2:22" s="88" customFormat="1" ht="12.75" x14ac:dyDescent="0.2">
      <c r="B2040" s="89">
        <v>2038</v>
      </c>
      <c r="C2040" s="110"/>
      <c r="D2040" s="113"/>
      <c r="E2040" s="112"/>
      <c r="F2040" s="110"/>
      <c r="G2040" s="111"/>
      <c r="H2040" s="112"/>
      <c r="I2040" s="94"/>
      <c r="J2040" s="100"/>
      <c r="K2040" s="101"/>
      <c r="L2040" s="101"/>
      <c r="M2040" s="101"/>
      <c r="N2040" s="102"/>
      <c r="O2040" s="103"/>
      <c r="P2040" s="101"/>
      <c r="Q2040" s="104"/>
      <c r="R2040" s="103"/>
      <c r="S2040" s="105"/>
      <c r="T2040" s="106"/>
      <c r="U2040" s="107"/>
      <c r="V2040" s="107"/>
    </row>
    <row r="2041" spans="2:22" s="88" customFormat="1" ht="12.75" x14ac:dyDescent="0.2">
      <c r="B2041" s="89">
        <v>2039</v>
      </c>
      <c r="C2041" s="110"/>
      <c r="D2041" s="113"/>
      <c r="E2041" s="112"/>
      <c r="F2041" s="110"/>
      <c r="G2041" s="111"/>
      <c r="H2041" s="112"/>
      <c r="I2041" s="94"/>
      <c r="J2041" s="100"/>
      <c r="K2041" s="101"/>
      <c r="L2041" s="101"/>
      <c r="M2041" s="101"/>
      <c r="N2041" s="102"/>
      <c r="O2041" s="103"/>
      <c r="P2041" s="101"/>
      <c r="Q2041" s="104"/>
      <c r="R2041" s="103"/>
      <c r="S2041" s="105"/>
      <c r="T2041" s="106"/>
      <c r="U2041" s="107"/>
      <c r="V2041" s="107"/>
    </row>
    <row r="2042" spans="2:22" s="88" customFormat="1" ht="12.75" x14ac:dyDescent="0.2">
      <c r="B2042" s="89">
        <v>2040</v>
      </c>
      <c r="C2042" s="110"/>
      <c r="D2042" s="113"/>
      <c r="E2042" s="112"/>
      <c r="F2042" s="110"/>
      <c r="G2042" s="111"/>
      <c r="H2042" s="112"/>
      <c r="I2042" s="94"/>
      <c r="J2042" s="100"/>
      <c r="K2042" s="101"/>
      <c r="L2042" s="101"/>
      <c r="M2042" s="101"/>
      <c r="N2042" s="102"/>
      <c r="O2042" s="103"/>
      <c r="P2042" s="101"/>
      <c r="Q2042" s="104"/>
      <c r="R2042" s="103"/>
      <c r="S2042" s="105"/>
      <c r="T2042" s="106"/>
      <c r="U2042" s="107"/>
      <c r="V2042" s="107"/>
    </row>
    <row r="2043" spans="2:22" s="88" customFormat="1" ht="12.75" x14ac:dyDescent="0.2">
      <c r="B2043" s="89">
        <v>2041</v>
      </c>
      <c r="C2043" s="110"/>
      <c r="D2043" s="113"/>
      <c r="E2043" s="112"/>
      <c r="F2043" s="110"/>
      <c r="G2043" s="111"/>
      <c r="H2043" s="112"/>
      <c r="I2043" s="94"/>
      <c r="J2043" s="100"/>
      <c r="K2043" s="101"/>
      <c r="L2043" s="101"/>
      <c r="M2043" s="101"/>
      <c r="N2043" s="102"/>
      <c r="O2043" s="103"/>
      <c r="P2043" s="101"/>
      <c r="Q2043" s="104"/>
      <c r="R2043" s="103"/>
      <c r="S2043" s="105"/>
      <c r="T2043" s="106"/>
      <c r="U2043" s="107"/>
      <c r="V2043" s="107"/>
    </row>
    <row r="2044" spans="2:22" s="88" customFormat="1" ht="12.75" x14ac:dyDescent="0.2">
      <c r="B2044" s="89">
        <v>2042</v>
      </c>
      <c r="C2044" s="110"/>
      <c r="D2044" s="113"/>
      <c r="E2044" s="112"/>
      <c r="F2044" s="110"/>
      <c r="G2044" s="111"/>
      <c r="H2044" s="112"/>
      <c r="I2044" s="94"/>
      <c r="J2044" s="100"/>
      <c r="K2044" s="101"/>
      <c r="L2044" s="101"/>
      <c r="M2044" s="101"/>
      <c r="N2044" s="102"/>
      <c r="O2044" s="103"/>
      <c r="P2044" s="101"/>
      <c r="Q2044" s="104"/>
      <c r="R2044" s="103"/>
      <c r="S2044" s="105"/>
      <c r="T2044" s="106"/>
      <c r="U2044" s="107"/>
      <c r="V2044" s="107"/>
    </row>
    <row r="2045" spans="2:22" s="88" customFormat="1" ht="12.75" x14ac:dyDescent="0.2">
      <c r="B2045" s="89">
        <v>2043</v>
      </c>
      <c r="C2045" s="110"/>
      <c r="D2045" s="113"/>
      <c r="E2045" s="112"/>
      <c r="F2045" s="110"/>
      <c r="G2045" s="111"/>
      <c r="H2045" s="112"/>
      <c r="I2045" s="94"/>
      <c r="J2045" s="100"/>
      <c r="K2045" s="101"/>
      <c r="L2045" s="101"/>
      <c r="M2045" s="101"/>
      <c r="N2045" s="102"/>
      <c r="O2045" s="103"/>
      <c r="P2045" s="101"/>
      <c r="Q2045" s="104"/>
      <c r="R2045" s="103"/>
      <c r="S2045" s="105"/>
      <c r="T2045" s="106"/>
      <c r="U2045" s="107"/>
      <c r="V2045" s="107"/>
    </row>
    <row r="2046" spans="2:22" s="88" customFormat="1" ht="12.75" x14ac:dyDescent="0.2">
      <c r="B2046" s="89">
        <v>2044</v>
      </c>
      <c r="C2046" s="110"/>
      <c r="D2046" s="113"/>
      <c r="E2046" s="112"/>
      <c r="F2046" s="110"/>
      <c r="G2046" s="111"/>
      <c r="H2046" s="112"/>
      <c r="I2046" s="94"/>
      <c r="J2046" s="100"/>
      <c r="K2046" s="101"/>
      <c r="L2046" s="101"/>
      <c r="M2046" s="101"/>
      <c r="N2046" s="102"/>
      <c r="O2046" s="103"/>
      <c r="P2046" s="101"/>
      <c r="Q2046" s="104"/>
      <c r="R2046" s="103"/>
      <c r="S2046" s="105"/>
      <c r="T2046" s="106"/>
      <c r="U2046" s="107"/>
      <c r="V2046" s="107"/>
    </row>
    <row r="2047" spans="2:22" s="88" customFormat="1" ht="12.75" x14ac:dyDescent="0.2">
      <c r="B2047" s="89">
        <v>2045</v>
      </c>
      <c r="C2047" s="110"/>
      <c r="D2047" s="113"/>
      <c r="E2047" s="112"/>
      <c r="F2047" s="110"/>
      <c r="G2047" s="111"/>
      <c r="H2047" s="112"/>
      <c r="I2047" s="94"/>
      <c r="J2047" s="100"/>
      <c r="K2047" s="101"/>
      <c r="L2047" s="101"/>
      <c r="M2047" s="101"/>
      <c r="N2047" s="102"/>
      <c r="O2047" s="103"/>
      <c r="P2047" s="101"/>
      <c r="Q2047" s="104"/>
      <c r="R2047" s="103"/>
      <c r="S2047" s="105"/>
      <c r="T2047" s="106"/>
      <c r="U2047" s="107"/>
      <c r="V2047" s="107"/>
    </row>
    <row r="2048" spans="2:22" s="88" customFormat="1" ht="12.75" x14ac:dyDescent="0.2">
      <c r="B2048" s="89">
        <v>2046</v>
      </c>
      <c r="C2048" s="110"/>
      <c r="D2048" s="113"/>
      <c r="E2048" s="112"/>
      <c r="F2048" s="110"/>
      <c r="G2048" s="111"/>
      <c r="H2048" s="112"/>
      <c r="I2048" s="94"/>
      <c r="J2048" s="100"/>
      <c r="K2048" s="101"/>
      <c r="L2048" s="101"/>
      <c r="M2048" s="101"/>
      <c r="N2048" s="102"/>
      <c r="O2048" s="103"/>
      <c r="P2048" s="101"/>
      <c r="Q2048" s="104"/>
      <c r="R2048" s="103"/>
      <c r="S2048" s="105"/>
      <c r="T2048" s="106"/>
      <c r="U2048" s="107"/>
      <c r="V2048" s="107"/>
    </row>
    <row r="2049" spans="2:22" s="88" customFormat="1" ht="12.75" x14ac:dyDescent="0.2">
      <c r="B2049" s="89">
        <v>2047</v>
      </c>
      <c r="C2049" s="110"/>
      <c r="D2049" s="113"/>
      <c r="E2049" s="112"/>
      <c r="F2049" s="110"/>
      <c r="G2049" s="111"/>
      <c r="H2049" s="112"/>
      <c r="I2049" s="94"/>
      <c r="J2049" s="100"/>
      <c r="K2049" s="101"/>
      <c r="L2049" s="101"/>
      <c r="M2049" s="101"/>
      <c r="N2049" s="102"/>
      <c r="O2049" s="103"/>
      <c r="P2049" s="101"/>
      <c r="Q2049" s="104"/>
      <c r="R2049" s="103"/>
      <c r="S2049" s="105"/>
      <c r="T2049" s="106"/>
      <c r="U2049" s="107"/>
      <c r="V2049" s="107"/>
    </row>
    <row r="2050" spans="2:22" s="88" customFormat="1" ht="12.75" x14ac:dyDescent="0.2">
      <c r="B2050" s="89">
        <v>2048</v>
      </c>
      <c r="C2050" s="110"/>
      <c r="D2050" s="113"/>
      <c r="E2050" s="112"/>
      <c r="F2050" s="110"/>
      <c r="G2050" s="111"/>
      <c r="H2050" s="112"/>
      <c r="I2050" s="94"/>
      <c r="J2050" s="100"/>
      <c r="K2050" s="101"/>
      <c r="L2050" s="101"/>
      <c r="M2050" s="101"/>
      <c r="N2050" s="102"/>
      <c r="O2050" s="103"/>
      <c r="P2050" s="101"/>
      <c r="Q2050" s="104"/>
      <c r="R2050" s="103"/>
      <c r="S2050" s="105"/>
      <c r="T2050" s="106"/>
      <c r="U2050" s="107"/>
      <c r="V2050" s="107"/>
    </row>
    <row r="2051" spans="2:22" s="88" customFormat="1" ht="12.75" x14ac:dyDescent="0.2">
      <c r="B2051" s="89">
        <v>2049</v>
      </c>
      <c r="C2051" s="110"/>
      <c r="D2051" s="113"/>
      <c r="E2051" s="112"/>
      <c r="F2051" s="110"/>
      <c r="G2051" s="111"/>
      <c r="H2051" s="112"/>
      <c r="I2051" s="94"/>
      <c r="J2051" s="100"/>
      <c r="K2051" s="101"/>
      <c r="L2051" s="101"/>
      <c r="M2051" s="101"/>
      <c r="N2051" s="102"/>
      <c r="O2051" s="103"/>
      <c r="P2051" s="101"/>
      <c r="Q2051" s="104"/>
      <c r="R2051" s="103"/>
      <c r="S2051" s="105"/>
      <c r="T2051" s="106"/>
      <c r="U2051" s="107"/>
      <c r="V2051" s="107"/>
    </row>
    <row r="2052" spans="2:22" s="88" customFormat="1" ht="12.75" x14ac:dyDescent="0.2">
      <c r="B2052" s="89">
        <v>2050</v>
      </c>
      <c r="C2052" s="110"/>
      <c r="D2052" s="113"/>
      <c r="E2052" s="112"/>
      <c r="F2052" s="110"/>
      <c r="G2052" s="111"/>
      <c r="H2052" s="112"/>
      <c r="I2052" s="94"/>
      <c r="J2052" s="100"/>
      <c r="K2052" s="101"/>
      <c r="L2052" s="101"/>
      <c r="M2052" s="101"/>
      <c r="N2052" s="102"/>
      <c r="O2052" s="103"/>
      <c r="P2052" s="101"/>
      <c r="Q2052" s="104"/>
      <c r="R2052" s="103"/>
      <c r="S2052" s="105"/>
      <c r="T2052" s="106"/>
      <c r="U2052" s="107"/>
      <c r="V2052" s="107"/>
    </row>
    <row r="2053" spans="2:22" s="88" customFormat="1" ht="12.75" x14ac:dyDescent="0.2">
      <c r="B2053" s="89">
        <v>2051</v>
      </c>
      <c r="C2053" s="110"/>
      <c r="D2053" s="113"/>
      <c r="E2053" s="112"/>
      <c r="F2053" s="110"/>
      <c r="G2053" s="111"/>
      <c r="H2053" s="112"/>
      <c r="I2053" s="94"/>
      <c r="J2053" s="100"/>
      <c r="K2053" s="101"/>
      <c r="L2053" s="101"/>
      <c r="M2053" s="101"/>
      <c r="N2053" s="102"/>
      <c r="O2053" s="103"/>
      <c r="P2053" s="101"/>
      <c r="Q2053" s="104"/>
      <c r="R2053" s="103"/>
      <c r="S2053" s="105"/>
      <c r="T2053" s="106"/>
      <c r="U2053" s="107"/>
      <c r="V2053" s="107"/>
    </row>
    <row r="2054" spans="2:22" s="88" customFormat="1" ht="12.75" x14ac:dyDescent="0.2">
      <c r="B2054" s="89">
        <v>2052</v>
      </c>
      <c r="C2054" s="110"/>
      <c r="D2054" s="113"/>
      <c r="E2054" s="112"/>
      <c r="F2054" s="110"/>
      <c r="G2054" s="111"/>
      <c r="H2054" s="112"/>
      <c r="I2054" s="94"/>
      <c r="J2054" s="100"/>
      <c r="K2054" s="101"/>
      <c r="L2054" s="101"/>
      <c r="M2054" s="101"/>
      <c r="N2054" s="102"/>
      <c r="O2054" s="103"/>
      <c r="P2054" s="101"/>
      <c r="Q2054" s="104"/>
      <c r="R2054" s="103"/>
      <c r="S2054" s="105"/>
      <c r="T2054" s="106"/>
      <c r="U2054" s="107"/>
      <c r="V2054" s="107"/>
    </row>
    <row r="2055" spans="2:22" s="88" customFormat="1" ht="12.75" x14ac:dyDescent="0.2">
      <c r="B2055" s="89">
        <v>2053</v>
      </c>
      <c r="C2055" s="110"/>
      <c r="D2055" s="113"/>
      <c r="E2055" s="112"/>
      <c r="F2055" s="110"/>
      <c r="G2055" s="111"/>
      <c r="H2055" s="112"/>
      <c r="I2055" s="94"/>
      <c r="J2055" s="100"/>
      <c r="K2055" s="101"/>
      <c r="L2055" s="101"/>
      <c r="M2055" s="101"/>
      <c r="N2055" s="102"/>
      <c r="O2055" s="103"/>
      <c r="P2055" s="101"/>
      <c r="Q2055" s="104"/>
      <c r="R2055" s="103"/>
      <c r="S2055" s="105"/>
      <c r="T2055" s="106"/>
      <c r="U2055" s="107"/>
      <c r="V2055" s="107"/>
    </row>
    <row r="2056" spans="2:22" s="88" customFormat="1" ht="12.75" x14ac:dyDescent="0.2">
      <c r="B2056" s="89">
        <v>2054</v>
      </c>
      <c r="C2056" s="110"/>
      <c r="D2056" s="113"/>
      <c r="E2056" s="112"/>
      <c r="F2056" s="110"/>
      <c r="G2056" s="111"/>
      <c r="H2056" s="112"/>
      <c r="I2056" s="94"/>
      <c r="J2056" s="100"/>
      <c r="K2056" s="101"/>
      <c r="L2056" s="101"/>
      <c r="M2056" s="101"/>
      <c r="N2056" s="102"/>
      <c r="O2056" s="103"/>
      <c r="P2056" s="101"/>
      <c r="Q2056" s="104"/>
      <c r="R2056" s="103"/>
      <c r="S2056" s="105"/>
      <c r="T2056" s="106"/>
      <c r="U2056" s="107"/>
      <c r="V2056" s="107"/>
    </row>
    <row r="2057" spans="2:22" s="88" customFormat="1" ht="12.75" x14ac:dyDescent="0.2">
      <c r="B2057" s="89">
        <v>2055</v>
      </c>
      <c r="C2057" s="110"/>
      <c r="D2057" s="113"/>
      <c r="E2057" s="112"/>
      <c r="F2057" s="110"/>
      <c r="G2057" s="111"/>
      <c r="H2057" s="112"/>
      <c r="I2057" s="94"/>
      <c r="J2057" s="100"/>
      <c r="K2057" s="101"/>
      <c r="L2057" s="101"/>
      <c r="M2057" s="101"/>
      <c r="N2057" s="102"/>
      <c r="O2057" s="103"/>
      <c r="P2057" s="101"/>
      <c r="Q2057" s="104"/>
      <c r="R2057" s="103"/>
      <c r="S2057" s="105"/>
      <c r="T2057" s="106"/>
      <c r="U2057" s="107"/>
      <c r="V2057" s="107"/>
    </row>
    <row r="2058" spans="2:22" s="88" customFormat="1" ht="12.75" x14ac:dyDescent="0.2">
      <c r="B2058" s="89">
        <v>2056</v>
      </c>
      <c r="C2058" s="110"/>
      <c r="D2058" s="113"/>
      <c r="E2058" s="112"/>
      <c r="F2058" s="110"/>
      <c r="G2058" s="111"/>
      <c r="H2058" s="112"/>
      <c r="I2058" s="94"/>
      <c r="J2058" s="100"/>
      <c r="K2058" s="101"/>
      <c r="L2058" s="101"/>
      <c r="M2058" s="101"/>
      <c r="N2058" s="102"/>
      <c r="O2058" s="103"/>
      <c r="P2058" s="101"/>
      <c r="Q2058" s="104"/>
      <c r="R2058" s="103"/>
      <c r="S2058" s="105"/>
      <c r="T2058" s="106"/>
      <c r="U2058" s="107"/>
      <c r="V2058" s="107"/>
    </row>
    <row r="2059" spans="2:22" s="88" customFormat="1" ht="12.75" x14ac:dyDescent="0.2">
      <c r="B2059" s="89">
        <v>2057</v>
      </c>
      <c r="C2059" s="110"/>
      <c r="D2059" s="113"/>
      <c r="E2059" s="112"/>
      <c r="F2059" s="110"/>
      <c r="G2059" s="111"/>
      <c r="H2059" s="112"/>
      <c r="I2059" s="94"/>
      <c r="J2059" s="100"/>
      <c r="K2059" s="101"/>
      <c r="L2059" s="101"/>
      <c r="M2059" s="101"/>
      <c r="N2059" s="102"/>
      <c r="O2059" s="103"/>
      <c r="P2059" s="101"/>
      <c r="Q2059" s="104"/>
      <c r="R2059" s="103"/>
      <c r="S2059" s="105"/>
      <c r="T2059" s="106"/>
      <c r="U2059" s="107"/>
      <c r="V2059" s="107"/>
    </row>
    <row r="2060" spans="2:22" s="88" customFormat="1" ht="12.75" x14ac:dyDescent="0.2">
      <c r="B2060" s="89">
        <v>2058</v>
      </c>
      <c r="C2060" s="110"/>
      <c r="D2060" s="113"/>
      <c r="E2060" s="112"/>
      <c r="F2060" s="110"/>
      <c r="G2060" s="111"/>
      <c r="H2060" s="112"/>
      <c r="I2060" s="94"/>
      <c r="J2060" s="100"/>
      <c r="K2060" s="101"/>
      <c r="L2060" s="101"/>
      <c r="M2060" s="101"/>
      <c r="N2060" s="102"/>
      <c r="O2060" s="103"/>
      <c r="P2060" s="101"/>
      <c r="Q2060" s="104"/>
      <c r="R2060" s="103"/>
      <c r="S2060" s="105"/>
      <c r="T2060" s="106"/>
      <c r="U2060" s="107"/>
      <c r="V2060" s="107"/>
    </row>
    <row r="2061" spans="2:22" s="88" customFormat="1" ht="12.75" x14ac:dyDescent="0.2">
      <c r="B2061" s="89">
        <v>2059</v>
      </c>
      <c r="C2061" s="110"/>
      <c r="D2061" s="113"/>
      <c r="E2061" s="112"/>
      <c r="F2061" s="110"/>
      <c r="G2061" s="111"/>
      <c r="H2061" s="112"/>
      <c r="I2061" s="94"/>
      <c r="J2061" s="100"/>
      <c r="K2061" s="101"/>
      <c r="L2061" s="101"/>
      <c r="M2061" s="101"/>
      <c r="N2061" s="102"/>
      <c r="O2061" s="103"/>
      <c r="P2061" s="101"/>
      <c r="Q2061" s="104"/>
      <c r="R2061" s="103"/>
      <c r="S2061" s="105"/>
      <c r="T2061" s="106"/>
      <c r="U2061" s="107"/>
      <c r="V2061" s="107"/>
    </row>
    <row r="2062" spans="2:22" s="88" customFormat="1" ht="12.75" x14ac:dyDescent="0.2">
      <c r="B2062" s="89">
        <v>2060</v>
      </c>
      <c r="C2062" s="110"/>
      <c r="D2062" s="113"/>
      <c r="E2062" s="112"/>
      <c r="F2062" s="110"/>
      <c r="G2062" s="111"/>
      <c r="H2062" s="112"/>
      <c r="I2062" s="94"/>
      <c r="J2062" s="100"/>
      <c r="K2062" s="101"/>
      <c r="L2062" s="101"/>
      <c r="M2062" s="101"/>
      <c r="N2062" s="102"/>
      <c r="O2062" s="103"/>
      <c r="P2062" s="101"/>
      <c r="Q2062" s="104"/>
      <c r="R2062" s="103"/>
      <c r="S2062" s="105"/>
      <c r="T2062" s="106"/>
      <c r="U2062" s="107"/>
      <c r="V2062" s="107"/>
    </row>
    <row r="2063" spans="2:22" s="88" customFormat="1" ht="12.75" x14ac:dyDescent="0.2">
      <c r="B2063" s="89">
        <v>2061</v>
      </c>
      <c r="C2063" s="110"/>
      <c r="D2063" s="113"/>
      <c r="E2063" s="112"/>
      <c r="F2063" s="110"/>
      <c r="G2063" s="111"/>
      <c r="H2063" s="112"/>
      <c r="I2063" s="94"/>
      <c r="J2063" s="100"/>
      <c r="K2063" s="101"/>
      <c r="L2063" s="101"/>
      <c r="M2063" s="101"/>
      <c r="N2063" s="102"/>
      <c r="O2063" s="103"/>
      <c r="P2063" s="101"/>
      <c r="Q2063" s="104"/>
      <c r="R2063" s="103"/>
      <c r="S2063" s="105"/>
      <c r="T2063" s="106"/>
      <c r="U2063" s="107"/>
      <c r="V2063" s="107"/>
    </row>
    <row r="2064" spans="2:22" s="88" customFormat="1" ht="12.75" x14ac:dyDescent="0.2">
      <c r="B2064" s="89">
        <v>2062</v>
      </c>
      <c r="C2064" s="110"/>
      <c r="D2064" s="113"/>
      <c r="E2064" s="112"/>
      <c r="F2064" s="110"/>
      <c r="G2064" s="111"/>
      <c r="H2064" s="112"/>
      <c r="I2064" s="94"/>
      <c r="J2064" s="100"/>
      <c r="K2064" s="101"/>
      <c r="L2064" s="101"/>
      <c r="M2064" s="101"/>
      <c r="N2064" s="102"/>
      <c r="O2064" s="103"/>
      <c r="P2064" s="101"/>
      <c r="Q2064" s="104"/>
      <c r="R2064" s="103"/>
      <c r="S2064" s="105"/>
      <c r="T2064" s="106"/>
      <c r="U2064" s="107"/>
      <c r="V2064" s="107"/>
    </row>
    <row r="2065" spans="2:22" s="88" customFormat="1" ht="12.75" x14ac:dyDescent="0.2">
      <c r="B2065" s="89">
        <v>2063</v>
      </c>
      <c r="C2065" s="110"/>
      <c r="D2065" s="113"/>
      <c r="E2065" s="112"/>
      <c r="F2065" s="110"/>
      <c r="G2065" s="111"/>
      <c r="H2065" s="112"/>
      <c r="I2065" s="94"/>
      <c r="J2065" s="100"/>
      <c r="K2065" s="101"/>
      <c r="L2065" s="101"/>
      <c r="M2065" s="101"/>
      <c r="N2065" s="102"/>
      <c r="O2065" s="103"/>
      <c r="P2065" s="101"/>
      <c r="Q2065" s="104"/>
      <c r="R2065" s="103"/>
      <c r="S2065" s="105"/>
      <c r="T2065" s="106"/>
      <c r="U2065" s="107"/>
      <c r="V2065" s="107"/>
    </row>
    <row r="2066" spans="2:22" s="88" customFormat="1" ht="12.75" x14ac:dyDescent="0.2">
      <c r="B2066" s="89">
        <v>2064</v>
      </c>
      <c r="C2066" s="110"/>
      <c r="D2066" s="113"/>
      <c r="E2066" s="112"/>
      <c r="F2066" s="110"/>
      <c r="G2066" s="111"/>
      <c r="H2066" s="112"/>
      <c r="I2066" s="94"/>
      <c r="J2066" s="100"/>
      <c r="K2066" s="101"/>
      <c r="L2066" s="101"/>
      <c r="M2066" s="101"/>
      <c r="N2066" s="102"/>
      <c r="O2066" s="103"/>
      <c r="P2066" s="101"/>
      <c r="Q2066" s="104"/>
      <c r="R2066" s="103"/>
      <c r="S2066" s="105"/>
      <c r="T2066" s="106"/>
      <c r="U2066" s="107"/>
      <c r="V2066" s="107"/>
    </row>
    <row r="2067" spans="2:22" s="88" customFormat="1" ht="12.75" x14ac:dyDescent="0.2">
      <c r="B2067" s="89">
        <v>2065</v>
      </c>
      <c r="C2067" s="110"/>
      <c r="D2067" s="113"/>
      <c r="E2067" s="112"/>
      <c r="F2067" s="110"/>
      <c r="G2067" s="111"/>
      <c r="H2067" s="112"/>
      <c r="I2067" s="94"/>
      <c r="J2067" s="100"/>
      <c r="K2067" s="101"/>
      <c r="L2067" s="101"/>
      <c r="M2067" s="101"/>
      <c r="N2067" s="102"/>
      <c r="O2067" s="103"/>
      <c r="P2067" s="101"/>
      <c r="Q2067" s="104"/>
      <c r="R2067" s="103"/>
      <c r="S2067" s="105"/>
      <c r="T2067" s="106"/>
      <c r="U2067" s="107"/>
      <c r="V2067" s="107"/>
    </row>
    <row r="2068" spans="2:22" s="88" customFormat="1" ht="12.75" x14ac:dyDescent="0.2">
      <c r="B2068" s="89">
        <v>2066</v>
      </c>
      <c r="C2068" s="110"/>
      <c r="D2068" s="113"/>
      <c r="E2068" s="112"/>
      <c r="F2068" s="110"/>
      <c r="G2068" s="111"/>
      <c r="H2068" s="112"/>
      <c r="I2068" s="94"/>
      <c r="J2068" s="100"/>
      <c r="K2068" s="101"/>
      <c r="L2068" s="101"/>
      <c r="M2068" s="101"/>
      <c r="N2068" s="102"/>
      <c r="O2068" s="103"/>
      <c r="P2068" s="101"/>
      <c r="Q2068" s="104"/>
      <c r="R2068" s="103"/>
      <c r="S2068" s="105"/>
      <c r="T2068" s="106"/>
      <c r="U2068" s="107"/>
      <c r="V2068" s="107"/>
    </row>
    <row r="2069" spans="2:22" s="88" customFormat="1" ht="12.75" x14ac:dyDescent="0.2">
      <c r="B2069" s="89">
        <v>2067</v>
      </c>
      <c r="C2069" s="110"/>
      <c r="D2069" s="113"/>
      <c r="E2069" s="112"/>
      <c r="F2069" s="110"/>
      <c r="G2069" s="111"/>
      <c r="H2069" s="112"/>
      <c r="I2069" s="94"/>
      <c r="J2069" s="100"/>
      <c r="K2069" s="101"/>
      <c r="L2069" s="101"/>
      <c r="M2069" s="101"/>
      <c r="N2069" s="102"/>
      <c r="O2069" s="103"/>
      <c r="P2069" s="101"/>
      <c r="Q2069" s="104"/>
      <c r="R2069" s="103"/>
      <c r="S2069" s="105"/>
      <c r="T2069" s="106"/>
      <c r="U2069" s="107"/>
      <c r="V2069" s="107"/>
    </row>
    <row r="2070" spans="2:22" s="88" customFormat="1" ht="12.75" x14ac:dyDescent="0.2">
      <c r="B2070" s="89">
        <v>2068</v>
      </c>
      <c r="C2070" s="110"/>
      <c r="D2070" s="113"/>
      <c r="E2070" s="112"/>
      <c r="F2070" s="110"/>
      <c r="G2070" s="111"/>
      <c r="H2070" s="112"/>
      <c r="I2070" s="94"/>
      <c r="J2070" s="100"/>
      <c r="K2070" s="101"/>
      <c r="L2070" s="101"/>
      <c r="M2070" s="101"/>
      <c r="N2070" s="102"/>
      <c r="O2070" s="103"/>
      <c r="P2070" s="101"/>
      <c r="Q2070" s="104"/>
      <c r="R2070" s="103"/>
      <c r="S2070" s="105"/>
      <c r="T2070" s="106"/>
      <c r="U2070" s="107"/>
      <c r="V2070" s="107"/>
    </row>
    <row r="2071" spans="2:22" s="88" customFormat="1" ht="12.75" x14ac:dyDescent="0.2">
      <c r="B2071" s="89">
        <v>2069</v>
      </c>
      <c r="C2071" s="110"/>
      <c r="D2071" s="113"/>
      <c r="E2071" s="112"/>
      <c r="F2071" s="110"/>
      <c r="G2071" s="111"/>
      <c r="H2071" s="112"/>
      <c r="I2071" s="94"/>
      <c r="J2071" s="100"/>
      <c r="K2071" s="101"/>
      <c r="L2071" s="101"/>
      <c r="M2071" s="101"/>
      <c r="N2071" s="102"/>
      <c r="O2071" s="103"/>
      <c r="P2071" s="101"/>
      <c r="Q2071" s="104"/>
      <c r="R2071" s="103"/>
      <c r="S2071" s="105"/>
      <c r="T2071" s="106"/>
      <c r="U2071" s="107"/>
      <c r="V2071" s="107"/>
    </row>
    <row r="2072" spans="2:22" s="88" customFormat="1" ht="12.75" x14ac:dyDescent="0.2">
      <c r="B2072" s="89">
        <v>2070</v>
      </c>
      <c r="C2072" s="110"/>
      <c r="D2072" s="113"/>
      <c r="E2072" s="112"/>
      <c r="F2072" s="110"/>
      <c r="G2072" s="111"/>
      <c r="H2072" s="112"/>
      <c r="I2072" s="94"/>
      <c r="J2072" s="100"/>
      <c r="K2072" s="101"/>
      <c r="L2072" s="101"/>
      <c r="M2072" s="101"/>
      <c r="N2072" s="102"/>
      <c r="O2072" s="103"/>
      <c r="P2072" s="101"/>
      <c r="Q2072" s="104"/>
      <c r="R2072" s="103"/>
      <c r="S2072" s="105"/>
      <c r="T2072" s="106"/>
      <c r="U2072" s="107"/>
      <c r="V2072" s="107"/>
    </row>
    <row r="2073" spans="2:22" s="88" customFormat="1" ht="12.75" x14ac:dyDescent="0.2">
      <c r="B2073" s="89">
        <v>2071</v>
      </c>
      <c r="C2073" s="110"/>
      <c r="D2073" s="113"/>
      <c r="E2073" s="112"/>
      <c r="F2073" s="110"/>
      <c r="G2073" s="111"/>
      <c r="H2073" s="112"/>
      <c r="I2073" s="94"/>
      <c r="J2073" s="100"/>
      <c r="K2073" s="101"/>
      <c r="L2073" s="101"/>
      <c r="M2073" s="101"/>
      <c r="N2073" s="102"/>
      <c r="O2073" s="103"/>
      <c r="P2073" s="101"/>
      <c r="Q2073" s="104"/>
      <c r="R2073" s="103"/>
      <c r="S2073" s="105"/>
      <c r="T2073" s="106"/>
      <c r="U2073" s="107"/>
      <c r="V2073" s="107"/>
    </row>
    <row r="2074" spans="2:22" s="88" customFormat="1" ht="12.75" x14ac:dyDescent="0.2">
      <c r="B2074" s="89">
        <v>2072</v>
      </c>
      <c r="C2074" s="110"/>
      <c r="D2074" s="113"/>
      <c r="E2074" s="112"/>
      <c r="F2074" s="110"/>
      <c r="G2074" s="111"/>
      <c r="H2074" s="112"/>
      <c r="I2074" s="94"/>
      <c r="J2074" s="100"/>
      <c r="K2074" s="101"/>
      <c r="L2074" s="101"/>
      <c r="M2074" s="101"/>
      <c r="N2074" s="102"/>
      <c r="O2074" s="103"/>
      <c r="P2074" s="101"/>
      <c r="Q2074" s="104"/>
      <c r="R2074" s="103"/>
      <c r="S2074" s="105"/>
      <c r="T2074" s="106"/>
      <c r="U2074" s="107"/>
      <c r="V2074" s="107"/>
    </row>
    <row r="2075" spans="2:22" s="88" customFormat="1" ht="12.75" x14ac:dyDescent="0.2">
      <c r="B2075" s="89">
        <v>2073</v>
      </c>
      <c r="C2075" s="110"/>
      <c r="D2075" s="113"/>
      <c r="E2075" s="112"/>
      <c r="F2075" s="110"/>
      <c r="G2075" s="111"/>
      <c r="H2075" s="112"/>
      <c r="I2075" s="94"/>
      <c r="J2075" s="100"/>
      <c r="K2075" s="101"/>
      <c r="L2075" s="101"/>
      <c r="M2075" s="101"/>
      <c r="N2075" s="102"/>
      <c r="O2075" s="103"/>
      <c r="P2075" s="101"/>
      <c r="Q2075" s="104"/>
      <c r="R2075" s="103"/>
      <c r="S2075" s="105"/>
      <c r="T2075" s="106"/>
      <c r="U2075" s="107"/>
      <c r="V2075" s="107"/>
    </row>
    <row r="2076" spans="2:22" s="88" customFormat="1" ht="12.75" x14ac:dyDescent="0.2">
      <c r="B2076" s="89">
        <v>2074</v>
      </c>
      <c r="C2076" s="110"/>
      <c r="D2076" s="113"/>
      <c r="E2076" s="112"/>
      <c r="F2076" s="110"/>
      <c r="G2076" s="111"/>
      <c r="H2076" s="112"/>
      <c r="I2076" s="94"/>
      <c r="J2076" s="100"/>
      <c r="K2076" s="101"/>
      <c r="L2076" s="101"/>
      <c r="M2076" s="101"/>
      <c r="N2076" s="102"/>
      <c r="O2076" s="103"/>
      <c r="P2076" s="101"/>
      <c r="Q2076" s="104"/>
      <c r="R2076" s="103"/>
      <c r="S2076" s="105"/>
      <c r="T2076" s="106"/>
      <c r="U2076" s="107"/>
      <c r="V2076" s="107"/>
    </row>
    <row r="2077" spans="2:22" s="88" customFormat="1" ht="12.75" x14ac:dyDescent="0.2">
      <c r="B2077" s="89">
        <v>2075</v>
      </c>
      <c r="C2077" s="110"/>
      <c r="D2077" s="113"/>
      <c r="E2077" s="112"/>
      <c r="F2077" s="110"/>
      <c r="G2077" s="111"/>
      <c r="H2077" s="112"/>
      <c r="I2077" s="94"/>
      <c r="J2077" s="100"/>
      <c r="K2077" s="101"/>
      <c r="L2077" s="101"/>
      <c r="M2077" s="101"/>
      <c r="N2077" s="102"/>
      <c r="O2077" s="103"/>
      <c r="P2077" s="101"/>
      <c r="Q2077" s="104"/>
      <c r="R2077" s="103"/>
      <c r="S2077" s="105"/>
      <c r="T2077" s="106"/>
      <c r="U2077" s="107"/>
      <c r="V2077" s="107"/>
    </row>
    <row r="2078" spans="2:22" s="88" customFormat="1" ht="12.75" x14ac:dyDescent="0.2">
      <c r="B2078" s="89">
        <v>2076</v>
      </c>
      <c r="C2078" s="110"/>
      <c r="D2078" s="113"/>
      <c r="E2078" s="112"/>
      <c r="F2078" s="110"/>
      <c r="G2078" s="111"/>
      <c r="H2078" s="112"/>
      <c r="I2078" s="94"/>
      <c r="J2078" s="100"/>
      <c r="K2078" s="101"/>
      <c r="L2078" s="101"/>
      <c r="M2078" s="101"/>
      <c r="N2078" s="102"/>
      <c r="O2078" s="103"/>
      <c r="P2078" s="101"/>
      <c r="Q2078" s="104"/>
      <c r="R2078" s="103"/>
      <c r="S2078" s="105"/>
      <c r="T2078" s="106"/>
      <c r="U2078" s="107"/>
      <c r="V2078" s="107"/>
    </row>
    <row r="2079" spans="2:22" s="88" customFormat="1" ht="12.75" x14ac:dyDescent="0.2">
      <c r="B2079" s="89">
        <v>2077</v>
      </c>
      <c r="C2079" s="110"/>
      <c r="D2079" s="113"/>
      <c r="E2079" s="112"/>
      <c r="F2079" s="110"/>
      <c r="G2079" s="111"/>
      <c r="H2079" s="112"/>
      <c r="I2079" s="94"/>
      <c r="J2079" s="100"/>
      <c r="K2079" s="101"/>
      <c r="L2079" s="101"/>
      <c r="M2079" s="101"/>
      <c r="N2079" s="102"/>
      <c r="O2079" s="103"/>
      <c r="P2079" s="101"/>
      <c r="Q2079" s="104"/>
      <c r="R2079" s="103"/>
      <c r="S2079" s="105"/>
      <c r="T2079" s="106"/>
      <c r="U2079" s="107"/>
      <c r="V2079" s="107"/>
    </row>
    <row r="2080" spans="2:22" s="88" customFormat="1" ht="12.75" x14ac:dyDescent="0.2">
      <c r="B2080" s="89">
        <v>2078</v>
      </c>
      <c r="C2080" s="110"/>
      <c r="D2080" s="113"/>
      <c r="E2080" s="112"/>
      <c r="F2080" s="110"/>
      <c r="G2080" s="111"/>
      <c r="H2080" s="112"/>
      <c r="I2080" s="94"/>
      <c r="J2080" s="100"/>
      <c r="K2080" s="101"/>
      <c r="L2080" s="101"/>
      <c r="M2080" s="101"/>
      <c r="N2080" s="102"/>
      <c r="O2080" s="103"/>
      <c r="P2080" s="101"/>
      <c r="Q2080" s="104"/>
      <c r="R2080" s="103"/>
      <c r="S2080" s="105"/>
      <c r="T2080" s="106"/>
      <c r="U2080" s="107"/>
      <c r="V2080" s="107"/>
    </row>
    <row r="2081" spans="2:22" s="88" customFormat="1" ht="12.75" x14ac:dyDescent="0.2">
      <c r="B2081" s="89">
        <v>2079</v>
      </c>
      <c r="C2081" s="110"/>
      <c r="D2081" s="113"/>
      <c r="E2081" s="112"/>
      <c r="F2081" s="110"/>
      <c r="G2081" s="111"/>
      <c r="H2081" s="112"/>
      <c r="I2081" s="94"/>
      <c r="J2081" s="100"/>
      <c r="K2081" s="101"/>
      <c r="L2081" s="101"/>
      <c r="M2081" s="101"/>
      <c r="N2081" s="102"/>
      <c r="O2081" s="103"/>
      <c r="P2081" s="101"/>
      <c r="Q2081" s="104"/>
      <c r="R2081" s="103"/>
      <c r="S2081" s="105"/>
      <c r="T2081" s="106"/>
      <c r="U2081" s="107"/>
      <c r="V2081" s="107"/>
    </row>
    <row r="2082" spans="2:22" s="88" customFormat="1" ht="12.75" x14ac:dyDescent="0.2">
      <c r="B2082" s="89">
        <v>2080</v>
      </c>
      <c r="C2082" s="110"/>
      <c r="D2082" s="113"/>
      <c r="E2082" s="112"/>
      <c r="F2082" s="110"/>
      <c r="G2082" s="111"/>
      <c r="H2082" s="112"/>
      <c r="I2082" s="94"/>
      <c r="J2082" s="100"/>
      <c r="K2082" s="101"/>
      <c r="L2082" s="101"/>
      <c r="M2082" s="101"/>
      <c r="N2082" s="102"/>
      <c r="O2082" s="103"/>
      <c r="P2082" s="101"/>
      <c r="Q2082" s="104"/>
      <c r="R2082" s="103"/>
      <c r="S2082" s="105"/>
      <c r="T2082" s="106"/>
      <c r="U2082" s="107"/>
      <c r="V2082" s="107"/>
    </row>
    <row r="2083" spans="2:22" s="88" customFormat="1" ht="12.75" x14ac:dyDescent="0.2">
      <c r="B2083" s="89">
        <v>2081</v>
      </c>
      <c r="C2083" s="110"/>
      <c r="D2083" s="113"/>
      <c r="E2083" s="112"/>
      <c r="F2083" s="110"/>
      <c r="G2083" s="111"/>
      <c r="H2083" s="112"/>
      <c r="I2083" s="94"/>
      <c r="J2083" s="100"/>
      <c r="K2083" s="101"/>
      <c r="L2083" s="101"/>
      <c r="M2083" s="101"/>
      <c r="N2083" s="102"/>
      <c r="O2083" s="103"/>
      <c r="P2083" s="101"/>
      <c r="Q2083" s="104"/>
      <c r="R2083" s="103"/>
      <c r="S2083" s="105"/>
      <c r="T2083" s="106"/>
      <c r="U2083" s="107"/>
      <c r="V2083" s="107"/>
    </row>
    <row r="2084" spans="2:22" s="88" customFormat="1" ht="12.75" x14ac:dyDescent="0.2">
      <c r="B2084" s="89">
        <v>2082</v>
      </c>
      <c r="C2084" s="110"/>
      <c r="D2084" s="113"/>
      <c r="E2084" s="112"/>
      <c r="F2084" s="110"/>
      <c r="G2084" s="111"/>
      <c r="H2084" s="112"/>
      <c r="I2084" s="94"/>
      <c r="J2084" s="100"/>
      <c r="K2084" s="101"/>
      <c r="L2084" s="101"/>
      <c r="M2084" s="101"/>
      <c r="N2084" s="102"/>
      <c r="O2084" s="103"/>
      <c r="P2084" s="101"/>
      <c r="Q2084" s="104"/>
      <c r="R2084" s="103"/>
      <c r="S2084" s="105"/>
      <c r="T2084" s="106"/>
      <c r="U2084" s="107"/>
      <c r="V2084" s="107"/>
    </row>
    <row r="2085" spans="2:22" s="88" customFormat="1" ht="12.75" x14ac:dyDescent="0.2">
      <c r="B2085" s="89">
        <v>2083</v>
      </c>
      <c r="C2085" s="110"/>
      <c r="D2085" s="113"/>
      <c r="E2085" s="112"/>
      <c r="F2085" s="110"/>
      <c r="G2085" s="111"/>
      <c r="H2085" s="112"/>
      <c r="I2085" s="94"/>
      <c r="J2085" s="100"/>
      <c r="K2085" s="101"/>
      <c r="L2085" s="101"/>
      <c r="M2085" s="101"/>
      <c r="N2085" s="102"/>
      <c r="O2085" s="103"/>
      <c r="P2085" s="101"/>
      <c r="Q2085" s="104"/>
      <c r="R2085" s="103"/>
      <c r="S2085" s="105"/>
      <c r="T2085" s="106"/>
      <c r="U2085" s="107"/>
      <c r="V2085" s="107"/>
    </row>
    <row r="2086" spans="2:22" s="88" customFormat="1" ht="12.75" x14ac:dyDescent="0.2">
      <c r="B2086" s="89">
        <v>2084</v>
      </c>
      <c r="C2086" s="110"/>
      <c r="D2086" s="113"/>
      <c r="E2086" s="112"/>
      <c r="F2086" s="110"/>
      <c r="G2086" s="111"/>
      <c r="H2086" s="112"/>
      <c r="I2086" s="94"/>
      <c r="J2086" s="100"/>
      <c r="K2086" s="101"/>
      <c r="L2086" s="101"/>
      <c r="M2086" s="101"/>
      <c r="N2086" s="102"/>
      <c r="O2086" s="103"/>
      <c r="P2086" s="101"/>
      <c r="Q2086" s="104"/>
      <c r="R2086" s="103"/>
      <c r="S2086" s="105"/>
      <c r="T2086" s="106"/>
      <c r="U2086" s="107"/>
      <c r="V2086" s="107"/>
    </row>
    <row r="2087" spans="2:22" s="88" customFormat="1" ht="12.75" x14ac:dyDescent="0.2">
      <c r="B2087" s="89">
        <v>2085</v>
      </c>
      <c r="C2087" s="110"/>
      <c r="D2087" s="113"/>
      <c r="E2087" s="112"/>
      <c r="F2087" s="110"/>
      <c r="G2087" s="111"/>
      <c r="H2087" s="112"/>
      <c r="I2087" s="94"/>
      <c r="J2087" s="100"/>
      <c r="K2087" s="101"/>
      <c r="L2087" s="101"/>
      <c r="M2087" s="101"/>
      <c r="N2087" s="102"/>
      <c r="O2087" s="103"/>
      <c r="P2087" s="101"/>
      <c r="Q2087" s="104"/>
      <c r="R2087" s="103"/>
      <c r="S2087" s="105"/>
      <c r="T2087" s="106"/>
      <c r="U2087" s="107"/>
      <c r="V2087" s="107"/>
    </row>
    <row r="2088" spans="2:22" s="88" customFormat="1" ht="12.75" x14ac:dyDescent="0.2">
      <c r="B2088" s="89">
        <v>2086</v>
      </c>
      <c r="C2088" s="110"/>
      <c r="D2088" s="113"/>
      <c r="E2088" s="112"/>
      <c r="F2088" s="110"/>
      <c r="G2088" s="111"/>
      <c r="H2088" s="112"/>
      <c r="I2088" s="94"/>
      <c r="J2088" s="100"/>
      <c r="K2088" s="101"/>
      <c r="L2088" s="101"/>
      <c r="M2088" s="101"/>
      <c r="N2088" s="102"/>
      <c r="O2088" s="103"/>
      <c r="P2088" s="101"/>
      <c r="Q2088" s="104"/>
      <c r="R2088" s="103"/>
      <c r="S2088" s="105"/>
      <c r="T2088" s="106"/>
      <c r="U2088" s="107"/>
      <c r="V2088" s="107"/>
    </row>
    <row r="2089" spans="2:22" s="88" customFormat="1" ht="12.75" x14ac:dyDescent="0.2">
      <c r="B2089" s="89">
        <v>2087</v>
      </c>
      <c r="C2089" s="110"/>
      <c r="D2089" s="113"/>
      <c r="E2089" s="112"/>
      <c r="F2089" s="110"/>
      <c r="G2089" s="111"/>
      <c r="H2089" s="112"/>
      <c r="I2089" s="94"/>
      <c r="J2089" s="100"/>
      <c r="K2089" s="101"/>
      <c r="L2089" s="101"/>
      <c r="M2089" s="101"/>
      <c r="N2089" s="102"/>
      <c r="O2089" s="103"/>
      <c r="P2089" s="101"/>
      <c r="Q2089" s="104"/>
      <c r="R2089" s="103"/>
      <c r="S2089" s="105"/>
      <c r="T2089" s="106"/>
      <c r="U2089" s="107"/>
      <c r="V2089" s="107"/>
    </row>
    <row r="2090" spans="2:22" s="88" customFormat="1" ht="12.75" x14ac:dyDescent="0.2">
      <c r="B2090" s="89">
        <v>2088</v>
      </c>
      <c r="C2090" s="110"/>
      <c r="D2090" s="113"/>
      <c r="E2090" s="112"/>
      <c r="F2090" s="110"/>
      <c r="G2090" s="111"/>
      <c r="H2090" s="112"/>
      <c r="I2090" s="94"/>
      <c r="J2090" s="100"/>
      <c r="K2090" s="101"/>
      <c r="L2090" s="101"/>
      <c r="M2090" s="101"/>
      <c r="N2090" s="102"/>
      <c r="O2090" s="103"/>
      <c r="P2090" s="101"/>
      <c r="Q2090" s="104"/>
      <c r="R2090" s="103"/>
      <c r="S2090" s="105"/>
      <c r="T2090" s="106"/>
      <c r="U2090" s="107"/>
      <c r="V2090" s="107"/>
    </row>
    <row r="2091" spans="2:22" s="88" customFormat="1" ht="12.75" x14ac:dyDescent="0.2">
      <c r="B2091" s="89">
        <v>2089</v>
      </c>
      <c r="C2091" s="110"/>
      <c r="D2091" s="113"/>
      <c r="E2091" s="112"/>
      <c r="F2091" s="110"/>
      <c r="G2091" s="111"/>
      <c r="H2091" s="112"/>
      <c r="I2091" s="94"/>
      <c r="J2091" s="100"/>
      <c r="K2091" s="101"/>
      <c r="L2091" s="101"/>
      <c r="M2091" s="101"/>
      <c r="N2091" s="102"/>
      <c r="O2091" s="103"/>
      <c r="P2091" s="101"/>
      <c r="Q2091" s="104"/>
      <c r="R2091" s="103"/>
      <c r="S2091" s="105"/>
      <c r="T2091" s="106"/>
      <c r="U2091" s="107"/>
      <c r="V2091" s="107"/>
    </row>
    <row r="2092" spans="2:22" s="88" customFormat="1" ht="12.75" x14ac:dyDescent="0.2">
      <c r="B2092" s="89">
        <v>2090</v>
      </c>
      <c r="C2092" s="110"/>
      <c r="D2092" s="113"/>
      <c r="E2092" s="112"/>
      <c r="F2092" s="110"/>
      <c r="G2092" s="111"/>
      <c r="H2092" s="112"/>
      <c r="I2092" s="94"/>
      <c r="J2092" s="100"/>
      <c r="K2092" s="101"/>
      <c r="L2092" s="101"/>
      <c r="M2092" s="101"/>
      <c r="N2092" s="102"/>
      <c r="O2092" s="103"/>
      <c r="P2092" s="101"/>
      <c r="Q2092" s="104"/>
      <c r="R2092" s="103"/>
      <c r="S2092" s="105"/>
      <c r="T2092" s="106"/>
      <c r="U2092" s="107"/>
      <c r="V2092" s="107"/>
    </row>
    <row r="2093" spans="2:22" s="88" customFormat="1" ht="12.75" x14ac:dyDescent="0.2">
      <c r="B2093" s="89">
        <v>2091</v>
      </c>
      <c r="C2093" s="110"/>
      <c r="D2093" s="113"/>
      <c r="E2093" s="112"/>
      <c r="F2093" s="110"/>
      <c r="G2093" s="111"/>
      <c r="H2093" s="112"/>
      <c r="I2093" s="94"/>
      <c r="J2093" s="100"/>
      <c r="K2093" s="101"/>
      <c r="L2093" s="101"/>
      <c r="M2093" s="101"/>
      <c r="N2093" s="102"/>
      <c r="O2093" s="103"/>
      <c r="P2093" s="101"/>
      <c r="Q2093" s="104"/>
      <c r="R2093" s="103"/>
      <c r="S2093" s="105"/>
      <c r="T2093" s="106"/>
      <c r="U2093" s="107"/>
      <c r="V2093" s="107"/>
    </row>
    <row r="2094" spans="2:22" s="88" customFormat="1" ht="12.75" x14ac:dyDescent="0.2">
      <c r="B2094" s="89">
        <v>2092</v>
      </c>
      <c r="C2094" s="110"/>
      <c r="D2094" s="113"/>
      <c r="E2094" s="112"/>
      <c r="F2094" s="110"/>
      <c r="G2094" s="111"/>
      <c r="H2094" s="112"/>
      <c r="I2094" s="94"/>
      <c r="J2094" s="100"/>
      <c r="K2094" s="101"/>
      <c r="L2094" s="101"/>
      <c r="M2094" s="101"/>
      <c r="N2094" s="102"/>
      <c r="O2094" s="103"/>
      <c r="P2094" s="101"/>
      <c r="Q2094" s="104"/>
      <c r="R2094" s="103"/>
      <c r="S2094" s="105"/>
      <c r="T2094" s="106"/>
      <c r="U2094" s="107"/>
      <c r="V2094" s="107"/>
    </row>
    <row r="2095" spans="2:22" s="88" customFormat="1" ht="12.75" x14ac:dyDescent="0.2">
      <c r="B2095" s="89">
        <v>2093</v>
      </c>
      <c r="C2095" s="110"/>
      <c r="D2095" s="113"/>
      <c r="E2095" s="112"/>
      <c r="F2095" s="110"/>
      <c r="G2095" s="111"/>
      <c r="H2095" s="112"/>
      <c r="I2095" s="94"/>
      <c r="J2095" s="100"/>
      <c r="K2095" s="101"/>
      <c r="L2095" s="101"/>
      <c r="M2095" s="101"/>
      <c r="N2095" s="102"/>
      <c r="O2095" s="103"/>
      <c r="P2095" s="101"/>
      <c r="Q2095" s="104"/>
      <c r="R2095" s="103"/>
      <c r="S2095" s="105"/>
      <c r="T2095" s="106"/>
      <c r="U2095" s="107"/>
      <c r="V2095" s="107"/>
    </row>
    <row r="2096" spans="2:22" s="88" customFormat="1" ht="12.75" x14ac:dyDescent="0.2">
      <c r="B2096" s="89">
        <v>2094</v>
      </c>
      <c r="C2096" s="110"/>
      <c r="D2096" s="113"/>
      <c r="E2096" s="112"/>
      <c r="F2096" s="110"/>
      <c r="G2096" s="111"/>
      <c r="H2096" s="112"/>
      <c r="I2096" s="94"/>
      <c r="J2096" s="100"/>
      <c r="K2096" s="101"/>
      <c r="L2096" s="101"/>
      <c r="M2096" s="101"/>
      <c r="N2096" s="102"/>
      <c r="O2096" s="103"/>
      <c r="P2096" s="101"/>
      <c r="Q2096" s="104"/>
      <c r="R2096" s="103"/>
      <c r="S2096" s="105"/>
      <c r="T2096" s="106"/>
      <c r="U2096" s="107"/>
      <c r="V2096" s="107"/>
    </row>
    <row r="2097" spans="2:22" s="88" customFormat="1" ht="12.75" x14ac:dyDescent="0.2">
      <c r="B2097" s="89">
        <v>2095</v>
      </c>
      <c r="C2097" s="110"/>
      <c r="D2097" s="113"/>
      <c r="E2097" s="112"/>
      <c r="F2097" s="110"/>
      <c r="G2097" s="111"/>
      <c r="H2097" s="112"/>
      <c r="I2097" s="94"/>
      <c r="J2097" s="100"/>
      <c r="K2097" s="101"/>
      <c r="L2097" s="101"/>
      <c r="M2097" s="101"/>
      <c r="N2097" s="102"/>
      <c r="O2097" s="103"/>
      <c r="P2097" s="101"/>
      <c r="Q2097" s="104"/>
      <c r="R2097" s="103"/>
      <c r="S2097" s="105"/>
      <c r="T2097" s="106"/>
      <c r="U2097" s="107"/>
      <c r="V2097" s="107"/>
    </row>
    <row r="2098" spans="2:22" s="88" customFormat="1" ht="12.75" x14ac:dyDescent="0.2">
      <c r="B2098" s="89">
        <v>2096</v>
      </c>
      <c r="C2098" s="110"/>
      <c r="D2098" s="113"/>
      <c r="E2098" s="112"/>
      <c r="F2098" s="110"/>
      <c r="G2098" s="111"/>
      <c r="H2098" s="112"/>
      <c r="I2098" s="94"/>
      <c r="J2098" s="100"/>
      <c r="K2098" s="101"/>
      <c r="L2098" s="101"/>
      <c r="M2098" s="101"/>
      <c r="N2098" s="102"/>
      <c r="O2098" s="103"/>
      <c r="P2098" s="101"/>
      <c r="Q2098" s="104"/>
      <c r="R2098" s="103"/>
      <c r="S2098" s="105"/>
      <c r="T2098" s="106"/>
      <c r="U2098" s="107"/>
      <c r="V2098" s="107"/>
    </row>
    <row r="2099" spans="2:22" s="88" customFormat="1" ht="12.75" x14ac:dyDescent="0.2">
      <c r="B2099" s="89">
        <v>2097</v>
      </c>
      <c r="C2099" s="110"/>
      <c r="D2099" s="113"/>
      <c r="E2099" s="112"/>
      <c r="F2099" s="110"/>
      <c r="G2099" s="111"/>
      <c r="H2099" s="112"/>
      <c r="I2099" s="94"/>
      <c r="J2099" s="100"/>
      <c r="K2099" s="101"/>
      <c r="L2099" s="101"/>
      <c r="M2099" s="101"/>
      <c r="N2099" s="102"/>
      <c r="O2099" s="103"/>
      <c r="P2099" s="101"/>
      <c r="Q2099" s="104"/>
      <c r="R2099" s="103"/>
      <c r="S2099" s="105"/>
      <c r="T2099" s="106"/>
      <c r="U2099" s="107"/>
      <c r="V2099" s="107"/>
    </row>
    <row r="2100" spans="2:22" s="88" customFormat="1" ht="12.75" x14ac:dyDescent="0.2">
      <c r="B2100" s="89">
        <v>2098</v>
      </c>
      <c r="C2100" s="110"/>
      <c r="D2100" s="113"/>
      <c r="E2100" s="112"/>
      <c r="F2100" s="110"/>
      <c r="G2100" s="111"/>
      <c r="H2100" s="112"/>
      <c r="I2100" s="94"/>
      <c r="J2100" s="100"/>
      <c r="K2100" s="101"/>
      <c r="L2100" s="101"/>
      <c r="M2100" s="101"/>
      <c r="N2100" s="102"/>
      <c r="O2100" s="103"/>
      <c r="P2100" s="101"/>
      <c r="Q2100" s="104"/>
      <c r="R2100" s="103"/>
      <c r="S2100" s="105"/>
      <c r="T2100" s="106"/>
      <c r="U2100" s="107"/>
      <c r="V2100" s="107"/>
    </row>
    <row r="2101" spans="2:22" s="88" customFormat="1" ht="12.75" x14ac:dyDescent="0.2">
      <c r="B2101" s="89">
        <v>2099</v>
      </c>
      <c r="C2101" s="110"/>
      <c r="D2101" s="113"/>
      <c r="E2101" s="112"/>
      <c r="F2101" s="110"/>
      <c r="G2101" s="111"/>
      <c r="H2101" s="112"/>
      <c r="I2101" s="94"/>
      <c r="J2101" s="100"/>
      <c r="K2101" s="101"/>
      <c r="L2101" s="101"/>
      <c r="M2101" s="101"/>
      <c r="N2101" s="102"/>
      <c r="O2101" s="103"/>
      <c r="P2101" s="101"/>
      <c r="Q2101" s="104"/>
      <c r="R2101" s="103"/>
      <c r="S2101" s="105"/>
      <c r="T2101" s="106"/>
      <c r="U2101" s="107"/>
      <c r="V2101" s="107"/>
    </row>
    <row r="2102" spans="2:22" s="88" customFormat="1" ht="12.75" x14ac:dyDescent="0.2">
      <c r="B2102" s="89">
        <v>2100</v>
      </c>
      <c r="C2102" s="110"/>
      <c r="D2102" s="113"/>
      <c r="E2102" s="112"/>
      <c r="F2102" s="110"/>
      <c r="G2102" s="111"/>
      <c r="H2102" s="112"/>
      <c r="I2102" s="94"/>
      <c r="J2102" s="100"/>
      <c r="K2102" s="101"/>
      <c r="L2102" s="101"/>
      <c r="M2102" s="101"/>
      <c r="N2102" s="102"/>
      <c r="O2102" s="103"/>
      <c r="P2102" s="101"/>
      <c r="Q2102" s="104"/>
      <c r="R2102" s="103"/>
      <c r="S2102" s="105"/>
      <c r="T2102" s="106"/>
      <c r="U2102" s="107"/>
      <c r="V2102" s="107"/>
    </row>
    <row r="2103" spans="2:22" s="88" customFormat="1" ht="12.75" x14ac:dyDescent="0.2">
      <c r="B2103" s="89">
        <v>2101</v>
      </c>
      <c r="C2103" s="110"/>
      <c r="D2103" s="113"/>
      <c r="E2103" s="112"/>
      <c r="F2103" s="110"/>
      <c r="G2103" s="111"/>
      <c r="H2103" s="112"/>
      <c r="I2103" s="94"/>
      <c r="J2103" s="100"/>
      <c r="K2103" s="101"/>
      <c r="L2103" s="101"/>
      <c r="M2103" s="101"/>
      <c r="N2103" s="102"/>
      <c r="O2103" s="103"/>
      <c r="P2103" s="101"/>
      <c r="Q2103" s="104"/>
      <c r="R2103" s="103"/>
      <c r="S2103" s="105"/>
      <c r="T2103" s="106"/>
      <c r="U2103" s="107"/>
      <c r="V2103" s="107"/>
    </row>
    <row r="2104" spans="2:22" s="88" customFormat="1" ht="12.75" x14ac:dyDescent="0.2">
      <c r="B2104" s="89">
        <v>2102</v>
      </c>
      <c r="C2104" s="110"/>
      <c r="D2104" s="113"/>
      <c r="E2104" s="112"/>
      <c r="F2104" s="110"/>
      <c r="G2104" s="111"/>
      <c r="H2104" s="112"/>
      <c r="I2104" s="94"/>
      <c r="J2104" s="100"/>
      <c r="K2104" s="101"/>
      <c r="L2104" s="101"/>
      <c r="M2104" s="101"/>
      <c r="N2104" s="102"/>
      <c r="O2104" s="103"/>
      <c r="P2104" s="101"/>
      <c r="Q2104" s="104"/>
      <c r="R2104" s="103"/>
      <c r="S2104" s="105"/>
      <c r="T2104" s="106"/>
      <c r="U2104" s="107"/>
      <c r="V2104" s="107"/>
    </row>
    <row r="2105" spans="2:22" s="88" customFormat="1" ht="12.75" x14ac:dyDescent="0.2">
      <c r="B2105" s="89">
        <v>2103</v>
      </c>
      <c r="C2105" s="110"/>
      <c r="D2105" s="113"/>
      <c r="E2105" s="112"/>
      <c r="F2105" s="110"/>
      <c r="G2105" s="111"/>
      <c r="H2105" s="112"/>
      <c r="I2105" s="94"/>
      <c r="J2105" s="100"/>
      <c r="K2105" s="101"/>
      <c r="L2105" s="101"/>
      <c r="M2105" s="101"/>
      <c r="N2105" s="102"/>
      <c r="O2105" s="103"/>
      <c r="P2105" s="101"/>
      <c r="Q2105" s="104"/>
      <c r="R2105" s="103"/>
      <c r="S2105" s="105"/>
      <c r="T2105" s="106"/>
      <c r="U2105" s="107"/>
      <c r="V2105" s="107"/>
    </row>
    <row r="2106" spans="2:22" s="88" customFormat="1" ht="12.75" x14ac:dyDescent="0.2">
      <c r="B2106" s="89">
        <v>2104</v>
      </c>
      <c r="C2106" s="110"/>
      <c r="D2106" s="113"/>
      <c r="E2106" s="112"/>
      <c r="F2106" s="110"/>
      <c r="G2106" s="111"/>
      <c r="H2106" s="112"/>
      <c r="I2106" s="94"/>
      <c r="J2106" s="100"/>
      <c r="K2106" s="101"/>
      <c r="L2106" s="101"/>
      <c r="M2106" s="101"/>
      <c r="N2106" s="102"/>
      <c r="O2106" s="103"/>
      <c r="P2106" s="101"/>
      <c r="Q2106" s="104"/>
      <c r="R2106" s="103"/>
      <c r="S2106" s="105"/>
      <c r="T2106" s="106"/>
      <c r="U2106" s="107"/>
      <c r="V2106" s="107"/>
    </row>
    <row r="2107" spans="2:22" s="88" customFormat="1" ht="12.75" x14ac:dyDescent="0.2">
      <c r="B2107" s="89">
        <v>2105</v>
      </c>
      <c r="C2107" s="110"/>
      <c r="D2107" s="113"/>
      <c r="E2107" s="112"/>
      <c r="F2107" s="110"/>
      <c r="G2107" s="111"/>
      <c r="H2107" s="112"/>
      <c r="I2107" s="94"/>
      <c r="J2107" s="100"/>
      <c r="K2107" s="101"/>
      <c r="L2107" s="101"/>
      <c r="M2107" s="101"/>
      <c r="N2107" s="102"/>
      <c r="O2107" s="103"/>
      <c r="P2107" s="101"/>
      <c r="Q2107" s="104"/>
      <c r="R2107" s="103"/>
      <c r="S2107" s="105"/>
      <c r="T2107" s="106"/>
      <c r="U2107" s="107"/>
      <c r="V2107" s="107"/>
    </row>
    <row r="2108" spans="2:22" s="88" customFormat="1" ht="12.75" x14ac:dyDescent="0.2">
      <c r="B2108" s="89">
        <v>2106</v>
      </c>
      <c r="C2108" s="110"/>
      <c r="D2108" s="113"/>
      <c r="E2108" s="112"/>
      <c r="F2108" s="110"/>
      <c r="G2108" s="111"/>
      <c r="H2108" s="112"/>
      <c r="I2108" s="94"/>
      <c r="J2108" s="100"/>
      <c r="K2108" s="101"/>
      <c r="L2108" s="101"/>
      <c r="M2108" s="101"/>
      <c r="N2108" s="102"/>
      <c r="O2108" s="103"/>
      <c r="P2108" s="101"/>
      <c r="Q2108" s="104"/>
      <c r="R2108" s="103"/>
      <c r="S2108" s="105"/>
      <c r="T2108" s="106"/>
      <c r="U2108" s="107"/>
      <c r="V2108" s="107"/>
    </row>
    <row r="2109" spans="2:22" s="88" customFormat="1" ht="12.75" x14ac:dyDescent="0.2">
      <c r="B2109" s="89">
        <v>2107</v>
      </c>
      <c r="C2109" s="110"/>
      <c r="D2109" s="113"/>
      <c r="E2109" s="112"/>
      <c r="F2109" s="110"/>
      <c r="G2109" s="111"/>
      <c r="H2109" s="112"/>
      <c r="I2109" s="94"/>
      <c r="J2109" s="100"/>
      <c r="K2109" s="101"/>
      <c r="L2109" s="101"/>
      <c r="M2109" s="101"/>
      <c r="N2109" s="102"/>
      <c r="O2109" s="103"/>
      <c r="P2109" s="101"/>
      <c r="Q2109" s="104"/>
      <c r="R2109" s="103"/>
      <c r="S2109" s="105"/>
      <c r="T2109" s="106"/>
      <c r="U2109" s="107"/>
      <c r="V2109" s="107"/>
    </row>
    <row r="2110" spans="2:22" s="88" customFormat="1" ht="12.75" x14ac:dyDescent="0.2">
      <c r="B2110" s="89">
        <v>2108</v>
      </c>
      <c r="C2110" s="110"/>
      <c r="D2110" s="113"/>
      <c r="E2110" s="112"/>
      <c r="F2110" s="110"/>
      <c r="G2110" s="111"/>
      <c r="H2110" s="112"/>
      <c r="I2110" s="94"/>
      <c r="J2110" s="100"/>
      <c r="K2110" s="101"/>
      <c r="L2110" s="101"/>
      <c r="M2110" s="101"/>
      <c r="N2110" s="102"/>
      <c r="O2110" s="103"/>
      <c r="P2110" s="101"/>
      <c r="Q2110" s="104"/>
      <c r="R2110" s="103"/>
      <c r="S2110" s="105"/>
      <c r="T2110" s="106"/>
      <c r="U2110" s="107"/>
      <c r="V2110" s="107"/>
    </row>
    <row r="2111" spans="2:22" s="88" customFormat="1" ht="12.75" x14ac:dyDescent="0.2">
      <c r="B2111" s="89">
        <v>2109</v>
      </c>
      <c r="C2111" s="110"/>
      <c r="D2111" s="113"/>
      <c r="E2111" s="112"/>
      <c r="F2111" s="110"/>
      <c r="G2111" s="111"/>
      <c r="H2111" s="112"/>
      <c r="I2111" s="94"/>
      <c r="J2111" s="100"/>
      <c r="K2111" s="101"/>
      <c r="L2111" s="101"/>
      <c r="M2111" s="101"/>
      <c r="N2111" s="102"/>
      <c r="O2111" s="103"/>
      <c r="P2111" s="101"/>
      <c r="Q2111" s="104"/>
      <c r="R2111" s="103"/>
      <c r="S2111" s="105"/>
      <c r="T2111" s="106"/>
      <c r="U2111" s="107"/>
      <c r="V2111" s="107"/>
    </row>
    <row r="2112" spans="2:22" s="88" customFormat="1" ht="12.75" x14ac:dyDescent="0.2">
      <c r="B2112" s="89">
        <v>2110</v>
      </c>
      <c r="C2112" s="110"/>
      <c r="D2112" s="113"/>
      <c r="E2112" s="112"/>
      <c r="F2112" s="110"/>
      <c r="G2112" s="111"/>
      <c r="H2112" s="112"/>
      <c r="I2112" s="94"/>
      <c r="J2112" s="100"/>
      <c r="K2112" s="101"/>
      <c r="L2112" s="101"/>
      <c r="M2112" s="101"/>
      <c r="N2112" s="102"/>
      <c r="O2112" s="103"/>
      <c r="P2112" s="101"/>
      <c r="Q2112" s="104"/>
      <c r="R2112" s="103"/>
      <c r="S2112" s="105"/>
      <c r="T2112" s="106"/>
      <c r="U2112" s="107"/>
      <c r="V2112" s="107"/>
    </row>
    <row r="2113" spans="2:22" s="88" customFormat="1" ht="12.75" x14ac:dyDescent="0.2">
      <c r="B2113" s="89">
        <v>2111</v>
      </c>
      <c r="C2113" s="110"/>
      <c r="D2113" s="113"/>
      <c r="E2113" s="112"/>
      <c r="F2113" s="110"/>
      <c r="G2113" s="111"/>
      <c r="H2113" s="112"/>
      <c r="I2113" s="94"/>
      <c r="J2113" s="100"/>
      <c r="K2113" s="101"/>
      <c r="L2113" s="101"/>
      <c r="M2113" s="101"/>
      <c r="N2113" s="102"/>
      <c r="O2113" s="103"/>
      <c r="P2113" s="101"/>
      <c r="Q2113" s="104"/>
      <c r="R2113" s="103"/>
      <c r="S2113" s="105"/>
      <c r="T2113" s="106"/>
      <c r="U2113" s="107"/>
      <c r="V2113" s="107"/>
    </row>
    <row r="2114" spans="2:22" s="88" customFormat="1" ht="12.75" x14ac:dyDescent="0.2">
      <c r="B2114" s="89">
        <v>2112</v>
      </c>
      <c r="C2114" s="110"/>
      <c r="D2114" s="113"/>
      <c r="E2114" s="112"/>
      <c r="F2114" s="110"/>
      <c r="G2114" s="111"/>
      <c r="H2114" s="112"/>
      <c r="I2114" s="94"/>
      <c r="J2114" s="100"/>
      <c r="K2114" s="101"/>
      <c r="L2114" s="101"/>
      <c r="M2114" s="101"/>
      <c r="N2114" s="102"/>
      <c r="O2114" s="103"/>
      <c r="P2114" s="101"/>
      <c r="Q2114" s="104"/>
      <c r="R2114" s="103"/>
      <c r="S2114" s="105"/>
      <c r="T2114" s="106"/>
      <c r="U2114" s="107"/>
      <c r="V2114" s="107"/>
    </row>
    <row r="2115" spans="2:22" s="88" customFormat="1" ht="12.75" x14ac:dyDescent="0.2">
      <c r="B2115" s="89">
        <v>2113</v>
      </c>
      <c r="C2115" s="110"/>
      <c r="D2115" s="113"/>
      <c r="E2115" s="112"/>
      <c r="F2115" s="110"/>
      <c r="G2115" s="111"/>
      <c r="H2115" s="112"/>
      <c r="I2115" s="94"/>
      <c r="J2115" s="100"/>
      <c r="K2115" s="101"/>
      <c r="L2115" s="101"/>
      <c r="M2115" s="101"/>
      <c r="N2115" s="102"/>
      <c r="O2115" s="103"/>
      <c r="P2115" s="101"/>
      <c r="Q2115" s="104"/>
      <c r="R2115" s="103"/>
      <c r="S2115" s="105"/>
      <c r="T2115" s="106"/>
      <c r="U2115" s="107"/>
      <c r="V2115" s="107"/>
    </row>
    <row r="2116" spans="2:22" s="88" customFormat="1" ht="12.75" x14ac:dyDescent="0.2">
      <c r="B2116" s="89">
        <v>2114</v>
      </c>
      <c r="C2116" s="110"/>
      <c r="D2116" s="113"/>
      <c r="E2116" s="112"/>
      <c r="F2116" s="110"/>
      <c r="G2116" s="111"/>
      <c r="H2116" s="112"/>
      <c r="I2116" s="94"/>
      <c r="J2116" s="100"/>
      <c r="K2116" s="101"/>
      <c r="L2116" s="101"/>
      <c r="M2116" s="101"/>
      <c r="N2116" s="102"/>
      <c r="O2116" s="103"/>
      <c r="P2116" s="101"/>
      <c r="Q2116" s="104"/>
      <c r="R2116" s="103"/>
      <c r="S2116" s="105"/>
      <c r="T2116" s="106"/>
      <c r="U2116" s="107"/>
      <c r="V2116" s="107"/>
    </row>
    <row r="2117" spans="2:22" s="88" customFormat="1" ht="12.75" x14ac:dyDescent="0.2">
      <c r="B2117" s="89">
        <v>2115</v>
      </c>
      <c r="C2117" s="110"/>
      <c r="D2117" s="113"/>
      <c r="E2117" s="112"/>
      <c r="F2117" s="110"/>
      <c r="G2117" s="111"/>
      <c r="H2117" s="112"/>
      <c r="I2117" s="94"/>
      <c r="J2117" s="100"/>
      <c r="K2117" s="101"/>
      <c r="L2117" s="101"/>
      <c r="M2117" s="101"/>
      <c r="N2117" s="102"/>
      <c r="O2117" s="103"/>
      <c r="P2117" s="101"/>
      <c r="Q2117" s="104"/>
      <c r="R2117" s="103"/>
      <c r="S2117" s="105"/>
      <c r="T2117" s="106"/>
      <c r="U2117" s="107"/>
      <c r="V2117" s="107"/>
    </row>
    <row r="2118" spans="2:22" s="88" customFormat="1" ht="12.75" x14ac:dyDescent="0.2">
      <c r="B2118" s="89">
        <v>2116</v>
      </c>
      <c r="C2118" s="110"/>
      <c r="D2118" s="113"/>
      <c r="E2118" s="112"/>
      <c r="F2118" s="110"/>
      <c r="G2118" s="111"/>
      <c r="H2118" s="112"/>
      <c r="I2118" s="94"/>
      <c r="J2118" s="100"/>
      <c r="K2118" s="101"/>
      <c r="L2118" s="101"/>
      <c r="M2118" s="101"/>
      <c r="N2118" s="102"/>
      <c r="O2118" s="103"/>
      <c r="P2118" s="101"/>
      <c r="Q2118" s="104"/>
      <c r="R2118" s="103"/>
      <c r="S2118" s="105"/>
      <c r="T2118" s="106"/>
      <c r="U2118" s="107"/>
      <c r="V2118" s="107"/>
    </row>
    <row r="2119" spans="2:22" s="88" customFormat="1" ht="12.75" x14ac:dyDescent="0.2">
      <c r="B2119" s="89">
        <v>2117</v>
      </c>
      <c r="C2119" s="110"/>
      <c r="D2119" s="113"/>
      <c r="E2119" s="112"/>
      <c r="F2119" s="110"/>
      <c r="G2119" s="111"/>
      <c r="H2119" s="112"/>
      <c r="I2119" s="94"/>
      <c r="J2119" s="100"/>
      <c r="K2119" s="101"/>
      <c r="L2119" s="101"/>
      <c r="M2119" s="101"/>
      <c r="N2119" s="102"/>
      <c r="O2119" s="103"/>
      <c r="P2119" s="101"/>
      <c r="Q2119" s="104"/>
      <c r="R2119" s="103"/>
      <c r="S2119" s="105"/>
      <c r="T2119" s="106"/>
      <c r="U2119" s="107"/>
      <c r="V2119" s="107"/>
    </row>
    <row r="2120" spans="2:22" s="88" customFormat="1" ht="12.75" x14ac:dyDescent="0.2">
      <c r="B2120" s="89">
        <v>2118</v>
      </c>
      <c r="C2120" s="110"/>
      <c r="D2120" s="113"/>
      <c r="E2120" s="112"/>
      <c r="F2120" s="110"/>
      <c r="G2120" s="111"/>
      <c r="H2120" s="112"/>
      <c r="I2120" s="94"/>
      <c r="J2120" s="100"/>
      <c r="K2120" s="101"/>
      <c r="L2120" s="101"/>
      <c r="M2120" s="101"/>
      <c r="N2120" s="102"/>
      <c r="O2120" s="103"/>
      <c r="P2120" s="101"/>
      <c r="Q2120" s="104"/>
      <c r="R2120" s="103"/>
      <c r="S2120" s="105"/>
      <c r="T2120" s="106"/>
      <c r="U2120" s="107"/>
      <c r="V2120" s="107"/>
    </row>
    <row r="2121" spans="2:22" s="88" customFormat="1" ht="12.75" x14ac:dyDescent="0.2">
      <c r="B2121" s="89">
        <v>2119</v>
      </c>
      <c r="C2121" s="110"/>
      <c r="D2121" s="113"/>
      <c r="E2121" s="112"/>
      <c r="F2121" s="110"/>
      <c r="G2121" s="111"/>
      <c r="H2121" s="112"/>
      <c r="I2121" s="94"/>
      <c r="J2121" s="100"/>
      <c r="K2121" s="101"/>
      <c r="L2121" s="101"/>
      <c r="M2121" s="101"/>
      <c r="N2121" s="102"/>
      <c r="O2121" s="103"/>
      <c r="P2121" s="101"/>
      <c r="Q2121" s="104"/>
      <c r="R2121" s="103"/>
      <c r="S2121" s="105"/>
      <c r="T2121" s="106"/>
      <c r="U2121" s="107"/>
      <c r="V2121" s="107"/>
    </row>
    <row r="2122" spans="2:22" s="88" customFormat="1" ht="12.75" x14ac:dyDescent="0.2">
      <c r="B2122" s="89">
        <v>2120</v>
      </c>
      <c r="C2122" s="110"/>
      <c r="D2122" s="113"/>
      <c r="E2122" s="112"/>
      <c r="F2122" s="110"/>
      <c r="G2122" s="111"/>
      <c r="H2122" s="112"/>
      <c r="I2122" s="94"/>
      <c r="J2122" s="100"/>
      <c r="K2122" s="101"/>
      <c r="L2122" s="101"/>
      <c r="M2122" s="101"/>
      <c r="N2122" s="102"/>
      <c r="O2122" s="103"/>
      <c r="P2122" s="101"/>
      <c r="Q2122" s="104"/>
      <c r="R2122" s="103"/>
      <c r="S2122" s="105"/>
      <c r="T2122" s="106"/>
      <c r="U2122" s="107"/>
      <c r="V2122" s="107"/>
    </row>
    <row r="2123" spans="2:22" s="88" customFormat="1" ht="12.75" x14ac:dyDescent="0.2">
      <c r="B2123" s="89">
        <v>2121</v>
      </c>
      <c r="C2123" s="110"/>
      <c r="D2123" s="113"/>
      <c r="E2123" s="112"/>
      <c r="F2123" s="110"/>
      <c r="G2123" s="111"/>
      <c r="H2123" s="112"/>
      <c r="I2123" s="94"/>
      <c r="J2123" s="100"/>
      <c r="K2123" s="101"/>
      <c r="L2123" s="101"/>
      <c r="M2123" s="101"/>
      <c r="N2123" s="102"/>
      <c r="O2123" s="103"/>
      <c r="P2123" s="101"/>
      <c r="Q2123" s="104"/>
      <c r="R2123" s="103"/>
      <c r="S2123" s="105"/>
      <c r="T2123" s="106"/>
      <c r="U2123" s="107"/>
      <c r="V2123" s="107"/>
    </row>
    <row r="2124" spans="2:22" s="88" customFormat="1" ht="12.75" x14ac:dyDescent="0.2">
      <c r="B2124" s="89">
        <v>2122</v>
      </c>
      <c r="C2124" s="110"/>
      <c r="D2124" s="113"/>
      <c r="E2124" s="112"/>
      <c r="F2124" s="110"/>
      <c r="G2124" s="111"/>
      <c r="H2124" s="112"/>
      <c r="I2124" s="94"/>
      <c r="J2124" s="100"/>
      <c r="K2124" s="101"/>
      <c r="L2124" s="101"/>
      <c r="M2124" s="101"/>
      <c r="N2124" s="102"/>
      <c r="O2124" s="103"/>
      <c r="P2124" s="101"/>
      <c r="Q2124" s="104"/>
      <c r="R2124" s="103"/>
      <c r="S2124" s="105"/>
      <c r="T2124" s="106"/>
      <c r="U2124" s="107"/>
      <c r="V2124" s="107"/>
    </row>
    <row r="2125" spans="2:22" s="88" customFormat="1" ht="12.75" x14ac:dyDescent="0.2">
      <c r="B2125" s="89">
        <v>2123</v>
      </c>
      <c r="C2125" s="110"/>
      <c r="D2125" s="113"/>
      <c r="E2125" s="112"/>
      <c r="F2125" s="110"/>
      <c r="G2125" s="111"/>
      <c r="H2125" s="112"/>
      <c r="I2125" s="94"/>
      <c r="J2125" s="100"/>
      <c r="K2125" s="101"/>
      <c r="L2125" s="101"/>
      <c r="M2125" s="101"/>
      <c r="N2125" s="102"/>
      <c r="O2125" s="103"/>
      <c r="P2125" s="101"/>
      <c r="Q2125" s="104"/>
      <c r="R2125" s="103"/>
      <c r="S2125" s="105"/>
      <c r="T2125" s="106"/>
      <c r="U2125" s="107"/>
      <c r="V2125" s="107"/>
    </row>
    <row r="2126" spans="2:22" s="88" customFormat="1" ht="12.75" x14ac:dyDescent="0.2">
      <c r="B2126" s="89">
        <v>2124</v>
      </c>
      <c r="C2126" s="110"/>
      <c r="D2126" s="113"/>
      <c r="E2126" s="112"/>
      <c r="F2126" s="110"/>
      <c r="G2126" s="111"/>
      <c r="H2126" s="112"/>
      <c r="I2126" s="94"/>
      <c r="J2126" s="100"/>
      <c r="K2126" s="101"/>
      <c r="L2126" s="101"/>
      <c r="M2126" s="101"/>
      <c r="N2126" s="102"/>
      <c r="O2126" s="103"/>
      <c r="P2126" s="101"/>
      <c r="Q2126" s="104"/>
      <c r="R2126" s="103"/>
      <c r="S2126" s="105"/>
      <c r="T2126" s="106"/>
      <c r="U2126" s="107"/>
      <c r="V2126" s="107"/>
    </row>
    <row r="2127" spans="2:22" s="88" customFormat="1" ht="12.75" x14ac:dyDescent="0.2">
      <c r="B2127" s="89">
        <v>2125</v>
      </c>
      <c r="C2127" s="110"/>
      <c r="D2127" s="113"/>
      <c r="E2127" s="112"/>
      <c r="F2127" s="110"/>
      <c r="G2127" s="111"/>
      <c r="H2127" s="112"/>
      <c r="I2127" s="94"/>
      <c r="J2127" s="100"/>
      <c r="K2127" s="101"/>
      <c r="L2127" s="101"/>
      <c r="M2127" s="101"/>
      <c r="N2127" s="102"/>
      <c r="O2127" s="103"/>
      <c r="P2127" s="101"/>
      <c r="Q2127" s="104"/>
      <c r="R2127" s="103"/>
      <c r="S2127" s="105"/>
      <c r="T2127" s="106"/>
      <c r="U2127" s="107"/>
      <c r="V2127" s="107"/>
    </row>
    <row r="2128" spans="2:22" s="88" customFormat="1" ht="12.75" x14ac:dyDescent="0.2">
      <c r="B2128" s="89">
        <v>2126</v>
      </c>
      <c r="C2128" s="110"/>
      <c r="D2128" s="113"/>
      <c r="E2128" s="112"/>
      <c r="F2128" s="110"/>
      <c r="G2128" s="111"/>
      <c r="H2128" s="112"/>
      <c r="I2128" s="94"/>
      <c r="J2128" s="100"/>
      <c r="K2128" s="101"/>
      <c r="L2128" s="101"/>
      <c r="M2128" s="101"/>
      <c r="N2128" s="102"/>
      <c r="O2128" s="103"/>
      <c r="P2128" s="101"/>
      <c r="Q2128" s="104"/>
      <c r="R2128" s="103"/>
      <c r="S2128" s="105"/>
      <c r="T2128" s="106"/>
      <c r="U2128" s="107"/>
      <c r="V2128" s="107"/>
    </row>
    <row r="2129" spans="2:22" s="88" customFormat="1" ht="12.75" x14ac:dyDescent="0.2">
      <c r="B2129" s="89">
        <v>2127</v>
      </c>
      <c r="C2129" s="110"/>
      <c r="D2129" s="113"/>
      <c r="E2129" s="112"/>
      <c r="F2129" s="110"/>
      <c r="G2129" s="111"/>
      <c r="H2129" s="112"/>
      <c r="I2129" s="94"/>
      <c r="J2129" s="100"/>
      <c r="K2129" s="101"/>
      <c r="L2129" s="101"/>
      <c r="M2129" s="101"/>
      <c r="N2129" s="102"/>
      <c r="O2129" s="103"/>
      <c r="P2129" s="101"/>
      <c r="Q2129" s="104"/>
      <c r="R2129" s="103"/>
      <c r="S2129" s="105"/>
      <c r="T2129" s="106"/>
      <c r="U2129" s="107"/>
      <c r="V2129" s="107"/>
    </row>
    <row r="2130" spans="2:22" s="88" customFormat="1" ht="12.75" x14ac:dyDescent="0.2">
      <c r="B2130" s="89">
        <v>2128</v>
      </c>
      <c r="C2130" s="110"/>
      <c r="D2130" s="113"/>
      <c r="E2130" s="112"/>
      <c r="F2130" s="110"/>
      <c r="G2130" s="111"/>
      <c r="H2130" s="112"/>
      <c r="I2130" s="94"/>
      <c r="J2130" s="100"/>
      <c r="K2130" s="101"/>
      <c r="L2130" s="101"/>
      <c r="M2130" s="101"/>
      <c r="N2130" s="102"/>
      <c r="O2130" s="103"/>
      <c r="P2130" s="101"/>
      <c r="Q2130" s="104"/>
      <c r="R2130" s="103"/>
      <c r="S2130" s="105"/>
      <c r="T2130" s="106"/>
      <c r="U2130" s="107"/>
      <c r="V2130" s="107"/>
    </row>
    <row r="2131" spans="2:22" s="88" customFormat="1" ht="12.75" x14ac:dyDescent="0.2">
      <c r="B2131" s="89">
        <v>2129</v>
      </c>
      <c r="C2131" s="110"/>
      <c r="D2131" s="113"/>
      <c r="E2131" s="112"/>
      <c r="F2131" s="110"/>
      <c r="G2131" s="111"/>
      <c r="H2131" s="112"/>
      <c r="I2131" s="94"/>
      <c r="J2131" s="100"/>
      <c r="K2131" s="101"/>
      <c r="L2131" s="101"/>
      <c r="M2131" s="101"/>
      <c r="N2131" s="102"/>
      <c r="O2131" s="103"/>
      <c r="P2131" s="101"/>
      <c r="Q2131" s="104"/>
      <c r="R2131" s="103"/>
      <c r="S2131" s="105"/>
      <c r="T2131" s="106"/>
      <c r="U2131" s="107"/>
      <c r="V2131" s="107"/>
    </row>
    <row r="2132" spans="2:22" s="88" customFormat="1" ht="12.75" x14ac:dyDescent="0.2">
      <c r="B2132" s="89">
        <v>2130</v>
      </c>
      <c r="C2132" s="110"/>
      <c r="D2132" s="113"/>
      <c r="E2132" s="112"/>
      <c r="F2132" s="110"/>
      <c r="G2132" s="111"/>
      <c r="H2132" s="112"/>
      <c r="I2132" s="94"/>
      <c r="J2132" s="100"/>
      <c r="K2132" s="101"/>
      <c r="L2132" s="101"/>
      <c r="M2132" s="101"/>
      <c r="N2132" s="102"/>
      <c r="O2132" s="103"/>
      <c r="P2132" s="101"/>
      <c r="Q2132" s="104"/>
      <c r="R2132" s="103"/>
      <c r="S2132" s="105"/>
      <c r="T2132" s="106"/>
      <c r="U2132" s="107"/>
      <c r="V2132" s="107"/>
    </row>
    <row r="2133" spans="2:22" s="88" customFormat="1" ht="12.75" x14ac:dyDescent="0.2">
      <c r="B2133" s="89">
        <v>2131</v>
      </c>
      <c r="C2133" s="110"/>
      <c r="D2133" s="113"/>
      <c r="E2133" s="112"/>
      <c r="F2133" s="110"/>
      <c r="G2133" s="111"/>
      <c r="H2133" s="112"/>
      <c r="I2133" s="94"/>
      <c r="J2133" s="100"/>
      <c r="K2133" s="101"/>
      <c r="L2133" s="101"/>
      <c r="M2133" s="101"/>
      <c r="N2133" s="102"/>
      <c r="O2133" s="103"/>
      <c r="P2133" s="101"/>
      <c r="Q2133" s="104"/>
      <c r="R2133" s="103"/>
      <c r="S2133" s="105"/>
      <c r="T2133" s="106"/>
      <c r="U2133" s="107"/>
      <c r="V2133" s="107"/>
    </row>
    <row r="2134" spans="2:22" s="88" customFormat="1" ht="12.75" x14ac:dyDescent="0.2">
      <c r="B2134" s="89">
        <v>2132</v>
      </c>
      <c r="C2134" s="110"/>
      <c r="D2134" s="113"/>
      <c r="E2134" s="112"/>
      <c r="F2134" s="110"/>
      <c r="G2134" s="111"/>
      <c r="H2134" s="112"/>
      <c r="I2134" s="94"/>
      <c r="J2134" s="100"/>
      <c r="K2134" s="101"/>
      <c r="L2134" s="101"/>
      <c r="M2134" s="101"/>
      <c r="N2134" s="102"/>
      <c r="O2134" s="103"/>
      <c r="P2134" s="101"/>
      <c r="Q2134" s="104"/>
      <c r="R2134" s="103"/>
      <c r="S2134" s="105"/>
      <c r="T2134" s="106"/>
      <c r="U2134" s="107"/>
      <c r="V2134" s="107"/>
    </row>
    <row r="2135" spans="2:22" s="88" customFormat="1" ht="12.75" x14ac:dyDescent="0.2">
      <c r="B2135" s="89">
        <v>2133</v>
      </c>
      <c r="C2135" s="110"/>
      <c r="D2135" s="113"/>
      <c r="E2135" s="112"/>
      <c r="F2135" s="110"/>
      <c r="G2135" s="111"/>
      <c r="H2135" s="112"/>
      <c r="I2135" s="94"/>
      <c r="J2135" s="100"/>
      <c r="K2135" s="101"/>
      <c r="L2135" s="101"/>
      <c r="M2135" s="101"/>
      <c r="N2135" s="102"/>
      <c r="O2135" s="103"/>
      <c r="P2135" s="101"/>
      <c r="Q2135" s="104"/>
      <c r="R2135" s="103"/>
      <c r="S2135" s="105"/>
      <c r="T2135" s="106"/>
      <c r="U2135" s="107"/>
      <c r="V2135" s="107"/>
    </row>
    <row r="2136" spans="2:22" s="88" customFormat="1" ht="12.75" x14ac:dyDescent="0.2">
      <c r="B2136" s="89">
        <v>2134</v>
      </c>
      <c r="C2136" s="110"/>
      <c r="D2136" s="113"/>
      <c r="E2136" s="112"/>
      <c r="F2136" s="110"/>
      <c r="G2136" s="111"/>
      <c r="H2136" s="112"/>
      <c r="I2136" s="94"/>
      <c r="J2136" s="100"/>
      <c r="K2136" s="101"/>
      <c r="L2136" s="101"/>
      <c r="M2136" s="101"/>
      <c r="N2136" s="102"/>
      <c r="O2136" s="103"/>
      <c r="P2136" s="101"/>
      <c r="Q2136" s="104"/>
      <c r="R2136" s="103"/>
      <c r="S2136" s="105"/>
      <c r="T2136" s="106"/>
      <c r="U2136" s="107"/>
      <c r="V2136" s="107"/>
    </row>
    <row r="2137" spans="2:22" s="88" customFormat="1" ht="12.75" x14ac:dyDescent="0.2">
      <c r="B2137" s="89">
        <v>2135</v>
      </c>
      <c r="C2137" s="110"/>
      <c r="D2137" s="113"/>
      <c r="E2137" s="112"/>
      <c r="F2137" s="110"/>
      <c r="G2137" s="111"/>
      <c r="H2137" s="112"/>
      <c r="I2137" s="94"/>
      <c r="J2137" s="100"/>
      <c r="K2137" s="101"/>
      <c r="L2137" s="101"/>
      <c r="M2137" s="101"/>
      <c r="N2137" s="102"/>
      <c r="O2137" s="103"/>
      <c r="P2137" s="101"/>
      <c r="Q2137" s="104"/>
      <c r="R2137" s="103"/>
      <c r="S2137" s="105"/>
      <c r="T2137" s="106"/>
      <c r="U2137" s="107"/>
      <c r="V2137" s="107"/>
    </row>
    <row r="2138" spans="2:22" s="88" customFormat="1" ht="12.75" x14ac:dyDescent="0.2">
      <c r="B2138" s="89">
        <v>2136</v>
      </c>
      <c r="C2138" s="110"/>
      <c r="D2138" s="113"/>
      <c r="E2138" s="112"/>
      <c r="F2138" s="110"/>
      <c r="G2138" s="111"/>
      <c r="H2138" s="112"/>
      <c r="I2138" s="94"/>
      <c r="J2138" s="100"/>
      <c r="K2138" s="101"/>
      <c r="L2138" s="101"/>
      <c r="M2138" s="101"/>
      <c r="N2138" s="102"/>
      <c r="O2138" s="103"/>
      <c r="P2138" s="101"/>
      <c r="Q2138" s="104"/>
      <c r="R2138" s="103"/>
      <c r="S2138" s="105"/>
      <c r="T2138" s="106"/>
      <c r="U2138" s="107"/>
      <c r="V2138" s="107"/>
    </row>
    <row r="2139" spans="2:22" s="88" customFormat="1" ht="12.75" x14ac:dyDescent="0.2">
      <c r="B2139" s="89">
        <v>2137</v>
      </c>
      <c r="C2139" s="110"/>
      <c r="D2139" s="113"/>
      <c r="E2139" s="112"/>
      <c r="F2139" s="110"/>
      <c r="G2139" s="111"/>
      <c r="H2139" s="112"/>
      <c r="I2139" s="94"/>
      <c r="J2139" s="100"/>
      <c r="K2139" s="101"/>
      <c r="L2139" s="101"/>
      <c r="M2139" s="101"/>
      <c r="N2139" s="102"/>
      <c r="O2139" s="103"/>
      <c r="P2139" s="101"/>
      <c r="Q2139" s="104"/>
      <c r="R2139" s="103"/>
      <c r="S2139" s="105"/>
      <c r="T2139" s="106"/>
      <c r="U2139" s="107"/>
      <c r="V2139" s="107"/>
    </row>
    <row r="2140" spans="2:22" s="88" customFormat="1" ht="12.75" x14ac:dyDescent="0.2">
      <c r="B2140" s="89">
        <v>2138</v>
      </c>
      <c r="C2140" s="110"/>
      <c r="D2140" s="113"/>
      <c r="E2140" s="112"/>
      <c r="F2140" s="110"/>
      <c r="G2140" s="111"/>
      <c r="H2140" s="112"/>
      <c r="I2140" s="94"/>
      <c r="J2140" s="100"/>
      <c r="K2140" s="101"/>
      <c r="L2140" s="101"/>
      <c r="M2140" s="101"/>
      <c r="N2140" s="102"/>
      <c r="O2140" s="103"/>
      <c r="P2140" s="101"/>
      <c r="Q2140" s="104"/>
      <c r="R2140" s="103"/>
      <c r="S2140" s="105"/>
      <c r="T2140" s="106"/>
      <c r="U2140" s="107"/>
      <c r="V2140" s="107"/>
    </row>
    <row r="2141" spans="2:22" s="88" customFormat="1" ht="12.75" x14ac:dyDescent="0.2">
      <c r="B2141" s="89">
        <v>2139</v>
      </c>
      <c r="C2141" s="110"/>
      <c r="D2141" s="113"/>
      <c r="E2141" s="112"/>
      <c r="F2141" s="110"/>
      <c r="G2141" s="111"/>
      <c r="H2141" s="112"/>
      <c r="I2141" s="94"/>
      <c r="J2141" s="100"/>
      <c r="K2141" s="101"/>
      <c r="L2141" s="101"/>
      <c r="M2141" s="101"/>
      <c r="N2141" s="102"/>
      <c r="O2141" s="103"/>
      <c r="P2141" s="101"/>
      <c r="Q2141" s="104"/>
      <c r="R2141" s="103"/>
      <c r="S2141" s="105"/>
      <c r="T2141" s="106"/>
      <c r="U2141" s="107"/>
      <c r="V2141" s="107"/>
    </row>
    <row r="2142" spans="2:22" s="88" customFormat="1" ht="12.75" x14ac:dyDescent="0.2">
      <c r="B2142" s="89">
        <v>2140</v>
      </c>
      <c r="C2142" s="110"/>
      <c r="D2142" s="113"/>
      <c r="E2142" s="112"/>
      <c r="F2142" s="110"/>
      <c r="G2142" s="111"/>
      <c r="H2142" s="112"/>
      <c r="I2142" s="94"/>
      <c r="J2142" s="100"/>
      <c r="K2142" s="101"/>
      <c r="L2142" s="101"/>
      <c r="M2142" s="101"/>
      <c r="N2142" s="102"/>
      <c r="O2142" s="103"/>
      <c r="P2142" s="101"/>
      <c r="Q2142" s="104"/>
      <c r="R2142" s="103"/>
      <c r="S2142" s="105"/>
      <c r="T2142" s="106"/>
      <c r="U2142" s="107"/>
      <c r="V2142" s="107"/>
    </row>
    <row r="2143" spans="2:22" s="88" customFormat="1" ht="12.75" x14ac:dyDescent="0.2">
      <c r="B2143" s="89">
        <v>2141</v>
      </c>
      <c r="C2143" s="110"/>
      <c r="D2143" s="113"/>
      <c r="E2143" s="112"/>
      <c r="F2143" s="110"/>
      <c r="G2143" s="111"/>
      <c r="H2143" s="112"/>
      <c r="I2143" s="94"/>
      <c r="J2143" s="100"/>
      <c r="K2143" s="101"/>
      <c r="L2143" s="101"/>
      <c r="M2143" s="101"/>
      <c r="N2143" s="102"/>
      <c r="O2143" s="103"/>
      <c r="P2143" s="101"/>
      <c r="Q2143" s="104"/>
      <c r="R2143" s="103"/>
      <c r="S2143" s="105"/>
      <c r="T2143" s="106"/>
      <c r="U2143" s="107"/>
      <c r="V2143" s="107"/>
    </row>
    <row r="2144" spans="2:22" s="88" customFormat="1" ht="12.75" x14ac:dyDescent="0.2">
      <c r="B2144" s="89">
        <v>2142</v>
      </c>
      <c r="C2144" s="110"/>
      <c r="D2144" s="113"/>
      <c r="E2144" s="112"/>
      <c r="F2144" s="110"/>
      <c r="G2144" s="111"/>
      <c r="H2144" s="112"/>
      <c r="I2144" s="94"/>
      <c r="J2144" s="100"/>
      <c r="K2144" s="101"/>
      <c r="L2144" s="101"/>
      <c r="M2144" s="101"/>
      <c r="N2144" s="102"/>
      <c r="O2144" s="103"/>
      <c r="P2144" s="101"/>
      <c r="Q2144" s="104"/>
      <c r="R2144" s="103"/>
      <c r="S2144" s="105"/>
      <c r="T2144" s="106"/>
      <c r="U2144" s="107"/>
      <c r="V2144" s="107"/>
    </row>
    <row r="2145" spans="2:22" s="88" customFormat="1" ht="12.75" x14ac:dyDescent="0.2">
      <c r="B2145" s="89">
        <v>2143</v>
      </c>
      <c r="C2145" s="110"/>
      <c r="D2145" s="113"/>
      <c r="E2145" s="112"/>
      <c r="F2145" s="110"/>
      <c r="G2145" s="111"/>
      <c r="H2145" s="112"/>
      <c r="I2145" s="94"/>
      <c r="J2145" s="100"/>
      <c r="K2145" s="101"/>
      <c r="L2145" s="101"/>
      <c r="M2145" s="101"/>
      <c r="N2145" s="102"/>
      <c r="O2145" s="103"/>
      <c r="P2145" s="101"/>
      <c r="Q2145" s="104"/>
      <c r="R2145" s="103"/>
      <c r="S2145" s="105"/>
      <c r="T2145" s="106"/>
      <c r="U2145" s="107"/>
      <c r="V2145" s="107"/>
    </row>
    <row r="2146" spans="2:22" s="88" customFormat="1" ht="12.75" x14ac:dyDescent="0.2">
      <c r="B2146" s="89">
        <v>2144</v>
      </c>
      <c r="C2146" s="110"/>
      <c r="D2146" s="113"/>
      <c r="E2146" s="112"/>
      <c r="F2146" s="110"/>
      <c r="G2146" s="111"/>
      <c r="H2146" s="112"/>
      <c r="I2146" s="94"/>
      <c r="J2146" s="100"/>
      <c r="K2146" s="101"/>
      <c r="L2146" s="101"/>
      <c r="M2146" s="101"/>
      <c r="N2146" s="102"/>
      <c r="O2146" s="103"/>
      <c r="P2146" s="101"/>
      <c r="Q2146" s="104"/>
      <c r="R2146" s="103"/>
      <c r="S2146" s="105"/>
      <c r="T2146" s="106"/>
      <c r="U2146" s="107"/>
      <c r="V2146" s="107"/>
    </row>
    <row r="2147" spans="2:22" s="88" customFormat="1" ht="12.75" x14ac:dyDescent="0.2">
      <c r="B2147" s="89">
        <v>2145</v>
      </c>
      <c r="C2147" s="110"/>
      <c r="D2147" s="113"/>
      <c r="E2147" s="112"/>
      <c r="F2147" s="110"/>
      <c r="G2147" s="111"/>
      <c r="H2147" s="112"/>
      <c r="I2147" s="94"/>
      <c r="J2147" s="100"/>
      <c r="K2147" s="101"/>
      <c r="L2147" s="101"/>
      <c r="M2147" s="101"/>
      <c r="N2147" s="102"/>
      <c r="O2147" s="103"/>
      <c r="P2147" s="101"/>
      <c r="Q2147" s="104"/>
      <c r="R2147" s="103"/>
      <c r="S2147" s="105"/>
      <c r="T2147" s="106"/>
      <c r="U2147" s="107"/>
      <c r="V2147" s="107"/>
    </row>
    <row r="2148" spans="2:22" s="88" customFormat="1" ht="12.75" x14ac:dyDescent="0.2">
      <c r="B2148" s="89">
        <v>2146</v>
      </c>
      <c r="C2148" s="110"/>
      <c r="D2148" s="113"/>
      <c r="E2148" s="112"/>
      <c r="F2148" s="110"/>
      <c r="G2148" s="111"/>
      <c r="H2148" s="112"/>
      <c r="I2148" s="94"/>
      <c r="J2148" s="100"/>
      <c r="K2148" s="101"/>
      <c r="L2148" s="101"/>
      <c r="M2148" s="101"/>
      <c r="N2148" s="102"/>
      <c r="O2148" s="103"/>
      <c r="P2148" s="101"/>
      <c r="Q2148" s="104"/>
      <c r="R2148" s="103"/>
      <c r="S2148" s="105"/>
      <c r="T2148" s="106"/>
      <c r="U2148" s="107"/>
      <c r="V2148" s="107"/>
    </row>
    <row r="2149" spans="2:22" s="88" customFormat="1" ht="12.75" x14ac:dyDescent="0.2">
      <c r="B2149" s="89">
        <v>2147</v>
      </c>
      <c r="C2149" s="110"/>
      <c r="D2149" s="113"/>
      <c r="E2149" s="112"/>
      <c r="F2149" s="110"/>
      <c r="G2149" s="111"/>
      <c r="H2149" s="112"/>
      <c r="I2149" s="94"/>
      <c r="J2149" s="100"/>
      <c r="K2149" s="101"/>
      <c r="L2149" s="101"/>
      <c r="M2149" s="101"/>
      <c r="N2149" s="102"/>
      <c r="O2149" s="103"/>
      <c r="P2149" s="101"/>
      <c r="Q2149" s="104"/>
      <c r="R2149" s="103"/>
      <c r="S2149" s="105"/>
      <c r="T2149" s="106"/>
      <c r="U2149" s="107"/>
      <c r="V2149" s="107"/>
    </row>
    <row r="2150" spans="2:22" s="88" customFormat="1" ht="12.75" x14ac:dyDescent="0.2">
      <c r="B2150" s="89">
        <v>2148</v>
      </c>
      <c r="C2150" s="110"/>
      <c r="D2150" s="113"/>
      <c r="E2150" s="112"/>
      <c r="F2150" s="110"/>
      <c r="G2150" s="111"/>
      <c r="H2150" s="112"/>
      <c r="I2150" s="94"/>
      <c r="J2150" s="100"/>
      <c r="K2150" s="101"/>
      <c r="L2150" s="101"/>
      <c r="M2150" s="101"/>
      <c r="N2150" s="102"/>
      <c r="O2150" s="103"/>
      <c r="P2150" s="101"/>
      <c r="Q2150" s="104"/>
      <c r="R2150" s="103"/>
      <c r="S2150" s="105"/>
      <c r="T2150" s="106"/>
      <c r="U2150" s="107"/>
      <c r="V2150" s="107"/>
    </row>
    <row r="2151" spans="2:22" s="88" customFormat="1" ht="12.75" x14ac:dyDescent="0.2">
      <c r="B2151" s="89">
        <v>2149</v>
      </c>
      <c r="C2151" s="110"/>
      <c r="D2151" s="113"/>
      <c r="E2151" s="112"/>
      <c r="F2151" s="110"/>
      <c r="G2151" s="111"/>
      <c r="H2151" s="112"/>
      <c r="I2151" s="94"/>
      <c r="J2151" s="100"/>
      <c r="K2151" s="101"/>
      <c r="L2151" s="101"/>
      <c r="M2151" s="101"/>
      <c r="N2151" s="102"/>
      <c r="O2151" s="103"/>
      <c r="P2151" s="101"/>
      <c r="Q2151" s="104"/>
      <c r="R2151" s="103"/>
      <c r="S2151" s="105"/>
      <c r="T2151" s="106"/>
      <c r="U2151" s="107"/>
      <c r="V2151" s="107"/>
    </row>
    <row r="2152" spans="2:22" s="88" customFormat="1" ht="12.75" x14ac:dyDescent="0.2">
      <c r="B2152" s="89">
        <v>2150</v>
      </c>
      <c r="C2152" s="110"/>
      <c r="D2152" s="113"/>
      <c r="E2152" s="112"/>
      <c r="F2152" s="110"/>
      <c r="G2152" s="111"/>
      <c r="H2152" s="112"/>
      <c r="I2152" s="94"/>
      <c r="J2152" s="100"/>
      <c r="K2152" s="101"/>
      <c r="L2152" s="101"/>
      <c r="M2152" s="101"/>
      <c r="N2152" s="102"/>
      <c r="O2152" s="103"/>
      <c r="P2152" s="101"/>
      <c r="Q2152" s="104"/>
      <c r="R2152" s="103"/>
      <c r="S2152" s="105"/>
      <c r="T2152" s="106"/>
      <c r="U2152" s="107"/>
      <c r="V2152" s="107"/>
    </row>
    <row r="2153" spans="2:22" s="88" customFormat="1" ht="12.75" x14ac:dyDescent="0.2">
      <c r="B2153" s="89">
        <v>2151</v>
      </c>
      <c r="C2153" s="110"/>
      <c r="D2153" s="113"/>
      <c r="E2153" s="112"/>
      <c r="F2153" s="110"/>
      <c r="G2153" s="111"/>
      <c r="H2153" s="112"/>
      <c r="I2153" s="94"/>
      <c r="J2153" s="100"/>
      <c r="K2153" s="101"/>
      <c r="L2153" s="101"/>
      <c r="M2153" s="101"/>
      <c r="N2153" s="102"/>
      <c r="O2153" s="103"/>
      <c r="P2153" s="101"/>
      <c r="Q2153" s="104"/>
      <c r="R2153" s="103"/>
      <c r="S2153" s="105"/>
      <c r="T2153" s="106"/>
      <c r="U2153" s="107"/>
      <c r="V2153" s="107"/>
    </row>
    <row r="2154" spans="2:22" s="88" customFormat="1" ht="12.75" x14ac:dyDescent="0.2">
      <c r="B2154" s="89">
        <v>2152</v>
      </c>
      <c r="C2154" s="110"/>
      <c r="D2154" s="113"/>
      <c r="E2154" s="112"/>
      <c r="F2154" s="110"/>
      <c r="G2154" s="111"/>
      <c r="H2154" s="112"/>
      <c r="I2154" s="94"/>
      <c r="J2154" s="100"/>
      <c r="K2154" s="101"/>
      <c r="L2154" s="101"/>
      <c r="M2154" s="101"/>
      <c r="N2154" s="102"/>
      <c r="O2154" s="103"/>
      <c r="P2154" s="101"/>
      <c r="Q2154" s="104"/>
      <c r="R2154" s="103"/>
      <c r="S2154" s="105"/>
      <c r="T2154" s="106"/>
      <c r="U2154" s="107"/>
      <c r="V2154" s="107"/>
    </row>
    <row r="2155" spans="2:22" s="88" customFormat="1" ht="12.75" x14ac:dyDescent="0.2">
      <c r="B2155" s="89">
        <v>2153</v>
      </c>
      <c r="C2155" s="110"/>
      <c r="D2155" s="113"/>
      <c r="E2155" s="112"/>
      <c r="F2155" s="110"/>
      <c r="G2155" s="111"/>
      <c r="H2155" s="112"/>
      <c r="I2155" s="94"/>
      <c r="J2155" s="100"/>
      <c r="K2155" s="101"/>
      <c r="L2155" s="101"/>
      <c r="M2155" s="101"/>
      <c r="N2155" s="102"/>
      <c r="O2155" s="103"/>
      <c r="P2155" s="101"/>
      <c r="Q2155" s="104"/>
      <c r="R2155" s="103"/>
      <c r="S2155" s="105"/>
      <c r="T2155" s="106"/>
      <c r="U2155" s="107"/>
      <c r="V2155" s="107"/>
    </row>
    <row r="2156" spans="2:22" s="88" customFormat="1" ht="12.75" x14ac:dyDescent="0.2">
      <c r="B2156" s="89">
        <v>2154</v>
      </c>
      <c r="C2156" s="110"/>
      <c r="D2156" s="113"/>
      <c r="E2156" s="112"/>
      <c r="F2156" s="110"/>
      <c r="G2156" s="111"/>
      <c r="H2156" s="112"/>
      <c r="I2156" s="94"/>
      <c r="J2156" s="100"/>
      <c r="K2156" s="101"/>
      <c r="L2156" s="101"/>
      <c r="M2156" s="101"/>
      <c r="N2156" s="102"/>
      <c r="O2156" s="103"/>
      <c r="P2156" s="101"/>
      <c r="Q2156" s="104"/>
      <c r="R2156" s="103"/>
      <c r="S2156" s="105"/>
      <c r="T2156" s="106"/>
      <c r="U2156" s="107"/>
      <c r="V2156" s="107"/>
    </row>
    <row r="2157" spans="2:22" s="88" customFormat="1" ht="12.75" x14ac:dyDescent="0.2">
      <c r="B2157" s="89">
        <v>2155</v>
      </c>
      <c r="C2157" s="110"/>
      <c r="D2157" s="113"/>
      <c r="E2157" s="112"/>
      <c r="F2157" s="110"/>
      <c r="G2157" s="111"/>
      <c r="H2157" s="112"/>
      <c r="I2157" s="94"/>
      <c r="J2157" s="100"/>
      <c r="K2157" s="101"/>
      <c r="L2157" s="101"/>
      <c r="M2157" s="101"/>
      <c r="N2157" s="102"/>
      <c r="O2157" s="103"/>
      <c r="P2157" s="101"/>
      <c r="Q2157" s="104"/>
      <c r="R2157" s="103"/>
      <c r="S2157" s="105"/>
      <c r="T2157" s="106"/>
      <c r="U2157" s="107"/>
      <c r="V2157" s="107"/>
    </row>
    <row r="2158" spans="2:22" s="88" customFormat="1" ht="12.75" x14ac:dyDescent="0.2">
      <c r="B2158" s="89">
        <v>2156</v>
      </c>
      <c r="C2158" s="110"/>
      <c r="D2158" s="113"/>
      <c r="E2158" s="112"/>
      <c r="F2158" s="110"/>
      <c r="G2158" s="111"/>
      <c r="H2158" s="112"/>
      <c r="I2158" s="94"/>
      <c r="J2158" s="100"/>
      <c r="K2158" s="101"/>
      <c r="L2158" s="101"/>
      <c r="M2158" s="101"/>
      <c r="N2158" s="102"/>
      <c r="O2158" s="103"/>
      <c r="P2158" s="101"/>
      <c r="Q2158" s="104"/>
      <c r="R2158" s="103"/>
      <c r="S2158" s="105"/>
      <c r="T2158" s="106"/>
      <c r="U2158" s="107"/>
      <c r="V2158" s="107"/>
    </row>
    <row r="2159" spans="2:22" s="88" customFormat="1" ht="12.75" x14ac:dyDescent="0.2">
      <c r="B2159" s="89">
        <v>2157</v>
      </c>
      <c r="C2159" s="110"/>
      <c r="D2159" s="113"/>
      <c r="E2159" s="112"/>
      <c r="F2159" s="110"/>
      <c r="G2159" s="111"/>
      <c r="H2159" s="112"/>
      <c r="I2159" s="94"/>
      <c r="J2159" s="100"/>
      <c r="K2159" s="101"/>
      <c r="L2159" s="101"/>
      <c r="M2159" s="101"/>
      <c r="N2159" s="102"/>
      <c r="O2159" s="103"/>
      <c r="P2159" s="101"/>
      <c r="Q2159" s="104"/>
      <c r="R2159" s="103"/>
      <c r="S2159" s="105"/>
      <c r="T2159" s="106"/>
      <c r="U2159" s="107"/>
      <c r="V2159" s="107"/>
    </row>
    <row r="2160" spans="2:22" s="88" customFormat="1" ht="12.75" x14ac:dyDescent="0.2">
      <c r="B2160" s="89">
        <v>2158</v>
      </c>
      <c r="C2160" s="110"/>
      <c r="D2160" s="113"/>
      <c r="E2160" s="112"/>
      <c r="F2160" s="110"/>
      <c r="G2160" s="111"/>
      <c r="H2160" s="112"/>
      <c r="I2160" s="94"/>
      <c r="J2160" s="100"/>
      <c r="K2160" s="101"/>
      <c r="L2160" s="101"/>
      <c r="M2160" s="101"/>
      <c r="N2160" s="102"/>
      <c r="O2160" s="103"/>
      <c r="P2160" s="101"/>
      <c r="Q2160" s="104"/>
      <c r="R2160" s="103"/>
      <c r="S2160" s="105"/>
      <c r="T2160" s="106"/>
      <c r="U2160" s="107"/>
      <c r="V2160" s="107"/>
    </row>
    <row r="2161" spans="2:22" s="88" customFormat="1" ht="12.75" x14ac:dyDescent="0.2">
      <c r="B2161" s="89">
        <v>2159</v>
      </c>
      <c r="C2161" s="110"/>
      <c r="D2161" s="113"/>
      <c r="E2161" s="112"/>
      <c r="F2161" s="110"/>
      <c r="G2161" s="111"/>
      <c r="H2161" s="112"/>
      <c r="I2161" s="94"/>
      <c r="J2161" s="100"/>
      <c r="K2161" s="101"/>
      <c r="L2161" s="101"/>
      <c r="M2161" s="101"/>
      <c r="N2161" s="102"/>
      <c r="O2161" s="103"/>
      <c r="P2161" s="101"/>
      <c r="Q2161" s="104"/>
      <c r="R2161" s="103"/>
      <c r="S2161" s="105"/>
      <c r="T2161" s="106"/>
      <c r="U2161" s="107"/>
      <c r="V2161" s="107"/>
    </row>
    <row r="2162" spans="2:22" s="88" customFormat="1" ht="12.75" x14ac:dyDescent="0.2">
      <c r="B2162" s="89">
        <v>2160</v>
      </c>
      <c r="C2162" s="110"/>
      <c r="D2162" s="113"/>
      <c r="E2162" s="112"/>
      <c r="F2162" s="110"/>
      <c r="G2162" s="111"/>
      <c r="H2162" s="112"/>
      <c r="I2162" s="94"/>
      <c r="J2162" s="100"/>
      <c r="K2162" s="101"/>
      <c r="L2162" s="101"/>
      <c r="M2162" s="101"/>
      <c r="N2162" s="102"/>
      <c r="O2162" s="103"/>
      <c r="P2162" s="101"/>
      <c r="Q2162" s="104"/>
      <c r="R2162" s="103"/>
      <c r="S2162" s="105"/>
      <c r="T2162" s="106"/>
      <c r="U2162" s="107"/>
      <c r="V2162" s="107"/>
    </row>
    <row r="2163" spans="2:22" s="88" customFormat="1" ht="12.75" x14ac:dyDescent="0.2">
      <c r="B2163" s="89">
        <v>2161</v>
      </c>
      <c r="C2163" s="110"/>
      <c r="D2163" s="113"/>
      <c r="E2163" s="112"/>
      <c r="F2163" s="110"/>
      <c r="G2163" s="111"/>
      <c r="H2163" s="112"/>
      <c r="I2163" s="94"/>
      <c r="J2163" s="100"/>
      <c r="K2163" s="101"/>
      <c r="L2163" s="101"/>
      <c r="M2163" s="101"/>
      <c r="N2163" s="102"/>
      <c r="O2163" s="103"/>
      <c r="P2163" s="101"/>
      <c r="Q2163" s="104"/>
      <c r="R2163" s="103"/>
      <c r="S2163" s="105"/>
      <c r="T2163" s="106"/>
      <c r="U2163" s="107"/>
      <c r="V2163" s="107"/>
    </row>
    <row r="2164" spans="2:22" s="88" customFormat="1" ht="12.75" x14ac:dyDescent="0.2">
      <c r="B2164" s="89">
        <v>2162</v>
      </c>
      <c r="C2164" s="110"/>
      <c r="D2164" s="113"/>
      <c r="E2164" s="112"/>
      <c r="F2164" s="110"/>
      <c r="G2164" s="111"/>
      <c r="H2164" s="112"/>
      <c r="I2164" s="94"/>
      <c r="J2164" s="100"/>
      <c r="K2164" s="101"/>
      <c r="L2164" s="101"/>
      <c r="M2164" s="101"/>
      <c r="N2164" s="102"/>
      <c r="O2164" s="103"/>
      <c r="P2164" s="101"/>
      <c r="Q2164" s="104"/>
      <c r="R2164" s="103"/>
      <c r="S2164" s="105"/>
      <c r="T2164" s="106"/>
      <c r="U2164" s="107"/>
      <c r="V2164" s="107"/>
    </row>
    <row r="2165" spans="2:22" s="88" customFormat="1" ht="12.75" x14ac:dyDescent="0.2">
      <c r="B2165" s="89">
        <v>2163</v>
      </c>
      <c r="C2165" s="110"/>
      <c r="D2165" s="113"/>
      <c r="E2165" s="112"/>
      <c r="F2165" s="110"/>
      <c r="G2165" s="111"/>
      <c r="H2165" s="112"/>
      <c r="I2165" s="94"/>
      <c r="J2165" s="100"/>
      <c r="K2165" s="101"/>
      <c r="L2165" s="101"/>
      <c r="M2165" s="101"/>
      <c r="N2165" s="102"/>
      <c r="O2165" s="103"/>
      <c r="P2165" s="101"/>
      <c r="Q2165" s="104"/>
      <c r="R2165" s="103"/>
      <c r="S2165" s="105"/>
      <c r="T2165" s="106"/>
      <c r="U2165" s="107"/>
      <c r="V2165" s="107"/>
    </row>
    <row r="2166" spans="2:22" s="88" customFormat="1" ht="12.75" x14ac:dyDescent="0.2">
      <c r="B2166" s="89">
        <v>2164</v>
      </c>
      <c r="C2166" s="110"/>
      <c r="D2166" s="113"/>
      <c r="E2166" s="112"/>
      <c r="F2166" s="110"/>
      <c r="G2166" s="111"/>
      <c r="H2166" s="112"/>
      <c r="I2166" s="94"/>
      <c r="J2166" s="100"/>
      <c r="K2166" s="101"/>
      <c r="L2166" s="101"/>
      <c r="M2166" s="101"/>
      <c r="N2166" s="102"/>
      <c r="O2166" s="103"/>
      <c r="P2166" s="101"/>
      <c r="Q2166" s="104"/>
      <c r="R2166" s="103"/>
      <c r="S2166" s="105"/>
      <c r="T2166" s="106"/>
      <c r="U2166" s="107"/>
      <c r="V2166" s="107"/>
    </row>
    <row r="2167" spans="2:22" s="88" customFormat="1" ht="12.75" x14ac:dyDescent="0.2">
      <c r="B2167" s="89">
        <v>2165</v>
      </c>
      <c r="C2167" s="110"/>
      <c r="D2167" s="113"/>
      <c r="E2167" s="112"/>
      <c r="F2167" s="110"/>
      <c r="G2167" s="111"/>
      <c r="H2167" s="112"/>
      <c r="I2167" s="94"/>
      <c r="J2167" s="100"/>
      <c r="K2167" s="101"/>
      <c r="L2167" s="101"/>
      <c r="M2167" s="101"/>
      <c r="N2167" s="102"/>
      <c r="O2167" s="103"/>
      <c r="P2167" s="101"/>
      <c r="Q2167" s="104"/>
      <c r="R2167" s="103"/>
      <c r="S2167" s="105"/>
      <c r="T2167" s="106"/>
      <c r="U2167" s="107"/>
      <c r="V2167" s="107"/>
    </row>
    <row r="2168" spans="2:22" s="88" customFormat="1" ht="12.75" x14ac:dyDescent="0.2">
      <c r="B2168" s="89">
        <v>2166</v>
      </c>
      <c r="C2168" s="110"/>
      <c r="D2168" s="113"/>
      <c r="E2168" s="112"/>
      <c r="F2168" s="110"/>
      <c r="G2168" s="111"/>
      <c r="H2168" s="112"/>
      <c r="I2168" s="94"/>
      <c r="J2168" s="100"/>
      <c r="K2168" s="101"/>
      <c r="L2168" s="101"/>
      <c r="M2168" s="101"/>
      <c r="N2168" s="102"/>
      <c r="O2168" s="103"/>
      <c r="P2168" s="101"/>
      <c r="Q2168" s="104"/>
      <c r="R2168" s="103"/>
      <c r="S2168" s="105"/>
      <c r="T2168" s="106"/>
      <c r="U2168" s="107"/>
      <c r="V2168" s="107"/>
    </row>
    <row r="2169" spans="2:22" s="88" customFormat="1" ht="12.75" x14ac:dyDescent="0.2">
      <c r="B2169" s="89">
        <v>2167</v>
      </c>
      <c r="C2169" s="110"/>
      <c r="D2169" s="113"/>
      <c r="E2169" s="112"/>
      <c r="F2169" s="110"/>
      <c r="G2169" s="111"/>
      <c r="H2169" s="112"/>
      <c r="I2169" s="94"/>
      <c r="J2169" s="100"/>
      <c r="K2169" s="101"/>
      <c r="L2169" s="101"/>
      <c r="M2169" s="101"/>
      <c r="N2169" s="102"/>
      <c r="O2169" s="103"/>
      <c r="P2169" s="101"/>
      <c r="Q2169" s="104"/>
      <c r="R2169" s="103"/>
      <c r="S2169" s="105"/>
      <c r="T2169" s="106"/>
      <c r="U2169" s="107"/>
      <c r="V2169" s="107"/>
    </row>
    <row r="2170" spans="2:22" s="88" customFormat="1" ht="12.75" x14ac:dyDescent="0.2">
      <c r="B2170" s="89">
        <v>2168</v>
      </c>
      <c r="C2170" s="110"/>
      <c r="D2170" s="113"/>
      <c r="E2170" s="112"/>
      <c r="F2170" s="110"/>
      <c r="G2170" s="111"/>
      <c r="H2170" s="112"/>
      <c r="I2170" s="94"/>
      <c r="J2170" s="100"/>
      <c r="K2170" s="101"/>
      <c r="L2170" s="101"/>
      <c r="M2170" s="101"/>
      <c r="N2170" s="102"/>
      <c r="O2170" s="103"/>
      <c r="P2170" s="101"/>
      <c r="Q2170" s="104"/>
      <c r="R2170" s="103"/>
      <c r="S2170" s="105"/>
      <c r="T2170" s="106"/>
      <c r="U2170" s="107"/>
      <c r="V2170" s="107"/>
    </row>
    <row r="2171" spans="2:22" s="88" customFormat="1" ht="12.75" x14ac:dyDescent="0.2">
      <c r="B2171" s="89">
        <v>2169</v>
      </c>
      <c r="C2171" s="110"/>
      <c r="D2171" s="113"/>
      <c r="E2171" s="112"/>
      <c r="F2171" s="110"/>
      <c r="G2171" s="111"/>
      <c r="H2171" s="112"/>
      <c r="I2171" s="94"/>
      <c r="J2171" s="100"/>
      <c r="K2171" s="101"/>
      <c r="L2171" s="101"/>
      <c r="M2171" s="101"/>
      <c r="N2171" s="102"/>
      <c r="O2171" s="103"/>
      <c r="P2171" s="101"/>
      <c r="Q2171" s="104"/>
      <c r="R2171" s="103"/>
      <c r="S2171" s="105"/>
      <c r="T2171" s="106"/>
      <c r="U2171" s="107"/>
      <c r="V2171" s="107"/>
    </row>
    <row r="2172" spans="2:22" s="88" customFormat="1" ht="12.75" x14ac:dyDescent="0.2">
      <c r="B2172" s="89">
        <v>2170</v>
      </c>
      <c r="C2172" s="110"/>
      <c r="D2172" s="113"/>
      <c r="E2172" s="112"/>
      <c r="F2172" s="110"/>
      <c r="G2172" s="111"/>
      <c r="H2172" s="112"/>
      <c r="I2172" s="94"/>
      <c r="J2172" s="100"/>
      <c r="K2172" s="101"/>
      <c r="L2172" s="101"/>
      <c r="M2172" s="101"/>
      <c r="N2172" s="102"/>
      <c r="O2172" s="103"/>
      <c r="P2172" s="101"/>
      <c r="Q2172" s="104"/>
      <c r="R2172" s="103"/>
      <c r="S2172" s="105"/>
      <c r="T2172" s="106"/>
      <c r="U2172" s="107"/>
      <c r="V2172" s="107"/>
    </row>
    <row r="2173" spans="2:22" s="88" customFormat="1" ht="12.75" x14ac:dyDescent="0.2">
      <c r="B2173" s="89">
        <v>2171</v>
      </c>
      <c r="C2173" s="110"/>
      <c r="D2173" s="113"/>
      <c r="E2173" s="112"/>
      <c r="F2173" s="110"/>
      <c r="G2173" s="111"/>
      <c r="H2173" s="112"/>
      <c r="I2173" s="94"/>
      <c r="J2173" s="100"/>
      <c r="K2173" s="101"/>
      <c r="L2173" s="101"/>
      <c r="M2173" s="101"/>
      <c r="N2173" s="102"/>
      <c r="O2173" s="103"/>
      <c r="P2173" s="101"/>
      <c r="Q2173" s="104"/>
      <c r="R2173" s="103"/>
      <c r="S2173" s="105"/>
      <c r="T2173" s="106"/>
      <c r="U2173" s="107"/>
      <c r="V2173" s="107"/>
    </row>
    <row r="2174" spans="2:22" s="88" customFormat="1" ht="12.75" x14ac:dyDescent="0.2">
      <c r="B2174" s="89">
        <v>2172</v>
      </c>
      <c r="C2174" s="110"/>
      <c r="D2174" s="113"/>
      <c r="E2174" s="112"/>
      <c r="F2174" s="110"/>
      <c r="G2174" s="111"/>
      <c r="H2174" s="112"/>
      <c r="I2174" s="94"/>
      <c r="J2174" s="100"/>
      <c r="K2174" s="101"/>
      <c r="L2174" s="101"/>
      <c r="M2174" s="101"/>
      <c r="N2174" s="102"/>
      <c r="O2174" s="103"/>
      <c r="P2174" s="101"/>
      <c r="Q2174" s="104"/>
      <c r="R2174" s="103"/>
      <c r="S2174" s="105"/>
      <c r="T2174" s="106"/>
      <c r="U2174" s="107"/>
      <c r="V2174" s="107"/>
    </row>
    <row r="2175" spans="2:22" s="88" customFormat="1" ht="12.75" x14ac:dyDescent="0.2">
      <c r="B2175" s="89">
        <v>2173</v>
      </c>
      <c r="C2175" s="110"/>
      <c r="D2175" s="113"/>
      <c r="E2175" s="112"/>
      <c r="F2175" s="110"/>
      <c r="G2175" s="111"/>
      <c r="H2175" s="112"/>
      <c r="I2175" s="94"/>
      <c r="J2175" s="100"/>
      <c r="K2175" s="101"/>
      <c r="L2175" s="101"/>
      <c r="M2175" s="101"/>
      <c r="N2175" s="102"/>
      <c r="O2175" s="103"/>
      <c r="P2175" s="101"/>
      <c r="Q2175" s="104"/>
      <c r="R2175" s="103"/>
      <c r="S2175" s="105"/>
      <c r="T2175" s="106"/>
      <c r="U2175" s="107"/>
      <c r="V2175" s="107"/>
    </row>
    <row r="2176" spans="2:22" s="88" customFormat="1" ht="12.75" x14ac:dyDescent="0.2">
      <c r="B2176" s="89">
        <v>2174</v>
      </c>
      <c r="C2176" s="110"/>
      <c r="D2176" s="113"/>
      <c r="E2176" s="112"/>
      <c r="F2176" s="110"/>
      <c r="G2176" s="111"/>
      <c r="H2176" s="112"/>
      <c r="I2176" s="94"/>
      <c r="J2176" s="100"/>
      <c r="K2176" s="101"/>
      <c r="L2176" s="101"/>
      <c r="M2176" s="101"/>
      <c r="N2176" s="102"/>
      <c r="O2176" s="103"/>
      <c r="P2176" s="101"/>
      <c r="Q2176" s="104"/>
      <c r="R2176" s="103"/>
      <c r="S2176" s="105"/>
      <c r="T2176" s="106"/>
      <c r="U2176" s="107"/>
      <c r="V2176" s="107"/>
    </row>
    <row r="2177" spans="2:22" s="88" customFormat="1" ht="12.75" x14ac:dyDescent="0.2">
      <c r="B2177" s="89">
        <v>2175</v>
      </c>
      <c r="C2177" s="110"/>
      <c r="D2177" s="113"/>
      <c r="E2177" s="112"/>
      <c r="F2177" s="110"/>
      <c r="G2177" s="111"/>
      <c r="H2177" s="112"/>
      <c r="I2177" s="94"/>
      <c r="J2177" s="100"/>
      <c r="K2177" s="101"/>
      <c r="L2177" s="101"/>
      <c r="M2177" s="101"/>
      <c r="N2177" s="102"/>
      <c r="O2177" s="103"/>
      <c r="P2177" s="101"/>
      <c r="Q2177" s="104"/>
      <c r="R2177" s="103"/>
      <c r="S2177" s="105"/>
      <c r="T2177" s="106"/>
      <c r="U2177" s="107"/>
      <c r="V2177" s="107"/>
    </row>
    <row r="2178" spans="2:22" s="88" customFormat="1" ht="12.75" x14ac:dyDescent="0.2">
      <c r="B2178" s="89">
        <v>2176</v>
      </c>
      <c r="C2178" s="110"/>
      <c r="D2178" s="113"/>
      <c r="E2178" s="112"/>
      <c r="F2178" s="110"/>
      <c r="G2178" s="111"/>
      <c r="H2178" s="112"/>
      <c r="I2178" s="94"/>
      <c r="J2178" s="100"/>
      <c r="K2178" s="101"/>
      <c r="L2178" s="101"/>
      <c r="M2178" s="101"/>
      <c r="N2178" s="102"/>
      <c r="O2178" s="103"/>
      <c r="P2178" s="101"/>
      <c r="Q2178" s="104"/>
      <c r="R2178" s="103"/>
      <c r="S2178" s="105"/>
      <c r="T2178" s="106"/>
      <c r="U2178" s="107"/>
      <c r="V2178" s="107"/>
    </row>
    <row r="2179" spans="2:22" s="88" customFormat="1" ht="12.75" x14ac:dyDescent="0.2">
      <c r="B2179" s="89">
        <v>2177</v>
      </c>
      <c r="C2179" s="110"/>
      <c r="D2179" s="113"/>
      <c r="E2179" s="112"/>
      <c r="F2179" s="110"/>
      <c r="G2179" s="111"/>
      <c r="H2179" s="112"/>
      <c r="I2179" s="94"/>
      <c r="J2179" s="100"/>
      <c r="K2179" s="101"/>
      <c r="L2179" s="101"/>
      <c r="M2179" s="101"/>
      <c r="N2179" s="102"/>
      <c r="O2179" s="103"/>
      <c r="P2179" s="101"/>
      <c r="Q2179" s="104"/>
      <c r="R2179" s="103"/>
      <c r="S2179" s="105"/>
      <c r="T2179" s="106"/>
      <c r="U2179" s="107"/>
      <c r="V2179" s="107"/>
    </row>
    <row r="2180" spans="2:22" s="88" customFormat="1" ht="12.75" x14ac:dyDescent="0.2">
      <c r="B2180" s="89">
        <v>2178</v>
      </c>
      <c r="C2180" s="110"/>
      <c r="D2180" s="113"/>
      <c r="E2180" s="112"/>
      <c r="F2180" s="110"/>
      <c r="G2180" s="111"/>
      <c r="H2180" s="112"/>
      <c r="I2180" s="94"/>
      <c r="J2180" s="100"/>
      <c r="K2180" s="101"/>
      <c r="L2180" s="101"/>
      <c r="M2180" s="101"/>
      <c r="N2180" s="102"/>
      <c r="O2180" s="103"/>
      <c r="P2180" s="101"/>
      <c r="Q2180" s="104"/>
      <c r="R2180" s="103"/>
      <c r="S2180" s="105"/>
      <c r="T2180" s="106"/>
      <c r="U2180" s="107"/>
      <c r="V2180" s="107"/>
    </row>
    <row r="2181" spans="2:22" s="88" customFormat="1" ht="12.75" x14ac:dyDescent="0.2">
      <c r="B2181" s="89">
        <v>2179</v>
      </c>
      <c r="C2181" s="110"/>
      <c r="D2181" s="113"/>
      <c r="E2181" s="112"/>
      <c r="F2181" s="110"/>
      <c r="G2181" s="111"/>
      <c r="H2181" s="112"/>
      <c r="I2181" s="94"/>
      <c r="J2181" s="100"/>
      <c r="K2181" s="101"/>
      <c r="L2181" s="101"/>
      <c r="M2181" s="101"/>
      <c r="N2181" s="102"/>
      <c r="O2181" s="103"/>
      <c r="P2181" s="101"/>
      <c r="Q2181" s="104"/>
      <c r="R2181" s="103"/>
      <c r="S2181" s="105"/>
      <c r="T2181" s="106"/>
      <c r="U2181" s="107"/>
      <c r="V2181" s="107"/>
    </row>
    <row r="2182" spans="2:22" s="88" customFormat="1" ht="12.75" x14ac:dyDescent="0.2">
      <c r="B2182" s="89">
        <v>2180</v>
      </c>
      <c r="C2182" s="110"/>
      <c r="D2182" s="113"/>
      <c r="E2182" s="112"/>
      <c r="F2182" s="110"/>
      <c r="G2182" s="111"/>
      <c r="H2182" s="112"/>
      <c r="I2182" s="94"/>
      <c r="J2182" s="100"/>
      <c r="K2182" s="101"/>
      <c r="L2182" s="101"/>
      <c r="M2182" s="101"/>
      <c r="N2182" s="102"/>
      <c r="O2182" s="103"/>
      <c r="P2182" s="101"/>
      <c r="Q2182" s="104"/>
      <c r="R2182" s="103"/>
      <c r="S2182" s="105"/>
      <c r="T2182" s="106"/>
      <c r="U2182" s="107"/>
      <c r="V2182" s="107"/>
    </row>
    <row r="2183" spans="2:22" s="88" customFormat="1" ht="12.75" x14ac:dyDescent="0.2">
      <c r="B2183" s="89">
        <v>2181</v>
      </c>
      <c r="C2183" s="110"/>
      <c r="D2183" s="113"/>
      <c r="E2183" s="112"/>
      <c r="F2183" s="110"/>
      <c r="G2183" s="111"/>
      <c r="H2183" s="112"/>
      <c r="I2183" s="94"/>
      <c r="J2183" s="100"/>
      <c r="K2183" s="101"/>
      <c r="L2183" s="101"/>
      <c r="M2183" s="101"/>
      <c r="N2183" s="102"/>
      <c r="O2183" s="103"/>
      <c r="P2183" s="101"/>
      <c r="Q2183" s="104"/>
      <c r="R2183" s="103"/>
      <c r="S2183" s="105"/>
      <c r="T2183" s="106"/>
      <c r="U2183" s="107"/>
      <c r="V2183" s="107"/>
    </row>
    <row r="2184" spans="2:22" s="88" customFormat="1" ht="12.75" x14ac:dyDescent="0.2">
      <c r="B2184" s="89">
        <v>2182</v>
      </c>
      <c r="C2184" s="110"/>
      <c r="D2184" s="113"/>
      <c r="E2184" s="112"/>
      <c r="F2184" s="110"/>
      <c r="G2184" s="111"/>
      <c r="H2184" s="112"/>
      <c r="I2184" s="94"/>
      <c r="J2184" s="100"/>
      <c r="K2184" s="101"/>
      <c r="L2184" s="101"/>
      <c r="M2184" s="101"/>
      <c r="N2184" s="102"/>
      <c r="O2184" s="103"/>
      <c r="P2184" s="101"/>
      <c r="Q2184" s="104"/>
      <c r="R2184" s="103"/>
      <c r="S2184" s="105"/>
      <c r="T2184" s="106"/>
      <c r="U2184" s="107"/>
      <c r="V2184" s="107"/>
    </row>
    <row r="2185" spans="2:22" s="88" customFormat="1" ht="12.75" x14ac:dyDescent="0.2">
      <c r="B2185" s="89">
        <v>2183</v>
      </c>
      <c r="C2185" s="110"/>
      <c r="D2185" s="113"/>
      <c r="E2185" s="112"/>
      <c r="F2185" s="110"/>
      <c r="G2185" s="111"/>
      <c r="H2185" s="112"/>
      <c r="I2185" s="94"/>
      <c r="J2185" s="100"/>
      <c r="K2185" s="101"/>
      <c r="L2185" s="101"/>
      <c r="M2185" s="101"/>
      <c r="N2185" s="102"/>
      <c r="O2185" s="103"/>
      <c r="P2185" s="101"/>
      <c r="Q2185" s="104"/>
      <c r="R2185" s="103"/>
      <c r="S2185" s="105"/>
      <c r="T2185" s="106"/>
      <c r="U2185" s="107"/>
      <c r="V2185" s="107"/>
    </row>
    <row r="2186" spans="2:22" s="88" customFormat="1" ht="12.75" x14ac:dyDescent="0.2">
      <c r="B2186" s="89">
        <v>2184</v>
      </c>
      <c r="C2186" s="110"/>
      <c r="D2186" s="113"/>
      <c r="E2186" s="112"/>
      <c r="F2186" s="110"/>
      <c r="G2186" s="111"/>
      <c r="H2186" s="112"/>
      <c r="I2186" s="94"/>
      <c r="J2186" s="100"/>
      <c r="K2186" s="101"/>
      <c r="L2186" s="101"/>
      <c r="M2186" s="101"/>
      <c r="N2186" s="102"/>
      <c r="O2186" s="103"/>
      <c r="P2186" s="101"/>
      <c r="Q2186" s="104"/>
      <c r="R2186" s="103"/>
      <c r="S2186" s="105"/>
      <c r="T2186" s="106"/>
      <c r="U2186" s="107"/>
      <c r="V2186" s="107"/>
    </row>
    <row r="2187" spans="2:22" s="88" customFormat="1" ht="12.75" x14ac:dyDescent="0.2">
      <c r="B2187" s="89">
        <v>2185</v>
      </c>
      <c r="C2187" s="110"/>
      <c r="D2187" s="113"/>
      <c r="E2187" s="112"/>
      <c r="F2187" s="110"/>
      <c r="G2187" s="111"/>
      <c r="H2187" s="112"/>
      <c r="I2187" s="94"/>
      <c r="J2187" s="100"/>
      <c r="K2187" s="101"/>
      <c r="L2187" s="101"/>
      <c r="M2187" s="101"/>
      <c r="N2187" s="102"/>
      <c r="O2187" s="103"/>
      <c r="P2187" s="101"/>
      <c r="Q2187" s="104"/>
      <c r="R2187" s="103"/>
      <c r="S2187" s="105"/>
      <c r="T2187" s="106"/>
      <c r="U2187" s="107"/>
      <c r="V2187" s="107"/>
    </row>
    <row r="2188" spans="2:22" s="88" customFormat="1" ht="12.75" x14ac:dyDescent="0.2">
      <c r="B2188" s="89">
        <v>2186</v>
      </c>
      <c r="C2188" s="110"/>
      <c r="D2188" s="113"/>
      <c r="E2188" s="112"/>
      <c r="F2188" s="110"/>
      <c r="G2188" s="111"/>
      <c r="H2188" s="112"/>
      <c r="I2188" s="94"/>
      <c r="J2188" s="100"/>
      <c r="K2188" s="101"/>
      <c r="L2188" s="101"/>
      <c r="M2188" s="101"/>
      <c r="N2188" s="102"/>
      <c r="O2188" s="103"/>
      <c r="P2188" s="101"/>
      <c r="Q2188" s="104"/>
      <c r="R2188" s="103"/>
      <c r="S2188" s="105"/>
      <c r="T2188" s="106"/>
      <c r="U2188" s="107"/>
      <c r="V2188" s="107"/>
    </row>
    <row r="2189" spans="2:22" s="88" customFormat="1" ht="12.75" x14ac:dyDescent="0.2">
      <c r="B2189" s="89">
        <v>2187</v>
      </c>
      <c r="C2189" s="110"/>
      <c r="D2189" s="113"/>
      <c r="E2189" s="112"/>
      <c r="F2189" s="110"/>
      <c r="G2189" s="111"/>
      <c r="H2189" s="112"/>
      <c r="I2189" s="94"/>
      <c r="J2189" s="100"/>
      <c r="K2189" s="101"/>
      <c r="L2189" s="101"/>
      <c r="M2189" s="101"/>
      <c r="N2189" s="102"/>
      <c r="O2189" s="103"/>
      <c r="P2189" s="101"/>
      <c r="Q2189" s="104"/>
      <c r="R2189" s="103"/>
      <c r="S2189" s="105"/>
      <c r="T2189" s="106"/>
      <c r="U2189" s="107"/>
      <c r="V2189" s="107"/>
    </row>
    <row r="2190" spans="2:22" s="88" customFormat="1" ht="12.75" x14ac:dyDescent="0.2">
      <c r="B2190" s="89">
        <v>2188</v>
      </c>
      <c r="C2190" s="110"/>
      <c r="D2190" s="113"/>
      <c r="E2190" s="112"/>
      <c r="F2190" s="110"/>
      <c r="G2190" s="111"/>
      <c r="H2190" s="112"/>
      <c r="I2190" s="94"/>
      <c r="J2190" s="100"/>
      <c r="K2190" s="101"/>
      <c r="L2190" s="101"/>
      <c r="M2190" s="101"/>
      <c r="N2190" s="102"/>
      <c r="O2190" s="103"/>
      <c r="P2190" s="101"/>
      <c r="Q2190" s="104"/>
      <c r="R2190" s="103"/>
      <c r="S2190" s="105"/>
      <c r="T2190" s="106"/>
      <c r="U2190" s="107"/>
      <c r="V2190" s="107"/>
    </row>
    <row r="2191" spans="2:22" s="88" customFormat="1" ht="12.75" x14ac:dyDescent="0.2">
      <c r="B2191" s="89">
        <v>2189</v>
      </c>
      <c r="C2191" s="110"/>
      <c r="D2191" s="113"/>
      <c r="E2191" s="112"/>
      <c r="F2191" s="110"/>
      <c r="G2191" s="111"/>
      <c r="H2191" s="112"/>
      <c r="I2191" s="94"/>
      <c r="J2191" s="100"/>
      <c r="K2191" s="101"/>
      <c r="L2191" s="101"/>
      <c r="M2191" s="101"/>
      <c r="N2191" s="102"/>
      <c r="O2191" s="103"/>
      <c r="P2191" s="101"/>
      <c r="Q2191" s="104"/>
      <c r="R2191" s="103"/>
      <c r="S2191" s="105"/>
      <c r="T2191" s="106"/>
      <c r="U2191" s="107"/>
      <c r="V2191" s="107"/>
    </row>
    <row r="2192" spans="2:22" s="88" customFormat="1" ht="12.75" x14ac:dyDescent="0.2">
      <c r="B2192" s="89">
        <v>2190</v>
      </c>
      <c r="C2192" s="110"/>
      <c r="D2192" s="113"/>
      <c r="E2192" s="112"/>
      <c r="F2192" s="110"/>
      <c r="G2192" s="111"/>
      <c r="H2192" s="112"/>
      <c r="I2192" s="94"/>
      <c r="J2192" s="100"/>
      <c r="K2192" s="101"/>
      <c r="L2192" s="101"/>
      <c r="M2192" s="101"/>
      <c r="N2192" s="102"/>
      <c r="O2192" s="103"/>
      <c r="P2192" s="101"/>
      <c r="Q2192" s="104"/>
      <c r="R2192" s="103"/>
      <c r="S2192" s="105"/>
      <c r="T2192" s="106"/>
      <c r="U2192" s="107"/>
      <c r="V2192" s="107"/>
    </row>
    <row r="2193" spans="2:22" s="88" customFormat="1" ht="12.75" x14ac:dyDescent="0.2">
      <c r="B2193" s="89">
        <v>2191</v>
      </c>
      <c r="C2193" s="110"/>
      <c r="D2193" s="113"/>
      <c r="E2193" s="112"/>
      <c r="F2193" s="110"/>
      <c r="G2193" s="111"/>
      <c r="H2193" s="112"/>
      <c r="I2193" s="94"/>
      <c r="J2193" s="100"/>
      <c r="K2193" s="101"/>
      <c r="L2193" s="101"/>
      <c r="M2193" s="101"/>
      <c r="N2193" s="102"/>
      <c r="O2193" s="103"/>
      <c r="P2193" s="101"/>
      <c r="Q2193" s="104"/>
      <c r="R2193" s="103"/>
      <c r="S2193" s="105"/>
      <c r="T2193" s="106"/>
      <c r="U2193" s="107"/>
      <c r="V2193" s="107"/>
    </row>
    <row r="2194" spans="2:22" s="88" customFormat="1" ht="12.75" x14ac:dyDescent="0.2">
      <c r="B2194" s="89">
        <v>2192</v>
      </c>
      <c r="C2194" s="110"/>
      <c r="D2194" s="113"/>
      <c r="E2194" s="112"/>
      <c r="F2194" s="110"/>
      <c r="G2194" s="111"/>
      <c r="H2194" s="112"/>
      <c r="I2194" s="94"/>
      <c r="J2194" s="100"/>
      <c r="K2194" s="101"/>
      <c r="L2194" s="101"/>
      <c r="M2194" s="101"/>
      <c r="N2194" s="102"/>
      <c r="O2194" s="103"/>
      <c r="P2194" s="101"/>
      <c r="Q2194" s="104"/>
      <c r="R2194" s="103"/>
      <c r="S2194" s="105"/>
      <c r="T2194" s="106"/>
      <c r="U2194" s="107"/>
      <c r="V2194" s="107"/>
    </row>
    <row r="2195" spans="2:22" s="88" customFormat="1" ht="12.75" x14ac:dyDescent="0.2">
      <c r="B2195" s="89">
        <v>2193</v>
      </c>
      <c r="C2195" s="110"/>
      <c r="D2195" s="113"/>
      <c r="E2195" s="112"/>
      <c r="F2195" s="110"/>
      <c r="G2195" s="111"/>
      <c r="H2195" s="112"/>
      <c r="I2195" s="94"/>
      <c r="J2195" s="100"/>
      <c r="K2195" s="101"/>
      <c r="L2195" s="101"/>
      <c r="M2195" s="101"/>
      <c r="N2195" s="102"/>
      <c r="O2195" s="103"/>
      <c r="P2195" s="101"/>
      <c r="Q2195" s="104"/>
      <c r="R2195" s="103"/>
      <c r="S2195" s="105"/>
      <c r="T2195" s="106"/>
      <c r="U2195" s="107"/>
      <c r="V2195" s="107"/>
    </row>
    <row r="2196" spans="2:22" s="88" customFormat="1" ht="12.75" x14ac:dyDescent="0.2">
      <c r="B2196" s="89">
        <v>2194</v>
      </c>
      <c r="C2196" s="110"/>
      <c r="D2196" s="113"/>
      <c r="E2196" s="112"/>
      <c r="F2196" s="110"/>
      <c r="G2196" s="111"/>
      <c r="H2196" s="112"/>
      <c r="I2196" s="94"/>
      <c r="J2196" s="100"/>
      <c r="K2196" s="101"/>
      <c r="L2196" s="101"/>
      <c r="M2196" s="101"/>
      <c r="N2196" s="102"/>
      <c r="O2196" s="103"/>
      <c r="P2196" s="101"/>
      <c r="Q2196" s="104"/>
      <c r="R2196" s="103"/>
      <c r="S2196" s="105"/>
      <c r="T2196" s="106"/>
      <c r="U2196" s="107"/>
      <c r="V2196" s="107"/>
    </row>
    <row r="2197" spans="2:22" s="88" customFormat="1" ht="12.75" x14ac:dyDescent="0.2">
      <c r="B2197" s="89">
        <v>2195</v>
      </c>
      <c r="C2197" s="110"/>
      <c r="D2197" s="113"/>
      <c r="E2197" s="112"/>
      <c r="F2197" s="110"/>
      <c r="G2197" s="111"/>
      <c r="H2197" s="112"/>
      <c r="I2197" s="94"/>
      <c r="J2197" s="100"/>
      <c r="K2197" s="101"/>
      <c r="L2197" s="101"/>
      <c r="M2197" s="101"/>
      <c r="N2197" s="102"/>
      <c r="O2197" s="103"/>
      <c r="P2197" s="101"/>
      <c r="Q2197" s="104"/>
      <c r="R2197" s="103"/>
      <c r="S2197" s="105"/>
      <c r="T2197" s="106"/>
      <c r="U2197" s="107"/>
      <c r="V2197" s="107"/>
    </row>
    <row r="2198" spans="2:22" s="88" customFormat="1" ht="12.75" x14ac:dyDescent="0.2">
      <c r="B2198" s="89">
        <v>2196</v>
      </c>
      <c r="C2198" s="110"/>
      <c r="D2198" s="113"/>
      <c r="E2198" s="112"/>
      <c r="F2198" s="110"/>
      <c r="G2198" s="111"/>
      <c r="H2198" s="112"/>
      <c r="I2198" s="94"/>
      <c r="J2198" s="100"/>
      <c r="K2198" s="101"/>
      <c r="L2198" s="101"/>
      <c r="M2198" s="101"/>
      <c r="N2198" s="102"/>
      <c r="O2198" s="103"/>
      <c r="P2198" s="101"/>
      <c r="Q2198" s="104"/>
      <c r="R2198" s="103"/>
      <c r="S2198" s="105"/>
      <c r="T2198" s="106"/>
      <c r="U2198" s="107"/>
      <c r="V2198" s="107"/>
    </row>
    <row r="2199" spans="2:22" s="88" customFormat="1" ht="12.75" x14ac:dyDescent="0.2">
      <c r="B2199" s="89">
        <v>2197</v>
      </c>
      <c r="C2199" s="110"/>
      <c r="D2199" s="113"/>
      <c r="E2199" s="112"/>
      <c r="F2199" s="110"/>
      <c r="G2199" s="111"/>
      <c r="H2199" s="112"/>
      <c r="I2199" s="94"/>
      <c r="J2199" s="100"/>
      <c r="K2199" s="101"/>
      <c r="L2199" s="101"/>
      <c r="M2199" s="101"/>
      <c r="N2199" s="102"/>
      <c r="O2199" s="103"/>
      <c r="P2199" s="101"/>
      <c r="Q2199" s="104"/>
      <c r="R2199" s="103"/>
      <c r="S2199" s="105"/>
      <c r="T2199" s="106"/>
      <c r="U2199" s="107"/>
      <c r="V2199" s="107"/>
    </row>
    <row r="2200" spans="2:22" s="88" customFormat="1" ht="12.75" x14ac:dyDescent="0.2">
      <c r="B2200" s="89">
        <v>2198</v>
      </c>
      <c r="C2200" s="110"/>
      <c r="D2200" s="113"/>
      <c r="E2200" s="112"/>
      <c r="F2200" s="110"/>
      <c r="G2200" s="111"/>
      <c r="H2200" s="112"/>
      <c r="I2200" s="94"/>
      <c r="J2200" s="100"/>
      <c r="K2200" s="101"/>
      <c r="L2200" s="101"/>
      <c r="M2200" s="101"/>
      <c r="N2200" s="102"/>
      <c r="O2200" s="103"/>
      <c r="P2200" s="101"/>
      <c r="Q2200" s="104"/>
      <c r="R2200" s="103"/>
      <c r="S2200" s="105"/>
      <c r="T2200" s="106"/>
      <c r="U2200" s="107"/>
      <c r="V2200" s="107"/>
    </row>
    <row r="2201" spans="2:22" s="88" customFormat="1" ht="12.75" x14ac:dyDescent="0.2">
      <c r="B2201" s="114"/>
      <c r="C2201" s="110"/>
      <c r="D2201" s="113"/>
      <c r="E2201" s="112"/>
      <c r="F2201" s="110"/>
      <c r="G2201" s="111"/>
      <c r="H2201" s="112"/>
      <c r="I2201" s="94"/>
      <c r="J2201" s="115"/>
      <c r="K2201" s="101"/>
      <c r="L2201" s="101"/>
      <c r="M2201" s="101"/>
      <c r="N2201" s="102"/>
      <c r="O2201" s="103"/>
      <c r="P2201" s="101"/>
      <c r="Q2201" s="104"/>
      <c r="R2201" s="103"/>
      <c r="S2201" s="105"/>
      <c r="T2201" s="106"/>
      <c r="U2201" s="107"/>
      <c r="V2201" s="107"/>
    </row>
    <row r="2202" spans="2:22" s="88" customFormat="1" ht="12.75" x14ac:dyDescent="0.2">
      <c r="B2202" s="114"/>
      <c r="C2202" s="110"/>
      <c r="D2202" s="113"/>
      <c r="E2202" s="112"/>
      <c r="F2202" s="110"/>
      <c r="G2202" s="111"/>
      <c r="H2202" s="112"/>
      <c r="I2202" s="94"/>
      <c r="J2202" s="115"/>
      <c r="K2202" s="101"/>
      <c r="L2202" s="101"/>
      <c r="M2202" s="101"/>
      <c r="N2202" s="102"/>
      <c r="O2202" s="103"/>
      <c r="P2202" s="101"/>
      <c r="Q2202" s="104"/>
      <c r="R2202" s="103"/>
      <c r="S2202" s="105"/>
      <c r="T2202" s="106"/>
      <c r="U2202" s="107"/>
      <c r="V2202" s="107"/>
    </row>
    <row r="2203" spans="2:22" s="88" customFormat="1" ht="12.75" hidden="1" x14ac:dyDescent="0.2">
      <c r="B2203" s="114"/>
      <c r="C2203" s="110"/>
      <c r="D2203" s="113"/>
      <c r="E2203" s="112"/>
      <c r="F2203" s="110"/>
      <c r="G2203" s="111"/>
      <c r="H2203" s="112"/>
      <c r="I2203" s="94"/>
      <c r="J2203" s="115"/>
      <c r="K2203" s="101"/>
      <c r="L2203" s="101"/>
      <c r="M2203" s="101"/>
      <c r="N2203" s="102"/>
      <c r="O2203" s="103"/>
      <c r="P2203" s="101"/>
      <c r="Q2203" s="104"/>
      <c r="R2203" s="103"/>
      <c r="S2203" s="105"/>
      <c r="T2203" s="106"/>
      <c r="U2203" s="107"/>
      <c r="V2203" s="107"/>
    </row>
    <row r="2204" spans="2:22" s="88" customFormat="1" ht="12.75" hidden="1" x14ac:dyDescent="0.2">
      <c r="B2204" s="114"/>
      <c r="C2204" s="110"/>
      <c r="D2204" s="113"/>
      <c r="E2204" s="112"/>
      <c r="F2204" s="110"/>
      <c r="G2204" s="111"/>
      <c r="H2204" s="112"/>
      <c r="I2204" s="94"/>
      <c r="J2204" s="115"/>
      <c r="K2204" s="101"/>
      <c r="L2204" s="101"/>
      <c r="M2204" s="101"/>
      <c r="N2204" s="102"/>
      <c r="O2204" s="103"/>
      <c r="P2204" s="101"/>
      <c r="Q2204" s="104"/>
      <c r="R2204" s="103"/>
      <c r="S2204" s="105"/>
      <c r="T2204" s="106"/>
      <c r="U2204" s="107"/>
      <c r="V2204" s="107"/>
    </row>
    <row r="2205" spans="2:22" s="88" customFormat="1" ht="12.75" hidden="1" x14ac:dyDescent="0.2">
      <c r="B2205" s="114"/>
      <c r="C2205" s="110"/>
      <c r="D2205" s="113"/>
      <c r="E2205" s="112"/>
      <c r="F2205" s="110"/>
      <c r="G2205" s="111"/>
      <c r="H2205" s="112"/>
      <c r="I2205" s="94"/>
      <c r="J2205" s="115"/>
      <c r="K2205" s="101"/>
      <c r="L2205" s="101"/>
      <c r="M2205" s="101"/>
      <c r="N2205" s="102"/>
      <c r="O2205" s="103"/>
      <c r="P2205" s="101"/>
      <c r="Q2205" s="104"/>
      <c r="R2205" s="103"/>
      <c r="S2205" s="105"/>
      <c r="T2205" s="106"/>
      <c r="U2205" s="107"/>
      <c r="V2205" s="107"/>
    </row>
    <row r="2206" spans="2:22" s="88" customFormat="1" ht="12.75" hidden="1" x14ac:dyDescent="0.2">
      <c r="B2206" s="114"/>
      <c r="C2206" s="110"/>
      <c r="D2206" s="113"/>
      <c r="E2206" s="112"/>
      <c r="F2206" s="110"/>
      <c r="G2206" s="111"/>
      <c r="H2206" s="112"/>
      <c r="I2206" s="94"/>
      <c r="J2206" s="115"/>
      <c r="K2206" s="101"/>
      <c r="L2206" s="101"/>
      <c r="M2206" s="101"/>
      <c r="N2206" s="102"/>
      <c r="O2206" s="103"/>
      <c r="P2206" s="101"/>
      <c r="Q2206" s="104"/>
      <c r="R2206" s="103"/>
      <c r="S2206" s="105"/>
      <c r="T2206" s="106"/>
      <c r="U2206" s="107"/>
      <c r="V2206" s="107"/>
    </row>
    <row r="2207" spans="2:22" s="88" customFormat="1" ht="12.75" hidden="1" x14ac:dyDescent="0.2">
      <c r="B2207" s="114"/>
      <c r="C2207" s="110"/>
      <c r="D2207" s="113"/>
      <c r="E2207" s="112"/>
      <c r="F2207" s="110"/>
      <c r="G2207" s="111"/>
      <c r="H2207" s="112"/>
      <c r="I2207" s="94"/>
      <c r="J2207" s="115"/>
      <c r="K2207" s="101"/>
      <c r="L2207" s="101"/>
      <c r="M2207" s="101"/>
      <c r="N2207" s="102"/>
      <c r="O2207" s="103"/>
      <c r="P2207" s="101"/>
      <c r="Q2207" s="104"/>
      <c r="R2207" s="103"/>
      <c r="S2207" s="105"/>
      <c r="T2207" s="106"/>
      <c r="U2207" s="107"/>
      <c r="V2207" s="107"/>
    </row>
    <row r="2208" spans="2:22" s="88" customFormat="1" ht="12.75" hidden="1" x14ac:dyDescent="0.2">
      <c r="B2208" s="114"/>
      <c r="C2208" s="110"/>
      <c r="D2208" s="113"/>
      <c r="E2208" s="112"/>
      <c r="F2208" s="110"/>
      <c r="G2208" s="111"/>
      <c r="H2208" s="112"/>
      <c r="I2208" s="94"/>
      <c r="J2208" s="115"/>
      <c r="K2208" s="101"/>
      <c r="L2208" s="101"/>
      <c r="M2208" s="101"/>
      <c r="N2208" s="102"/>
      <c r="O2208" s="103"/>
      <c r="P2208" s="101"/>
      <c r="Q2208" s="104"/>
      <c r="R2208" s="103"/>
      <c r="S2208" s="105"/>
      <c r="T2208" s="106"/>
      <c r="U2208" s="107"/>
      <c r="V2208" s="107"/>
    </row>
    <row r="2209" spans="2:22" s="88" customFormat="1" ht="12.75" hidden="1" x14ac:dyDescent="0.2">
      <c r="B2209" s="114"/>
      <c r="C2209" s="110"/>
      <c r="D2209" s="113"/>
      <c r="E2209" s="112"/>
      <c r="F2209" s="110"/>
      <c r="G2209" s="111"/>
      <c r="H2209" s="112"/>
      <c r="I2209" s="94"/>
      <c r="J2209" s="115"/>
      <c r="K2209" s="101"/>
      <c r="L2209" s="101"/>
      <c r="M2209" s="101"/>
      <c r="N2209" s="102"/>
      <c r="O2209" s="103"/>
      <c r="P2209" s="101"/>
      <c r="Q2209" s="104"/>
      <c r="R2209" s="103"/>
      <c r="S2209" s="105"/>
      <c r="T2209" s="106"/>
      <c r="U2209" s="107"/>
      <c r="V2209" s="107"/>
    </row>
    <row r="2210" spans="2:22" s="88" customFormat="1" ht="12.75" hidden="1" x14ac:dyDescent="0.2">
      <c r="B2210" s="114"/>
      <c r="C2210" s="110"/>
      <c r="D2210" s="113"/>
      <c r="E2210" s="112"/>
      <c r="F2210" s="110"/>
      <c r="G2210" s="111"/>
      <c r="H2210" s="112"/>
      <c r="I2210" s="94"/>
      <c r="J2210" s="115"/>
      <c r="K2210" s="101"/>
      <c r="L2210" s="101"/>
      <c r="M2210" s="101"/>
      <c r="N2210" s="102"/>
      <c r="O2210" s="103"/>
      <c r="P2210" s="101"/>
      <c r="Q2210" s="104"/>
      <c r="R2210" s="103"/>
      <c r="S2210" s="105"/>
      <c r="T2210" s="106"/>
      <c r="U2210" s="107"/>
      <c r="V2210" s="107"/>
    </row>
    <row r="2211" spans="2:22" s="88" customFormat="1" ht="12.75" hidden="1" x14ac:dyDescent="0.2">
      <c r="B2211" s="114"/>
      <c r="C2211" s="110"/>
      <c r="D2211" s="113"/>
      <c r="E2211" s="112"/>
      <c r="F2211" s="110"/>
      <c r="G2211" s="111"/>
      <c r="H2211" s="112"/>
      <c r="I2211" s="94"/>
      <c r="J2211" s="115"/>
      <c r="K2211" s="101"/>
      <c r="L2211" s="101"/>
      <c r="M2211" s="101"/>
      <c r="N2211" s="102"/>
      <c r="O2211" s="103"/>
      <c r="P2211" s="101"/>
      <c r="Q2211" s="104"/>
      <c r="R2211" s="103"/>
      <c r="S2211" s="105"/>
      <c r="T2211" s="106"/>
      <c r="U2211" s="107"/>
      <c r="V2211" s="107"/>
    </row>
    <row r="2212" spans="2:22" s="88" customFormat="1" ht="12.75" hidden="1" x14ac:dyDescent="0.2">
      <c r="B2212" s="114"/>
      <c r="C2212" s="110"/>
      <c r="D2212" s="113"/>
      <c r="E2212" s="112"/>
      <c r="F2212" s="110"/>
      <c r="G2212" s="111"/>
      <c r="H2212" s="112"/>
      <c r="I2212" s="94"/>
      <c r="J2212" s="115"/>
      <c r="K2212" s="101"/>
      <c r="L2212" s="101"/>
      <c r="M2212" s="101"/>
      <c r="N2212" s="102"/>
      <c r="O2212" s="103"/>
      <c r="P2212" s="101"/>
      <c r="Q2212" s="104"/>
      <c r="R2212" s="103"/>
      <c r="S2212" s="105"/>
      <c r="T2212" s="106"/>
      <c r="U2212" s="107"/>
      <c r="V2212" s="107"/>
    </row>
    <row r="2213" spans="2:22" s="88" customFormat="1" ht="12.75" hidden="1" x14ac:dyDescent="0.2">
      <c r="B2213" s="114"/>
      <c r="C2213" s="110"/>
      <c r="D2213" s="113"/>
      <c r="E2213" s="112"/>
      <c r="F2213" s="110"/>
      <c r="G2213" s="111"/>
      <c r="H2213" s="112"/>
      <c r="I2213" s="94"/>
      <c r="J2213" s="115"/>
      <c r="K2213" s="101"/>
      <c r="L2213" s="101"/>
      <c r="M2213" s="101"/>
      <c r="N2213" s="102"/>
      <c r="O2213" s="103"/>
      <c r="P2213" s="101"/>
      <c r="Q2213" s="104"/>
      <c r="R2213" s="103"/>
      <c r="S2213" s="105"/>
      <c r="T2213" s="106"/>
      <c r="U2213" s="107"/>
      <c r="V2213" s="107"/>
    </row>
    <row r="2214" spans="2:22" s="88" customFormat="1" ht="12.75" hidden="1" x14ac:dyDescent="0.2">
      <c r="B2214" s="114"/>
      <c r="C2214" s="110"/>
      <c r="D2214" s="113"/>
      <c r="E2214" s="112"/>
      <c r="F2214" s="110"/>
      <c r="G2214" s="111"/>
      <c r="H2214" s="112"/>
      <c r="I2214" s="94"/>
      <c r="J2214" s="115"/>
      <c r="K2214" s="101"/>
      <c r="L2214" s="101"/>
      <c r="M2214" s="101"/>
      <c r="N2214" s="102"/>
      <c r="O2214" s="103"/>
      <c r="P2214" s="101"/>
      <c r="Q2214" s="104"/>
      <c r="R2214" s="103"/>
      <c r="S2214" s="105"/>
      <c r="T2214" s="106"/>
      <c r="U2214" s="107"/>
      <c r="V2214" s="107"/>
    </row>
    <row r="2215" spans="2:22" s="88" customFormat="1" ht="12.75" hidden="1" x14ac:dyDescent="0.2">
      <c r="B2215" s="114"/>
      <c r="C2215" s="110"/>
      <c r="D2215" s="113"/>
      <c r="E2215" s="112"/>
      <c r="F2215" s="110"/>
      <c r="G2215" s="111"/>
      <c r="H2215" s="112"/>
      <c r="I2215" s="94"/>
      <c r="J2215" s="115"/>
      <c r="K2215" s="101"/>
      <c r="L2215" s="101"/>
      <c r="M2215" s="101"/>
      <c r="N2215" s="102"/>
      <c r="O2215" s="103"/>
      <c r="P2215" s="101"/>
      <c r="Q2215" s="104"/>
      <c r="R2215" s="103"/>
      <c r="S2215" s="105"/>
      <c r="T2215" s="106"/>
      <c r="U2215" s="107"/>
      <c r="V2215" s="107"/>
    </row>
    <row r="2216" spans="2:22" s="88" customFormat="1" ht="12.75" hidden="1" x14ac:dyDescent="0.2">
      <c r="B2216" s="114"/>
      <c r="C2216" s="110"/>
      <c r="D2216" s="113"/>
      <c r="E2216" s="112"/>
      <c r="F2216" s="110"/>
      <c r="G2216" s="111"/>
      <c r="H2216" s="112"/>
      <c r="I2216" s="94"/>
      <c r="J2216" s="115"/>
      <c r="K2216" s="101"/>
      <c r="L2216" s="101"/>
      <c r="M2216" s="101"/>
      <c r="N2216" s="102"/>
      <c r="O2216" s="103"/>
      <c r="P2216" s="101"/>
      <c r="Q2216" s="104"/>
      <c r="R2216" s="103"/>
      <c r="S2216" s="105"/>
      <c r="T2216" s="106"/>
      <c r="U2216" s="107"/>
      <c r="V2216" s="107"/>
    </row>
    <row r="2217" spans="2:22" s="88" customFormat="1" ht="12.75" hidden="1" x14ac:dyDescent="0.2">
      <c r="B2217" s="114"/>
      <c r="C2217" s="110"/>
      <c r="D2217" s="113"/>
      <c r="E2217" s="112"/>
      <c r="F2217" s="110"/>
      <c r="G2217" s="111"/>
      <c r="H2217" s="112"/>
      <c r="I2217" s="94"/>
      <c r="J2217" s="115"/>
      <c r="K2217" s="101"/>
      <c r="L2217" s="101"/>
      <c r="M2217" s="101"/>
      <c r="N2217" s="102"/>
      <c r="O2217" s="103"/>
      <c r="P2217" s="101"/>
      <c r="Q2217" s="104"/>
      <c r="R2217" s="103"/>
      <c r="S2217" s="105"/>
      <c r="T2217" s="106"/>
      <c r="U2217" s="107"/>
      <c r="V2217" s="107"/>
    </row>
    <row r="2218" spans="2:22" s="88" customFormat="1" ht="12.75" hidden="1" x14ac:dyDescent="0.2">
      <c r="B2218" s="114"/>
      <c r="C2218" s="110"/>
      <c r="D2218" s="113"/>
      <c r="E2218" s="112"/>
      <c r="F2218" s="110"/>
      <c r="G2218" s="111"/>
      <c r="H2218" s="112"/>
      <c r="I2218" s="94"/>
      <c r="J2218" s="115"/>
      <c r="K2218" s="101"/>
      <c r="L2218" s="101"/>
      <c r="M2218" s="101"/>
      <c r="N2218" s="102"/>
      <c r="O2218" s="103"/>
      <c r="P2218" s="101"/>
      <c r="Q2218" s="104"/>
      <c r="R2218" s="103"/>
      <c r="S2218" s="105"/>
      <c r="T2218" s="106"/>
      <c r="U2218" s="107"/>
      <c r="V2218" s="107"/>
    </row>
    <row r="2219" spans="2:22" s="88" customFormat="1" ht="12.75" hidden="1" x14ac:dyDescent="0.2">
      <c r="B2219" s="114"/>
      <c r="C2219" s="110"/>
      <c r="D2219" s="113"/>
      <c r="E2219" s="112"/>
      <c r="F2219" s="110"/>
      <c r="G2219" s="111"/>
      <c r="H2219" s="112"/>
      <c r="I2219" s="94"/>
      <c r="J2219" s="115"/>
      <c r="K2219" s="101"/>
      <c r="L2219" s="101"/>
      <c r="M2219" s="101"/>
      <c r="N2219" s="102"/>
      <c r="O2219" s="103"/>
      <c r="P2219" s="101"/>
      <c r="Q2219" s="104"/>
      <c r="R2219" s="103"/>
      <c r="S2219" s="105"/>
      <c r="T2219" s="106"/>
      <c r="U2219" s="107"/>
      <c r="V2219" s="107"/>
    </row>
    <row r="2220" spans="2:22" s="88" customFormat="1" ht="12.75" hidden="1" x14ac:dyDescent="0.2">
      <c r="B2220" s="114"/>
      <c r="C2220" s="110"/>
      <c r="D2220" s="113"/>
      <c r="E2220" s="112"/>
      <c r="F2220" s="110"/>
      <c r="G2220" s="111"/>
      <c r="H2220" s="112"/>
      <c r="I2220" s="94"/>
      <c r="J2220" s="115"/>
      <c r="K2220" s="101"/>
      <c r="L2220" s="101"/>
      <c r="M2220" s="101"/>
      <c r="N2220" s="102"/>
      <c r="O2220" s="103"/>
      <c r="P2220" s="101"/>
      <c r="Q2220" s="104"/>
      <c r="R2220" s="103"/>
      <c r="S2220" s="105"/>
      <c r="T2220" s="106"/>
      <c r="U2220" s="107"/>
      <c r="V2220" s="107"/>
    </row>
    <row r="2221" spans="2:22" s="88" customFormat="1" ht="12.75" hidden="1" x14ac:dyDescent="0.2">
      <c r="B2221" s="114"/>
      <c r="C2221" s="110"/>
      <c r="D2221" s="113"/>
      <c r="E2221" s="112"/>
      <c r="F2221" s="110"/>
      <c r="G2221" s="111"/>
      <c r="H2221" s="112"/>
      <c r="I2221" s="94"/>
      <c r="J2221" s="115"/>
      <c r="K2221" s="101"/>
      <c r="L2221" s="101"/>
      <c r="M2221" s="101"/>
      <c r="N2221" s="102"/>
      <c r="O2221" s="103"/>
      <c r="P2221" s="101"/>
      <c r="Q2221" s="104"/>
      <c r="R2221" s="103"/>
      <c r="S2221" s="105"/>
      <c r="T2221" s="106"/>
      <c r="U2221" s="107"/>
      <c r="V2221" s="107"/>
    </row>
    <row r="2222" spans="2:22" s="88" customFormat="1" ht="12.75" hidden="1" x14ac:dyDescent="0.2">
      <c r="B2222" s="114"/>
      <c r="C2222" s="110"/>
      <c r="D2222" s="113"/>
      <c r="E2222" s="112"/>
      <c r="F2222" s="110"/>
      <c r="G2222" s="111"/>
      <c r="H2222" s="112"/>
      <c r="I2222" s="94"/>
      <c r="J2222" s="115"/>
      <c r="K2222" s="101"/>
      <c r="L2222" s="101"/>
      <c r="M2222" s="101"/>
      <c r="N2222" s="102"/>
      <c r="O2222" s="103"/>
      <c r="P2222" s="101"/>
      <c r="Q2222" s="104"/>
      <c r="R2222" s="103"/>
      <c r="S2222" s="105"/>
      <c r="T2222" s="106"/>
      <c r="U2222" s="107"/>
      <c r="V2222" s="107"/>
    </row>
    <row r="2223" spans="2:22" s="88" customFormat="1" ht="12.75" hidden="1" x14ac:dyDescent="0.2">
      <c r="B2223" s="114"/>
      <c r="C2223" s="110"/>
      <c r="D2223" s="113"/>
      <c r="E2223" s="112"/>
      <c r="F2223" s="110"/>
      <c r="G2223" s="111"/>
      <c r="H2223" s="112"/>
      <c r="I2223" s="94"/>
      <c r="J2223" s="115"/>
      <c r="K2223" s="101"/>
      <c r="L2223" s="101"/>
      <c r="M2223" s="101"/>
      <c r="N2223" s="102"/>
      <c r="O2223" s="103"/>
      <c r="P2223" s="101"/>
      <c r="Q2223" s="104"/>
      <c r="R2223" s="103"/>
      <c r="S2223" s="105"/>
      <c r="T2223" s="106"/>
      <c r="U2223" s="107"/>
      <c r="V2223" s="107"/>
    </row>
    <row r="2224" spans="2:22" s="88" customFormat="1" ht="12.75" hidden="1" x14ac:dyDescent="0.2">
      <c r="B2224" s="114"/>
      <c r="C2224" s="110"/>
      <c r="D2224" s="113"/>
      <c r="E2224" s="112"/>
      <c r="F2224" s="110"/>
      <c r="G2224" s="111"/>
      <c r="H2224" s="112"/>
      <c r="I2224" s="94"/>
      <c r="J2224" s="115"/>
      <c r="K2224" s="101"/>
      <c r="L2224" s="101"/>
      <c r="M2224" s="101"/>
      <c r="N2224" s="102"/>
      <c r="O2224" s="103"/>
      <c r="P2224" s="101"/>
      <c r="Q2224" s="104"/>
      <c r="R2224" s="103"/>
      <c r="S2224" s="105"/>
      <c r="T2224" s="106"/>
      <c r="U2224" s="107"/>
      <c r="V2224" s="107"/>
    </row>
    <row r="2225" spans="2:22" s="88" customFormat="1" ht="12.75" hidden="1" x14ac:dyDescent="0.2">
      <c r="B2225" s="114"/>
      <c r="C2225" s="110"/>
      <c r="D2225" s="113"/>
      <c r="E2225" s="112"/>
      <c r="F2225" s="110"/>
      <c r="G2225" s="111"/>
      <c r="H2225" s="112"/>
      <c r="I2225" s="94"/>
      <c r="J2225" s="115"/>
      <c r="K2225" s="101"/>
      <c r="L2225" s="101"/>
      <c r="M2225" s="101"/>
      <c r="N2225" s="102"/>
      <c r="O2225" s="103"/>
      <c r="P2225" s="101"/>
      <c r="Q2225" s="104"/>
      <c r="R2225" s="103"/>
      <c r="S2225" s="105"/>
      <c r="T2225" s="106"/>
      <c r="U2225" s="107"/>
      <c r="V2225" s="107"/>
    </row>
    <row r="2226" spans="2:22" s="88" customFormat="1" ht="12.75" hidden="1" x14ac:dyDescent="0.2">
      <c r="B2226" s="114"/>
      <c r="C2226" s="110"/>
      <c r="D2226" s="113"/>
      <c r="E2226" s="112"/>
      <c r="F2226" s="110"/>
      <c r="G2226" s="111"/>
      <c r="H2226" s="112"/>
      <c r="I2226" s="94"/>
      <c r="J2226" s="115"/>
      <c r="K2226" s="101"/>
      <c r="L2226" s="101"/>
      <c r="M2226" s="101"/>
      <c r="N2226" s="102"/>
      <c r="O2226" s="103"/>
      <c r="P2226" s="101"/>
      <c r="Q2226" s="104"/>
      <c r="R2226" s="103"/>
      <c r="S2226" s="105"/>
      <c r="T2226" s="106"/>
      <c r="U2226" s="107"/>
      <c r="V2226" s="107"/>
    </row>
    <row r="2227" spans="2:22" s="88" customFormat="1" ht="12.75" hidden="1" x14ac:dyDescent="0.2">
      <c r="B2227" s="114"/>
      <c r="C2227" s="110"/>
      <c r="D2227" s="113"/>
      <c r="E2227" s="112"/>
      <c r="F2227" s="110"/>
      <c r="G2227" s="111"/>
      <c r="H2227" s="112"/>
      <c r="I2227" s="94"/>
      <c r="J2227" s="115"/>
      <c r="K2227" s="101"/>
      <c r="L2227" s="101"/>
      <c r="M2227" s="101"/>
      <c r="N2227" s="102"/>
      <c r="O2227" s="103"/>
      <c r="P2227" s="101"/>
      <c r="Q2227" s="104"/>
      <c r="R2227" s="103"/>
      <c r="S2227" s="105"/>
      <c r="T2227" s="106"/>
      <c r="U2227" s="107"/>
      <c r="V2227" s="107"/>
    </row>
    <row r="2228" spans="2:22" s="88" customFormat="1" ht="12.75" hidden="1" x14ac:dyDescent="0.2">
      <c r="B2228" s="114"/>
      <c r="C2228" s="110"/>
      <c r="D2228" s="113"/>
      <c r="E2228" s="112"/>
      <c r="F2228" s="110"/>
      <c r="G2228" s="111"/>
      <c r="H2228" s="112"/>
      <c r="I2228" s="94"/>
      <c r="J2228" s="115"/>
      <c r="K2228" s="101"/>
      <c r="L2228" s="101"/>
      <c r="M2228" s="101"/>
      <c r="N2228" s="102"/>
      <c r="O2228" s="103"/>
      <c r="P2228" s="101"/>
      <c r="Q2228" s="104"/>
      <c r="R2228" s="103"/>
      <c r="S2228" s="105"/>
      <c r="T2228" s="106"/>
      <c r="U2228" s="107"/>
      <c r="V2228" s="107"/>
    </row>
    <row r="2229" spans="2:22" s="88" customFormat="1" ht="12.75" hidden="1" x14ac:dyDescent="0.2">
      <c r="B2229" s="114"/>
      <c r="C2229" s="110"/>
      <c r="D2229" s="113"/>
      <c r="E2229" s="112"/>
      <c r="F2229" s="110"/>
      <c r="G2229" s="111"/>
      <c r="H2229" s="112"/>
      <c r="I2229" s="94"/>
      <c r="J2229" s="115"/>
      <c r="K2229" s="101"/>
      <c r="L2229" s="101"/>
      <c r="M2229" s="101"/>
      <c r="N2229" s="102"/>
      <c r="O2229" s="103"/>
      <c r="P2229" s="101"/>
      <c r="Q2229" s="104"/>
      <c r="R2229" s="103"/>
      <c r="S2229" s="105"/>
      <c r="T2229" s="106"/>
      <c r="U2229" s="107"/>
      <c r="V2229" s="107"/>
    </row>
    <row r="2230" spans="2:22" s="88" customFormat="1" ht="12.75" hidden="1" x14ac:dyDescent="0.2">
      <c r="B2230" s="114"/>
      <c r="C2230" s="110"/>
      <c r="D2230" s="113"/>
      <c r="E2230" s="112"/>
      <c r="F2230" s="110"/>
      <c r="G2230" s="111"/>
      <c r="H2230" s="112"/>
      <c r="I2230" s="94"/>
      <c r="J2230" s="115"/>
      <c r="K2230" s="101"/>
      <c r="L2230" s="101"/>
      <c r="M2230" s="101"/>
      <c r="N2230" s="102"/>
      <c r="O2230" s="103"/>
      <c r="P2230" s="101"/>
      <c r="Q2230" s="104"/>
      <c r="R2230" s="103"/>
      <c r="S2230" s="105"/>
      <c r="T2230" s="106"/>
      <c r="U2230" s="107"/>
      <c r="V2230" s="107"/>
    </row>
    <row r="2231" spans="2:22" s="88" customFormat="1" ht="12.75" hidden="1" x14ac:dyDescent="0.2">
      <c r="B2231" s="114"/>
      <c r="C2231" s="110"/>
      <c r="D2231" s="113"/>
      <c r="E2231" s="112"/>
      <c r="F2231" s="110"/>
      <c r="G2231" s="111"/>
      <c r="H2231" s="112"/>
      <c r="I2231" s="94"/>
      <c r="J2231" s="115"/>
      <c r="K2231" s="101"/>
      <c r="L2231" s="101"/>
      <c r="M2231" s="101"/>
      <c r="N2231" s="102"/>
      <c r="O2231" s="103"/>
      <c r="P2231" s="101"/>
      <c r="Q2231" s="104"/>
      <c r="R2231" s="103"/>
      <c r="S2231" s="105"/>
      <c r="T2231" s="106"/>
      <c r="U2231" s="107"/>
      <c r="V2231" s="107"/>
    </row>
    <row r="2232" spans="2:22" s="88" customFormat="1" ht="12.75" hidden="1" x14ac:dyDescent="0.2">
      <c r="B2232" s="114"/>
      <c r="C2232" s="110"/>
      <c r="D2232" s="113"/>
      <c r="E2232" s="112"/>
      <c r="F2232" s="110"/>
      <c r="G2232" s="111"/>
      <c r="H2232" s="112"/>
      <c r="I2232" s="94"/>
      <c r="J2232" s="115"/>
      <c r="K2232" s="101"/>
      <c r="L2232" s="101"/>
      <c r="M2232" s="101"/>
      <c r="N2232" s="102"/>
      <c r="O2232" s="103"/>
      <c r="P2232" s="101"/>
      <c r="Q2232" s="104"/>
      <c r="R2232" s="103"/>
      <c r="S2232" s="105"/>
      <c r="T2232" s="106"/>
      <c r="U2232" s="107"/>
      <c r="V2232" s="107"/>
    </row>
    <row r="2233" spans="2:22" s="88" customFormat="1" ht="12.75" hidden="1" x14ac:dyDescent="0.2">
      <c r="B2233" s="114"/>
      <c r="C2233" s="110"/>
      <c r="D2233" s="113"/>
      <c r="E2233" s="112"/>
      <c r="F2233" s="110"/>
      <c r="G2233" s="111"/>
      <c r="H2233" s="112"/>
      <c r="I2233" s="94"/>
      <c r="J2233" s="115"/>
      <c r="K2233" s="101"/>
      <c r="L2233" s="101"/>
      <c r="M2233" s="101"/>
      <c r="N2233" s="102"/>
      <c r="O2233" s="103"/>
      <c r="P2233" s="101"/>
      <c r="Q2233" s="104"/>
      <c r="R2233" s="103"/>
      <c r="S2233" s="105"/>
      <c r="T2233" s="106"/>
      <c r="U2233" s="107"/>
      <c r="V2233" s="107"/>
    </row>
    <row r="2234" spans="2:22" s="88" customFormat="1" ht="12.75" hidden="1" x14ac:dyDescent="0.2">
      <c r="B2234" s="114"/>
      <c r="C2234" s="110"/>
      <c r="D2234" s="113"/>
      <c r="E2234" s="112"/>
      <c r="F2234" s="110"/>
      <c r="G2234" s="111"/>
      <c r="H2234" s="112"/>
      <c r="I2234" s="94"/>
      <c r="J2234" s="115"/>
      <c r="K2234" s="101"/>
      <c r="L2234" s="101"/>
      <c r="M2234" s="101"/>
      <c r="N2234" s="102"/>
      <c r="O2234" s="103"/>
      <c r="P2234" s="101"/>
      <c r="Q2234" s="104"/>
      <c r="R2234" s="103"/>
      <c r="S2234" s="105"/>
      <c r="T2234" s="106"/>
      <c r="U2234" s="107"/>
      <c r="V2234" s="107"/>
    </row>
    <row r="2235" spans="2:22" s="88" customFormat="1" ht="12.75" hidden="1" x14ac:dyDescent="0.2">
      <c r="B2235" s="114"/>
      <c r="C2235" s="110"/>
      <c r="D2235" s="113"/>
      <c r="E2235" s="112"/>
      <c r="F2235" s="110"/>
      <c r="G2235" s="111"/>
      <c r="H2235" s="112"/>
      <c r="I2235" s="94"/>
      <c r="J2235" s="115"/>
      <c r="K2235" s="101"/>
      <c r="L2235" s="101"/>
      <c r="M2235" s="101"/>
      <c r="N2235" s="102"/>
      <c r="O2235" s="103"/>
      <c r="P2235" s="101"/>
      <c r="Q2235" s="104"/>
      <c r="R2235" s="103"/>
      <c r="S2235" s="105"/>
      <c r="T2235" s="106"/>
      <c r="U2235" s="107"/>
      <c r="V2235" s="107"/>
    </row>
    <row r="2236" spans="2:22" s="88" customFormat="1" ht="12.75" hidden="1" x14ac:dyDescent="0.2">
      <c r="B2236" s="114"/>
      <c r="C2236" s="110"/>
      <c r="D2236" s="113"/>
      <c r="E2236" s="112"/>
      <c r="F2236" s="110"/>
      <c r="G2236" s="111"/>
      <c r="H2236" s="112"/>
      <c r="I2236" s="94"/>
      <c r="J2236" s="115"/>
      <c r="K2236" s="101"/>
      <c r="L2236" s="101"/>
      <c r="M2236" s="101"/>
      <c r="N2236" s="102"/>
      <c r="O2236" s="103"/>
      <c r="P2236" s="101"/>
      <c r="Q2236" s="104"/>
      <c r="R2236" s="103"/>
      <c r="S2236" s="105"/>
      <c r="T2236" s="106"/>
      <c r="U2236" s="107"/>
      <c r="V2236" s="107"/>
    </row>
    <row r="2237" spans="2:22" s="88" customFormat="1" ht="12.75" hidden="1" x14ac:dyDescent="0.2">
      <c r="B2237" s="114"/>
      <c r="C2237" s="110"/>
      <c r="D2237" s="113"/>
      <c r="E2237" s="112"/>
      <c r="F2237" s="110"/>
      <c r="G2237" s="111"/>
      <c r="H2237" s="112"/>
      <c r="I2237" s="94"/>
      <c r="J2237" s="115"/>
      <c r="K2237" s="101"/>
      <c r="L2237" s="101"/>
      <c r="M2237" s="101"/>
      <c r="N2237" s="102"/>
      <c r="O2237" s="103"/>
      <c r="P2237" s="101"/>
      <c r="Q2237" s="104"/>
      <c r="R2237" s="103"/>
      <c r="S2237" s="105"/>
      <c r="T2237" s="106"/>
      <c r="U2237" s="107"/>
      <c r="V2237" s="107"/>
    </row>
    <row r="2238" spans="2:22" s="88" customFormat="1" ht="12.75" hidden="1" x14ac:dyDescent="0.2">
      <c r="B2238" s="114"/>
      <c r="C2238" s="110"/>
      <c r="D2238" s="113"/>
      <c r="E2238" s="112"/>
      <c r="F2238" s="110"/>
      <c r="G2238" s="111"/>
      <c r="H2238" s="112"/>
      <c r="I2238" s="94"/>
      <c r="J2238" s="115"/>
      <c r="K2238" s="101"/>
      <c r="L2238" s="101"/>
      <c r="M2238" s="101"/>
      <c r="N2238" s="102"/>
      <c r="O2238" s="103"/>
      <c r="P2238" s="101"/>
      <c r="Q2238" s="104"/>
      <c r="R2238" s="103"/>
      <c r="S2238" s="105"/>
      <c r="T2238" s="106"/>
      <c r="U2238" s="107"/>
      <c r="V2238" s="107"/>
    </row>
    <row r="2239" spans="2:22" s="88" customFormat="1" ht="12.75" hidden="1" x14ac:dyDescent="0.2">
      <c r="B2239" s="114"/>
      <c r="C2239" s="110"/>
      <c r="D2239" s="113"/>
      <c r="E2239" s="112"/>
      <c r="F2239" s="110"/>
      <c r="G2239" s="111"/>
      <c r="H2239" s="112"/>
      <c r="I2239" s="94"/>
      <c r="J2239" s="115"/>
      <c r="K2239" s="101"/>
      <c r="L2239" s="101"/>
      <c r="M2239" s="101"/>
      <c r="N2239" s="102"/>
      <c r="O2239" s="103"/>
      <c r="P2239" s="101"/>
      <c r="Q2239" s="104"/>
      <c r="R2239" s="103"/>
      <c r="S2239" s="105"/>
      <c r="T2239" s="106"/>
      <c r="U2239" s="107"/>
      <c r="V2239" s="107"/>
    </row>
    <row r="2240" spans="2:22" s="88" customFormat="1" ht="12.75" hidden="1" x14ac:dyDescent="0.2">
      <c r="B2240" s="114"/>
      <c r="C2240" s="110"/>
      <c r="D2240" s="113"/>
      <c r="E2240" s="112"/>
      <c r="F2240" s="110"/>
      <c r="G2240" s="111"/>
      <c r="H2240" s="112"/>
      <c r="I2240" s="94"/>
      <c r="J2240" s="115"/>
      <c r="K2240" s="101"/>
      <c r="L2240" s="101"/>
      <c r="M2240" s="101"/>
      <c r="N2240" s="102"/>
      <c r="O2240" s="103"/>
      <c r="P2240" s="101"/>
      <c r="Q2240" s="104"/>
      <c r="R2240" s="103"/>
      <c r="S2240" s="105"/>
      <c r="T2240" s="106"/>
      <c r="U2240" s="107"/>
      <c r="V2240" s="107"/>
    </row>
    <row r="2241" spans="2:22" s="88" customFormat="1" ht="12.75" hidden="1" x14ac:dyDescent="0.2">
      <c r="B2241" s="114"/>
      <c r="C2241" s="110"/>
      <c r="D2241" s="113"/>
      <c r="E2241" s="112"/>
      <c r="F2241" s="110"/>
      <c r="G2241" s="111"/>
      <c r="H2241" s="112"/>
      <c r="I2241" s="94"/>
      <c r="J2241" s="115"/>
      <c r="K2241" s="101"/>
      <c r="L2241" s="101"/>
      <c r="M2241" s="101"/>
      <c r="N2241" s="102"/>
      <c r="O2241" s="103"/>
      <c r="P2241" s="101"/>
      <c r="Q2241" s="104"/>
      <c r="R2241" s="103"/>
      <c r="S2241" s="105"/>
      <c r="T2241" s="106"/>
      <c r="U2241" s="107"/>
      <c r="V2241" s="107"/>
    </row>
    <row r="2242" spans="2:22" s="88" customFormat="1" ht="12.75" hidden="1" x14ac:dyDescent="0.2">
      <c r="B2242" s="114"/>
      <c r="C2242" s="110"/>
      <c r="D2242" s="113"/>
      <c r="E2242" s="112"/>
      <c r="F2242" s="110"/>
      <c r="G2242" s="111"/>
      <c r="H2242" s="112"/>
      <c r="I2242" s="94"/>
      <c r="J2242" s="115"/>
      <c r="K2242" s="101"/>
      <c r="L2242" s="101"/>
      <c r="M2242" s="101"/>
      <c r="N2242" s="102"/>
      <c r="O2242" s="103"/>
      <c r="P2242" s="101"/>
      <c r="Q2242" s="104"/>
      <c r="R2242" s="103"/>
      <c r="S2242" s="105"/>
      <c r="T2242" s="106"/>
      <c r="U2242" s="107"/>
      <c r="V2242" s="107"/>
    </row>
    <row r="2243" spans="2:22" s="88" customFormat="1" ht="12.75" hidden="1" x14ac:dyDescent="0.2">
      <c r="B2243" s="114"/>
      <c r="C2243" s="110"/>
      <c r="D2243" s="113"/>
      <c r="E2243" s="112"/>
      <c r="F2243" s="110"/>
      <c r="G2243" s="111"/>
      <c r="H2243" s="112"/>
      <c r="I2243" s="94"/>
      <c r="J2243" s="115"/>
      <c r="K2243" s="101"/>
      <c r="L2243" s="101"/>
      <c r="M2243" s="101"/>
      <c r="N2243" s="102"/>
      <c r="O2243" s="103"/>
      <c r="P2243" s="101"/>
      <c r="Q2243" s="104"/>
      <c r="R2243" s="103"/>
      <c r="S2243" s="105"/>
      <c r="T2243" s="106"/>
      <c r="U2243" s="107"/>
      <c r="V2243" s="107"/>
    </row>
    <row r="2244" spans="2:22" s="88" customFormat="1" ht="12.75" hidden="1" x14ac:dyDescent="0.2">
      <c r="B2244" s="114"/>
      <c r="C2244" s="110"/>
      <c r="D2244" s="113"/>
      <c r="E2244" s="112"/>
      <c r="F2244" s="110"/>
      <c r="G2244" s="111"/>
      <c r="H2244" s="112"/>
      <c r="I2244" s="94"/>
      <c r="J2244" s="115"/>
      <c r="K2244" s="101"/>
      <c r="L2244" s="101"/>
      <c r="M2244" s="101"/>
      <c r="N2244" s="102"/>
      <c r="O2244" s="103"/>
      <c r="P2244" s="101"/>
      <c r="Q2244" s="104"/>
      <c r="R2244" s="103"/>
      <c r="S2244" s="105"/>
      <c r="T2244" s="106"/>
      <c r="U2244" s="107"/>
      <c r="V2244" s="107"/>
    </row>
    <row r="2245" spans="2:22" s="88" customFormat="1" ht="12.75" hidden="1" x14ac:dyDescent="0.2">
      <c r="B2245" s="114"/>
      <c r="C2245" s="110"/>
      <c r="D2245" s="113"/>
      <c r="E2245" s="112"/>
      <c r="F2245" s="110"/>
      <c r="G2245" s="111"/>
      <c r="H2245" s="112"/>
      <c r="I2245" s="94"/>
      <c r="J2245" s="115"/>
      <c r="K2245" s="101"/>
      <c r="L2245" s="101"/>
      <c r="M2245" s="101"/>
      <c r="N2245" s="102"/>
      <c r="O2245" s="103"/>
      <c r="P2245" s="101"/>
      <c r="Q2245" s="104"/>
      <c r="R2245" s="103"/>
      <c r="S2245" s="105"/>
      <c r="T2245" s="106"/>
      <c r="U2245" s="107"/>
      <c r="V2245" s="107"/>
    </row>
    <row r="2246" spans="2:22" s="88" customFormat="1" ht="12.75" hidden="1" x14ac:dyDescent="0.2">
      <c r="B2246" s="114"/>
      <c r="C2246" s="110"/>
      <c r="D2246" s="113"/>
      <c r="E2246" s="112"/>
      <c r="F2246" s="110"/>
      <c r="G2246" s="111"/>
      <c r="H2246" s="112"/>
      <c r="I2246" s="94"/>
      <c r="J2246" s="115"/>
      <c r="K2246" s="101"/>
      <c r="L2246" s="101"/>
      <c r="M2246" s="101"/>
      <c r="N2246" s="102"/>
      <c r="O2246" s="103"/>
      <c r="P2246" s="101"/>
      <c r="Q2246" s="104"/>
      <c r="R2246" s="103"/>
      <c r="S2246" s="105"/>
      <c r="T2246" s="106"/>
      <c r="U2246" s="107"/>
      <c r="V2246" s="107"/>
    </row>
    <row r="2247" spans="2:22" s="88" customFormat="1" ht="12.75" hidden="1" x14ac:dyDescent="0.2">
      <c r="B2247" s="114"/>
      <c r="C2247" s="110"/>
      <c r="D2247" s="113"/>
      <c r="E2247" s="112"/>
      <c r="F2247" s="110"/>
      <c r="G2247" s="111"/>
      <c r="H2247" s="112"/>
      <c r="I2247" s="94"/>
      <c r="J2247" s="115"/>
      <c r="K2247" s="101"/>
      <c r="L2247" s="101"/>
      <c r="M2247" s="101"/>
      <c r="N2247" s="102"/>
      <c r="O2247" s="103"/>
      <c r="P2247" s="101"/>
      <c r="Q2247" s="104"/>
      <c r="R2247" s="103"/>
      <c r="S2247" s="105"/>
      <c r="T2247" s="106"/>
      <c r="U2247" s="107"/>
      <c r="V2247" s="107"/>
    </row>
    <row r="2248" spans="2:22" s="88" customFormat="1" ht="12.75" hidden="1" x14ac:dyDescent="0.2">
      <c r="B2248" s="114"/>
      <c r="C2248" s="110"/>
      <c r="D2248" s="113"/>
      <c r="E2248" s="112"/>
      <c r="F2248" s="110"/>
      <c r="G2248" s="111"/>
      <c r="H2248" s="112"/>
      <c r="I2248" s="94"/>
      <c r="J2248" s="115"/>
      <c r="K2248" s="101"/>
      <c r="L2248" s="101"/>
      <c r="M2248" s="101"/>
      <c r="N2248" s="102"/>
      <c r="O2248" s="103"/>
      <c r="P2248" s="101"/>
      <c r="Q2248" s="104"/>
      <c r="R2248" s="103"/>
      <c r="S2248" s="105"/>
      <c r="T2248" s="106"/>
      <c r="U2248" s="107"/>
      <c r="V2248" s="107"/>
    </row>
    <row r="2249" spans="2:22" s="88" customFormat="1" ht="12.75" hidden="1" x14ac:dyDescent="0.2">
      <c r="B2249" s="114"/>
      <c r="C2249" s="110"/>
      <c r="D2249" s="113"/>
      <c r="E2249" s="112"/>
      <c r="F2249" s="110"/>
      <c r="G2249" s="111"/>
      <c r="H2249" s="112"/>
      <c r="I2249" s="94"/>
      <c r="J2249" s="115"/>
      <c r="K2249" s="101"/>
      <c r="L2249" s="101"/>
      <c r="M2249" s="101"/>
      <c r="N2249" s="102"/>
      <c r="O2249" s="103"/>
      <c r="P2249" s="101"/>
      <c r="Q2249" s="104"/>
      <c r="R2249" s="103"/>
      <c r="S2249" s="105"/>
      <c r="T2249" s="106"/>
      <c r="U2249" s="107"/>
      <c r="V2249" s="107"/>
    </row>
    <row r="2250" spans="2:22" s="88" customFormat="1" ht="12.75" hidden="1" x14ac:dyDescent="0.2">
      <c r="B2250" s="114"/>
      <c r="C2250" s="110"/>
      <c r="D2250" s="113"/>
      <c r="E2250" s="112"/>
      <c r="F2250" s="110"/>
      <c r="G2250" s="111"/>
      <c r="H2250" s="112"/>
      <c r="I2250" s="94"/>
      <c r="J2250" s="115"/>
      <c r="K2250" s="101"/>
      <c r="L2250" s="101"/>
      <c r="M2250" s="101"/>
      <c r="N2250" s="102"/>
      <c r="O2250" s="103"/>
      <c r="P2250" s="101"/>
      <c r="Q2250" s="104"/>
      <c r="R2250" s="103"/>
      <c r="S2250" s="105"/>
      <c r="T2250" s="106"/>
      <c r="U2250" s="107"/>
      <c r="V2250" s="107"/>
    </row>
    <row r="2251" spans="2:22" s="88" customFormat="1" ht="12.75" hidden="1" x14ac:dyDescent="0.2">
      <c r="B2251" s="114"/>
      <c r="C2251" s="110"/>
      <c r="D2251" s="113"/>
      <c r="E2251" s="112"/>
      <c r="F2251" s="110"/>
      <c r="G2251" s="111"/>
      <c r="H2251" s="112"/>
      <c r="I2251" s="94"/>
      <c r="J2251" s="115"/>
      <c r="K2251" s="101"/>
      <c r="L2251" s="101"/>
      <c r="M2251" s="101"/>
      <c r="N2251" s="102"/>
      <c r="O2251" s="103"/>
      <c r="P2251" s="101"/>
      <c r="Q2251" s="104"/>
      <c r="R2251" s="103"/>
      <c r="S2251" s="105"/>
      <c r="T2251" s="106"/>
      <c r="U2251" s="107"/>
      <c r="V2251" s="107"/>
    </row>
    <row r="2252" spans="2:22" s="88" customFormat="1" ht="12.75" hidden="1" x14ac:dyDescent="0.2">
      <c r="B2252" s="114"/>
      <c r="C2252" s="110"/>
      <c r="D2252" s="113"/>
      <c r="E2252" s="112"/>
      <c r="F2252" s="110"/>
      <c r="G2252" s="111"/>
      <c r="H2252" s="112"/>
      <c r="I2252" s="94"/>
      <c r="J2252" s="115"/>
      <c r="K2252" s="101"/>
      <c r="L2252" s="101"/>
      <c r="M2252" s="101"/>
      <c r="N2252" s="102"/>
      <c r="O2252" s="103"/>
      <c r="P2252" s="101"/>
      <c r="Q2252" s="104"/>
      <c r="R2252" s="103"/>
      <c r="S2252" s="105"/>
      <c r="T2252" s="106"/>
      <c r="U2252" s="107"/>
      <c r="V2252" s="107"/>
    </row>
    <row r="2253" spans="2:22" s="88" customFormat="1" ht="12.75" hidden="1" x14ac:dyDescent="0.2">
      <c r="B2253" s="114"/>
      <c r="C2253" s="110"/>
      <c r="D2253" s="113"/>
      <c r="E2253" s="112"/>
      <c r="F2253" s="110"/>
      <c r="G2253" s="111"/>
      <c r="H2253" s="112"/>
      <c r="I2253" s="94"/>
      <c r="J2253" s="115"/>
      <c r="K2253" s="101"/>
      <c r="L2253" s="101"/>
      <c r="M2253" s="101"/>
      <c r="N2253" s="102"/>
      <c r="O2253" s="103"/>
      <c r="P2253" s="101"/>
      <c r="Q2253" s="104"/>
      <c r="R2253" s="103"/>
      <c r="S2253" s="105"/>
      <c r="T2253" s="106"/>
      <c r="U2253" s="107"/>
      <c r="V2253" s="107"/>
    </row>
    <row r="2254" spans="2:22" s="88" customFormat="1" ht="12.75" hidden="1" x14ac:dyDescent="0.2">
      <c r="B2254" s="114"/>
      <c r="C2254" s="110"/>
      <c r="D2254" s="113"/>
      <c r="E2254" s="112"/>
      <c r="F2254" s="110"/>
      <c r="G2254" s="111"/>
      <c r="H2254" s="112"/>
      <c r="I2254" s="94"/>
      <c r="J2254" s="115"/>
      <c r="K2254" s="101"/>
      <c r="L2254" s="101"/>
      <c r="M2254" s="101"/>
      <c r="N2254" s="102"/>
      <c r="O2254" s="103"/>
      <c r="P2254" s="101"/>
      <c r="Q2254" s="104"/>
      <c r="R2254" s="103"/>
      <c r="S2254" s="105"/>
      <c r="T2254" s="106"/>
      <c r="U2254" s="107"/>
      <c r="V2254" s="107"/>
    </row>
    <row r="2255" spans="2:22" s="88" customFormat="1" ht="12.75" hidden="1" x14ac:dyDescent="0.2">
      <c r="B2255" s="114"/>
      <c r="C2255" s="110"/>
      <c r="D2255" s="113"/>
      <c r="E2255" s="112"/>
      <c r="F2255" s="110"/>
      <c r="G2255" s="111"/>
      <c r="H2255" s="112"/>
      <c r="I2255" s="94"/>
      <c r="J2255" s="115"/>
      <c r="K2255" s="101"/>
      <c r="L2255" s="101"/>
      <c r="M2255" s="101"/>
      <c r="N2255" s="102"/>
      <c r="O2255" s="103"/>
      <c r="P2255" s="101"/>
      <c r="Q2255" s="104"/>
      <c r="R2255" s="103"/>
      <c r="S2255" s="105"/>
      <c r="T2255" s="106"/>
      <c r="U2255" s="107"/>
      <c r="V2255" s="107"/>
    </row>
    <row r="2256" spans="2:22" s="88" customFormat="1" ht="12.75" hidden="1" x14ac:dyDescent="0.2">
      <c r="B2256" s="114"/>
      <c r="C2256" s="110"/>
      <c r="D2256" s="113"/>
      <c r="E2256" s="112"/>
      <c r="F2256" s="110"/>
      <c r="G2256" s="111"/>
      <c r="H2256" s="112"/>
      <c r="I2256" s="94"/>
      <c r="J2256" s="115"/>
      <c r="K2256" s="101"/>
      <c r="L2256" s="101"/>
      <c r="M2256" s="101"/>
      <c r="N2256" s="102"/>
      <c r="O2256" s="103"/>
      <c r="P2256" s="101"/>
      <c r="Q2256" s="104"/>
      <c r="R2256" s="103"/>
      <c r="S2256" s="105"/>
      <c r="T2256" s="106"/>
      <c r="U2256" s="107"/>
      <c r="V2256" s="107"/>
    </row>
    <row r="2257" spans="2:22" s="88" customFormat="1" ht="12.75" hidden="1" x14ac:dyDescent="0.2">
      <c r="B2257" s="114"/>
      <c r="C2257" s="110"/>
      <c r="D2257" s="113"/>
      <c r="E2257" s="112"/>
      <c r="F2257" s="110"/>
      <c r="G2257" s="111"/>
      <c r="H2257" s="112"/>
      <c r="I2257" s="94"/>
      <c r="J2257" s="115"/>
      <c r="K2257" s="101"/>
      <c r="L2257" s="101"/>
      <c r="M2257" s="101"/>
      <c r="N2257" s="102"/>
      <c r="O2257" s="103"/>
      <c r="P2257" s="101"/>
      <c r="Q2257" s="104"/>
      <c r="R2257" s="103"/>
      <c r="S2257" s="105"/>
      <c r="T2257" s="106"/>
      <c r="U2257" s="107"/>
      <c r="V2257" s="107"/>
    </row>
    <row r="2258" spans="2:22" s="88" customFormat="1" ht="12.75" hidden="1" x14ac:dyDescent="0.2">
      <c r="B2258" s="114"/>
      <c r="C2258" s="110"/>
      <c r="D2258" s="113"/>
      <c r="E2258" s="112"/>
      <c r="F2258" s="110"/>
      <c r="G2258" s="111"/>
      <c r="H2258" s="112"/>
      <c r="I2258" s="94"/>
      <c r="J2258" s="115"/>
      <c r="K2258" s="101"/>
      <c r="L2258" s="101"/>
      <c r="M2258" s="101"/>
      <c r="N2258" s="102"/>
      <c r="O2258" s="103"/>
      <c r="P2258" s="101"/>
      <c r="Q2258" s="104"/>
      <c r="R2258" s="103"/>
      <c r="S2258" s="105"/>
      <c r="T2258" s="106"/>
      <c r="U2258" s="107"/>
      <c r="V2258" s="107"/>
    </row>
    <row r="2259" spans="2:22" s="88" customFormat="1" ht="12.75" hidden="1" x14ac:dyDescent="0.2">
      <c r="B2259" s="114"/>
      <c r="C2259" s="110"/>
      <c r="D2259" s="113"/>
      <c r="E2259" s="112"/>
      <c r="F2259" s="110"/>
      <c r="G2259" s="111"/>
      <c r="H2259" s="112"/>
      <c r="I2259" s="94"/>
      <c r="J2259" s="115"/>
      <c r="K2259" s="101"/>
      <c r="L2259" s="101"/>
      <c r="M2259" s="101"/>
      <c r="N2259" s="102"/>
      <c r="O2259" s="103"/>
      <c r="P2259" s="101"/>
      <c r="Q2259" s="104"/>
      <c r="R2259" s="103"/>
      <c r="S2259" s="105"/>
      <c r="T2259" s="106"/>
      <c r="U2259" s="107"/>
      <c r="V2259" s="107"/>
    </row>
    <row r="2260" spans="2:22" s="88" customFormat="1" ht="12.75" hidden="1" x14ac:dyDescent="0.2">
      <c r="B2260" s="114"/>
      <c r="C2260" s="110"/>
      <c r="D2260" s="113"/>
      <c r="E2260" s="112"/>
      <c r="F2260" s="110"/>
      <c r="G2260" s="111"/>
      <c r="H2260" s="112"/>
      <c r="I2260" s="94"/>
      <c r="J2260" s="115"/>
      <c r="K2260" s="101"/>
      <c r="L2260" s="101"/>
      <c r="M2260" s="101"/>
      <c r="N2260" s="102"/>
      <c r="O2260" s="103"/>
      <c r="P2260" s="101"/>
      <c r="Q2260" s="104"/>
      <c r="R2260" s="103"/>
      <c r="S2260" s="105"/>
      <c r="T2260" s="106"/>
      <c r="U2260" s="107"/>
      <c r="V2260" s="107"/>
    </row>
    <row r="2261" spans="2:22" s="88" customFormat="1" ht="12.75" hidden="1" x14ac:dyDescent="0.2">
      <c r="B2261" s="114"/>
      <c r="C2261" s="110"/>
      <c r="D2261" s="113"/>
      <c r="E2261" s="112"/>
      <c r="F2261" s="110"/>
      <c r="G2261" s="111"/>
      <c r="H2261" s="112"/>
      <c r="I2261" s="94"/>
      <c r="J2261" s="115"/>
      <c r="K2261" s="101"/>
      <c r="L2261" s="101"/>
      <c r="M2261" s="101"/>
      <c r="N2261" s="102"/>
      <c r="O2261" s="103"/>
      <c r="P2261" s="101"/>
      <c r="Q2261" s="104"/>
      <c r="R2261" s="103"/>
      <c r="S2261" s="105"/>
      <c r="T2261" s="106"/>
      <c r="U2261" s="107"/>
      <c r="V2261" s="107"/>
    </row>
    <row r="2262" spans="2:22" s="88" customFormat="1" ht="12.75" hidden="1" x14ac:dyDescent="0.2">
      <c r="B2262" s="114"/>
      <c r="C2262" s="110"/>
      <c r="D2262" s="113"/>
      <c r="E2262" s="112"/>
      <c r="F2262" s="110"/>
      <c r="G2262" s="111"/>
      <c r="H2262" s="112"/>
      <c r="I2262" s="94"/>
      <c r="J2262" s="115"/>
      <c r="K2262" s="101"/>
      <c r="L2262" s="101"/>
      <c r="M2262" s="101"/>
      <c r="N2262" s="102"/>
      <c r="O2262" s="103"/>
      <c r="P2262" s="101"/>
      <c r="Q2262" s="104"/>
      <c r="R2262" s="103"/>
      <c r="S2262" s="105"/>
      <c r="T2262" s="106"/>
      <c r="U2262" s="107"/>
      <c r="V2262" s="107"/>
    </row>
    <row r="2263" spans="2:22" s="88" customFormat="1" ht="12.75" hidden="1" x14ac:dyDescent="0.2">
      <c r="B2263" s="114"/>
      <c r="C2263" s="110"/>
      <c r="D2263" s="113"/>
      <c r="E2263" s="112"/>
      <c r="F2263" s="110"/>
      <c r="G2263" s="111"/>
      <c r="H2263" s="112"/>
      <c r="I2263" s="94"/>
      <c r="J2263" s="115"/>
      <c r="K2263" s="101"/>
      <c r="L2263" s="101"/>
      <c r="M2263" s="101"/>
      <c r="N2263" s="102"/>
      <c r="O2263" s="103"/>
      <c r="P2263" s="101"/>
      <c r="Q2263" s="104"/>
      <c r="R2263" s="103"/>
      <c r="S2263" s="105"/>
      <c r="T2263" s="106"/>
      <c r="U2263" s="107"/>
      <c r="V2263" s="107"/>
    </row>
    <row r="2264" spans="2:22" s="88" customFormat="1" ht="12.75" hidden="1" x14ac:dyDescent="0.2">
      <c r="B2264" s="114"/>
      <c r="C2264" s="110"/>
      <c r="D2264" s="113"/>
      <c r="E2264" s="112"/>
      <c r="F2264" s="110"/>
      <c r="G2264" s="111"/>
      <c r="H2264" s="112"/>
      <c r="I2264" s="94"/>
      <c r="J2264" s="115"/>
      <c r="K2264" s="101"/>
      <c r="L2264" s="101"/>
      <c r="M2264" s="101"/>
      <c r="N2264" s="102"/>
      <c r="O2264" s="103"/>
      <c r="P2264" s="101"/>
      <c r="Q2264" s="104"/>
      <c r="R2264" s="103"/>
      <c r="S2264" s="105"/>
      <c r="T2264" s="106"/>
      <c r="U2264" s="107"/>
      <c r="V2264" s="107"/>
    </row>
    <row r="2265" spans="2:22" s="88" customFormat="1" ht="12.75" hidden="1" x14ac:dyDescent="0.2">
      <c r="B2265" s="114"/>
      <c r="C2265" s="110"/>
      <c r="D2265" s="113"/>
      <c r="E2265" s="112"/>
      <c r="F2265" s="110"/>
      <c r="G2265" s="111"/>
      <c r="H2265" s="112"/>
      <c r="I2265" s="94"/>
      <c r="J2265" s="115"/>
      <c r="K2265" s="101"/>
      <c r="L2265" s="101"/>
      <c r="M2265" s="101"/>
      <c r="N2265" s="102"/>
      <c r="O2265" s="103"/>
      <c r="P2265" s="101"/>
      <c r="Q2265" s="104"/>
      <c r="R2265" s="103"/>
      <c r="S2265" s="105"/>
      <c r="T2265" s="106"/>
      <c r="U2265" s="107"/>
      <c r="V2265" s="107"/>
    </row>
    <row r="2266" spans="2:22" s="88" customFormat="1" ht="12.75" hidden="1" x14ac:dyDescent="0.2">
      <c r="B2266" s="114"/>
      <c r="C2266" s="110"/>
      <c r="D2266" s="113"/>
      <c r="E2266" s="112"/>
      <c r="F2266" s="110"/>
      <c r="G2266" s="111"/>
      <c r="H2266" s="112"/>
      <c r="I2266" s="94"/>
      <c r="J2266" s="115"/>
      <c r="K2266" s="101"/>
      <c r="L2266" s="101"/>
      <c r="M2266" s="101"/>
      <c r="N2266" s="102"/>
      <c r="O2266" s="103"/>
      <c r="P2266" s="101"/>
      <c r="Q2266" s="104"/>
      <c r="R2266" s="103"/>
      <c r="S2266" s="105"/>
      <c r="T2266" s="106"/>
      <c r="U2266" s="107"/>
      <c r="V2266" s="107"/>
    </row>
    <row r="2267" spans="2:22" s="88" customFormat="1" ht="12.75" hidden="1" x14ac:dyDescent="0.2">
      <c r="B2267" s="114"/>
      <c r="C2267" s="110"/>
      <c r="D2267" s="113"/>
      <c r="E2267" s="112"/>
      <c r="F2267" s="110"/>
      <c r="G2267" s="111"/>
      <c r="H2267" s="112"/>
      <c r="I2267" s="94"/>
      <c r="J2267" s="115"/>
      <c r="K2267" s="101"/>
      <c r="L2267" s="101"/>
      <c r="M2267" s="101"/>
      <c r="N2267" s="102"/>
      <c r="O2267" s="103"/>
      <c r="P2267" s="101"/>
      <c r="Q2267" s="104"/>
      <c r="R2267" s="103"/>
      <c r="S2267" s="105"/>
      <c r="T2267" s="106"/>
      <c r="U2267" s="107"/>
      <c r="V2267" s="107"/>
    </row>
    <row r="2268" spans="2:22" s="88" customFormat="1" ht="12.75" hidden="1" x14ac:dyDescent="0.2">
      <c r="B2268" s="114"/>
      <c r="C2268" s="110"/>
      <c r="D2268" s="113"/>
      <c r="E2268" s="112"/>
      <c r="F2268" s="110"/>
      <c r="G2268" s="111"/>
      <c r="H2268" s="112"/>
      <c r="I2268" s="94"/>
      <c r="J2268" s="115"/>
      <c r="K2268" s="101"/>
      <c r="L2268" s="101"/>
      <c r="M2268" s="101"/>
      <c r="N2268" s="102"/>
      <c r="O2268" s="103"/>
      <c r="P2268" s="101"/>
      <c r="Q2268" s="104"/>
      <c r="R2268" s="103"/>
      <c r="S2268" s="105"/>
      <c r="T2268" s="106"/>
      <c r="U2268" s="107"/>
      <c r="V2268" s="107"/>
    </row>
    <row r="2269" spans="2:22" s="88" customFormat="1" ht="12.75" hidden="1" x14ac:dyDescent="0.2">
      <c r="B2269" s="114"/>
      <c r="C2269" s="110"/>
      <c r="D2269" s="113"/>
      <c r="E2269" s="112"/>
      <c r="F2269" s="110"/>
      <c r="G2269" s="111"/>
      <c r="H2269" s="112"/>
      <c r="I2269" s="94"/>
      <c r="J2269" s="115"/>
      <c r="K2269" s="101"/>
      <c r="L2269" s="101"/>
      <c r="M2269" s="101"/>
      <c r="N2269" s="102"/>
      <c r="O2269" s="103"/>
      <c r="P2269" s="101"/>
      <c r="Q2269" s="104"/>
      <c r="R2269" s="103"/>
      <c r="S2269" s="105"/>
      <c r="T2269" s="106"/>
      <c r="U2269" s="107"/>
      <c r="V2269" s="107"/>
    </row>
    <row r="2270" spans="2:22" s="88" customFormat="1" ht="12.75" hidden="1" x14ac:dyDescent="0.2">
      <c r="B2270" s="114"/>
      <c r="C2270" s="110"/>
      <c r="D2270" s="113"/>
      <c r="E2270" s="112"/>
      <c r="F2270" s="110"/>
      <c r="G2270" s="111"/>
      <c r="H2270" s="112"/>
      <c r="I2270" s="94"/>
      <c r="J2270" s="115"/>
      <c r="K2270" s="101"/>
      <c r="L2270" s="101"/>
      <c r="M2270" s="101"/>
      <c r="N2270" s="102"/>
      <c r="O2270" s="103"/>
      <c r="P2270" s="101"/>
      <c r="Q2270" s="104"/>
      <c r="R2270" s="103"/>
      <c r="S2270" s="105"/>
      <c r="T2270" s="106"/>
      <c r="U2270" s="107"/>
      <c r="V2270" s="107"/>
    </row>
    <row r="2271" spans="2:22" s="88" customFormat="1" ht="12.75" hidden="1" x14ac:dyDescent="0.2">
      <c r="B2271" s="114"/>
      <c r="C2271" s="110"/>
      <c r="D2271" s="113"/>
      <c r="E2271" s="112"/>
      <c r="F2271" s="110"/>
      <c r="G2271" s="111"/>
      <c r="H2271" s="112"/>
      <c r="I2271" s="94"/>
      <c r="J2271" s="115"/>
      <c r="K2271" s="101"/>
      <c r="L2271" s="101"/>
      <c r="M2271" s="101"/>
      <c r="N2271" s="102"/>
      <c r="O2271" s="103"/>
      <c r="P2271" s="101"/>
      <c r="Q2271" s="104"/>
      <c r="R2271" s="103"/>
      <c r="S2271" s="105"/>
      <c r="T2271" s="106"/>
      <c r="U2271" s="107"/>
      <c r="V2271" s="107"/>
    </row>
    <row r="2272" spans="2:22" s="88" customFormat="1" ht="12.75" hidden="1" x14ac:dyDescent="0.2">
      <c r="B2272" s="114"/>
      <c r="C2272" s="110"/>
      <c r="D2272" s="113"/>
      <c r="E2272" s="112"/>
      <c r="F2272" s="110"/>
      <c r="G2272" s="111"/>
      <c r="H2272" s="112"/>
      <c r="I2272" s="94"/>
      <c r="J2272" s="115"/>
      <c r="K2272" s="101"/>
      <c r="L2272" s="101"/>
      <c r="M2272" s="101"/>
      <c r="N2272" s="102"/>
      <c r="O2272" s="103"/>
      <c r="P2272" s="101"/>
      <c r="Q2272" s="104"/>
      <c r="R2272" s="103"/>
      <c r="S2272" s="105"/>
      <c r="T2272" s="106"/>
      <c r="U2272" s="107"/>
      <c r="V2272" s="107"/>
    </row>
    <row r="2273" spans="2:22" s="88" customFormat="1" ht="12.75" hidden="1" x14ac:dyDescent="0.2">
      <c r="B2273" s="114"/>
      <c r="C2273" s="110"/>
      <c r="D2273" s="113"/>
      <c r="E2273" s="112"/>
      <c r="F2273" s="110"/>
      <c r="G2273" s="111"/>
      <c r="H2273" s="112"/>
      <c r="I2273" s="94"/>
      <c r="J2273" s="115"/>
      <c r="K2273" s="101"/>
      <c r="L2273" s="101"/>
      <c r="M2273" s="101"/>
      <c r="N2273" s="102"/>
      <c r="O2273" s="103"/>
      <c r="P2273" s="101"/>
      <c r="Q2273" s="104"/>
      <c r="R2273" s="103"/>
      <c r="S2273" s="105"/>
      <c r="T2273" s="106"/>
      <c r="U2273" s="107"/>
      <c r="V2273" s="107"/>
    </row>
    <row r="2274" spans="2:22" s="88" customFormat="1" ht="12.75" hidden="1" x14ac:dyDescent="0.2">
      <c r="B2274" s="114"/>
      <c r="C2274" s="110"/>
      <c r="D2274" s="113"/>
      <c r="E2274" s="112"/>
      <c r="F2274" s="110"/>
      <c r="G2274" s="111"/>
      <c r="H2274" s="112"/>
      <c r="I2274" s="94"/>
      <c r="J2274" s="115"/>
      <c r="K2274" s="101"/>
      <c r="L2274" s="101"/>
      <c r="M2274" s="101"/>
      <c r="N2274" s="102"/>
      <c r="O2274" s="103"/>
      <c r="P2274" s="101"/>
      <c r="Q2274" s="104"/>
      <c r="R2274" s="103"/>
      <c r="S2274" s="105"/>
      <c r="T2274" s="106"/>
      <c r="U2274" s="107"/>
      <c r="V2274" s="107"/>
    </row>
    <row r="2275" spans="2:22" s="88" customFormat="1" ht="12.75" hidden="1" x14ac:dyDescent="0.2">
      <c r="B2275" s="114"/>
      <c r="C2275" s="110"/>
      <c r="D2275" s="113"/>
      <c r="E2275" s="112"/>
      <c r="F2275" s="110"/>
      <c r="G2275" s="111"/>
      <c r="H2275" s="112"/>
      <c r="I2275" s="94"/>
      <c r="J2275" s="115"/>
      <c r="K2275" s="101"/>
      <c r="L2275" s="101"/>
      <c r="M2275" s="101"/>
      <c r="N2275" s="102"/>
      <c r="O2275" s="103"/>
      <c r="P2275" s="101"/>
      <c r="Q2275" s="104"/>
      <c r="R2275" s="103"/>
      <c r="S2275" s="105"/>
      <c r="T2275" s="106"/>
      <c r="U2275" s="107"/>
      <c r="V2275" s="107"/>
    </row>
    <row r="2276" spans="2:22" s="88" customFormat="1" ht="12.75" hidden="1" x14ac:dyDescent="0.2">
      <c r="B2276" s="114"/>
      <c r="C2276" s="110"/>
      <c r="D2276" s="113"/>
      <c r="E2276" s="112"/>
      <c r="F2276" s="110"/>
      <c r="G2276" s="111"/>
      <c r="H2276" s="112"/>
      <c r="I2276" s="94"/>
      <c r="J2276" s="115"/>
      <c r="K2276" s="101"/>
      <c r="L2276" s="101"/>
      <c r="M2276" s="101"/>
      <c r="N2276" s="102"/>
      <c r="O2276" s="103"/>
      <c r="P2276" s="101"/>
      <c r="Q2276" s="104"/>
      <c r="R2276" s="103"/>
      <c r="S2276" s="105"/>
      <c r="T2276" s="106"/>
      <c r="U2276" s="107"/>
      <c r="V2276" s="107"/>
    </row>
    <row r="2277" spans="2:22" s="88" customFormat="1" ht="12.75" hidden="1" x14ac:dyDescent="0.2">
      <c r="B2277" s="114"/>
      <c r="C2277" s="110"/>
      <c r="D2277" s="113"/>
      <c r="E2277" s="112"/>
      <c r="F2277" s="110"/>
      <c r="G2277" s="111"/>
      <c r="H2277" s="112"/>
      <c r="I2277" s="94"/>
      <c r="J2277" s="115"/>
      <c r="K2277" s="101"/>
      <c r="L2277" s="101"/>
      <c r="M2277" s="101"/>
      <c r="N2277" s="102"/>
      <c r="O2277" s="103"/>
      <c r="P2277" s="101"/>
      <c r="Q2277" s="104"/>
      <c r="R2277" s="103"/>
      <c r="S2277" s="105"/>
      <c r="T2277" s="106"/>
      <c r="U2277" s="107"/>
      <c r="V2277" s="107"/>
    </row>
    <row r="2278" spans="2:22" s="88" customFormat="1" ht="12.75" hidden="1" x14ac:dyDescent="0.2">
      <c r="B2278" s="114"/>
      <c r="C2278" s="110"/>
      <c r="D2278" s="113"/>
      <c r="E2278" s="112"/>
      <c r="F2278" s="110"/>
      <c r="G2278" s="111"/>
      <c r="H2278" s="112"/>
      <c r="I2278" s="94"/>
      <c r="J2278" s="115"/>
      <c r="K2278" s="101"/>
      <c r="L2278" s="101"/>
      <c r="M2278" s="101"/>
      <c r="N2278" s="102"/>
      <c r="O2278" s="103"/>
      <c r="P2278" s="101"/>
      <c r="Q2278" s="104"/>
      <c r="R2278" s="103"/>
      <c r="S2278" s="105"/>
      <c r="T2278" s="106"/>
      <c r="U2278" s="107"/>
      <c r="V2278" s="107"/>
    </row>
    <row r="2279" spans="2:22" s="88" customFormat="1" ht="12.75" hidden="1" x14ac:dyDescent="0.2">
      <c r="B2279" s="114"/>
      <c r="C2279" s="110"/>
      <c r="D2279" s="113"/>
      <c r="E2279" s="112"/>
      <c r="F2279" s="110"/>
      <c r="G2279" s="111"/>
      <c r="H2279" s="112"/>
      <c r="I2279" s="94"/>
      <c r="J2279" s="115"/>
      <c r="K2279" s="101"/>
      <c r="L2279" s="101"/>
      <c r="M2279" s="101"/>
      <c r="N2279" s="102"/>
      <c r="O2279" s="103"/>
      <c r="P2279" s="101"/>
      <c r="Q2279" s="104"/>
      <c r="R2279" s="103"/>
      <c r="S2279" s="105"/>
      <c r="T2279" s="106"/>
      <c r="U2279" s="107"/>
      <c r="V2279" s="107"/>
    </row>
    <row r="2280" spans="2:22" s="88" customFormat="1" ht="12.75" hidden="1" x14ac:dyDescent="0.2">
      <c r="B2280" s="114"/>
      <c r="C2280" s="110"/>
      <c r="D2280" s="113"/>
      <c r="E2280" s="112"/>
      <c r="F2280" s="110"/>
      <c r="G2280" s="111"/>
      <c r="H2280" s="112"/>
      <c r="I2280" s="94"/>
      <c r="J2280" s="115"/>
      <c r="K2280" s="101"/>
      <c r="L2280" s="101"/>
      <c r="M2280" s="101"/>
      <c r="N2280" s="102"/>
      <c r="O2280" s="103"/>
      <c r="P2280" s="101"/>
      <c r="Q2280" s="104"/>
      <c r="R2280" s="103"/>
      <c r="S2280" s="105"/>
      <c r="T2280" s="106"/>
      <c r="U2280" s="107"/>
      <c r="V2280" s="107"/>
    </row>
    <row r="2281" spans="2:22" s="88" customFormat="1" ht="12.75" hidden="1" x14ac:dyDescent="0.2">
      <c r="B2281" s="114"/>
      <c r="C2281" s="110"/>
      <c r="D2281" s="113"/>
      <c r="E2281" s="112"/>
      <c r="F2281" s="110"/>
      <c r="G2281" s="111"/>
      <c r="H2281" s="112"/>
      <c r="I2281" s="94"/>
      <c r="J2281" s="115"/>
      <c r="K2281" s="101"/>
      <c r="L2281" s="101"/>
      <c r="M2281" s="101"/>
      <c r="N2281" s="102"/>
      <c r="O2281" s="103"/>
      <c r="P2281" s="101"/>
      <c r="Q2281" s="104"/>
      <c r="R2281" s="103"/>
      <c r="S2281" s="105"/>
      <c r="T2281" s="106"/>
      <c r="U2281" s="107"/>
      <c r="V2281" s="107"/>
    </row>
    <row r="2282" spans="2:22" s="88" customFormat="1" ht="12.75" hidden="1" x14ac:dyDescent="0.2">
      <c r="B2282" s="114"/>
      <c r="C2282" s="110"/>
      <c r="D2282" s="113"/>
      <c r="E2282" s="112"/>
      <c r="F2282" s="110"/>
      <c r="G2282" s="111"/>
      <c r="H2282" s="112"/>
      <c r="I2282" s="94"/>
      <c r="J2282" s="115"/>
      <c r="K2282" s="101"/>
      <c r="L2282" s="101"/>
      <c r="M2282" s="101"/>
      <c r="N2282" s="102"/>
      <c r="O2282" s="103"/>
      <c r="P2282" s="101"/>
      <c r="Q2282" s="104"/>
      <c r="R2282" s="103"/>
      <c r="S2282" s="105"/>
      <c r="T2282" s="106"/>
      <c r="U2282" s="107"/>
      <c r="V2282" s="107"/>
    </row>
    <row r="2283" spans="2:22" s="88" customFormat="1" ht="12.75" hidden="1" x14ac:dyDescent="0.2">
      <c r="B2283" s="114"/>
      <c r="C2283" s="110"/>
      <c r="D2283" s="113"/>
      <c r="E2283" s="112"/>
      <c r="F2283" s="110"/>
      <c r="G2283" s="111"/>
      <c r="H2283" s="112"/>
      <c r="I2283" s="94"/>
      <c r="J2283" s="115"/>
      <c r="K2283" s="101"/>
      <c r="L2283" s="101"/>
      <c r="M2283" s="101"/>
      <c r="N2283" s="102"/>
      <c r="O2283" s="103"/>
      <c r="P2283" s="101"/>
      <c r="Q2283" s="104"/>
      <c r="R2283" s="103"/>
      <c r="S2283" s="105"/>
      <c r="T2283" s="106"/>
      <c r="U2283" s="107"/>
      <c r="V2283" s="107"/>
    </row>
    <row r="2284" spans="2:22" s="88" customFormat="1" ht="12.75" hidden="1" x14ac:dyDescent="0.2">
      <c r="B2284" s="114"/>
      <c r="C2284" s="110"/>
      <c r="D2284" s="113"/>
      <c r="E2284" s="112"/>
      <c r="F2284" s="110"/>
      <c r="G2284" s="111"/>
      <c r="H2284" s="112"/>
      <c r="I2284" s="94"/>
      <c r="J2284" s="115"/>
      <c r="K2284" s="101"/>
      <c r="L2284" s="101"/>
      <c r="M2284" s="101"/>
      <c r="N2284" s="102"/>
      <c r="O2284" s="103"/>
      <c r="P2284" s="101"/>
      <c r="Q2284" s="104"/>
      <c r="R2284" s="103"/>
      <c r="S2284" s="105"/>
      <c r="T2284" s="106"/>
      <c r="U2284" s="107"/>
      <c r="V2284" s="107"/>
    </row>
    <row r="2285" spans="2:22" s="88" customFormat="1" ht="12.75" hidden="1" x14ac:dyDescent="0.2">
      <c r="B2285" s="114"/>
      <c r="C2285" s="110"/>
      <c r="D2285" s="113"/>
      <c r="E2285" s="112"/>
      <c r="F2285" s="110"/>
      <c r="G2285" s="111"/>
      <c r="H2285" s="112"/>
      <c r="I2285" s="94"/>
      <c r="J2285" s="115"/>
      <c r="K2285" s="101"/>
      <c r="L2285" s="101"/>
      <c r="M2285" s="101"/>
      <c r="N2285" s="102"/>
      <c r="O2285" s="103"/>
      <c r="P2285" s="101"/>
      <c r="Q2285" s="104"/>
      <c r="R2285" s="103"/>
      <c r="S2285" s="105"/>
      <c r="T2285" s="106"/>
      <c r="U2285" s="107"/>
      <c r="V2285" s="107"/>
    </row>
    <row r="2286" spans="2:22" s="88" customFormat="1" ht="12.75" hidden="1" x14ac:dyDescent="0.2">
      <c r="B2286" s="114"/>
      <c r="C2286" s="110"/>
      <c r="D2286" s="113"/>
      <c r="E2286" s="112"/>
      <c r="F2286" s="110"/>
      <c r="G2286" s="111"/>
      <c r="H2286" s="112"/>
      <c r="I2286" s="94"/>
      <c r="J2286" s="115"/>
      <c r="K2286" s="101"/>
      <c r="L2286" s="101"/>
      <c r="M2286" s="101"/>
      <c r="N2286" s="102"/>
      <c r="O2286" s="103"/>
      <c r="P2286" s="101"/>
      <c r="Q2286" s="104"/>
      <c r="R2286" s="103"/>
      <c r="S2286" s="105"/>
      <c r="T2286" s="106"/>
      <c r="U2286" s="107"/>
      <c r="V2286" s="107"/>
    </row>
    <row r="2287" spans="2:22" s="88" customFormat="1" ht="12.75" hidden="1" x14ac:dyDescent="0.2">
      <c r="B2287" s="114"/>
      <c r="C2287" s="110"/>
      <c r="D2287" s="113"/>
      <c r="E2287" s="112"/>
      <c r="F2287" s="110"/>
      <c r="G2287" s="111"/>
      <c r="H2287" s="112"/>
      <c r="I2287" s="94"/>
      <c r="J2287" s="115"/>
      <c r="K2287" s="101"/>
      <c r="L2287" s="101"/>
      <c r="M2287" s="101"/>
      <c r="N2287" s="102"/>
      <c r="O2287" s="103"/>
      <c r="P2287" s="101"/>
      <c r="Q2287" s="104"/>
      <c r="R2287" s="103"/>
      <c r="S2287" s="105"/>
      <c r="T2287" s="106"/>
      <c r="U2287" s="107"/>
      <c r="V2287" s="107"/>
    </row>
    <row r="2288" spans="2:22" s="88" customFormat="1" ht="12.75" hidden="1" x14ac:dyDescent="0.2">
      <c r="B2288" s="114"/>
      <c r="C2288" s="110"/>
      <c r="D2288" s="113"/>
      <c r="E2288" s="112"/>
      <c r="F2288" s="110"/>
      <c r="G2288" s="111"/>
      <c r="H2288" s="112"/>
      <c r="I2288" s="94"/>
      <c r="J2288" s="115"/>
      <c r="K2288" s="101"/>
      <c r="L2288" s="101"/>
      <c r="M2288" s="101"/>
      <c r="N2288" s="102"/>
      <c r="O2288" s="103"/>
      <c r="P2288" s="101"/>
      <c r="Q2288" s="104"/>
      <c r="R2288" s="103"/>
      <c r="S2288" s="105"/>
      <c r="T2288" s="106"/>
      <c r="U2288" s="107"/>
      <c r="V2288" s="107"/>
    </row>
    <row r="2289" spans="2:22" s="88" customFormat="1" ht="12.75" hidden="1" x14ac:dyDescent="0.2">
      <c r="B2289" s="114"/>
      <c r="C2289" s="110"/>
      <c r="D2289" s="113"/>
      <c r="E2289" s="112"/>
      <c r="F2289" s="110"/>
      <c r="G2289" s="111"/>
      <c r="H2289" s="112"/>
      <c r="I2289" s="94"/>
      <c r="J2289" s="115"/>
      <c r="K2289" s="101"/>
      <c r="L2289" s="101"/>
      <c r="M2289" s="101"/>
      <c r="N2289" s="102"/>
      <c r="O2289" s="103"/>
      <c r="P2289" s="101"/>
      <c r="Q2289" s="104"/>
      <c r="R2289" s="103"/>
      <c r="S2289" s="105"/>
      <c r="T2289" s="106"/>
      <c r="U2289" s="107"/>
      <c r="V2289" s="107"/>
    </row>
    <row r="2290" spans="2:22" s="88" customFormat="1" ht="12.75" hidden="1" x14ac:dyDescent="0.2">
      <c r="B2290" s="114"/>
      <c r="C2290" s="110"/>
      <c r="D2290" s="113"/>
      <c r="E2290" s="112"/>
      <c r="F2290" s="110"/>
      <c r="G2290" s="111"/>
      <c r="H2290" s="112"/>
      <c r="I2290" s="94"/>
      <c r="J2290" s="115"/>
      <c r="K2290" s="101"/>
      <c r="L2290" s="101"/>
      <c r="M2290" s="101"/>
      <c r="N2290" s="102"/>
      <c r="O2290" s="103"/>
      <c r="P2290" s="101"/>
      <c r="Q2290" s="104"/>
      <c r="R2290" s="103"/>
      <c r="S2290" s="105"/>
      <c r="T2290" s="106"/>
      <c r="U2290" s="107"/>
      <c r="V2290" s="107"/>
    </row>
    <row r="2291" spans="2:22" s="88" customFormat="1" ht="12.75" hidden="1" x14ac:dyDescent="0.2">
      <c r="B2291" s="114"/>
      <c r="C2291" s="110"/>
      <c r="D2291" s="113"/>
      <c r="E2291" s="112"/>
      <c r="F2291" s="110"/>
      <c r="G2291" s="111"/>
      <c r="H2291" s="112"/>
      <c r="I2291" s="94"/>
      <c r="J2291" s="115"/>
      <c r="K2291" s="101"/>
      <c r="L2291" s="101"/>
      <c r="M2291" s="101"/>
      <c r="N2291" s="102"/>
      <c r="O2291" s="103"/>
      <c r="P2291" s="101"/>
      <c r="Q2291" s="104"/>
      <c r="R2291" s="103"/>
      <c r="S2291" s="105"/>
      <c r="T2291" s="106"/>
      <c r="U2291" s="107"/>
      <c r="V2291" s="107"/>
    </row>
    <row r="2292" spans="2:22" s="88" customFormat="1" ht="12.75" hidden="1" x14ac:dyDescent="0.2">
      <c r="B2292" s="114"/>
      <c r="C2292" s="110"/>
      <c r="D2292" s="113"/>
      <c r="E2292" s="112"/>
      <c r="F2292" s="110"/>
      <c r="G2292" s="111"/>
      <c r="H2292" s="112"/>
      <c r="I2292" s="94"/>
      <c r="J2292" s="115"/>
      <c r="K2292" s="101"/>
      <c r="L2292" s="101"/>
      <c r="M2292" s="101"/>
      <c r="N2292" s="102"/>
      <c r="O2292" s="103"/>
      <c r="P2292" s="101"/>
      <c r="Q2292" s="104"/>
      <c r="R2292" s="103"/>
      <c r="S2292" s="105"/>
      <c r="T2292" s="106"/>
      <c r="U2292" s="107"/>
      <c r="V2292" s="107"/>
    </row>
    <row r="2293" spans="2:22" s="88" customFormat="1" ht="12.75" hidden="1" x14ac:dyDescent="0.2">
      <c r="B2293" s="114"/>
      <c r="C2293" s="110"/>
      <c r="D2293" s="113"/>
      <c r="E2293" s="112"/>
      <c r="F2293" s="110"/>
      <c r="G2293" s="111"/>
      <c r="H2293" s="112"/>
      <c r="I2293" s="94"/>
      <c r="J2293" s="115"/>
      <c r="K2293" s="101"/>
      <c r="L2293" s="101"/>
      <c r="M2293" s="101"/>
      <c r="N2293" s="102"/>
      <c r="O2293" s="103"/>
      <c r="P2293" s="101"/>
      <c r="Q2293" s="104"/>
      <c r="R2293" s="103"/>
      <c r="S2293" s="105"/>
      <c r="T2293" s="106"/>
      <c r="U2293" s="107"/>
      <c r="V2293" s="107"/>
    </row>
    <row r="2294" spans="2:22" s="88" customFormat="1" ht="12.75" hidden="1" x14ac:dyDescent="0.2">
      <c r="B2294" s="114"/>
      <c r="C2294" s="110"/>
      <c r="D2294" s="113"/>
      <c r="E2294" s="112"/>
      <c r="F2294" s="110"/>
      <c r="G2294" s="111"/>
      <c r="H2294" s="112"/>
      <c r="I2294" s="94"/>
      <c r="J2294" s="115"/>
      <c r="K2294" s="101"/>
      <c r="L2294" s="101"/>
      <c r="M2294" s="101"/>
      <c r="N2294" s="102"/>
      <c r="O2294" s="103"/>
      <c r="P2294" s="101"/>
      <c r="Q2294" s="104"/>
      <c r="R2294" s="103"/>
      <c r="S2294" s="105"/>
      <c r="T2294" s="106"/>
      <c r="U2294" s="107"/>
      <c r="V2294" s="107"/>
    </row>
    <row r="2295" spans="2:22" s="88" customFormat="1" ht="12.75" hidden="1" x14ac:dyDescent="0.2">
      <c r="B2295" s="114"/>
      <c r="C2295" s="110"/>
      <c r="D2295" s="113"/>
      <c r="E2295" s="112"/>
      <c r="F2295" s="110"/>
      <c r="G2295" s="111"/>
      <c r="H2295" s="112"/>
      <c r="I2295" s="94"/>
      <c r="J2295" s="115"/>
      <c r="K2295" s="101"/>
      <c r="L2295" s="101"/>
      <c r="M2295" s="101"/>
      <c r="N2295" s="102"/>
      <c r="O2295" s="103"/>
      <c r="P2295" s="101"/>
      <c r="Q2295" s="104"/>
      <c r="R2295" s="103"/>
      <c r="S2295" s="105"/>
      <c r="T2295" s="106"/>
      <c r="U2295" s="107"/>
      <c r="V2295" s="107"/>
    </row>
    <row r="2296" spans="2:22" s="88" customFormat="1" ht="12.75" hidden="1" x14ac:dyDescent="0.2">
      <c r="B2296" s="114"/>
      <c r="C2296" s="110"/>
      <c r="D2296" s="113"/>
      <c r="E2296" s="112"/>
      <c r="F2296" s="110"/>
      <c r="G2296" s="111"/>
      <c r="H2296" s="112"/>
      <c r="I2296" s="94"/>
      <c r="J2296" s="115"/>
      <c r="K2296" s="101"/>
      <c r="L2296" s="101"/>
      <c r="M2296" s="101"/>
      <c r="N2296" s="102"/>
      <c r="O2296" s="103"/>
      <c r="P2296" s="101"/>
      <c r="Q2296" s="104"/>
      <c r="R2296" s="103"/>
      <c r="S2296" s="105"/>
      <c r="T2296" s="106"/>
      <c r="U2296" s="107"/>
      <c r="V2296" s="107"/>
    </row>
    <row r="2297" spans="2:22" s="88" customFormat="1" ht="12.75" hidden="1" x14ac:dyDescent="0.2">
      <c r="B2297" s="114"/>
      <c r="C2297" s="110"/>
      <c r="D2297" s="113"/>
      <c r="E2297" s="112"/>
      <c r="F2297" s="110"/>
      <c r="G2297" s="111"/>
      <c r="H2297" s="112"/>
      <c r="I2297" s="94"/>
      <c r="J2297" s="115"/>
      <c r="K2297" s="101"/>
      <c r="L2297" s="101"/>
      <c r="M2297" s="101"/>
      <c r="N2297" s="102"/>
      <c r="O2297" s="103"/>
      <c r="P2297" s="101"/>
      <c r="Q2297" s="104"/>
      <c r="R2297" s="103"/>
      <c r="S2297" s="105"/>
      <c r="T2297" s="106"/>
      <c r="U2297" s="107"/>
      <c r="V2297" s="107"/>
    </row>
    <row r="2298" spans="2:22" s="88" customFormat="1" ht="12.75" hidden="1" x14ac:dyDescent="0.2">
      <c r="B2298" s="114"/>
      <c r="C2298" s="110"/>
      <c r="D2298" s="113"/>
      <c r="E2298" s="112"/>
      <c r="F2298" s="110"/>
      <c r="G2298" s="111"/>
      <c r="H2298" s="112"/>
      <c r="I2298" s="94"/>
      <c r="J2298" s="115"/>
      <c r="K2298" s="101"/>
      <c r="L2298" s="101"/>
      <c r="M2298" s="101"/>
      <c r="N2298" s="102"/>
      <c r="O2298" s="103"/>
      <c r="P2298" s="101"/>
      <c r="Q2298" s="104"/>
      <c r="R2298" s="103"/>
      <c r="S2298" s="105"/>
      <c r="T2298" s="106"/>
      <c r="U2298" s="107"/>
      <c r="V2298" s="107"/>
    </row>
    <row r="2299" spans="2:22" s="88" customFormat="1" ht="12.75" hidden="1" x14ac:dyDescent="0.2">
      <c r="B2299" s="114"/>
      <c r="C2299" s="110"/>
      <c r="D2299" s="113"/>
      <c r="E2299" s="112"/>
      <c r="F2299" s="110"/>
      <c r="G2299" s="111"/>
      <c r="H2299" s="112"/>
      <c r="I2299" s="94"/>
      <c r="J2299" s="115"/>
      <c r="K2299" s="101"/>
      <c r="L2299" s="101"/>
      <c r="M2299" s="101"/>
      <c r="N2299" s="102"/>
      <c r="O2299" s="103"/>
      <c r="P2299" s="101"/>
      <c r="Q2299" s="104"/>
      <c r="R2299" s="103"/>
      <c r="S2299" s="105"/>
      <c r="T2299" s="106"/>
      <c r="U2299" s="107"/>
      <c r="V2299" s="107"/>
    </row>
    <row r="2300" spans="2:22" s="88" customFormat="1" ht="12.75" hidden="1" x14ac:dyDescent="0.2">
      <c r="B2300" s="114"/>
      <c r="C2300" s="110"/>
      <c r="D2300" s="113"/>
      <c r="E2300" s="112"/>
      <c r="F2300" s="110"/>
      <c r="G2300" s="111"/>
      <c r="H2300" s="112"/>
      <c r="I2300" s="94"/>
      <c r="J2300" s="115"/>
      <c r="K2300" s="101"/>
      <c r="L2300" s="101"/>
      <c r="M2300" s="101"/>
      <c r="N2300" s="102"/>
      <c r="O2300" s="103"/>
      <c r="P2300" s="101"/>
      <c r="Q2300" s="104"/>
      <c r="R2300" s="103"/>
      <c r="S2300" s="105"/>
      <c r="T2300" s="106"/>
      <c r="U2300" s="107"/>
      <c r="V2300" s="107"/>
    </row>
    <row r="2301" spans="2:22" s="88" customFormat="1" ht="12.75" hidden="1" x14ac:dyDescent="0.2">
      <c r="B2301" s="114"/>
      <c r="C2301" s="110"/>
      <c r="D2301" s="113"/>
      <c r="E2301" s="112"/>
      <c r="F2301" s="110"/>
      <c r="G2301" s="111"/>
      <c r="H2301" s="112"/>
      <c r="I2301" s="94"/>
      <c r="J2301" s="115"/>
      <c r="K2301" s="101"/>
      <c r="L2301" s="101"/>
      <c r="M2301" s="101"/>
      <c r="N2301" s="102"/>
      <c r="O2301" s="103"/>
      <c r="P2301" s="101"/>
      <c r="Q2301" s="104"/>
      <c r="R2301" s="103"/>
      <c r="S2301" s="105"/>
      <c r="T2301" s="106"/>
      <c r="U2301" s="107"/>
      <c r="V2301" s="107"/>
    </row>
    <row r="2302" spans="2:22" s="88" customFormat="1" ht="12.75" hidden="1" x14ac:dyDescent="0.2">
      <c r="B2302" s="114"/>
      <c r="C2302" s="110"/>
      <c r="D2302" s="113"/>
      <c r="E2302" s="112"/>
      <c r="F2302" s="110"/>
      <c r="G2302" s="111"/>
      <c r="H2302" s="112"/>
      <c r="I2302" s="94"/>
      <c r="J2302" s="115"/>
      <c r="K2302" s="101"/>
      <c r="L2302" s="101"/>
      <c r="M2302" s="101"/>
      <c r="N2302" s="102"/>
      <c r="O2302" s="103"/>
      <c r="P2302" s="101"/>
      <c r="Q2302" s="104"/>
      <c r="R2302" s="103"/>
      <c r="S2302" s="105"/>
      <c r="T2302" s="106"/>
      <c r="U2302" s="107"/>
      <c r="V2302" s="107"/>
    </row>
    <row r="2303" spans="2:22" s="88" customFormat="1" ht="12.75" hidden="1" x14ac:dyDescent="0.2">
      <c r="B2303" s="114"/>
      <c r="C2303" s="110"/>
      <c r="D2303" s="113"/>
      <c r="E2303" s="112"/>
      <c r="F2303" s="110"/>
      <c r="G2303" s="111"/>
      <c r="H2303" s="112"/>
      <c r="I2303" s="94"/>
      <c r="J2303" s="115"/>
      <c r="K2303" s="101"/>
      <c r="L2303" s="101"/>
      <c r="M2303" s="101"/>
      <c r="N2303" s="102"/>
      <c r="O2303" s="103"/>
      <c r="P2303" s="101"/>
      <c r="Q2303" s="104"/>
      <c r="R2303" s="103"/>
      <c r="S2303" s="105"/>
      <c r="T2303" s="106"/>
      <c r="U2303" s="107"/>
      <c r="V2303" s="107"/>
    </row>
    <row r="2304" spans="2:22" s="88" customFormat="1" ht="12.75" hidden="1" x14ac:dyDescent="0.2">
      <c r="B2304" s="114"/>
      <c r="C2304" s="110"/>
      <c r="D2304" s="113"/>
      <c r="E2304" s="112"/>
      <c r="F2304" s="110"/>
      <c r="G2304" s="111"/>
      <c r="H2304" s="112"/>
      <c r="I2304" s="94"/>
      <c r="J2304" s="115"/>
      <c r="K2304" s="101"/>
      <c r="L2304" s="101"/>
      <c r="M2304" s="101"/>
      <c r="N2304" s="102"/>
      <c r="O2304" s="103"/>
      <c r="P2304" s="101"/>
      <c r="Q2304" s="104"/>
      <c r="R2304" s="103"/>
      <c r="S2304" s="105"/>
      <c r="T2304" s="106"/>
      <c r="U2304" s="107"/>
      <c r="V2304" s="107"/>
    </row>
    <row r="2305" spans="2:22" s="88" customFormat="1" ht="12.75" hidden="1" x14ac:dyDescent="0.2">
      <c r="B2305" s="114"/>
      <c r="C2305" s="110"/>
      <c r="D2305" s="113"/>
      <c r="E2305" s="112"/>
      <c r="F2305" s="110"/>
      <c r="G2305" s="111"/>
      <c r="H2305" s="112"/>
      <c r="I2305" s="94"/>
      <c r="J2305" s="115"/>
      <c r="K2305" s="101"/>
      <c r="L2305" s="101"/>
      <c r="M2305" s="101"/>
      <c r="N2305" s="102"/>
      <c r="O2305" s="103"/>
      <c r="P2305" s="101"/>
      <c r="Q2305" s="104"/>
      <c r="R2305" s="103"/>
      <c r="S2305" s="105"/>
      <c r="T2305" s="106"/>
      <c r="U2305" s="107"/>
      <c r="V2305" s="107"/>
    </row>
    <row r="2306" spans="2:22" s="88" customFormat="1" ht="12.75" hidden="1" x14ac:dyDescent="0.2">
      <c r="B2306" s="114"/>
      <c r="C2306" s="110"/>
      <c r="D2306" s="113"/>
      <c r="E2306" s="112"/>
      <c r="F2306" s="110"/>
      <c r="G2306" s="111"/>
      <c r="H2306" s="112"/>
      <c r="I2306" s="94"/>
      <c r="J2306" s="115"/>
      <c r="K2306" s="101"/>
      <c r="L2306" s="101"/>
      <c r="M2306" s="101"/>
      <c r="N2306" s="102"/>
      <c r="O2306" s="103"/>
      <c r="P2306" s="101"/>
      <c r="Q2306" s="104"/>
      <c r="R2306" s="103"/>
      <c r="S2306" s="105"/>
      <c r="T2306" s="106"/>
      <c r="U2306" s="107"/>
      <c r="V2306" s="107"/>
    </row>
    <row r="2307" spans="2:22" s="88" customFormat="1" ht="12.75" hidden="1" x14ac:dyDescent="0.2">
      <c r="B2307" s="114"/>
      <c r="C2307" s="110"/>
      <c r="D2307" s="113"/>
      <c r="E2307" s="112"/>
      <c r="F2307" s="110"/>
      <c r="G2307" s="111"/>
      <c r="H2307" s="112"/>
      <c r="I2307" s="94"/>
      <c r="J2307" s="115"/>
      <c r="K2307" s="101"/>
      <c r="L2307" s="101"/>
      <c r="M2307" s="101"/>
      <c r="N2307" s="102"/>
      <c r="O2307" s="103"/>
      <c r="P2307" s="101"/>
      <c r="Q2307" s="104"/>
      <c r="R2307" s="103"/>
      <c r="S2307" s="105"/>
      <c r="T2307" s="106"/>
      <c r="U2307" s="107"/>
      <c r="V2307" s="107"/>
    </row>
    <row r="2308" spans="2:22" s="88" customFormat="1" ht="12.75" hidden="1" x14ac:dyDescent="0.2">
      <c r="B2308" s="114"/>
      <c r="C2308" s="110"/>
      <c r="D2308" s="113"/>
      <c r="E2308" s="112"/>
      <c r="F2308" s="110"/>
      <c r="G2308" s="111"/>
      <c r="H2308" s="112"/>
      <c r="I2308" s="94"/>
      <c r="J2308" s="115"/>
      <c r="K2308" s="101"/>
      <c r="L2308" s="101"/>
      <c r="M2308" s="101"/>
      <c r="N2308" s="102"/>
      <c r="O2308" s="103"/>
      <c r="P2308" s="101"/>
      <c r="Q2308" s="104"/>
      <c r="R2308" s="103"/>
      <c r="S2308" s="105"/>
      <c r="T2308" s="106"/>
      <c r="U2308" s="107"/>
      <c r="V2308" s="107"/>
    </row>
    <row r="2309" spans="2:22" s="88" customFormat="1" ht="12.75" hidden="1" x14ac:dyDescent="0.2">
      <c r="B2309" s="114"/>
      <c r="C2309" s="110"/>
      <c r="D2309" s="113"/>
      <c r="E2309" s="112"/>
      <c r="F2309" s="110"/>
      <c r="G2309" s="111"/>
      <c r="H2309" s="112"/>
      <c r="I2309" s="94"/>
      <c r="J2309" s="115"/>
      <c r="K2309" s="101"/>
      <c r="L2309" s="101"/>
      <c r="M2309" s="101"/>
      <c r="N2309" s="102"/>
      <c r="O2309" s="103"/>
      <c r="P2309" s="101"/>
      <c r="Q2309" s="104"/>
      <c r="R2309" s="103"/>
      <c r="S2309" s="105"/>
      <c r="T2309" s="106"/>
      <c r="U2309" s="107"/>
      <c r="V2309" s="107"/>
    </row>
    <row r="2310" spans="2:22" s="88" customFormat="1" ht="12.75" hidden="1" x14ac:dyDescent="0.2">
      <c r="B2310" s="114"/>
      <c r="C2310" s="110"/>
      <c r="D2310" s="113"/>
      <c r="E2310" s="112"/>
      <c r="F2310" s="110"/>
      <c r="G2310" s="111"/>
      <c r="H2310" s="112"/>
      <c r="I2310" s="94"/>
      <c r="J2310" s="115"/>
      <c r="K2310" s="101"/>
      <c r="L2310" s="101"/>
      <c r="M2310" s="101"/>
      <c r="N2310" s="102"/>
      <c r="O2310" s="103"/>
      <c r="P2310" s="101"/>
      <c r="Q2310" s="104"/>
      <c r="R2310" s="103"/>
      <c r="S2310" s="105"/>
      <c r="T2310" s="106"/>
      <c r="U2310" s="107"/>
      <c r="V2310" s="107"/>
    </row>
    <row r="2311" spans="2:22" s="88" customFormat="1" ht="12.75" hidden="1" x14ac:dyDescent="0.2">
      <c r="B2311" s="114"/>
      <c r="C2311" s="110"/>
      <c r="D2311" s="113"/>
      <c r="E2311" s="112"/>
      <c r="F2311" s="110"/>
      <c r="G2311" s="111"/>
      <c r="H2311" s="112"/>
      <c r="I2311" s="94"/>
      <c r="J2311" s="115"/>
      <c r="K2311" s="101"/>
      <c r="L2311" s="101"/>
      <c r="M2311" s="101"/>
      <c r="N2311" s="102"/>
      <c r="O2311" s="103"/>
      <c r="P2311" s="101"/>
      <c r="Q2311" s="104"/>
      <c r="R2311" s="103"/>
      <c r="S2311" s="105"/>
      <c r="T2311" s="106"/>
      <c r="U2311" s="107"/>
      <c r="V2311" s="107"/>
    </row>
    <row r="2312" spans="2:22" s="88" customFormat="1" ht="12.75" hidden="1" x14ac:dyDescent="0.2">
      <c r="B2312" s="114"/>
      <c r="C2312" s="110"/>
      <c r="D2312" s="113"/>
      <c r="E2312" s="112"/>
      <c r="F2312" s="110"/>
      <c r="G2312" s="111"/>
      <c r="H2312" s="112"/>
      <c r="I2312" s="94"/>
      <c r="J2312" s="115"/>
      <c r="K2312" s="101"/>
      <c r="L2312" s="101"/>
      <c r="M2312" s="101"/>
      <c r="N2312" s="102"/>
      <c r="O2312" s="103"/>
      <c r="P2312" s="101"/>
      <c r="Q2312" s="104"/>
      <c r="R2312" s="103"/>
      <c r="S2312" s="105"/>
      <c r="T2312" s="106"/>
      <c r="U2312" s="107"/>
      <c r="V2312" s="107"/>
    </row>
    <row r="2313" spans="2:22" s="88" customFormat="1" ht="12.75" hidden="1" x14ac:dyDescent="0.2">
      <c r="B2313" s="114"/>
      <c r="C2313" s="110"/>
      <c r="D2313" s="113"/>
      <c r="E2313" s="112"/>
      <c r="F2313" s="110"/>
      <c r="G2313" s="111"/>
      <c r="H2313" s="112"/>
      <c r="I2313" s="94"/>
      <c r="J2313" s="115"/>
      <c r="K2313" s="101"/>
      <c r="L2313" s="101"/>
      <c r="M2313" s="101"/>
      <c r="N2313" s="102"/>
      <c r="O2313" s="103"/>
      <c r="P2313" s="101"/>
      <c r="Q2313" s="104"/>
      <c r="R2313" s="103"/>
      <c r="S2313" s="105"/>
      <c r="T2313" s="106"/>
      <c r="U2313" s="107"/>
      <c r="V2313" s="107"/>
    </row>
    <row r="2314" spans="2:22" s="88" customFormat="1" ht="12.75" hidden="1" x14ac:dyDescent="0.2">
      <c r="B2314" s="114"/>
      <c r="C2314" s="110"/>
      <c r="D2314" s="113"/>
      <c r="E2314" s="112"/>
      <c r="F2314" s="110"/>
      <c r="G2314" s="111"/>
      <c r="H2314" s="112"/>
      <c r="I2314" s="94"/>
      <c r="J2314" s="115"/>
      <c r="K2314" s="101"/>
      <c r="L2314" s="101"/>
      <c r="M2314" s="101"/>
      <c r="N2314" s="102"/>
      <c r="O2314" s="103"/>
      <c r="P2314" s="101"/>
      <c r="Q2314" s="104"/>
      <c r="R2314" s="103"/>
      <c r="S2314" s="105"/>
      <c r="T2314" s="106"/>
      <c r="U2314" s="107"/>
      <c r="V2314" s="107"/>
    </row>
    <row r="2315" spans="2:22" s="88" customFormat="1" ht="12.75" hidden="1" x14ac:dyDescent="0.2">
      <c r="B2315" s="114"/>
      <c r="C2315" s="110"/>
      <c r="D2315" s="113"/>
      <c r="E2315" s="112"/>
      <c r="F2315" s="110"/>
      <c r="G2315" s="111"/>
      <c r="H2315" s="112"/>
      <c r="I2315" s="94"/>
      <c r="J2315" s="115"/>
      <c r="K2315" s="101"/>
      <c r="L2315" s="101"/>
      <c r="M2315" s="101"/>
      <c r="N2315" s="102"/>
      <c r="O2315" s="103"/>
      <c r="P2315" s="101"/>
      <c r="Q2315" s="104"/>
      <c r="R2315" s="103"/>
      <c r="S2315" s="105"/>
      <c r="T2315" s="106"/>
      <c r="U2315" s="107"/>
      <c r="V2315" s="107"/>
    </row>
    <row r="2316" spans="2:22" s="88" customFormat="1" ht="12.75" hidden="1" x14ac:dyDescent="0.2">
      <c r="B2316" s="114"/>
      <c r="C2316" s="110"/>
      <c r="D2316" s="113"/>
      <c r="E2316" s="112"/>
      <c r="F2316" s="110"/>
      <c r="G2316" s="111"/>
      <c r="H2316" s="112"/>
      <c r="I2316" s="94"/>
      <c r="J2316" s="115"/>
      <c r="K2316" s="101"/>
      <c r="L2316" s="101"/>
      <c r="M2316" s="101"/>
      <c r="N2316" s="102"/>
      <c r="O2316" s="103"/>
      <c r="P2316" s="101"/>
      <c r="Q2316" s="104"/>
      <c r="R2316" s="103"/>
      <c r="S2316" s="105"/>
      <c r="T2316" s="106"/>
      <c r="U2316" s="107"/>
      <c r="V2316" s="107"/>
    </row>
    <row r="2317" spans="2:22" s="88" customFormat="1" ht="12.75" hidden="1" x14ac:dyDescent="0.2">
      <c r="B2317" s="114"/>
      <c r="C2317" s="110"/>
      <c r="D2317" s="113"/>
      <c r="E2317" s="112"/>
      <c r="F2317" s="110"/>
      <c r="G2317" s="111"/>
      <c r="H2317" s="112"/>
      <c r="I2317" s="94"/>
      <c r="J2317" s="115"/>
      <c r="K2317" s="101"/>
      <c r="L2317" s="101"/>
      <c r="M2317" s="101"/>
      <c r="N2317" s="102"/>
      <c r="O2317" s="103"/>
      <c r="P2317" s="101"/>
      <c r="Q2317" s="104"/>
      <c r="R2317" s="103"/>
      <c r="S2317" s="105"/>
      <c r="T2317" s="106"/>
      <c r="U2317" s="107"/>
      <c r="V2317" s="107"/>
    </row>
    <row r="2318" spans="2:22" s="88" customFormat="1" ht="12.75" hidden="1" x14ac:dyDescent="0.2">
      <c r="B2318" s="114"/>
      <c r="C2318" s="110"/>
      <c r="D2318" s="113"/>
      <c r="E2318" s="112"/>
      <c r="F2318" s="110"/>
      <c r="G2318" s="111"/>
      <c r="H2318" s="112"/>
      <c r="I2318" s="94"/>
      <c r="J2318" s="115"/>
      <c r="K2318" s="101"/>
      <c r="L2318" s="101"/>
      <c r="M2318" s="101"/>
      <c r="N2318" s="102"/>
      <c r="O2318" s="103"/>
      <c r="P2318" s="101"/>
      <c r="Q2318" s="104"/>
      <c r="R2318" s="103"/>
      <c r="S2318" s="105"/>
      <c r="T2318" s="106"/>
      <c r="U2318" s="107"/>
      <c r="V2318" s="107"/>
    </row>
    <row r="2319" spans="2:22" s="88" customFormat="1" ht="12.75" hidden="1" x14ac:dyDescent="0.2">
      <c r="B2319" s="114"/>
      <c r="C2319" s="110"/>
      <c r="D2319" s="113"/>
      <c r="E2319" s="112"/>
      <c r="F2319" s="110"/>
      <c r="G2319" s="111"/>
      <c r="H2319" s="112"/>
      <c r="I2319" s="94"/>
      <c r="J2319" s="115"/>
      <c r="K2319" s="101"/>
      <c r="L2319" s="101"/>
      <c r="M2319" s="101"/>
      <c r="N2319" s="102"/>
      <c r="O2319" s="103"/>
      <c r="P2319" s="101"/>
      <c r="Q2319" s="104"/>
      <c r="R2319" s="103"/>
      <c r="S2319" s="105"/>
      <c r="T2319" s="106"/>
      <c r="U2319" s="107"/>
      <c r="V2319" s="107"/>
    </row>
    <row r="2320" spans="2:22" s="88" customFormat="1" ht="12.75" hidden="1" x14ac:dyDescent="0.2">
      <c r="B2320" s="114"/>
      <c r="C2320" s="110"/>
      <c r="D2320" s="113"/>
      <c r="E2320" s="112"/>
      <c r="F2320" s="110"/>
      <c r="G2320" s="111"/>
      <c r="H2320" s="112"/>
      <c r="I2320" s="94"/>
      <c r="J2320" s="115"/>
      <c r="K2320" s="101"/>
      <c r="L2320" s="101"/>
      <c r="M2320" s="101"/>
      <c r="N2320" s="102"/>
      <c r="O2320" s="103"/>
      <c r="P2320" s="101"/>
      <c r="Q2320" s="104"/>
      <c r="R2320" s="103"/>
      <c r="S2320" s="105"/>
      <c r="T2320" s="106"/>
      <c r="U2320" s="107"/>
      <c r="V2320" s="107"/>
    </row>
    <row r="2321" spans="2:22" s="88" customFormat="1" ht="12.75" hidden="1" x14ac:dyDescent="0.2">
      <c r="B2321" s="114"/>
      <c r="C2321" s="110"/>
      <c r="D2321" s="113"/>
      <c r="E2321" s="112"/>
      <c r="F2321" s="110"/>
      <c r="G2321" s="111"/>
      <c r="H2321" s="112"/>
      <c r="I2321" s="94"/>
      <c r="J2321" s="115"/>
      <c r="K2321" s="101"/>
      <c r="L2321" s="101"/>
      <c r="M2321" s="101"/>
      <c r="N2321" s="102"/>
      <c r="O2321" s="103"/>
      <c r="P2321" s="101"/>
      <c r="Q2321" s="104"/>
      <c r="R2321" s="103"/>
      <c r="S2321" s="105"/>
      <c r="T2321" s="106"/>
      <c r="U2321" s="107"/>
      <c r="V2321" s="107"/>
    </row>
    <row r="2322" spans="2:22" s="88" customFormat="1" ht="12.75" hidden="1" x14ac:dyDescent="0.2">
      <c r="B2322" s="114"/>
      <c r="C2322" s="110"/>
      <c r="D2322" s="113"/>
      <c r="E2322" s="112"/>
      <c r="F2322" s="110"/>
      <c r="G2322" s="111"/>
      <c r="H2322" s="112"/>
      <c r="I2322" s="94"/>
      <c r="J2322" s="115"/>
      <c r="K2322" s="101"/>
      <c r="L2322" s="101"/>
      <c r="M2322" s="101"/>
      <c r="N2322" s="102"/>
      <c r="O2322" s="103"/>
      <c r="P2322" s="101"/>
      <c r="Q2322" s="104"/>
      <c r="R2322" s="103"/>
      <c r="S2322" s="105"/>
      <c r="T2322" s="106"/>
      <c r="U2322" s="107"/>
      <c r="V2322" s="107"/>
    </row>
    <row r="2323" spans="2:22" s="88" customFormat="1" ht="12.75" hidden="1" x14ac:dyDescent="0.2">
      <c r="B2323" s="114"/>
      <c r="C2323" s="110"/>
      <c r="D2323" s="113"/>
      <c r="E2323" s="112"/>
      <c r="F2323" s="110"/>
      <c r="G2323" s="111"/>
      <c r="H2323" s="112"/>
      <c r="I2323" s="94"/>
      <c r="J2323" s="115"/>
      <c r="K2323" s="101"/>
      <c r="L2323" s="101"/>
      <c r="M2323" s="101"/>
      <c r="N2323" s="102"/>
      <c r="O2323" s="103"/>
      <c r="P2323" s="101"/>
      <c r="Q2323" s="104"/>
      <c r="R2323" s="103"/>
      <c r="S2323" s="105"/>
      <c r="T2323" s="106"/>
      <c r="U2323" s="107"/>
      <c r="V2323" s="107"/>
    </row>
    <row r="2324" spans="2:22" s="88" customFormat="1" ht="12.75" hidden="1" x14ac:dyDescent="0.2">
      <c r="B2324" s="114"/>
      <c r="C2324" s="110"/>
      <c r="D2324" s="113"/>
      <c r="E2324" s="112"/>
      <c r="F2324" s="110"/>
      <c r="G2324" s="111"/>
      <c r="H2324" s="112"/>
      <c r="I2324" s="94"/>
      <c r="J2324" s="115"/>
      <c r="K2324" s="101"/>
      <c r="L2324" s="101"/>
      <c r="M2324" s="101"/>
      <c r="N2324" s="102"/>
      <c r="O2324" s="103"/>
      <c r="P2324" s="101"/>
      <c r="Q2324" s="104"/>
      <c r="R2324" s="103"/>
      <c r="S2324" s="105"/>
      <c r="T2324" s="106"/>
      <c r="U2324" s="107"/>
      <c r="V2324" s="107"/>
    </row>
    <row r="2325" spans="2:22" s="88" customFormat="1" ht="12.75" hidden="1" x14ac:dyDescent="0.2">
      <c r="B2325" s="114"/>
      <c r="C2325" s="110"/>
      <c r="D2325" s="113"/>
      <c r="E2325" s="112"/>
      <c r="F2325" s="110"/>
      <c r="G2325" s="111"/>
      <c r="H2325" s="112"/>
      <c r="I2325" s="94"/>
      <c r="J2325" s="115"/>
      <c r="K2325" s="101"/>
      <c r="L2325" s="101"/>
      <c r="M2325" s="101"/>
      <c r="N2325" s="102"/>
      <c r="O2325" s="103"/>
      <c r="P2325" s="101"/>
      <c r="Q2325" s="104"/>
      <c r="R2325" s="103"/>
      <c r="S2325" s="105"/>
      <c r="T2325" s="106"/>
      <c r="U2325" s="107"/>
      <c r="V2325" s="107"/>
    </row>
    <row r="2326" spans="2:22" s="88" customFormat="1" ht="12.75" hidden="1" x14ac:dyDescent="0.2">
      <c r="B2326" s="114"/>
      <c r="C2326" s="110"/>
      <c r="D2326" s="113"/>
      <c r="E2326" s="112"/>
      <c r="F2326" s="110"/>
      <c r="G2326" s="111"/>
      <c r="H2326" s="112"/>
      <c r="I2326" s="94"/>
      <c r="J2326" s="115"/>
      <c r="K2326" s="101"/>
      <c r="L2326" s="101"/>
      <c r="M2326" s="101"/>
      <c r="N2326" s="102"/>
      <c r="O2326" s="103"/>
      <c r="P2326" s="101"/>
      <c r="Q2326" s="104"/>
      <c r="R2326" s="103"/>
      <c r="S2326" s="105"/>
      <c r="T2326" s="106"/>
      <c r="U2326" s="107"/>
      <c r="V2326" s="107"/>
    </row>
    <row r="2327" spans="2:22" s="88" customFormat="1" ht="12.75" hidden="1" x14ac:dyDescent="0.2">
      <c r="B2327" s="114"/>
      <c r="C2327" s="110"/>
      <c r="D2327" s="113"/>
      <c r="E2327" s="112"/>
      <c r="F2327" s="110"/>
      <c r="G2327" s="111"/>
      <c r="H2327" s="112"/>
      <c r="I2327" s="94"/>
      <c r="J2327" s="115"/>
      <c r="K2327" s="101"/>
      <c r="L2327" s="101"/>
      <c r="M2327" s="101"/>
      <c r="N2327" s="102"/>
      <c r="O2327" s="103"/>
      <c r="P2327" s="101"/>
      <c r="Q2327" s="104"/>
      <c r="R2327" s="103"/>
      <c r="S2327" s="105"/>
      <c r="T2327" s="106"/>
      <c r="U2327" s="107"/>
      <c r="V2327" s="107"/>
    </row>
    <row r="2328" spans="2:22" s="88" customFormat="1" ht="12.75" hidden="1" x14ac:dyDescent="0.2">
      <c r="B2328" s="114"/>
      <c r="C2328" s="110"/>
      <c r="D2328" s="113"/>
      <c r="E2328" s="112"/>
      <c r="F2328" s="110"/>
      <c r="G2328" s="111"/>
      <c r="H2328" s="112"/>
      <c r="I2328" s="94"/>
      <c r="J2328" s="115"/>
      <c r="K2328" s="101"/>
      <c r="L2328" s="101"/>
      <c r="M2328" s="101"/>
      <c r="N2328" s="102"/>
      <c r="O2328" s="103"/>
      <c r="P2328" s="101"/>
      <c r="Q2328" s="104"/>
      <c r="R2328" s="103"/>
      <c r="S2328" s="105"/>
      <c r="T2328" s="106"/>
      <c r="U2328" s="107"/>
      <c r="V2328" s="107"/>
    </row>
    <row r="2329" spans="2:22" s="88" customFormat="1" ht="12.75" hidden="1" x14ac:dyDescent="0.2">
      <c r="B2329" s="114"/>
      <c r="C2329" s="110"/>
      <c r="D2329" s="113"/>
      <c r="E2329" s="112"/>
      <c r="F2329" s="110"/>
      <c r="G2329" s="111"/>
      <c r="H2329" s="112"/>
      <c r="I2329" s="94"/>
      <c r="J2329" s="115"/>
      <c r="K2329" s="101"/>
      <c r="L2329" s="101"/>
      <c r="M2329" s="101"/>
      <c r="N2329" s="102"/>
      <c r="O2329" s="103"/>
      <c r="P2329" s="101"/>
      <c r="Q2329" s="104"/>
      <c r="R2329" s="103"/>
      <c r="S2329" s="105"/>
      <c r="T2329" s="106"/>
      <c r="U2329" s="107"/>
      <c r="V2329" s="107"/>
    </row>
    <row r="2330" spans="2:22" s="88" customFormat="1" ht="12.75" hidden="1" x14ac:dyDescent="0.2">
      <c r="B2330" s="114"/>
      <c r="C2330" s="110"/>
      <c r="D2330" s="113"/>
      <c r="E2330" s="112"/>
      <c r="F2330" s="110"/>
      <c r="G2330" s="111"/>
      <c r="H2330" s="112"/>
      <c r="I2330" s="94"/>
      <c r="J2330" s="115"/>
      <c r="K2330" s="101"/>
      <c r="L2330" s="101"/>
      <c r="M2330" s="101"/>
      <c r="N2330" s="102"/>
      <c r="O2330" s="103"/>
      <c r="P2330" s="101"/>
      <c r="Q2330" s="104"/>
      <c r="R2330" s="103"/>
      <c r="S2330" s="105"/>
      <c r="T2330" s="106"/>
      <c r="U2330" s="107"/>
      <c r="V2330" s="107"/>
    </row>
    <row r="2331" spans="2:22" s="88" customFormat="1" ht="12.75" hidden="1" x14ac:dyDescent="0.2">
      <c r="B2331" s="114"/>
      <c r="C2331" s="110"/>
      <c r="D2331" s="113"/>
      <c r="E2331" s="112"/>
      <c r="F2331" s="110"/>
      <c r="G2331" s="111"/>
      <c r="H2331" s="112"/>
      <c r="I2331" s="94"/>
      <c r="J2331" s="115"/>
      <c r="K2331" s="101"/>
      <c r="L2331" s="101"/>
      <c r="M2331" s="101"/>
      <c r="N2331" s="102"/>
      <c r="O2331" s="103"/>
      <c r="P2331" s="101"/>
      <c r="Q2331" s="104"/>
      <c r="R2331" s="103"/>
      <c r="S2331" s="105"/>
      <c r="T2331" s="106"/>
      <c r="U2331" s="107"/>
      <c r="V2331" s="107"/>
    </row>
    <row r="2332" spans="2:22" s="88" customFormat="1" ht="12.75" hidden="1" x14ac:dyDescent="0.2">
      <c r="B2332" s="114"/>
      <c r="C2332" s="110"/>
      <c r="D2332" s="113"/>
      <c r="E2332" s="112"/>
      <c r="F2332" s="110"/>
      <c r="G2332" s="111"/>
      <c r="H2332" s="112"/>
      <c r="I2332" s="94"/>
      <c r="J2332" s="115"/>
      <c r="K2332" s="101"/>
      <c r="L2332" s="101"/>
      <c r="M2332" s="101"/>
      <c r="N2332" s="102"/>
      <c r="O2332" s="103"/>
      <c r="P2332" s="101"/>
      <c r="Q2332" s="104"/>
      <c r="R2332" s="103"/>
      <c r="S2332" s="105"/>
      <c r="T2332" s="106"/>
      <c r="U2332" s="107"/>
      <c r="V2332" s="107"/>
    </row>
    <row r="2333" spans="2:22" s="88" customFormat="1" ht="12.75" hidden="1" x14ac:dyDescent="0.2">
      <c r="B2333" s="114"/>
      <c r="C2333" s="110"/>
      <c r="D2333" s="113"/>
      <c r="E2333" s="112"/>
      <c r="F2333" s="110"/>
      <c r="G2333" s="111"/>
      <c r="H2333" s="112"/>
      <c r="I2333" s="94"/>
      <c r="J2333" s="115"/>
      <c r="K2333" s="101"/>
      <c r="L2333" s="101"/>
      <c r="M2333" s="101"/>
      <c r="N2333" s="102"/>
      <c r="O2333" s="103"/>
      <c r="P2333" s="101"/>
      <c r="Q2333" s="104"/>
      <c r="R2333" s="103"/>
      <c r="S2333" s="105"/>
      <c r="T2333" s="106"/>
      <c r="U2333" s="107"/>
      <c r="V2333" s="107"/>
    </row>
    <row r="2334" spans="2:22" s="88" customFormat="1" ht="12.75" hidden="1" x14ac:dyDescent="0.2">
      <c r="B2334" s="114"/>
      <c r="C2334" s="110"/>
      <c r="D2334" s="113"/>
      <c r="E2334" s="112"/>
      <c r="F2334" s="110"/>
      <c r="G2334" s="111"/>
      <c r="H2334" s="112"/>
      <c r="I2334" s="94"/>
      <c r="J2334" s="115"/>
      <c r="K2334" s="101"/>
      <c r="L2334" s="101"/>
      <c r="M2334" s="101"/>
      <c r="N2334" s="102"/>
      <c r="O2334" s="103"/>
      <c r="P2334" s="101"/>
      <c r="Q2334" s="104"/>
      <c r="R2334" s="103"/>
      <c r="S2334" s="105"/>
      <c r="T2334" s="106"/>
      <c r="U2334" s="107"/>
      <c r="V2334" s="107"/>
    </row>
    <row r="2335" spans="2:22" s="88" customFormat="1" ht="12.75" hidden="1" x14ac:dyDescent="0.2">
      <c r="B2335" s="114"/>
      <c r="C2335" s="110"/>
      <c r="D2335" s="113"/>
      <c r="E2335" s="112"/>
      <c r="F2335" s="110"/>
      <c r="G2335" s="111"/>
      <c r="H2335" s="112"/>
      <c r="I2335" s="94"/>
      <c r="J2335" s="115"/>
      <c r="K2335" s="101"/>
      <c r="L2335" s="101"/>
      <c r="M2335" s="101"/>
      <c r="N2335" s="102"/>
      <c r="O2335" s="103"/>
      <c r="P2335" s="101"/>
      <c r="Q2335" s="104"/>
      <c r="R2335" s="103"/>
      <c r="S2335" s="105"/>
      <c r="T2335" s="106"/>
      <c r="U2335" s="107"/>
      <c r="V2335" s="107"/>
    </row>
    <row r="2336" spans="2:22" s="88" customFormat="1" ht="12.75" hidden="1" x14ac:dyDescent="0.2">
      <c r="B2336" s="114"/>
      <c r="C2336" s="110"/>
      <c r="D2336" s="113"/>
      <c r="E2336" s="112"/>
      <c r="F2336" s="110"/>
      <c r="G2336" s="111"/>
      <c r="H2336" s="112"/>
      <c r="I2336" s="94"/>
      <c r="J2336" s="115"/>
      <c r="K2336" s="101"/>
      <c r="L2336" s="101"/>
      <c r="M2336" s="101"/>
      <c r="N2336" s="102"/>
      <c r="O2336" s="103"/>
      <c r="P2336" s="101"/>
      <c r="Q2336" s="104"/>
      <c r="R2336" s="103"/>
      <c r="S2336" s="105"/>
      <c r="T2336" s="106"/>
      <c r="U2336" s="107"/>
      <c r="V2336" s="107"/>
    </row>
    <row r="2337" spans="2:22" s="88" customFormat="1" ht="12.75" hidden="1" x14ac:dyDescent="0.2">
      <c r="B2337" s="114"/>
      <c r="C2337" s="110"/>
      <c r="D2337" s="113"/>
      <c r="E2337" s="112"/>
      <c r="F2337" s="110"/>
      <c r="G2337" s="111"/>
      <c r="H2337" s="112"/>
      <c r="I2337" s="94"/>
      <c r="J2337" s="115"/>
      <c r="K2337" s="101"/>
      <c r="L2337" s="101"/>
      <c r="M2337" s="101"/>
      <c r="N2337" s="102"/>
      <c r="O2337" s="103"/>
      <c r="P2337" s="101"/>
      <c r="Q2337" s="104"/>
      <c r="R2337" s="103"/>
      <c r="S2337" s="105"/>
      <c r="T2337" s="106"/>
      <c r="U2337" s="107"/>
      <c r="V2337" s="107"/>
    </row>
    <row r="2338" spans="2:22" s="88" customFormat="1" ht="12.75" hidden="1" x14ac:dyDescent="0.2">
      <c r="B2338" s="114"/>
      <c r="C2338" s="110"/>
      <c r="D2338" s="113"/>
      <c r="E2338" s="112"/>
      <c r="F2338" s="110"/>
      <c r="G2338" s="111"/>
      <c r="H2338" s="112"/>
      <c r="I2338" s="94"/>
      <c r="J2338" s="115"/>
      <c r="K2338" s="101"/>
      <c r="L2338" s="101"/>
      <c r="M2338" s="101"/>
      <c r="N2338" s="102"/>
      <c r="O2338" s="103"/>
      <c r="P2338" s="101"/>
      <c r="Q2338" s="104"/>
      <c r="R2338" s="103"/>
      <c r="S2338" s="105"/>
      <c r="T2338" s="106"/>
      <c r="U2338" s="107"/>
      <c r="V2338" s="107"/>
    </row>
    <row r="2339" spans="2:22" s="88" customFormat="1" ht="12.75" hidden="1" x14ac:dyDescent="0.2">
      <c r="B2339" s="114"/>
      <c r="C2339" s="110"/>
      <c r="D2339" s="113"/>
      <c r="E2339" s="112"/>
      <c r="F2339" s="110"/>
      <c r="G2339" s="111"/>
      <c r="H2339" s="112"/>
      <c r="I2339" s="94"/>
      <c r="J2339" s="115"/>
      <c r="K2339" s="101"/>
      <c r="L2339" s="101"/>
      <c r="M2339" s="101"/>
      <c r="N2339" s="102"/>
      <c r="O2339" s="103"/>
      <c r="P2339" s="101"/>
      <c r="Q2339" s="104"/>
      <c r="R2339" s="103"/>
      <c r="S2339" s="105"/>
      <c r="T2339" s="106"/>
      <c r="U2339" s="107"/>
      <c r="V2339" s="107"/>
    </row>
    <row r="2340" spans="2:22" s="88" customFormat="1" ht="12.75" hidden="1" x14ac:dyDescent="0.2">
      <c r="B2340" s="114"/>
      <c r="C2340" s="110"/>
      <c r="D2340" s="113"/>
      <c r="E2340" s="112"/>
      <c r="F2340" s="110"/>
      <c r="G2340" s="111"/>
      <c r="H2340" s="112"/>
      <c r="I2340" s="94"/>
      <c r="J2340" s="115"/>
      <c r="K2340" s="101"/>
      <c r="L2340" s="101"/>
      <c r="M2340" s="101"/>
      <c r="N2340" s="102"/>
      <c r="O2340" s="103"/>
      <c r="P2340" s="101"/>
      <c r="Q2340" s="104"/>
      <c r="R2340" s="103"/>
      <c r="S2340" s="105"/>
      <c r="T2340" s="106"/>
      <c r="U2340" s="107"/>
      <c r="V2340" s="107"/>
    </row>
    <row r="2341" spans="2:22" s="88" customFormat="1" ht="12.75" hidden="1" x14ac:dyDescent="0.2">
      <c r="B2341" s="114"/>
      <c r="C2341" s="110"/>
      <c r="D2341" s="113"/>
      <c r="E2341" s="112"/>
      <c r="F2341" s="110"/>
      <c r="G2341" s="111"/>
      <c r="H2341" s="112"/>
      <c r="I2341" s="94"/>
      <c r="J2341" s="115"/>
      <c r="K2341" s="101"/>
      <c r="L2341" s="101"/>
      <c r="M2341" s="101"/>
      <c r="N2341" s="102"/>
      <c r="O2341" s="103"/>
      <c r="P2341" s="101"/>
      <c r="Q2341" s="104"/>
      <c r="R2341" s="103"/>
      <c r="S2341" s="105"/>
      <c r="T2341" s="106"/>
      <c r="U2341" s="107"/>
      <c r="V2341" s="107"/>
    </row>
    <row r="2342" spans="2:22" s="88" customFormat="1" ht="12.75" hidden="1" x14ac:dyDescent="0.2">
      <c r="B2342" s="114"/>
      <c r="C2342" s="110"/>
      <c r="D2342" s="113"/>
      <c r="E2342" s="112"/>
      <c r="F2342" s="110"/>
      <c r="G2342" s="111"/>
      <c r="H2342" s="112"/>
      <c r="I2342" s="94"/>
      <c r="J2342" s="115"/>
      <c r="K2342" s="101"/>
      <c r="L2342" s="101"/>
      <c r="M2342" s="101"/>
      <c r="N2342" s="102"/>
      <c r="O2342" s="103"/>
      <c r="P2342" s="101"/>
      <c r="Q2342" s="104"/>
      <c r="R2342" s="103"/>
      <c r="S2342" s="105"/>
      <c r="T2342" s="106"/>
      <c r="U2342" s="107"/>
      <c r="V2342" s="107"/>
    </row>
    <row r="2343" spans="2:22" s="88" customFormat="1" ht="12.75" hidden="1" x14ac:dyDescent="0.2">
      <c r="B2343" s="114"/>
      <c r="C2343" s="110"/>
      <c r="D2343" s="113"/>
      <c r="E2343" s="112"/>
      <c r="F2343" s="110"/>
      <c r="G2343" s="111"/>
      <c r="H2343" s="112"/>
      <c r="I2343" s="94"/>
      <c r="J2343" s="115"/>
      <c r="K2343" s="101"/>
      <c r="L2343" s="101"/>
      <c r="M2343" s="101"/>
      <c r="N2343" s="102"/>
      <c r="O2343" s="103"/>
      <c r="P2343" s="101"/>
      <c r="Q2343" s="104"/>
      <c r="R2343" s="103"/>
      <c r="S2343" s="105"/>
      <c r="T2343" s="106"/>
      <c r="U2343" s="107"/>
      <c r="V2343" s="107"/>
    </row>
    <row r="2344" spans="2:22" s="88" customFormat="1" ht="12.75" hidden="1" x14ac:dyDescent="0.2">
      <c r="B2344" s="114"/>
      <c r="C2344" s="110"/>
      <c r="D2344" s="113"/>
      <c r="E2344" s="112"/>
      <c r="F2344" s="110"/>
      <c r="G2344" s="111"/>
      <c r="H2344" s="112"/>
      <c r="I2344" s="94"/>
      <c r="J2344" s="115"/>
      <c r="K2344" s="101"/>
      <c r="L2344" s="101"/>
      <c r="M2344" s="101"/>
      <c r="N2344" s="102"/>
      <c r="O2344" s="103"/>
      <c r="P2344" s="101"/>
      <c r="Q2344" s="104"/>
      <c r="R2344" s="103"/>
      <c r="S2344" s="105"/>
      <c r="T2344" s="106"/>
      <c r="U2344" s="107"/>
      <c r="V2344" s="107"/>
    </row>
    <row r="2345" spans="2:22" s="88" customFormat="1" ht="12.75" hidden="1" x14ac:dyDescent="0.2">
      <c r="B2345" s="114"/>
      <c r="C2345" s="110"/>
      <c r="D2345" s="113"/>
      <c r="E2345" s="112"/>
      <c r="F2345" s="110"/>
      <c r="G2345" s="111"/>
      <c r="H2345" s="112"/>
      <c r="I2345" s="94"/>
      <c r="J2345" s="115"/>
      <c r="K2345" s="101"/>
      <c r="L2345" s="101"/>
      <c r="M2345" s="101"/>
      <c r="N2345" s="102"/>
      <c r="O2345" s="103"/>
      <c r="P2345" s="101"/>
      <c r="Q2345" s="104"/>
      <c r="R2345" s="103"/>
      <c r="S2345" s="105"/>
      <c r="T2345" s="106"/>
      <c r="U2345" s="107"/>
      <c r="V2345" s="107"/>
    </row>
    <row r="2346" spans="2:22" s="88" customFormat="1" ht="12.75" hidden="1" x14ac:dyDescent="0.2">
      <c r="B2346" s="114"/>
      <c r="C2346" s="110"/>
      <c r="D2346" s="113"/>
      <c r="E2346" s="112"/>
      <c r="F2346" s="110"/>
      <c r="G2346" s="111"/>
      <c r="H2346" s="112"/>
      <c r="I2346" s="94"/>
      <c r="J2346" s="115"/>
      <c r="K2346" s="101"/>
      <c r="L2346" s="101"/>
      <c r="M2346" s="101"/>
      <c r="N2346" s="102"/>
      <c r="O2346" s="103"/>
      <c r="P2346" s="101"/>
      <c r="Q2346" s="104"/>
      <c r="R2346" s="103"/>
      <c r="S2346" s="105"/>
      <c r="T2346" s="106"/>
      <c r="U2346" s="107"/>
      <c r="V2346" s="107"/>
    </row>
    <row r="2347" spans="2:22" s="88" customFormat="1" ht="12.75" hidden="1" x14ac:dyDescent="0.2">
      <c r="B2347" s="114"/>
      <c r="C2347" s="110"/>
      <c r="D2347" s="113"/>
      <c r="E2347" s="112"/>
      <c r="F2347" s="110"/>
      <c r="G2347" s="111"/>
      <c r="H2347" s="112"/>
      <c r="I2347" s="94"/>
      <c r="J2347" s="115"/>
      <c r="K2347" s="101"/>
      <c r="L2347" s="101"/>
      <c r="M2347" s="101"/>
      <c r="N2347" s="102"/>
      <c r="O2347" s="103"/>
      <c r="P2347" s="101"/>
      <c r="Q2347" s="104"/>
      <c r="R2347" s="103"/>
      <c r="S2347" s="105"/>
      <c r="T2347" s="106"/>
      <c r="U2347" s="107"/>
      <c r="V2347" s="107"/>
    </row>
    <row r="2348" spans="2:22" s="88" customFormat="1" ht="12.75" hidden="1" x14ac:dyDescent="0.2">
      <c r="B2348" s="114"/>
      <c r="C2348" s="110"/>
      <c r="D2348" s="113"/>
      <c r="E2348" s="112"/>
      <c r="F2348" s="110"/>
      <c r="G2348" s="111"/>
      <c r="H2348" s="112"/>
      <c r="I2348" s="94"/>
      <c r="J2348" s="115"/>
      <c r="K2348" s="101"/>
      <c r="L2348" s="101"/>
      <c r="M2348" s="101"/>
      <c r="N2348" s="102"/>
      <c r="O2348" s="103"/>
      <c r="P2348" s="101"/>
      <c r="Q2348" s="104"/>
      <c r="R2348" s="103"/>
      <c r="S2348" s="105"/>
      <c r="T2348" s="106"/>
      <c r="U2348" s="107"/>
      <c r="V2348" s="107"/>
    </row>
    <row r="2349" spans="2:22" s="88" customFormat="1" ht="12.75" hidden="1" x14ac:dyDescent="0.2">
      <c r="B2349" s="114"/>
      <c r="C2349" s="110"/>
      <c r="D2349" s="113"/>
      <c r="E2349" s="112"/>
      <c r="F2349" s="110"/>
      <c r="G2349" s="111"/>
      <c r="H2349" s="112"/>
      <c r="I2349" s="94"/>
      <c r="J2349" s="115"/>
      <c r="K2349" s="101"/>
      <c r="L2349" s="101"/>
      <c r="M2349" s="101"/>
      <c r="N2349" s="102"/>
      <c r="O2349" s="103"/>
      <c r="P2349" s="101"/>
      <c r="Q2349" s="104"/>
      <c r="R2349" s="103"/>
      <c r="S2349" s="105"/>
      <c r="T2349" s="106"/>
      <c r="U2349" s="107"/>
      <c r="V2349" s="107"/>
    </row>
    <row r="2350" spans="2:22" s="88" customFormat="1" ht="12.75" hidden="1" x14ac:dyDescent="0.2">
      <c r="B2350" s="114"/>
      <c r="C2350" s="110"/>
      <c r="D2350" s="113"/>
      <c r="E2350" s="112"/>
      <c r="F2350" s="110"/>
      <c r="G2350" s="111"/>
      <c r="H2350" s="112"/>
      <c r="I2350" s="94"/>
      <c r="J2350" s="115"/>
      <c r="K2350" s="101"/>
      <c r="L2350" s="101"/>
      <c r="M2350" s="101"/>
      <c r="N2350" s="102"/>
      <c r="O2350" s="103"/>
      <c r="P2350" s="101"/>
      <c r="Q2350" s="104"/>
      <c r="R2350" s="103"/>
      <c r="S2350" s="105"/>
      <c r="T2350" s="106"/>
      <c r="U2350" s="107"/>
      <c r="V2350" s="107"/>
    </row>
    <row r="2351" spans="2:22" s="88" customFormat="1" ht="12.75" hidden="1" x14ac:dyDescent="0.2">
      <c r="B2351" s="114"/>
      <c r="C2351" s="110"/>
      <c r="D2351" s="113"/>
      <c r="E2351" s="112"/>
      <c r="F2351" s="110"/>
      <c r="G2351" s="111"/>
      <c r="H2351" s="112"/>
      <c r="I2351" s="94"/>
      <c r="J2351" s="115"/>
      <c r="K2351" s="101"/>
      <c r="L2351" s="101"/>
      <c r="M2351" s="101"/>
      <c r="N2351" s="102"/>
      <c r="O2351" s="103"/>
      <c r="P2351" s="101"/>
      <c r="Q2351" s="104"/>
      <c r="R2351" s="103"/>
      <c r="S2351" s="105"/>
      <c r="T2351" s="106"/>
      <c r="U2351" s="107"/>
      <c r="V2351" s="107"/>
    </row>
    <row r="2352" spans="2:22" s="88" customFormat="1" ht="12.75" hidden="1" x14ac:dyDescent="0.2">
      <c r="B2352" s="114"/>
      <c r="C2352" s="110"/>
      <c r="D2352" s="113"/>
      <c r="E2352" s="112"/>
      <c r="F2352" s="110"/>
      <c r="G2352" s="111"/>
      <c r="H2352" s="112"/>
      <c r="I2352" s="94"/>
      <c r="J2352" s="115"/>
      <c r="K2352" s="101"/>
      <c r="L2352" s="101"/>
      <c r="M2352" s="101"/>
      <c r="N2352" s="102"/>
      <c r="O2352" s="103"/>
      <c r="P2352" s="101"/>
      <c r="Q2352" s="104"/>
      <c r="R2352" s="103"/>
      <c r="S2352" s="105"/>
      <c r="T2352" s="106"/>
      <c r="U2352" s="107"/>
      <c r="V2352" s="107"/>
    </row>
    <row r="2353" spans="2:22" s="88" customFormat="1" ht="12.75" hidden="1" x14ac:dyDescent="0.2">
      <c r="B2353" s="114"/>
      <c r="C2353" s="110"/>
      <c r="D2353" s="113"/>
      <c r="E2353" s="112"/>
      <c r="F2353" s="110"/>
      <c r="G2353" s="111"/>
      <c r="H2353" s="112"/>
      <c r="I2353" s="94"/>
      <c r="J2353" s="115"/>
      <c r="K2353" s="101"/>
      <c r="L2353" s="101"/>
      <c r="M2353" s="101"/>
      <c r="N2353" s="102"/>
      <c r="O2353" s="103"/>
      <c r="P2353" s="101"/>
      <c r="Q2353" s="104"/>
      <c r="R2353" s="103"/>
      <c r="S2353" s="105"/>
      <c r="T2353" s="106"/>
      <c r="U2353" s="107"/>
      <c r="V2353" s="107"/>
    </row>
    <row r="2354" spans="2:22" s="88" customFormat="1" ht="12.75" hidden="1" x14ac:dyDescent="0.2">
      <c r="B2354" s="114"/>
      <c r="C2354" s="110"/>
      <c r="D2354" s="113"/>
      <c r="E2354" s="112"/>
      <c r="F2354" s="110"/>
      <c r="G2354" s="111"/>
      <c r="H2354" s="112"/>
      <c r="I2354" s="94"/>
      <c r="J2354" s="115"/>
      <c r="K2354" s="101"/>
      <c r="L2354" s="101"/>
      <c r="M2354" s="101"/>
      <c r="N2354" s="102"/>
      <c r="O2354" s="103"/>
      <c r="P2354" s="101"/>
      <c r="Q2354" s="104"/>
      <c r="R2354" s="103"/>
      <c r="S2354" s="105"/>
      <c r="T2354" s="106"/>
      <c r="U2354" s="107"/>
      <c r="V2354" s="107"/>
    </row>
    <row r="2355" spans="2:22" s="88" customFormat="1" ht="12.75" hidden="1" x14ac:dyDescent="0.2">
      <c r="B2355" s="114"/>
      <c r="C2355" s="110"/>
      <c r="D2355" s="113"/>
      <c r="E2355" s="112"/>
      <c r="F2355" s="110"/>
      <c r="G2355" s="111"/>
      <c r="H2355" s="112"/>
      <c r="I2355" s="94"/>
      <c r="J2355" s="115"/>
      <c r="K2355" s="101"/>
      <c r="L2355" s="101"/>
      <c r="M2355" s="101"/>
      <c r="N2355" s="102"/>
      <c r="O2355" s="103"/>
      <c r="P2355" s="101"/>
      <c r="Q2355" s="104"/>
      <c r="R2355" s="103"/>
      <c r="S2355" s="105"/>
      <c r="T2355" s="106"/>
      <c r="U2355" s="107"/>
      <c r="V2355" s="107"/>
    </row>
    <row r="2356" spans="2:22" s="88" customFormat="1" ht="12.75" hidden="1" x14ac:dyDescent="0.2">
      <c r="B2356" s="114"/>
      <c r="C2356" s="110"/>
      <c r="D2356" s="113"/>
      <c r="E2356" s="112"/>
      <c r="F2356" s="110"/>
      <c r="G2356" s="111"/>
      <c r="H2356" s="112"/>
      <c r="I2356" s="94"/>
      <c r="J2356" s="115"/>
      <c r="K2356" s="101"/>
      <c r="L2356" s="101"/>
      <c r="M2356" s="101"/>
      <c r="N2356" s="102"/>
      <c r="O2356" s="103"/>
      <c r="P2356" s="101"/>
      <c r="Q2356" s="104"/>
      <c r="R2356" s="103"/>
      <c r="S2356" s="105"/>
      <c r="T2356" s="106"/>
      <c r="U2356" s="107"/>
      <c r="V2356" s="107"/>
    </row>
    <row r="2357" spans="2:22" s="88" customFormat="1" ht="12.75" hidden="1" x14ac:dyDescent="0.2">
      <c r="B2357" s="114"/>
      <c r="C2357" s="110"/>
      <c r="D2357" s="113"/>
      <c r="E2357" s="112"/>
      <c r="F2357" s="110"/>
      <c r="G2357" s="111"/>
      <c r="H2357" s="112"/>
      <c r="I2357" s="94"/>
      <c r="J2357" s="115"/>
      <c r="K2357" s="101"/>
      <c r="L2357" s="101"/>
      <c r="M2357" s="101"/>
      <c r="N2357" s="102"/>
      <c r="O2357" s="103"/>
      <c r="P2357" s="101"/>
      <c r="Q2357" s="104"/>
      <c r="R2357" s="103"/>
      <c r="S2357" s="105"/>
      <c r="T2357" s="106"/>
      <c r="U2357" s="107"/>
      <c r="V2357" s="107"/>
    </row>
    <row r="2358" spans="2:22" s="88" customFormat="1" ht="12.75" hidden="1" x14ac:dyDescent="0.2">
      <c r="B2358" s="114"/>
      <c r="C2358" s="110"/>
      <c r="D2358" s="113"/>
      <c r="E2358" s="112"/>
      <c r="F2358" s="110"/>
      <c r="G2358" s="111"/>
      <c r="H2358" s="112"/>
      <c r="I2358" s="94"/>
      <c r="J2358" s="115"/>
      <c r="K2358" s="101"/>
      <c r="L2358" s="101"/>
      <c r="M2358" s="101"/>
      <c r="N2358" s="102"/>
      <c r="O2358" s="103"/>
      <c r="P2358" s="101"/>
      <c r="Q2358" s="104"/>
      <c r="R2358" s="103"/>
      <c r="S2358" s="105"/>
      <c r="T2358" s="106"/>
      <c r="U2358" s="107"/>
      <c r="V2358" s="107"/>
    </row>
    <row r="2359" spans="2:22" s="88" customFormat="1" ht="12.75" hidden="1" x14ac:dyDescent="0.2">
      <c r="B2359" s="114"/>
      <c r="C2359" s="110"/>
      <c r="D2359" s="113"/>
      <c r="E2359" s="112"/>
      <c r="F2359" s="110"/>
      <c r="G2359" s="111"/>
      <c r="H2359" s="112"/>
      <c r="I2359" s="94"/>
      <c r="J2359" s="115"/>
      <c r="K2359" s="101"/>
      <c r="L2359" s="101"/>
      <c r="M2359" s="101"/>
      <c r="N2359" s="102"/>
      <c r="O2359" s="103"/>
      <c r="P2359" s="101"/>
      <c r="Q2359" s="104"/>
      <c r="R2359" s="103"/>
      <c r="S2359" s="105"/>
      <c r="T2359" s="106"/>
      <c r="U2359" s="107"/>
      <c r="V2359" s="107"/>
    </row>
    <row r="2360" spans="2:22" s="88" customFormat="1" ht="12.75" hidden="1" x14ac:dyDescent="0.2">
      <c r="B2360" s="114"/>
      <c r="C2360" s="110"/>
      <c r="D2360" s="113"/>
      <c r="E2360" s="112"/>
      <c r="F2360" s="110"/>
      <c r="G2360" s="111"/>
      <c r="H2360" s="112"/>
      <c r="I2360" s="94"/>
      <c r="J2360" s="115"/>
      <c r="K2360" s="101"/>
      <c r="L2360" s="101"/>
      <c r="M2360" s="101"/>
      <c r="N2360" s="102"/>
      <c r="O2360" s="103"/>
      <c r="P2360" s="101"/>
      <c r="Q2360" s="104"/>
      <c r="R2360" s="103"/>
      <c r="S2360" s="105"/>
      <c r="T2360" s="106"/>
      <c r="U2360" s="107"/>
      <c r="V2360" s="107"/>
    </row>
    <row r="2361" spans="2:22" s="88" customFormat="1" ht="12.75" hidden="1" x14ac:dyDescent="0.2">
      <c r="B2361" s="114"/>
      <c r="C2361" s="110"/>
      <c r="D2361" s="113"/>
      <c r="E2361" s="112"/>
      <c r="F2361" s="110"/>
      <c r="G2361" s="111"/>
      <c r="H2361" s="112"/>
      <c r="I2361" s="94"/>
      <c r="J2361" s="115"/>
      <c r="K2361" s="101"/>
      <c r="L2361" s="101"/>
      <c r="M2361" s="101"/>
      <c r="N2361" s="102"/>
      <c r="O2361" s="103"/>
      <c r="P2361" s="101"/>
      <c r="Q2361" s="104"/>
      <c r="R2361" s="103"/>
      <c r="S2361" s="105"/>
      <c r="T2361" s="106"/>
      <c r="U2361" s="107"/>
      <c r="V2361" s="107"/>
    </row>
    <row r="2362" spans="2:22" s="88" customFormat="1" ht="12.75" hidden="1" x14ac:dyDescent="0.2">
      <c r="B2362" s="114"/>
      <c r="C2362" s="110"/>
      <c r="D2362" s="113"/>
      <c r="E2362" s="112"/>
      <c r="F2362" s="110"/>
      <c r="G2362" s="111"/>
      <c r="H2362" s="112"/>
      <c r="I2362" s="94"/>
      <c r="J2362" s="115"/>
      <c r="K2362" s="101"/>
      <c r="L2362" s="101"/>
      <c r="M2362" s="101"/>
      <c r="N2362" s="102"/>
      <c r="O2362" s="103"/>
      <c r="P2362" s="101"/>
      <c r="Q2362" s="104"/>
      <c r="R2362" s="103"/>
      <c r="S2362" s="105"/>
      <c r="T2362" s="106"/>
      <c r="U2362" s="107"/>
      <c r="V2362" s="107"/>
    </row>
    <row r="2363" spans="2:22" s="88" customFormat="1" ht="12.75" hidden="1" x14ac:dyDescent="0.2">
      <c r="B2363" s="114"/>
      <c r="C2363" s="110"/>
      <c r="D2363" s="113"/>
      <c r="E2363" s="112"/>
      <c r="F2363" s="110"/>
      <c r="G2363" s="111"/>
      <c r="H2363" s="112"/>
      <c r="I2363" s="94"/>
      <c r="J2363" s="115"/>
      <c r="K2363" s="101"/>
      <c r="L2363" s="101"/>
      <c r="M2363" s="101"/>
      <c r="N2363" s="102"/>
      <c r="O2363" s="103"/>
      <c r="P2363" s="101"/>
      <c r="Q2363" s="104"/>
      <c r="R2363" s="103"/>
      <c r="S2363" s="105"/>
      <c r="T2363" s="106"/>
      <c r="U2363" s="107"/>
      <c r="V2363" s="107"/>
    </row>
    <row r="2364" spans="2:22" s="88" customFormat="1" ht="12.75" hidden="1" x14ac:dyDescent="0.2">
      <c r="B2364" s="114"/>
      <c r="C2364" s="110"/>
      <c r="D2364" s="113"/>
      <c r="E2364" s="112"/>
      <c r="F2364" s="110"/>
      <c r="G2364" s="111"/>
      <c r="H2364" s="112"/>
      <c r="I2364" s="94"/>
      <c r="J2364" s="115"/>
      <c r="K2364" s="101"/>
      <c r="L2364" s="101"/>
      <c r="M2364" s="101"/>
      <c r="N2364" s="102"/>
      <c r="O2364" s="103"/>
      <c r="P2364" s="101"/>
      <c r="Q2364" s="104"/>
      <c r="R2364" s="103"/>
      <c r="S2364" s="105"/>
      <c r="T2364" s="106"/>
      <c r="U2364" s="107"/>
      <c r="V2364" s="107"/>
    </row>
    <row r="2365" spans="2:22" s="88" customFormat="1" ht="12.75" hidden="1" x14ac:dyDescent="0.2">
      <c r="B2365" s="114"/>
      <c r="C2365" s="110"/>
      <c r="D2365" s="113"/>
      <c r="E2365" s="112"/>
      <c r="F2365" s="110"/>
      <c r="G2365" s="111"/>
      <c r="H2365" s="112"/>
      <c r="I2365" s="94"/>
      <c r="J2365" s="115"/>
      <c r="K2365" s="101"/>
      <c r="L2365" s="101"/>
      <c r="M2365" s="101"/>
      <c r="N2365" s="102"/>
      <c r="O2365" s="103"/>
      <c r="P2365" s="101"/>
      <c r="Q2365" s="104"/>
      <c r="R2365" s="103"/>
      <c r="S2365" s="105"/>
      <c r="T2365" s="106"/>
      <c r="U2365" s="107"/>
      <c r="V2365" s="107"/>
    </row>
    <row r="2366" spans="2:22" s="88" customFormat="1" ht="12.75" hidden="1" x14ac:dyDescent="0.2">
      <c r="B2366" s="114"/>
      <c r="C2366" s="110"/>
      <c r="D2366" s="113"/>
      <c r="E2366" s="112"/>
      <c r="F2366" s="110"/>
      <c r="G2366" s="111"/>
      <c r="H2366" s="112"/>
      <c r="I2366" s="94"/>
      <c r="J2366" s="115"/>
      <c r="K2366" s="101"/>
      <c r="L2366" s="101"/>
      <c r="M2366" s="101"/>
      <c r="N2366" s="102"/>
      <c r="O2366" s="103"/>
      <c r="P2366" s="101"/>
      <c r="Q2366" s="104"/>
      <c r="R2366" s="103"/>
      <c r="S2366" s="105"/>
      <c r="T2366" s="106"/>
      <c r="U2366" s="107"/>
      <c r="V2366" s="107"/>
    </row>
    <row r="2367" spans="2:22" s="88" customFormat="1" ht="12.75" hidden="1" x14ac:dyDescent="0.2">
      <c r="B2367" s="114"/>
      <c r="C2367" s="110"/>
      <c r="D2367" s="113"/>
      <c r="E2367" s="112"/>
      <c r="F2367" s="110"/>
      <c r="G2367" s="111"/>
      <c r="H2367" s="112"/>
      <c r="I2367" s="94"/>
      <c r="J2367" s="115"/>
      <c r="K2367" s="101"/>
      <c r="L2367" s="101"/>
      <c r="M2367" s="101"/>
      <c r="N2367" s="102"/>
      <c r="O2367" s="103"/>
      <c r="P2367" s="101"/>
      <c r="Q2367" s="104"/>
      <c r="R2367" s="103"/>
      <c r="S2367" s="105"/>
      <c r="T2367" s="106"/>
      <c r="U2367" s="107"/>
      <c r="V2367" s="107"/>
    </row>
    <row r="2368" spans="2:22" s="88" customFormat="1" ht="12.75" hidden="1" x14ac:dyDescent="0.2">
      <c r="B2368" s="114"/>
      <c r="C2368" s="110"/>
      <c r="D2368" s="113"/>
      <c r="E2368" s="112"/>
      <c r="F2368" s="110"/>
      <c r="G2368" s="111"/>
      <c r="H2368" s="112"/>
      <c r="I2368" s="94"/>
      <c r="J2368" s="115"/>
      <c r="K2368" s="101"/>
      <c r="L2368" s="101"/>
      <c r="M2368" s="101"/>
      <c r="N2368" s="102"/>
      <c r="O2368" s="103"/>
      <c r="P2368" s="101"/>
      <c r="Q2368" s="104"/>
      <c r="R2368" s="103"/>
      <c r="S2368" s="105"/>
      <c r="T2368" s="106"/>
      <c r="U2368" s="107"/>
      <c r="V2368" s="107"/>
    </row>
    <row r="2369" spans="2:22" s="88" customFormat="1" ht="12.75" hidden="1" x14ac:dyDescent="0.2">
      <c r="B2369" s="114"/>
      <c r="C2369" s="110"/>
      <c r="D2369" s="113"/>
      <c r="E2369" s="112"/>
      <c r="F2369" s="110"/>
      <c r="G2369" s="111"/>
      <c r="H2369" s="112"/>
      <c r="I2369" s="94"/>
      <c r="J2369" s="115"/>
      <c r="K2369" s="101"/>
      <c r="L2369" s="101"/>
      <c r="M2369" s="101"/>
      <c r="N2369" s="102"/>
      <c r="O2369" s="103"/>
      <c r="P2369" s="101"/>
      <c r="Q2369" s="104"/>
      <c r="R2369" s="103"/>
      <c r="S2369" s="105"/>
      <c r="T2369" s="106"/>
      <c r="U2369" s="107"/>
      <c r="V2369" s="107"/>
    </row>
    <row r="2370" spans="2:22" s="88" customFormat="1" ht="12.75" hidden="1" x14ac:dyDescent="0.2">
      <c r="B2370" s="114"/>
      <c r="C2370" s="110"/>
      <c r="D2370" s="113"/>
      <c r="E2370" s="112"/>
      <c r="F2370" s="110"/>
      <c r="G2370" s="111"/>
      <c r="H2370" s="112"/>
      <c r="I2370" s="94"/>
      <c r="J2370" s="115"/>
      <c r="K2370" s="101"/>
      <c r="L2370" s="101"/>
      <c r="M2370" s="101"/>
      <c r="N2370" s="102"/>
      <c r="O2370" s="103"/>
      <c r="P2370" s="101"/>
      <c r="Q2370" s="104"/>
      <c r="R2370" s="103"/>
      <c r="S2370" s="105"/>
      <c r="T2370" s="106"/>
      <c r="U2370" s="107"/>
      <c r="V2370" s="107"/>
    </row>
    <row r="2371" spans="2:22" s="88" customFormat="1" ht="12.75" hidden="1" x14ac:dyDescent="0.2">
      <c r="B2371" s="114"/>
      <c r="C2371" s="110"/>
      <c r="D2371" s="113"/>
      <c r="E2371" s="112"/>
      <c r="F2371" s="110"/>
      <c r="G2371" s="111"/>
      <c r="H2371" s="112"/>
      <c r="I2371" s="94"/>
      <c r="J2371" s="115"/>
      <c r="K2371" s="101"/>
      <c r="L2371" s="101"/>
      <c r="M2371" s="101"/>
      <c r="N2371" s="102"/>
      <c r="O2371" s="103"/>
      <c r="P2371" s="101"/>
      <c r="Q2371" s="104"/>
      <c r="R2371" s="103"/>
      <c r="S2371" s="105"/>
      <c r="T2371" s="106"/>
      <c r="U2371" s="107"/>
      <c r="V2371" s="107"/>
    </row>
    <row r="2372" spans="2:22" s="88" customFormat="1" ht="12.75" hidden="1" x14ac:dyDescent="0.2">
      <c r="B2372" s="114"/>
      <c r="C2372" s="110"/>
      <c r="D2372" s="113"/>
      <c r="E2372" s="112"/>
      <c r="F2372" s="110"/>
      <c r="G2372" s="111"/>
      <c r="H2372" s="112"/>
      <c r="I2372" s="94"/>
      <c r="J2372" s="115"/>
      <c r="K2372" s="101"/>
      <c r="L2372" s="101"/>
      <c r="M2372" s="101"/>
      <c r="N2372" s="102"/>
      <c r="O2372" s="103"/>
      <c r="P2372" s="101"/>
      <c r="Q2372" s="104"/>
      <c r="R2372" s="103"/>
      <c r="S2372" s="105"/>
      <c r="T2372" s="106"/>
      <c r="U2372" s="107"/>
      <c r="V2372" s="107"/>
    </row>
    <row r="2373" spans="2:22" s="88" customFormat="1" ht="12.75" hidden="1" x14ac:dyDescent="0.2">
      <c r="B2373" s="114"/>
      <c r="C2373" s="110"/>
      <c r="D2373" s="113"/>
      <c r="E2373" s="112"/>
      <c r="F2373" s="110"/>
      <c r="G2373" s="111"/>
      <c r="H2373" s="112"/>
      <c r="I2373" s="94"/>
      <c r="J2373" s="115"/>
      <c r="K2373" s="101"/>
      <c r="L2373" s="101"/>
      <c r="M2373" s="101"/>
      <c r="N2373" s="102"/>
      <c r="O2373" s="103"/>
      <c r="P2373" s="101"/>
      <c r="Q2373" s="104"/>
      <c r="R2373" s="103"/>
      <c r="S2373" s="105"/>
      <c r="T2373" s="106"/>
      <c r="U2373" s="107"/>
      <c r="V2373" s="107"/>
    </row>
    <row r="2374" spans="2:22" s="88" customFormat="1" ht="12.75" hidden="1" x14ac:dyDescent="0.2">
      <c r="B2374" s="114"/>
      <c r="C2374" s="110"/>
      <c r="D2374" s="113"/>
      <c r="E2374" s="112"/>
      <c r="F2374" s="110"/>
      <c r="G2374" s="111"/>
      <c r="H2374" s="112"/>
      <c r="I2374" s="94"/>
      <c r="J2374" s="115"/>
      <c r="K2374" s="101"/>
      <c r="L2374" s="101"/>
      <c r="M2374" s="101"/>
      <c r="N2374" s="102"/>
      <c r="O2374" s="103"/>
      <c r="P2374" s="101"/>
      <c r="Q2374" s="104"/>
      <c r="R2374" s="103"/>
      <c r="S2374" s="105"/>
      <c r="T2374" s="106"/>
      <c r="U2374" s="107"/>
      <c r="V2374" s="107"/>
    </row>
    <row r="2375" spans="2:22" s="88" customFormat="1" ht="12.75" hidden="1" x14ac:dyDescent="0.2">
      <c r="B2375" s="114"/>
      <c r="C2375" s="110"/>
      <c r="D2375" s="113"/>
      <c r="E2375" s="112"/>
      <c r="F2375" s="110"/>
      <c r="G2375" s="111"/>
      <c r="H2375" s="112"/>
      <c r="I2375" s="94"/>
      <c r="J2375" s="115"/>
      <c r="K2375" s="101"/>
      <c r="L2375" s="101"/>
      <c r="M2375" s="101"/>
      <c r="N2375" s="102"/>
      <c r="O2375" s="103"/>
      <c r="P2375" s="101"/>
      <c r="Q2375" s="104"/>
      <c r="R2375" s="103"/>
      <c r="S2375" s="105"/>
      <c r="T2375" s="106"/>
      <c r="U2375" s="107"/>
      <c r="V2375" s="107"/>
    </row>
    <row r="2376" spans="2:22" s="88" customFormat="1" ht="12.75" hidden="1" x14ac:dyDescent="0.2">
      <c r="B2376" s="114"/>
      <c r="C2376" s="110"/>
      <c r="D2376" s="113"/>
      <c r="E2376" s="112"/>
      <c r="F2376" s="110"/>
      <c r="G2376" s="111"/>
      <c r="H2376" s="112"/>
      <c r="I2376" s="94"/>
      <c r="J2376" s="115"/>
      <c r="K2376" s="101"/>
      <c r="L2376" s="101"/>
      <c r="M2376" s="101"/>
      <c r="N2376" s="102"/>
      <c r="O2376" s="103"/>
      <c r="P2376" s="101"/>
      <c r="Q2376" s="104"/>
      <c r="R2376" s="103"/>
      <c r="S2376" s="105"/>
      <c r="T2376" s="106"/>
      <c r="U2376" s="107"/>
      <c r="V2376" s="107"/>
    </row>
    <row r="2377" spans="2:22" s="88" customFormat="1" ht="12.75" hidden="1" x14ac:dyDescent="0.2">
      <c r="B2377" s="114"/>
      <c r="C2377" s="110"/>
      <c r="D2377" s="113"/>
      <c r="E2377" s="112"/>
      <c r="F2377" s="110"/>
      <c r="G2377" s="111"/>
      <c r="H2377" s="112"/>
      <c r="I2377" s="94"/>
      <c r="J2377" s="115"/>
      <c r="K2377" s="101"/>
      <c r="L2377" s="101"/>
      <c r="M2377" s="101"/>
      <c r="N2377" s="102"/>
      <c r="O2377" s="103"/>
      <c r="P2377" s="101"/>
      <c r="Q2377" s="104"/>
      <c r="R2377" s="103"/>
      <c r="S2377" s="105"/>
      <c r="T2377" s="106"/>
      <c r="U2377" s="107"/>
      <c r="V2377" s="107"/>
    </row>
    <row r="2378" spans="2:22" s="88" customFormat="1" ht="12.75" hidden="1" x14ac:dyDescent="0.2">
      <c r="B2378" s="114"/>
      <c r="C2378" s="110"/>
      <c r="D2378" s="113"/>
      <c r="E2378" s="112"/>
      <c r="F2378" s="110"/>
      <c r="G2378" s="111"/>
      <c r="H2378" s="112"/>
      <c r="I2378" s="94"/>
      <c r="J2378" s="115"/>
      <c r="K2378" s="101"/>
      <c r="L2378" s="101"/>
      <c r="M2378" s="101"/>
      <c r="N2378" s="102"/>
      <c r="O2378" s="103"/>
      <c r="P2378" s="101"/>
      <c r="Q2378" s="104"/>
      <c r="R2378" s="103"/>
      <c r="S2378" s="105"/>
      <c r="T2378" s="106"/>
      <c r="U2378" s="107"/>
      <c r="V2378" s="107"/>
    </row>
    <row r="2379" spans="2:22" s="88" customFormat="1" ht="12.75" hidden="1" x14ac:dyDescent="0.2">
      <c r="B2379" s="114"/>
      <c r="C2379" s="110"/>
      <c r="D2379" s="113"/>
      <c r="E2379" s="112"/>
      <c r="F2379" s="110"/>
      <c r="G2379" s="111"/>
      <c r="H2379" s="112"/>
      <c r="I2379" s="94"/>
      <c r="J2379" s="115"/>
      <c r="K2379" s="101"/>
      <c r="L2379" s="101"/>
      <c r="M2379" s="101"/>
      <c r="N2379" s="102"/>
      <c r="O2379" s="103"/>
      <c r="P2379" s="101"/>
      <c r="Q2379" s="104"/>
      <c r="R2379" s="103"/>
      <c r="S2379" s="105"/>
      <c r="T2379" s="106"/>
      <c r="U2379" s="107"/>
      <c r="V2379" s="107"/>
    </row>
    <row r="2380" spans="2:22" s="88" customFormat="1" ht="12.75" hidden="1" x14ac:dyDescent="0.2">
      <c r="B2380" s="114"/>
      <c r="C2380" s="110"/>
      <c r="D2380" s="113"/>
      <c r="E2380" s="112"/>
      <c r="F2380" s="110"/>
      <c r="G2380" s="111"/>
      <c r="H2380" s="112"/>
      <c r="I2380" s="94"/>
      <c r="J2380" s="115"/>
      <c r="K2380" s="101"/>
      <c r="L2380" s="101"/>
      <c r="M2380" s="101"/>
      <c r="N2380" s="102"/>
      <c r="O2380" s="103"/>
      <c r="P2380" s="101"/>
      <c r="Q2380" s="104"/>
      <c r="R2380" s="103"/>
      <c r="S2380" s="105"/>
      <c r="T2380" s="106"/>
      <c r="U2380" s="107"/>
      <c r="V2380" s="107"/>
    </row>
    <row r="2381" spans="2:22" s="88" customFormat="1" ht="12.75" hidden="1" x14ac:dyDescent="0.2">
      <c r="B2381" s="114"/>
      <c r="C2381" s="110"/>
      <c r="D2381" s="113"/>
      <c r="E2381" s="112"/>
      <c r="F2381" s="110"/>
      <c r="G2381" s="111"/>
      <c r="H2381" s="112"/>
      <c r="I2381" s="94"/>
      <c r="J2381" s="115"/>
      <c r="K2381" s="101"/>
      <c r="L2381" s="101"/>
      <c r="M2381" s="101"/>
      <c r="N2381" s="102"/>
      <c r="O2381" s="103"/>
      <c r="P2381" s="101"/>
      <c r="Q2381" s="104"/>
      <c r="R2381" s="103"/>
      <c r="S2381" s="105"/>
      <c r="T2381" s="106"/>
      <c r="U2381" s="107"/>
      <c r="V2381" s="107"/>
    </row>
    <row r="2382" spans="2:22" s="88" customFormat="1" ht="12.75" hidden="1" x14ac:dyDescent="0.2">
      <c r="B2382" s="114"/>
      <c r="C2382" s="110"/>
      <c r="D2382" s="113"/>
      <c r="E2382" s="112"/>
      <c r="F2382" s="110"/>
      <c r="G2382" s="111"/>
      <c r="H2382" s="112"/>
      <c r="I2382" s="94"/>
      <c r="J2382" s="115"/>
      <c r="K2382" s="101"/>
      <c r="L2382" s="101"/>
      <c r="M2382" s="101"/>
      <c r="N2382" s="102"/>
      <c r="O2382" s="103"/>
      <c r="P2382" s="101"/>
      <c r="Q2382" s="104"/>
      <c r="R2382" s="103"/>
      <c r="S2382" s="105"/>
      <c r="T2382" s="106"/>
      <c r="U2382" s="107"/>
      <c r="V2382" s="107"/>
    </row>
    <row r="2383" spans="2:22" s="88" customFormat="1" ht="12.75" hidden="1" x14ac:dyDescent="0.2">
      <c r="B2383" s="114"/>
      <c r="C2383" s="110"/>
      <c r="D2383" s="113"/>
      <c r="E2383" s="112"/>
      <c r="F2383" s="110"/>
      <c r="G2383" s="111"/>
      <c r="H2383" s="112"/>
      <c r="I2383" s="94"/>
      <c r="J2383" s="115"/>
      <c r="K2383" s="101"/>
      <c r="L2383" s="101"/>
      <c r="M2383" s="101"/>
      <c r="N2383" s="102"/>
      <c r="O2383" s="103"/>
      <c r="P2383" s="101"/>
      <c r="Q2383" s="104"/>
      <c r="R2383" s="103"/>
      <c r="S2383" s="105"/>
      <c r="T2383" s="106"/>
      <c r="U2383" s="107"/>
      <c r="V2383" s="107"/>
    </row>
    <row r="2384" spans="2:22" s="88" customFormat="1" ht="12.75" hidden="1" x14ac:dyDescent="0.2">
      <c r="B2384" s="114"/>
      <c r="C2384" s="110"/>
      <c r="D2384" s="113"/>
      <c r="E2384" s="112"/>
      <c r="F2384" s="110"/>
      <c r="G2384" s="111"/>
      <c r="H2384" s="112"/>
      <c r="I2384" s="94"/>
      <c r="J2384" s="115"/>
      <c r="K2384" s="101"/>
      <c r="L2384" s="101"/>
      <c r="M2384" s="101"/>
      <c r="N2384" s="102"/>
      <c r="O2384" s="103"/>
      <c r="P2384" s="101"/>
      <c r="Q2384" s="104"/>
      <c r="R2384" s="103"/>
      <c r="S2384" s="105"/>
      <c r="T2384" s="106"/>
      <c r="U2384" s="107"/>
      <c r="V2384" s="107"/>
    </row>
    <row r="2385" spans="2:22" s="88" customFormat="1" ht="12.75" hidden="1" x14ac:dyDescent="0.2">
      <c r="B2385" s="114"/>
      <c r="C2385" s="110"/>
      <c r="D2385" s="113"/>
      <c r="E2385" s="112"/>
      <c r="F2385" s="110"/>
      <c r="G2385" s="111"/>
      <c r="H2385" s="112"/>
      <c r="I2385" s="94"/>
      <c r="J2385" s="115"/>
      <c r="K2385" s="101"/>
      <c r="L2385" s="101"/>
      <c r="M2385" s="101"/>
      <c r="N2385" s="102"/>
      <c r="O2385" s="103"/>
      <c r="P2385" s="101"/>
      <c r="Q2385" s="104"/>
      <c r="R2385" s="103"/>
      <c r="S2385" s="105"/>
      <c r="T2385" s="106"/>
      <c r="U2385" s="107"/>
      <c r="V2385" s="107"/>
    </row>
    <row r="2386" spans="2:22" s="88" customFormat="1" ht="12.75" hidden="1" x14ac:dyDescent="0.2">
      <c r="B2386" s="114"/>
      <c r="C2386" s="110"/>
      <c r="D2386" s="113"/>
      <c r="E2386" s="112"/>
      <c r="F2386" s="110"/>
      <c r="G2386" s="111"/>
      <c r="H2386" s="112"/>
      <c r="I2386" s="94"/>
      <c r="J2386" s="115"/>
      <c r="K2386" s="101"/>
      <c r="L2386" s="101"/>
      <c r="M2386" s="101"/>
      <c r="N2386" s="102"/>
      <c r="O2386" s="103"/>
      <c r="P2386" s="101"/>
      <c r="Q2386" s="104"/>
      <c r="R2386" s="103"/>
      <c r="S2386" s="105"/>
      <c r="T2386" s="106"/>
      <c r="U2386" s="107"/>
      <c r="V2386" s="107"/>
    </row>
    <row r="2387" spans="2:22" s="88" customFormat="1" ht="12.75" hidden="1" x14ac:dyDescent="0.2">
      <c r="B2387" s="114"/>
      <c r="C2387" s="110"/>
      <c r="D2387" s="113"/>
      <c r="E2387" s="112"/>
      <c r="F2387" s="110"/>
      <c r="G2387" s="111"/>
      <c r="H2387" s="112"/>
      <c r="I2387" s="94"/>
      <c r="J2387" s="115"/>
      <c r="K2387" s="101"/>
      <c r="L2387" s="101"/>
      <c r="M2387" s="101"/>
      <c r="N2387" s="102"/>
      <c r="O2387" s="103"/>
      <c r="P2387" s="101"/>
      <c r="Q2387" s="104"/>
      <c r="R2387" s="103"/>
      <c r="S2387" s="105"/>
      <c r="T2387" s="106"/>
      <c r="U2387" s="107"/>
      <c r="V2387" s="107"/>
    </row>
    <row r="2388" spans="2:22" s="88" customFormat="1" ht="12.75" hidden="1" x14ac:dyDescent="0.2">
      <c r="B2388" s="114"/>
      <c r="C2388" s="110"/>
      <c r="D2388" s="113"/>
      <c r="E2388" s="112"/>
      <c r="F2388" s="110"/>
      <c r="G2388" s="111"/>
      <c r="H2388" s="112"/>
      <c r="I2388" s="94"/>
      <c r="J2388" s="115"/>
      <c r="K2388" s="101"/>
      <c r="L2388" s="101"/>
      <c r="M2388" s="101"/>
      <c r="N2388" s="102"/>
      <c r="O2388" s="103"/>
      <c r="P2388" s="101"/>
      <c r="Q2388" s="104"/>
      <c r="R2388" s="103"/>
      <c r="S2388" s="105"/>
      <c r="T2388" s="106"/>
      <c r="U2388" s="107"/>
      <c r="V2388" s="107"/>
    </row>
    <row r="2389" spans="2:22" s="88" customFormat="1" ht="12.75" hidden="1" x14ac:dyDescent="0.2">
      <c r="B2389" s="114"/>
      <c r="C2389" s="110"/>
      <c r="D2389" s="113"/>
      <c r="E2389" s="112"/>
      <c r="F2389" s="110"/>
      <c r="G2389" s="111"/>
      <c r="H2389" s="112"/>
      <c r="I2389" s="94"/>
      <c r="J2389" s="115"/>
      <c r="K2389" s="101"/>
      <c r="L2389" s="101"/>
      <c r="M2389" s="101"/>
      <c r="N2389" s="102"/>
      <c r="O2389" s="103"/>
      <c r="P2389" s="101"/>
      <c r="Q2389" s="104"/>
      <c r="R2389" s="103"/>
      <c r="S2389" s="105"/>
      <c r="T2389" s="106"/>
      <c r="U2389" s="107"/>
      <c r="V2389" s="107"/>
    </row>
    <row r="2390" spans="2:22" s="88" customFormat="1" ht="12.75" hidden="1" x14ac:dyDescent="0.2">
      <c r="B2390" s="114"/>
      <c r="C2390" s="110"/>
      <c r="D2390" s="113"/>
      <c r="E2390" s="112"/>
      <c r="F2390" s="110"/>
      <c r="G2390" s="111"/>
      <c r="H2390" s="112"/>
      <c r="I2390" s="94"/>
      <c r="J2390" s="115"/>
      <c r="K2390" s="101"/>
      <c r="L2390" s="101"/>
      <c r="M2390" s="101"/>
      <c r="N2390" s="102"/>
      <c r="O2390" s="103"/>
      <c r="P2390" s="101"/>
      <c r="Q2390" s="104"/>
      <c r="R2390" s="103"/>
      <c r="S2390" s="105"/>
      <c r="T2390" s="106"/>
      <c r="U2390" s="107"/>
      <c r="V2390" s="107"/>
    </row>
    <row r="2391" spans="2:22" s="88" customFormat="1" ht="12.75" hidden="1" x14ac:dyDescent="0.2">
      <c r="B2391" s="114"/>
      <c r="C2391" s="110"/>
      <c r="D2391" s="113"/>
      <c r="E2391" s="112"/>
      <c r="F2391" s="110"/>
      <c r="G2391" s="111"/>
      <c r="H2391" s="112"/>
      <c r="I2391" s="94"/>
      <c r="J2391" s="115"/>
      <c r="K2391" s="101"/>
      <c r="L2391" s="101"/>
      <c r="M2391" s="101"/>
      <c r="N2391" s="102"/>
      <c r="O2391" s="103"/>
      <c r="P2391" s="101"/>
      <c r="Q2391" s="104"/>
      <c r="R2391" s="103"/>
      <c r="S2391" s="105"/>
      <c r="T2391" s="106"/>
      <c r="U2391" s="107"/>
      <c r="V2391" s="107"/>
    </row>
    <row r="2392" spans="2:22" s="88" customFormat="1" ht="12.75" hidden="1" x14ac:dyDescent="0.2">
      <c r="B2392" s="114"/>
      <c r="C2392" s="110"/>
      <c r="D2392" s="113"/>
      <c r="E2392" s="112"/>
      <c r="F2392" s="110"/>
      <c r="G2392" s="111"/>
      <c r="H2392" s="112"/>
      <c r="I2392" s="94"/>
      <c r="J2392" s="115"/>
      <c r="K2392" s="101"/>
      <c r="L2392" s="101"/>
      <c r="M2392" s="101"/>
      <c r="N2392" s="102"/>
      <c r="O2392" s="103"/>
      <c r="P2392" s="101"/>
      <c r="Q2392" s="104"/>
      <c r="R2392" s="103"/>
      <c r="S2392" s="105"/>
      <c r="T2392" s="106"/>
      <c r="U2392" s="107"/>
      <c r="V2392" s="107"/>
    </row>
    <row r="2393" spans="2:22" s="88" customFormat="1" ht="12.75" hidden="1" x14ac:dyDescent="0.2">
      <c r="B2393" s="114"/>
      <c r="C2393" s="110"/>
      <c r="D2393" s="113"/>
      <c r="E2393" s="112"/>
      <c r="F2393" s="110"/>
      <c r="G2393" s="111"/>
      <c r="H2393" s="112"/>
      <c r="I2393" s="94"/>
      <c r="J2393" s="115"/>
      <c r="K2393" s="101"/>
      <c r="L2393" s="101"/>
      <c r="M2393" s="101"/>
      <c r="N2393" s="102"/>
      <c r="O2393" s="103"/>
      <c r="P2393" s="101"/>
      <c r="Q2393" s="104"/>
      <c r="R2393" s="103"/>
      <c r="S2393" s="105"/>
      <c r="T2393" s="106"/>
      <c r="U2393" s="107"/>
      <c r="V2393" s="107"/>
    </row>
    <row r="2394" spans="2:22" s="88" customFormat="1" ht="12.75" hidden="1" x14ac:dyDescent="0.2">
      <c r="B2394" s="114"/>
      <c r="C2394" s="110"/>
      <c r="D2394" s="113"/>
      <c r="E2394" s="112"/>
      <c r="F2394" s="110"/>
      <c r="G2394" s="111"/>
      <c r="H2394" s="112"/>
      <c r="I2394" s="94"/>
      <c r="J2394" s="115"/>
      <c r="K2394" s="101"/>
      <c r="L2394" s="101"/>
      <c r="M2394" s="101"/>
      <c r="N2394" s="102"/>
      <c r="O2394" s="103"/>
      <c r="P2394" s="101"/>
      <c r="Q2394" s="104"/>
      <c r="R2394" s="103"/>
      <c r="S2394" s="105"/>
      <c r="T2394" s="106"/>
      <c r="U2394" s="107"/>
      <c r="V2394" s="107"/>
    </row>
    <row r="2395" spans="2:22" s="88" customFormat="1" ht="12.75" hidden="1" x14ac:dyDescent="0.2">
      <c r="B2395" s="114"/>
      <c r="C2395" s="110"/>
      <c r="D2395" s="113"/>
      <c r="E2395" s="112"/>
      <c r="F2395" s="110"/>
      <c r="G2395" s="111"/>
      <c r="H2395" s="112"/>
      <c r="I2395" s="94"/>
      <c r="J2395" s="115"/>
      <c r="K2395" s="101"/>
      <c r="L2395" s="101"/>
      <c r="M2395" s="101"/>
      <c r="N2395" s="102"/>
      <c r="O2395" s="103"/>
      <c r="P2395" s="101"/>
      <c r="Q2395" s="104"/>
      <c r="R2395" s="103"/>
      <c r="S2395" s="105"/>
      <c r="T2395" s="106"/>
      <c r="U2395" s="107"/>
      <c r="V2395" s="107"/>
    </row>
    <row r="2396" spans="2:22" s="88" customFormat="1" ht="12.75" hidden="1" x14ac:dyDescent="0.2">
      <c r="B2396" s="114"/>
      <c r="C2396" s="110"/>
      <c r="D2396" s="113"/>
      <c r="E2396" s="112"/>
      <c r="F2396" s="110"/>
      <c r="G2396" s="111"/>
      <c r="H2396" s="112"/>
      <c r="I2396" s="94"/>
      <c r="J2396" s="115"/>
      <c r="K2396" s="101"/>
      <c r="L2396" s="101"/>
      <c r="M2396" s="101"/>
      <c r="N2396" s="102"/>
      <c r="O2396" s="103"/>
      <c r="P2396" s="101"/>
      <c r="Q2396" s="104"/>
      <c r="R2396" s="103"/>
      <c r="S2396" s="105"/>
      <c r="T2396" s="106"/>
      <c r="U2396" s="107"/>
      <c r="V2396" s="107"/>
    </row>
    <row r="2397" spans="2:22" s="88" customFormat="1" ht="12.75" hidden="1" x14ac:dyDescent="0.2">
      <c r="B2397" s="114"/>
      <c r="C2397" s="110"/>
      <c r="D2397" s="113"/>
      <c r="E2397" s="112"/>
      <c r="F2397" s="110"/>
      <c r="G2397" s="111"/>
      <c r="H2397" s="112"/>
      <c r="I2397" s="94"/>
      <c r="J2397" s="115"/>
      <c r="K2397" s="101"/>
      <c r="L2397" s="101"/>
      <c r="M2397" s="101"/>
      <c r="N2397" s="102"/>
      <c r="O2397" s="103"/>
      <c r="P2397" s="101"/>
      <c r="Q2397" s="104"/>
      <c r="R2397" s="103"/>
      <c r="S2397" s="105"/>
      <c r="T2397" s="106"/>
      <c r="U2397" s="107"/>
      <c r="V2397" s="107"/>
    </row>
    <row r="2398" spans="2:22" s="88" customFormat="1" ht="12.75" hidden="1" x14ac:dyDescent="0.2">
      <c r="B2398" s="114"/>
      <c r="C2398" s="110"/>
      <c r="D2398" s="113"/>
      <c r="E2398" s="112"/>
      <c r="F2398" s="110"/>
      <c r="G2398" s="111"/>
      <c r="H2398" s="112"/>
      <c r="I2398" s="94"/>
      <c r="J2398" s="115"/>
      <c r="K2398" s="101"/>
      <c r="L2398" s="101"/>
      <c r="M2398" s="101"/>
      <c r="N2398" s="102"/>
      <c r="O2398" s="103"/>
      <c r="P2398" s="101"/>
      <c r="Q2398" s="104"/>
      <c r="R2398" s="103"/>
      <c r="S2398" s="105"/>
      <c r="T2398" s="106"/>
      <c r="U2398" s="107"/>
      <c r="V2398" s="107"/>
    </row>
    <row r="2399" spans="2:22" s="88" customFormat="1" ht="12.75" hidden="1" x14ac:dyDescent="0.2">
      <c r="B2399" s="114"/>
      <c r="C2399" s="110"/>
      <c r="D2399" s="113"/>
      <c r="E2399" s="112"/>
      <c r="F2399" s="110"/>
      <c r="G2399" s="111"/>
      <c r="H2399" s="112"/>
      <c r="I2399" s="94"/>
      <c r="J2399" s="115"/>
      <c r="K2399" s="101"/>
      <c r="L2399" s="101"/>
      <c r="M2399" s="101"/>
      <c r="N2399" s="102"/>
      <c r="O2399" s="103"/>
      <c r="P2399" s="101"/>
      <c r="Q2399" s="104"/>
      <c r="R2399" s="103"/>
      <c r="S2399" s="105"/>
      <c r="T2399" s="106"/>
      <c r="U2399" s="107"/>
      <c r="V2399" s="107"/>
    </row>
    <row r="2400" spans="2:22" s="88" customFormat="1" ht="12.75" hidden="1" x14ac:dyDescent="0.2">
      <c r="B2400" s="114"/>
      <c r="C2400" s="110"/>
      <c r="D2400" s="113"/>
      <c r="E2400" s="112"/>
      <c r="F2400" s="110"/>
      <c r="G2400" s="111"/>
      <c r="H2400" s="112"/>
      <c r="I2400" s="94"/>
      <c r="J2400" s="115"/>
      <c r="K2400" s="101"/>
      <c r="L2400" s="101"/>
      <c r="M2400" s="101"/>
      <c r="N2400" s="102"/>
      <c r="O2400" s="103"/>
      <c r="P2400" s="101"/>
      <c r="Q2400" s="104"/>
      <c r="R2400" s="103"/>
      <c r="S2400" s="105"/>
      <c r="T2400" s="106"/>
      <c r="U2400" s="107"/>
      <c r="V2400" s="107"/>
    </row>
    <row r="2401" spans="2:22" s="88" customFormat="1" ht="12.75" hidden="1" x14ac:dyDescent="0.2">
      <c r="B2401" s="114"/>
      <c r="C2401" s="110"/>
      <c r="D2401" s="113"/>
      <c r="E2401" s="112"/>
      <c r="F2401" s="110"/>
      <c r="G2401" s="111"/>
      <c r="H2401" s="112"/>
      <c r="I2401" s="94"/>
      <c r="J2401" s="115"/>
      <c r="K2401" s="101"/>
      <c r="L2401" s="101"/>
      <c r="M2401" s="101"/>
      <c r="N2401" s="102"/>
      <c r="O2401" s="103"/>
      <c r="P2401" s="101"/>
      <c r="Q2401" s="104"/>
      <c r="R2401" s="103"/>
      <c r="S2401" s="105"/>
      <c r="T2401" s="106"/>
      <c r="U2401" s="107"/>
      <c r="V2401" s="107"/>
    </row>
    <row r="2402" spans="2:22" s="88" customFormat="1" ht="12.75" hidden="1" x14ac:dyDescent="0.2">
      <c r="B2402" s="114"/>
      <c r="C2402" s="110"/>
      <c r="D2402" s="113"/>
      <c r="E2402" s="112"/>
      <c r="F2402" s="110"/>
      <c r="G2402" s="111"/>
      <c r="H2402" s="112"/>
      <c r="I2402" s="94"/>
      <c r="J2402" s="115"/>
      <c r="K2402" s="101"/>
      <c r="L2402" s="101"/>
      <c r="M2402" s="101"/>
      <c r="N2402" s="102"/>
      <c r="O2402" s="103"/>
      <c r="P2402" s="101"/>
      <c r="Q2402" s="104"/>
      <c r="R2402" s="103"/>
      <c r="S2402" s="105"/>
      <c r="T2402" s="106"/>
      <c r="U2402" s="107"/>
      <c r="V2402" s="107"/>
    </row>
    <row r="2403" spans="2:22" s="88" customFormat="1" ht="12.75" hidden="1" x14ac:dyDescent="0.2">
      <c r="B2403" s="114"/>
      <c r="C2403" s="110"/>
      <c r="D2403" s="113"/>
      <c r="E2403" s="112"/>
      <c r="F2403" s="110"/>
      <c r="G2403" s="111"/>
      <c r="H2403" s="112"/>
      <c r="I2403" s="94"/>
      <c r="J2403" s="115"/>
      <c r="K2403" s="101"/>
      <c r="L2403" s="101"/>
      <c r="M2403" s="101"/>
      <c r="N2403" s="102"/>
      <c r="O2403" s="103"/>
      <c r="P2403" s="101"/>
      <c r="Q2403" s="104"/>
      <c r="R2403" s="103"/>
      <c r="S2403" s="105"/>
      <c r="T2403" s="106"/>
      <c r="U2403" s="107"/>
      <c r="V2403" s="107"/>
    </row>
    <row r="2404" spans="2:22" s="88" customFormat="1" ht="12.75" hidden="1" x14ac:dyDescent="0.2">
      <c r="B2404" s="114"/>
      <c r="C2404" s="110"/>
      <c r="D2404" s="113"/>
      <c r="E2404" s="112"/>
      <c r="F2404" s="110"/>
      <c r="G2404" s="111"/>
      <c r="H2404" s="112"/>
      <c r="I2404" s="94"/>
      <c r="J2404" s="115"/>
      <c r="K2404" s="101"/>
      <c r="L2404" s="101"/>
      <c r="M2404" s="101"/>
      <c r="N2404" s="102"/>
      <c r="O2404" s="103"/>
      <c r="P2404" s="101"/>
      <c r="Q2404" s="104"/>
      <c r="R2404" s="103"/>
      <c r="S2404" s="105"/>
      <c r="T2404" s="106"/>
      <c r="U2404" s="107"/>
      <c r="V2404" s="107"/>
    </row>
    <row r="2405" spans="2:22" s="88" customFormat="1" ht="12.75" hidden="1" x14ac:dyDescent="0.2">
      <c r="B2405" s="114"/>
      <c r="C2405" s="110"/>
      <c r="D2405" s="113"/>
      <c r="E2405" s="112"/>
      <c r="F2405" s="110"/>
      <c r="G2405" s="111"/>
      <c r="H2405" s="112"/>
      <c r="I2405" s="94"/>
      <c r="J2405" s="115"/>
      <c r="K2405" s="101"/>
      <c r="L2405" s="101"/>
      <c r="M2405" s="101"/>
      <c r="N2405" s="102"/>
      <c r="O2405" s="103"/>
      <c r="P2405" s="101"/>
      <c r="Q2405" s="104"/>
      <c r="R2405" s="103"/>
      <c r="S2405" s="105"/>
      <c r="T2405" s="106"/>
      <c r="U2405" s="107"/>
      <c r="V2405" s="107"/>
    </row>
    <row r="2406" spans="2:22" s="88" customFormat="1" ht="12.75" hidden="1" x14ac:dyDescent="0.2">
      <c r="B2406" s="114"/>
      <c r="C2406" s="110"/>
      <c r="D2406" s="113"/>
      <c r="E2406" s="112"/>
      <c r="F2406" s="110"/>
      <c r="G2406" s="111"/>
      <c r="H2406" s="112"/>
      <c r="I2406" s="94"/>
      <c r="J2406" s="115"/>
      <c r="K2406" s="101"/>
      <c r="L2406" s="101"/>
      <c r="M2406" s="101"/>
      <c r="N2406" s="102"/>
      <c r="O2406" s="103"/>
      <c r="P2406" s="101"/>
      <c r="Q2406" s="104"/>
      <c r="R2406" s="103"/>
      <c r="S2406" s="105"/>
      <c r="T2406" s="106"/>
      <c r="U2406" s="107"/>
      <c r="V2406" s="107"/>
    </row>
    <row r="2407" spans="2:22" s="88" customFormat="1" ht="12.75" hidden="1" x14ac:dyDescent="0.2">
      <c r="B2407" s="114"/>
      <c r="C2407" s="110"/>
      <c r="D2407" s="113"/>
      <c r="E2407" s="112"/>
      <c r="F2407" s="110"/>
      <c r="G2407" s="111"/>
      <c r="H2407" s="112"/>
      <c r="I2407" s="94"/>
      <c r="J2407" s="115"/>
      <c r="K2407" s="101"/>
      <c r="L2407" s="101"/>
      <c r="M2407" s="101"/>
      <c r="N2407" s="102"/>
      <c r="O2407" s="103"/>
      <c r="P2407" s="101"/>
      <c r="Q2407" s="104"/>
      <c r="R2407" s="103"/>
      <c r="S2407" s="105"/>
      <c r="T2407" s="106"/>
      <c r="U2407" s="107"/>
      <c r="V2407" s="107"/>
    </row>
    <row r="2408" spans="2:22" s="88" customFormat="1" ht="12.75" hidden="1" x14ac:dyDescent="0.2">
      <c r="B2408" s="114"/>
      <c r="C2408" s="110"/>
      <c r="D2408" s="113"/>
      <c r="E2408" s="112"/>
      <c r="F2408" s="110"/>
      <c r="G2408" s="111"/>
      <c r="H2408" s="112"/>
      <c r="I2408" s="94"/>
      <c r="J2408" s="115"/>
      <c r="K2408" s="101"/>
      <c r="L2408" s="101"/>
      <c r="M2408" s="101"/>
      <c r="N2408" s="102"/>
      <c r="O2408" s="103"/>
      <c r="P2408" s="101"/>
      <c r="Q2408" s="104"/>
      <c r="R2408" s="103"/>
      <c r="S2408" s="105"/>
      <c r="T2408" s="106"/>
      <c r="U2408" s="107"/>
      <c r="V2408" s="107"/>
    </row>
    <row r="2409" spans="2:22" s="88" customFormat="1" ht="12.75" hidden="1" x14ac:dyDescent="0.2">
      <c r="B2409" s="114"/>
      <c r="C2409" s="110"/>
      <c r="D2409" s="113"/>
      <c r="E2409" s="112"/>
      <c r="F2409" s="110"/>
      <c r="G2409" s="111"/>
      <c r="H2409" s="112"/>
      <c r="I2409" s="94"/>
      <c r="J2409" s="115"/>
      <c r="K2409" s="101"/>
      <c r="L2409" s="101"/>
      <c r="M2409" s="101"/>
      <c r="N2409" s="102"/>
      <c r="O2409" s="103"/>
      <c r="P2409" s="101"/>
      <c r="Q2409" s="104"/>
      <c r="R2409" s="103"/>
      <c r="S2409" s="105"/>
      <c r="T2409" s="106"/>
      <c r="U2409" s="107"/>
      <c r="V2409" s="107"/>
    </row>
    <row r="2410" spans="2:22" s="88" customFormat="1" ht="12.75" hidden="1" x14ac:dyDescent="0.2">
      <c r="B2410" s="114"/>
      <c r="C2410" s="110"/>
      <c r="D2410" s="113"/>
      <c r="E2410" s="112"/>
      <c r="F2410" s="110"/>
      <c r="G2410" s="111"/>
      <c r="H2410" s="112"/>
      <c r="I2410" s="94"/>
      <c r="J2410" s="115"/>
      <c r="K2410" s="101"/>
      <c r="L2410" s="101"/>
      <c r="M2410" s="101"/>
      <c r="N2410" s="102"/>
      <c r="O2410" s="103"/>
      <c r="P2410" s="101"/>
      <c r="Q2410" s="104"/>
      <c r="R2410" s="103"/>
      <c r="S2410" s="105"/>
      <c r="T2410" s="106"/>
      <c r="U2410" s="107"/>
      <c r="V2410" s="107"/>
    </row>
    <row r="2411" spans="2:22" s="88" customFormat="1" ht="12.75" hidden="1" x14ac:dyDescent="0.2">
      <c r="B2411" s="114"/>
      <c r="C2411" s="110"/>
      <c r="D2411" s="113"/>
      <c r="E2411" s="112"/>
      <c r="F2411" s="110"/>
      <c r="G2411" s="111"/>
      <c r="H2411" s="112"/>
      <c r="I2411" s="94"/>
      <c r="J2411" s="115"/>
      <c r="K2411" s="101"/>
      <c r="L2411" s="101"/>
      <c r="M2411" s="101"/>
      <c r="N2411" s="102"/>
      <c r="O2411" s="103"/>
      <c r="P2411" s="101"/>
      <c r="Q2411" s="104"/>
      <c r="R2411" s="103"/>
      <c r="S2411" s="105"/>
      <c r="T2411" s="106"/>
      <c r="U2411" s="107"/>
      <c r="V2411" s="107"/>
    </row>
    <row r="2412" spans="2:22" s="88" customFormat="1" ht="12.75" hidden="1" x14ac:dyDescent="0.2">
      <c r="B2412" s="114"/>
      <c r="C2412" s="110"/>
      <c r="D2412" s="113"/>
      <c r="E2412" s="112"/>
      <c r="F2412" s="110"/>
      <c r="G2412" s="111"/>
      <c r="H2412" s="112"/>
      <c r="I2412" s="94"/>
      <c r="J2412" s="115"/>
      <c r="K2412" s="101"/>
      <c r="L2412" s="101"/>
      <c r="M2412" s="101"/>
      <c r="N2412" s="102"/>
      <c r="O2412" s="103"/>
      <c r="P2412" s="101"/>
      <c r="Q2412" s="104"/>
      <c r="R2412" s="103"/>
      <c r="S2412" s="105"/>
      <c r="T2412" s="106"/>
      <c r="U2412" s="107"/>
      <c r="V2412" s="107"/>
    </row>
    <row r="2413" spans="2:22" s="88" customFormat="1" ht="12.75" hidden="1" x14ac:dyDescent="0.2">
      <c r="B2413" s="114"/>
      <c r="C2413" s="110"/>
      <c r="D2413" s="113"/>
      <c r="E2413" s="112"/>
      <c r="F2413" s="110"/>
      <c r="G2413" s="111"/>
      <c r="H2413" s="112"/>
      <c r="I2413" s="94"/>
      <c r="J2413" s="115"/>
      <c r="K2413" s="101"/>
      <c r="L2413" s="101"/>
      <c r="M2413" s="101"/>
      <c r="N2413" s="102"/>
      <c r="O2413" s="103"/>
      <c r="P2413" s="101"/>
      <c r="Q2413" s="104"/>
      <c r="R2413" s="103"/>
      <c r="S2413" s="105"/>
      <c r="T2413" s="106"/>
      <c r="U2413" s="107"/>
      <c r="V2413" s="107"/>
    </row>
    <row r="2414" spans="2:22" s="88" customFormat="1" ht="12.75" hidden="1" x14ac:dyDescent="0.2">
      <c r="B2414" s="114"/>
      <c r="C2414" s="110"/>
      <c r="D2414" s="113"/>
      <c r="E2414" s="112"/>
      <c r="F2414" s="110"/>
      <c r="G2414" s="111"/>
      <c r="H2414" s="112"/>
      <c r="I2414" s="94"/>
      <c r="J2414" s="115"/>
      <c r="K2414" s="101"/>
      <c r="L2414" s="101"/>
      <c r="M2414" s="101"/>
      <c r="N2414" s="102"/>
      <c r="O2414" s="103"/>
      <c r="P2414" s="101"/>
      <c r="Q2414" s="104"/>
      <c r="R2414" s="103"/>
      <c r="S2414" s="105"/>
      <c r="T2414" s="106"/>
      <c r="U2414" s="107"/>
      <c r="V2414" s="107"/>
    </row>
    <row r="2415" spans="2:22" s="88" customFormat="1" ht="12.75" hidden="1" x14ac:dyDescent="0.2">
      <c r="B2415" s="114"/>
      <c r="C2415" s="110"/>
      <c r="D2415" s="113"/>
      <c r="E2415" s="112"/>
      <c r="F2415" s="110"/>
      <c r="G2415" s="111"/>
      <c r="H2415" s="112"/>
      <c r="I2415" s="94"/>
      <c r="J2415" s="115"/>
      <c r="K2415" s="101"/>
      <c r="L2415" s="101"/>
      <c r="M2415" s="101"/>
      <c r="N2415" s="102"/>
      <c r="O2415" s="103"/>
      <c r="P2415" s="101"/>
      <c r="Q2415" s="104"/>
      <c r="R2415" s="103"/>
      <c r="S2415" s="105"/>
      <c r="T2415" s="106"/>
      <c r="U2415" s="107"/>
      <c r="V2415" s="107"/>
    </row>
    <row r="2416" spans="2:22" s="116" customFormat="1" ht="12.75" hidden="1" x14ac:dyDescent="0.2">
      <c r="B2416" s="114"/>
      <c r="C2416" s="110"/>
      <c r="D2416" s="113"/>
      <c r="E2416" s="112"/>
      <c r="F2416" s="110"/>
      <c r="G2416" s="111"/>
      <c r="H2416" s="112"/>
      <c r="I2416" s="94"/>
      <c r="J2416" s="115"/>
      <c r="K2416" s="101"/>
      <c r="L2416" s="117"/>
      <c r="M2416" s="101"/>
      <c r="N2416" s="102"/>
      <c r="O2416" s="103"/>
      <c r="P2416" s="101"/>
      <c r="Q2416" s="104"/>
      <c r="R2416" s="103"/>
      <c r="S2416" s="118"/>
      <c r="T2416" s="119"/>
      <c r="U2416" s="107"/>
      <c r="V2416" s="107"/>
    </row>
    <row r="2417" spans="2:22" s="88" customFormat="1" ht="12.75" hidden="1" x14ac:dyDescent="0.2">
      <c r="B2417" s="114"/>
      <c r="C2417" s="110"/>
      <c r="D2417" s="113"/>
      <c r="E2417" s="112"/>
      <c r="F2417" s="110"/>
      <c r="G2417" s="111"/>
      <c r="H2417" s="112"/>
      <c r="I2417" s="94"/>
      <c r="J2417" s="115"/>
      <c r="K2417" s="101"/>
      <c r="L2417" s="101"/>
      <c r="M2417" s="101"/>
      <c r="N2417" s="102"/>
      <c r="O2417" s="103"/>
      <c r="P2417" s="101"/>
      <c r="Q2417" s="104"/>
      <c r="R2417" s="103"/>
      <c r="S2417" s="105"/>
      <c r="T2417" s="106"/>
      <c r="U2417" s="107"/>
      <c r="V2417" s="107"/>
    </row>
    <row r="2418" spans="2:22" s="88" customFormat="1" ht="12.75" hidden="1" x14ac:dyDescent="0.2">
      <c r="B2418" s="114"/>
      <c r="C2418" s="110"/>
      <c r="D2418" s="113"/>
      <c r="E2418" s="112"/>
      <c r="F2418" s="110"/>
      <c r="G2418" s="111"/>
      <c r="H2418" s="112"/>
      <c r="I2418" s="94"/>
      <c r="J2418" s="115"/>
      <c r="K2418" s="101"/>
      <c r="L2418" s="101"/>
      <c r="M2418" s="101"/>
      <c r="N2418" s="102"/>
      <c r="O2418" s="103"/>
      <c r="P2418" s="101"/>
      <c r="Q2418" s="104"/>
      <c r="R2418" s="103"/>
      <c r="S2418" s="105"/>
      <c r="T2418" s="106"/>
      <c r="U2418" s="107"/>
      <c r="V2418" s="107"/>
    </row>
    <row r="2419" spans="2:22" s="88" customFormat="1" ht="12.75" hidden="1" x14ac:dyDescent="0.2">
      <c r="B2419" s="114"/>
      <c r="C2419" s="110"/>
      <c r="D2419" s="108"/>
      <c r="E2419" s="120"/>
      <c r="F2419" s="110"/>
      <c r="G2419" s="121"/>
      <c r="H2419" s="122"/>
      <c r="I2419" s="123"/>
      <c r="J2419" s="124"/>
      <c r="K2419" s="101"/>
      <c r="L2419" s="101"/>
      <c r="M2419" s="101"/>
      <c r="N2419" s="102"/>
      <c r="O2419" s="103"/>
      <c r="P2419" s="101"/>
      <c r="Q2419" s="104"/>
      <c r="R2419" s="103"/>
      <c r="S2419" s="105"/>
      <c r="T2419" s="106"/>
      <c r="U2419" s="107"/>
      <c r="V2419" s="107"/>
    </row>
    <row r="2420" spans="2:22" s="88" customFormat="1" ht="12.75" hidden="1" x14ac:dyDescent="0.2">
      <c r="B2420" s="114"/>
      <c r="C2420" s="110"/>
      <c r="D2420" s="108"/>
      <c r="E2420" s="120"/>
      <c r="F2420" s="110"/>
      <c r="G2420" s="121"/>
      <c r="H2420" s="122"/>
      <c r="I2420" s="123"/>
      <c r="J2420" s="124"/>
      <c r="K2420" s="101"/>
      <c r="L2420" s="101"/>
      <c r="M2420" s="101"/>
      <c r="N2420" s="102"/>
      <c r="O2420" s="103"/>
      <c r="P2420" s="101"/>
      <c r="Q2420" s="104"/>
      <c r="R2420" s="103"/>
      <c r="S2420" s="105"/>
      <c r="T2420" s="106"/>
      <c r="U2420" s="107"/>
      <c r="V2420" s="107"/>
    </row>
    <row r="2421" spans="2:22" s="88" customFormat="1" ht="12.75" hidden="1" x14ac:dyDescent="0.2">
      <c r="B2421" s="114"/>
      <c r="C2421" s="110"/>
      <c r="D2421" s="108"/>
      <c r="E2421" s="120"/>
      <c r="F2421" s="110"/>
      <c r="G2421" s="121"/>
      <c r="H2421" s="122"/>
      <c r="I2421" s="123"/>
      <c r="J2421" s="124"/>
      <c r="K2421" s="101"/>
      <c r="L2421" s="101"/>
      <c r="M2421" s="101"/>
      <c r="N2421" s="102"/>
      <c r="O2421" s="103"/>
      <c r="P2421" s="101"/>
      <c r="Q2421" s="104"/>
      <c r="R2421" s="103"/>
      <c r="S2421" s="105"/>
      <c r="T2421" s="106"/>
      <c r="U2421" s="107"/>
      <c r="V2421" s="107"/>
    </row>
    <row r="2422" spans="2:22" s="88" customFormat="1" ht="12.75" hidden="1" x14ac:dyDescent="0.2">
      <c r="B2422" s="114"/>
      <c r="C2422" s="110"/>
      <c r="D2422" s="108"/>
      <c r="E2422" s="120"/>
      <c r="F2422" s="110"/>
      <c r="G2422" s="121"/>
      <c r="H2422" s="122"/>
      <c r="I2422" s="123"/>
      <c r="J2422" s="124"/>
      <c r="K2422" s="101"/>
      <c r="L2422" s="101"/>
      <c r="M2422" s="101"/>
      <c r="N2422" s="102"/>
      <c r="O2422" s="103"/>
      <c r="P2422" s="101"/>
      <c r="Q2422" s="104"/>
      <c r="R2422" s="103"/>
      <c r="S2422" s="105"/>
      <c r="T2422" s="106"/>
      <c r="U2422" s="107"/>
      <c r="V2422" s="107"/>
    </row>
    <row r="2423" spans="2:22" s="88" customFormat="1" ht="12.75" hidden="1" x14ac:dyDescent="0.2">
      <c r="B2423" s="114"/>
      <c r="C2423" s="110"/>
      <c r="D2423" s="108"/>
      <c r="E2423" s="120"/>
      <c r="F2423" s="110"/>
      <c r="G2423" s="121"/>
      <c r="H2423" s="122"/>
      <c r="I2423" s="123"/>
      <c r="J2423" s="124"/>
      <c r="K2423" s="101"/>
      <c r="L2423" s="101"/>
      <c r="M2423" s="101"/>
      <c r="N2423" s="102"/>
      <c r="O2423" s="103"/>
      <c r="P2423" s="101"/>
      <c r="Q2423" s="104"/>
      <c r="R2423" s="103"/>
      <c r="S2423" s="105"/>
      <c r="T2423" s="106"/>
      <c r="U2423" s="107"/>
      <c r="V2423" s="107"/>
    </row>
    <row r="2424" spans="2:22" s="88" customFormat="1" ht="12.75" hidden="1" x14ac:dyDescent="0.2">
      <c r="B2424" s="114"/>
      <c r="C2424" s="110"/>
      <c r="D2424" s="108"/>
      <c r="E2424" s="120"/>
      <c r="F2424" s="110"/>
      <c r="G2424" s="121"/>
      <c r="H2424" s="122"/>
      <c r="I2424" s="123"/>
      <c r="J2424" s="124"/>
      <c r="K2424" s="101"/>
      <c r="L2424" s="101"/>
      <c r="M2424" s="101"/>
      <c r="N2424" s="102"/>
      <c r="O2424" s="103"/>
      <c r="P2424" s="101"/>
      <c r="Q2424" s="104"/>
      <c r="R2424" s="103"/>
      <c r="S2424" s="105"/>
      <c r="T2424" s="106"/>
      <c r="U2424" s="107"/>
      <c r="V2424" s="107"/>
    </row>
    <row r="2425" spans="2:22" s="88" customFormat="1" ht="12.75" hidden="1" x14ac:dyDescent="0.2">
      <c r="B2425" s="114"/>
      <c r="C2425" s="110"/>
      <c r="D2425" s="108"/>
      <c r="E2425" s="120"/>
      <c r="F2425" s="110"/>
      <c r="G2425" s="121"/>
      <c r="H2425" s="122"/>
      <c r="I2425" s="123"/>
      <c r="J2425" s="124"/>
      <c r="K2425" s="101"/>
      <c r="L2425" s="101"/>
      <c r="M2425" s="101"/>
      <c r="N2425" s="102"/>
      <c r="O2425" s="103"/>
      <c r="P2425" s="101"/>
      <c r="Q2425" s="104"/>
      <c r="R2425" s="103"/>
      <c r="S2425" s="105"/>
      <c r="T2425" s="106"/>
      <c r="U2425" s="107"/>
      <c r="V2425" s="107"/>
    </row>
    <row r="2426" spans="2:22" s="88" customFormat="1" ht="12.75" hidden="1" x14ac:dyDescent="0.2">
      <c r="B2426" s="114"/>
      <c r="C2426" s="110"/>
      <c r="D2426" s="108"/>
      <c r="E2426" s="120"/>
      <c r="F2426" s="110"/>
      <c r="G2426" s="121"/>
      <c r="H2426" s="122"/>
      <c r="I2426" s="123"/>
      <c r="J2426" s="124"/>
      <c r="K2426" s="101"/>
      <c r="L2426" s="101"/>
      <c r="M2426" s="101"/>
      <c r="N2426" s="102"/>
      <c r="O2426" s="103"/>
      <c r="P2426" s="101"/>
      <c r="Q2426" s="104"/>
      <c r="R2426" s="103"/>
      <c r="S2426" s="105"/>
      <c r="T2426" s="106"/>
      <c r="U2426" s="107"/>
      <c r="V2426" s="107"/>
    </row>
    <row r="2427" spans="2:22" s="88" customFormat="1" ht="12.75" hidden="1" x14ac:dyDescent="0.2">
      <c r="B2427" s="114"/>
      <c r="C2427" s="110"/>
      <c r="D2427" s="108"/>
      <c r="E2427" s="120"/>
      <c r="F2427" s="110"/>
      <c r="G2427" s="121"/>
      <c r="H2427" s="122"/>
      <c r="I2427" s="123"/>
      <c r="J2427" s="124"/>
      <c r="K2427" s="101"/>
      <c r="L2427" s="101"/>
      <c r="M2427" s="101"/>
      <c r="N2427" s="102"/>
      <c r="O2427" s="103"/>
      <c r="P2427" s="101"/>
      <c r="Q2427" s="104"/>
      <c r="R2427" s="103"/>
      <c r="S2427" s="105"/>
      <c r="T2427" s="106"/>
      <c r="U2427" s="107"/>
      <c r="V2427" s="107"/>
    </row>
    <row r="2428" spans="2:22" s="88" customFormat="1" ht="12.75" hidden="1" x14ac:dyDescent="0.2">
      <c r="B2428" s="114"/>
      <c r="C2428" s="110"/>
      <c r="D2428" s="108"/>
      <c r="E2428" s="120"/>
      <c r="F2428" s="110"/>
      <c r="G2428" s="121"/>
      <c r="H2428" s="122"/>
      <c r="I2428" s="123"/>
      <c r="J2428" s="124"/>
      <c r="K2428" s="101"/>
      <c r="L2428" s="101"/>
      <c r="M2428" s="101"/>
      <c r="N2428" s="102"/>
      <c r="O2428" s="103"/>
      <c r="P2428" s="101"/>
      <c r="Q2428" s="104"/>
      <c r="R2428" s="103"/>
      <c r="S2428" s="105"/>
      <c r="T2428" s="106"/>
      <c r="U2428" s="107"/>
      <c r="V2428" s="107"/>
    </row>
    <row r="2429" spans="2:22" s="88" customFormat="1" ht="12.75" hidden="1" x14ac:dyDescent="0.2">
      <c r="B2429" s="114"/>
      <c r="C2429" s="110"/>
      <c r="D2429" s="108"/>
      <c r="E2429" s="120"/>
      <c r="F2429" s="110"/>
      <c r="G2429" s="121"/>
      <c r="H2429" s="122"/>
      <c r="I2429" s="123"/>
      <c r="J2429" s="124"/>
      <c r="K2429" s="101"/>
      <c r="L2429" s="101"/>
      <c r="M2429" s="101"/>
      <c r="N2429" s="102"/>
      <c r="O2429" s="103"/>
      <c r="P2429" s="101"/>
      <c r="Q2429" s="104"/>
      <c r="R2429" s="103"/>
      <c r="S2429" s="105"/>
      <c r="T2429" s="106"/>
      <c r="U2429" s="107"/>
      <c r="V2429" s="107"/>
    </row>
    <row r="2430" spans="2:22" s="88" customFormat="1" ht="12.75" hidden="1" x14ac:dyDescent="0.2">
      <c r="B2430" s="114"/>
      <c r="C2430" s="110"/>
      <c r="D2430" s="108"/>
      <c r="E2430" s="120"/>
      <c r="F2430" s="110"/>
      <c r="G2430" s="121"/>
      <c r="H2430" s="122"/>
      <c r="I2430" s="123"/>
      <c r="J2430" s="124"/>
      <c r="K2430" s="101"/>
      <c r="L2430" s="101"/>
      <c r="M2430" s="101"/>
      <c r="N2430" s="102"/>
      <c r="O2430" s="103"/>
      <c r="P2430" s="101"/>
      <c r="Q2430" s="104"/>
      <c r="R2430" s="103"/>
      <c r="S2430" s="105"/>
      <c r="T2430" s="106"/>
      <c r="U2430" s="107"/>
      <c r="V2430" s="107"/>
    </row>
    <row r="2431" spans="2:22" s="88" customFormat="1" ht="12.75" hidden="1" x14ac:dyDescent="0.2">
      <c r="B2431" s="114"/>
      <c r="C2431" s="110"/>
      <c r="D2431" s="108"/>
      <c r="E2431" s="120"/>
      <c r="F2431" s="110"/>
      <c r="G2431" s="121"/>
      <c r="H2431" s="122"/>
      <c r="I2431" s="123"/>
      <c r="J2431" s="124"/>
      <c r="K2431" s="101"/>
      <c r="L2431" s="101"/>
      <c r="M2431" s="101"/>
      <c r="N2431" s="102"/>
      <c r="O2431" s="103"/>
      <c r="P2431" s="101"/>
      <c r="Q2431" s="104"/>
      <c r="R2431" s="103"/>
      <c r="S2431" s="105"/>
      <c r="T2431" s="106"/>
      <c r="U2431" s="107"/>
      <c r="V2431" s="107"/>
    </row>
    <row r="2432" spans="2:22" s="88" customFormat="1" ht="12.75" hidden="1" x14ac:dyDescent="0.2">
      <c r="B2432" s="114"/>
      <c r="C2432" s="110"/>
      <c r="D2432" s="108"/>
      <c r="E2432" s="120"/>
      <c r="F2432" s="110"/>
      <c r="G2432" s="121"/>
      <c r="H2432" s="122"/>
      <c r="I2432" s="123"/>
      <c r="J2432" s="124"/>
      <c r="K2432" s="101"/>
      <c r="L2432" s="101"/>
      <c r="M2432" s="101"/>
      <c r="N2432" s="102"/>
      <c r="O2432" s="103"/>
      <c r="P2432" s="101"/>
      <c r="Q2432" s="104"/>
      <c r="R2432" s="103"/>
      <c r="S2432" s="105"/>
      <c r="T2432" s="106"/>
      <c r="U2432" s="107"/>
      <c r="V2432" s="107"/>
    </row>
    <row r="2433" spans="2:22" s="88" customFormat="1" ht="12.75" hidden="1" x14ac:dyDescent="0.2">
      <c r="B2433" s="114"/>
      <c r="C2433" s="110"/>
      <c r="D2433" s="108"/>
      <c r="E2433" s="120"/>
      <c r="F2433" s="110"/>
      <c r="G2433" s="121"/>
      <c r="H2433" s="122"/>
      <c r="I2433" s="123"/>
      <c r="J2433" s="124"/>
      <c r="K2433" s="101"/>
      <c r="L2433" s="101"/>
      <c r="M2433" s="101"/>
      <c r="N2433" s="102"/>
      <c r="O2433" s="103"/>
      <c r="P2433" s="101"/>
      <c r="Q2433" s="104"/>
      <c r="R2433" s="103"/>
      <c r="S2433" s="105"/>
      <c r="T2433" s="106"/>
      <c r="U2433" s="107"/>
      <c r="V2433" s="107"/>
    </row>
    <row r="2434" spans="2:22" s="88" customFormat="1" ht="12.75" hidden="1" x14ac:dyDescent="0.2">
      <c r="B2434" s="114"/>
      <c r="C2434" s="110"/>
      <c r="D2434" s="108"/>
      <c r="E2434" s="120"/>
      <c r="F2434" s="110"/>
      <c r="G2434" s="121"/>
      <c r="H2434" s="122"/>
      <c r="I2434" s="123"/>
      <c r="J2434" s="124"/>
      <c r="K2434" s="101"/>
      <c r="L2434" s="101"/>
      <c r="M2434" s="101"/>
      <c r="N2434" s="102"/>
      <c r="O2434" s="103"/>
      <c r="P2434" s="101"/>
      <c r="Q2434" s="104"/>
      <c r="R2434" s="103"/>
      <c r="S2434" s="105"/>
      <c r="T2434" s="106"/>
      <c r="U2434" s="107"/>
      <c r="V2434" s="107"/>
    </row>
    <row r="2435" spans="2:22" s="88" customFormat="1" ht="12.75" hidden="1" x14ac:dyDescent="0.2">
      <c r="B2435" s="114"/>
      <c r="C2435" s="110"/>
      <c r="D2435" s="108"/>
      <c r="E2435" s="120"/>
      <c r="F2435" s="110"/>
      <c r="G2435" s="121"/>
      <c r="H2435" s="122"/>
      <c r="I2435" s="123"/>
      <c r="J2435" s="124"/>
      <c r="K2435" s="101"/>
      <c r="L2435" s="101"/>
      <c r="M2435" s="101"/>
      <c r="N2435" s="102"/>
      <c r="O2435" s="103"/>
      <c r="P2435" s="101"/>
      <c r="Q2435" s="104"/>
      <c r="R2435" s="103"/>
      <c r="S2435" s="105"/>
      <c r="T2435" s="106"/>
      <c r="U2435" s="107"/>
      <c r="V2435" s="107"/>
    </row>
    <row r="2436" spans="2:22" s="88" customFormat="1" ht="12.75" hidden="1" x14ac:dyDescent="0.2">
      <c r="B2436" s="114"/>
      <c r="C2436" s="110"/>
      <c r="D2436" s="108"/>
      <c r="E2436" s="120"/>
      <c r="F2436" s="110"/>
      <c r="G2436" s="121"/>
      <c r="H2436" s="122"/>
      <c r="I2436" s="123"/>
      <c r="J2436" s="124"/>
      <c r="K2436" s="101"/>
      <c r="L2436" s="101"/>
      <c r="M2436" s="101"/>
      <c r="N2436" s="102"/>
      <c r="O2436" s="103"/>
      <c r="P2436" s="101"/>
      <c r="Q2436" s="104"/>
      <c r="R2436" s="103"/>
      <c r="S2436" s="105"/>
      <c r="T2436" s="106"/>
      <c r="U2436" s="107"/>
      <c r="V2436" s="107"/>
    </row>
    <row r="2437" spans="2:22" s="88" customFormat="1" ht="12.75" hidden="1" x14ac:dyDescent="0.2">
      <c r="B2437" s="114"/>
      <c r="C2437" s="110"/>
      <c r="D2437" s="108"/>
      <c r="E2437" s="120"/>
      <c r="F2437" s="110"/>
      <c r="G2437" s="121"/>
      <c r="H2437" s="122"/>
      <c r="I2437" s="123"/>
      <c r="J2437" s="124"/>
      <c r="K2437" s="101"/>
      <c r="L2437" s="101"/>
      <c r="M2437" s="101"/>
      <c r="N2437" s="102"/>
      <c r="O2437" s="103"/>
      <c r="P2437" s="101"/>
      <c r="Q2437" s="104"/>
      <c r="R2437" s="103"/>
      <c r="S2437" s="105"/>
      <c r="T2437" s="106"/>
      <c r="U2437" s="107"/>
      <c r="V2437" s="107"/>
    </row>
    <row r="2438" spans="2:22" s="88" customFormat="1" ht="12.75" hidden="1" x14ac:dyDescent="0.2">
      <c r="B2438" s="114"/>
      <c r="C2438" s="110"/>
      <c r="D2438" s="108"/>
      <c r="E2438" s="120"/>
      <c r="F2438" s="110"/>
      <c r="G2438" s="121"/>
      <c r="H2438" s="122"/>
      <c r="I2438" s="123"/>
      <c r="J2438" s="124"/>
      <c r="K2438" s="101"/>
      <c r="L2438" s="101"/>
      <c r="M2438" s="101"/>
      <c r="N2438" s="102"/>
      <c r="O2438" s="103"/>
      <c r="P2438" s="101"/>
      <c r="Q2438" s="104"/>
      <c r="R2438" s="103"/>
      <c r="S2438" s="105"/>
      <c r="T2438" s="106"/>
      <c r="U2438" s="107"/>
      <c r="V2438" s="107"/>
    </row>
    <row r="2439" spans="2:22" s="88" customFormat="1" ht="12.75" hidden="1" x14ac:dyDescent="0.2">
      <c r="B2439" s="114"/>
      <c r="C2439" s="110"/>
      <c r="D2439" s="108"/>
      <c r="E2439" s="120"/>
      <c r="F2439" s="110"/>
      <c r="G2439" s="121"/>
      <c r="H2439" s="122"/>
      <c r="I2439" s="123"/>
      <c r="J2439" s="124"/>
      <c r="K2439" s="101"/>
      <c r="L2439" s="101"/>
      <c r="M2439" s="101"/>
      <c r="N2439" s="102"/>
      <c r="O2439" s="103"/>
      <c r="P2439" s="101"/>
      <c r="Q2439" s="104"/>
      <c r="R2439" s="103"/>
      <c r="S2439" s="105"/>
      <c r="T2439" s="106"/>
      <c r="U2439" s="107"/>
      <c r="V2439" s="107"/>
    </row>
    <row r="2440" spans="2:22" s="88" customFormat="1" ht="12.75" hidden="1" x14ac:dyDescent="0.2">
      <c r="B2440" s="114"/>
      <c r="C2440" s="110"/>
      <c r="D2440" s="108"/>
      <c r="E2440" s="120"/>
      <c r="F2440" s="110"/>
      <c r="G2440" s="121"/>
      <c r="H2440" s="122"/>
      <c r="I2440" s="123"/>
      <c r="J2440" s="124"/>
      <c r="K2440" s="101"/>
      <c r="L2440" s="101"/>
      <c r="M2440" s="101"/>
      <c r="N2440" s="102"/>
      <c r="O2440" s="103"/>
      <c r="P2440" s="101"/>
      <c r="Q2440" s="104"/>
      <c r="R2440" s="103"/>
      <c r="S2440" s="105"/>
      <c r="T2440" s="106"/>
      <c r="U2440" s="107"/>
      <c r="V2440" s="107"/>
    </row>
    <row r="2441" spans="2:22" s="88" customFormat="1" ht="12.75" hidden="1" x14ac:dyDescent="0.2">
      <c r="B2441" s="114"/>
      <c r="C2441" s="110"/>
      <c r="D2441" s="108"/>
      <c r="E2441" s="120"/>
      <c r="F2441" s="110"/>
      <c r="G2441" s="121"/>
      <c r="H2441" s="122"/>
      <c r="I2441" s="123"/>
      <c r="J2441" s="124"/>
      <c r="K2441" s="101"/>
      <c r="L2441" s="101"/>
      <c r="M2441" s="101"/>
      <c r="N2441" s="102"/>
      <c r="O2441" s="103"/>
      <c r="P2441" s="101"/>
      <c r="Q2441" s="104"/>
      <c r="R2441" s="103"/>
      <c r="S2441" s="105"/>
      <c r="T2441" s="106"/>
      <c r="U2441" s="107"/>
      <c r="V2441" s="107"/>
    </row>
    <row r="2442" spans="2:22" s="88" customFormat="1" ht="12.75" hidden="1" x14ac:dyDescent="0.2">
      <c r="B2442" s="114"/>
      <c r="C2442" s="110"/>
      <c r="D2442" s="108"/>
      <c r="E2442" s="120"/>
      <c r="F2442" s="110"/>
      <c r="G2442" s="121"/>
      <c r="H2442" s="122"/>
      <c r="I2442" s="123"/>
      <c r="J2442" s="124"/>
      <c r="K2442" s="101"/>
      <c r="L2442" s="101"/>
      <c r="M2442" s="101"/>
      <c r="N2442" s="102"/>
      <c r="O2442" s="103"/>
      <c r="P2442" s="101"/>
      <c r="Q2442" s="104"/>
      <c r="R2442" s="103"/>
      <c r="S2442" s="105"/>
      <c r="T2442" s="106"/>
      <c r="U2442" s="107"/>
      <c r="V2442" s="107"/>
    </row>
    <row r="2443" spans="2:22" s="88" customFormat="1" ht="12.75" hidden="1" x14ac:dyDescent="0.2">
      <c r="B2443" s="114"/>
      <c r="C2443" s="110"/>
      <c r="D2443" s="108"/>
      <c r="E2443" s="120"/>
      <c r="F2443" s="110"/>
      <c r="G2443" s="121"/>
      <c r="H2443" s="122"/>
      <c r="I2443" s="123"/>
      <c r="J2443" s="124"/>
      <c r="K2443" s="101"/>
      <c r="L2443" s="101"/>
      <c r="M2443" s="101"/>
      <c r="N2443" s="102"/>
      <c r="O2443" s="103"/>
      <c r="P2443" s="101"/>
      <c r="Q2443" s="104"/>
      <c r="R2443" s="103"/>
      <c r="S2443" s="105"/>
      <c r="T2443" s="106"/>
      <c r="U2443" s="107"/>
      <c r="V2443" s="107"/>
    </row>
    <row r="2444" spans="2:22" s="88" customFormat="1" ht="12.75" hidden="1" x14ac:dyDescent="0.2">
      <c r="B2444" s="114"/>
      <c r="C2444" s="110"/>
      <c r="D2444" s="108"/>
      <c r="E2444" s="120"/>
      <c r="F2444" s="110"/>
      <c r="G2444" s="121"/>
      <c r="H2444" s="122"/>
      <c r="I2444" s="123"/>
      <c r="J2444" s="124"/>
      <c r="K2444" s="101"/>
      <c r="L2444" s="101"/>
      <c r="M2444" s="101"/>
      <c r="N2444" s="102"/>
      <c r="O2444" s="103"/>
      <c r="P2444" s="101"/>
      <c r="Q2444" s="104"/>
      <c r="R2444" s="103"/>
      <c r="S2444" s="105"/>
      <c r="T2444" s="106"/>
      <c r="U2444" s="107"/>
      <c r="V2444" s="107"/>
    </row>
    <row r="2445" spans="2:22" s="88" customFormat="1" ht="12.75" hidden="1" x14ac:dyDescent="0.2">
      <c r="B2445" s="114"/>
      <c r="C2445" s="110"/>
      <c r="D2445" s="108"/>
      <c r="E2445" s="120"/>
      <c r="F2445" s="110"/>
      <c r="G2445" s="121"/>
      <c r="H2445" s="122"/>
      <c r="I2445" s="123"/>
      <c r="J2445" s="124"/>
      <c r="K2445" s="101"/>
      <c r="L2445" s="101"/>
      <c r="M2445" s="101"/>
      <c r="N2445" s="102"/>
      <c r="O2445" s="103"/>
      <c r="P2445" s="101"/>
      <c r="Q2445" s="104"/>
      <c r="R2445" s="103"/>
      <c r="S2445" s="105"/>
      <c r="T2445" s="106"/>
      <c r="U2445" s="107"/>
      <c r="V2445" s="107"/>
    </row>
    <row r="2446" spans="2:22" s="88" customFormat="1" ht="12.75" hidden="1" x14ac:dyDescent="0.2">
      <c r="B2446" s="114"/>
      <c r="C2446" s="110"/>
      <c r="D2446" s="108"/>
      <c r="E2446" s="120"/>
      <c r="F2446" s="110"/>
      <c r="G2446" s="121"/>
      <c r="H2446" s="122"/>
      <c r="I2446" s="123"/>
      <c r="J2446" s="124"/>
      <c r="K2446" s="101"/>
      <c r="L2446" s="101"/>
      <c r="M2446" s="101"/>
      <c r="N2446" s="102"/>
      <c r="O2446" s="103"/>
      <c r="P2446" s="101"/>
      <c r="Q2446" s="104"/>
      <c r="R2446" s="103"/>
      <c r="S2446" s="105"/>
      <c r="T2446" s="106"/>
      <c r="U2446" s="107"/>
      <c r="V2446" s="107"/>
    </row>
    <row r="2447" spans="2:22" s="88" customFormat="1" ht="12.75" hidden="1" x14ac:dyDescent="0.2">
      <c r="B2447" s="114"/>
      <c r="C2447" s="110"/>
      <c r="D2447" s="108"/>
      <c r="E2447" s="120"/>
      <c r="F2447" s="110"/>
      <c r="G2447" s="121"/>
      <c r="H2447" s="122"/>
      <c r="I2447" s="123"/>
      <c r="J2447" s="124"/>
      <c r="K2447" s="101"/>
      <c r="L2447" s="101"/>
      <c r="M2447" s="101"/>
      <c r="N2447" s="102"/>
      <c r="O2447" s="103"/>
      <c r="P2447" s="101"/>
      <c r="Q2447" s="104"/>
      <c r="R2447" s="103"/>
      <c r="S2447" s="105"/>
      <c r="T2447" s="106"/>
      <c r="U2447" s="107"/>
      <c r="V2447" s="107"/>
    </row>
    <row r="2448" spans="2:22" s="88" customFormat="1" ht="12.75" hidden="1" x14ac:dyDescent="0.2">
      <c r="B2448" s="114"/>
      <c r="C2448" s="110"/>
      <c r="D2448" s="108"/>
      <c r="E2448" s="120"/>
      <c r="F2448" s="110"/>
      <c r="G2448" s="121"/>
      <c r="H2448" s="122"/>
      <c r="I2448" s="123"/>
      <c r="J2448" s="124"/>
      <c r="K2448" s="101"/>
      <c r="L2448" s="101"/>
      <c r="M2448" s="101"/>
      <c r="N2448" s="102"/>
      <c r="O2448" s="103"/>
      <c r="P2448" s="101"/>
      <c r="Q2448" s="104"/>
      <c r="R2448" s="103"/>
      <c r="S2448" s="105"/>
      <c r="T2448" s="106"/>
      <c r="U2448" s="107"/>
      <c r="V2448" s="107"/>
    </row>
    <row r="2449" spans="2:22" s="88" customFormat="1" ht="12.75" hidden="1" x14ac:dyDescent="0.2">
      <c r="B2449" s="114"/>
      <c r="C2449" s="110"/>
      <c r="D2449" s="108"/>
      <c r="E2449" s="120"/>
      <c r="F2449" s="110"/>
      <c r="G2449" s="121"/>
      <c r="H2449" s="122"/>
      <c r="I2449" s="123"/>
      <c r="J2449" s="124"/>
      <c r="K2449" s="101"/>
      <c r="L2449" s="101"/>
      <c r="M2449" s="101"/>
      <c r="N2449" s="102"/>
      <c r="O2449" s="103"/>
      <c r="P2449" s="101"/>
      <c r="Q2449" s="104"/>
      <c r="R2449" s="103"/>
      <c r="S2449" s="105"/>
      <c r="T2449" s="106"/>
      <c r="U2449" s="107"/>
      <c r="V2449" s="107"/>
    </row>
    <row r="2450" spans="2:22" s="88" customFormat="1" ht="12.75" hidden="1" x14ac:dyDescent="0.2">
      <c r="B2450" s="114"/>
      <c r="C2450" s="110"/>
      <c r="D2450" s="108"/>
      <c r="E2450" s="120"/>
      <c r="F2450" s="110"/>
      <c r="G2450" s="121"/>
      <c r="H2450" s="122"/>
      <c r="I2450" s="123"/>
      <c r="J2450" s="124"/>
      <c r="K2450" s="101"/>
      <c r="L2450" s="101"/>
      <c r="M2450" s="101"/>
      <c r="N2450" s="102"/>
      <c r="O2450" s="103"/>
      <c r="P2450" s="101"/>
      <c r="Q2450" s="104"/>
      <c r="R2450" s="103"/>
      <c r="S2450" s="105"/>
      <c r="T2450" s="106"/>
      <c r="U2450" s="107"/>
      <c r="V2450" s="107"/>
    </row>
    <row r="2451" spans="2:22" s="88" customFormat="1" ht="12.75" hidden="1" x14ac:dyDescent="0.2">
      <c r="B2451" s="114"/>
      <c r="C2451" s="110"/>
      <c r="D2451" s="108"/>
      <c r="E2451" s="120"/>
      <c r="F2451" s="110"/>
      <c r="G2451" s="121"/>
      <c r="H2451" s="122"/>
      <c r="I2451" s="123"/>
      <c r="J2451" s="124"/>
      <c r="K2451" s="101"/>
      <c r="L2451" s="101"/>
      <c r="M2451" s="101"/>
      <c r="N2451" s="102"/>
      <c r="O2451" s="103"/>
      <c r="P2451" s="101"/>
      <c r="Q2451" s="104"/>
      <c r="R2451" s="103"/>
      <c r="S2451" s="105"/>
      <c r="T2451" s="106"/>
      <c r="U2451" s="107"/>
      <c r="V2451" s="107"/>
    </row>
    <row r="2452" spans="2:22" s="88" customFormat="1" ht="12.75" hidden="1" x14ac:dyDescent="0.2">
      <c r="B2452" s="114"/>
      <c r="C2452" s="110"/>
      <c r="D2452" s="108"/>
      <c r="E2452" s="120"/>
      <c r="F2452" s="110"/>
      <c r="G2452" s="121"/>
      <c r="H2452" s="122"/>
      <c r="I2452" s="123"/>
      <c r="J2452" s="124"/>
      <c r="K2452" s="101"/>
      <c r="L2452" s="101"/>
      <c r="M2452" s="101"/>
      <c r="N2452" s="102"/>
      <c r="O2452" s="103"/>
      <c r="P2452" s="101"/>
      <c r="Q2452" s="104"/>
      <c r="R2452" s="103"/>
      <c r="S2452" s="105"/>
      <c r="T2452" s="106"/>
      <c r="U2452" s="107"/>
      <c r="V2452" s="107"/>
    </row>
    <row r="2453" spans="2:22" s="88" customFormat="1" ht="12.75" hidden="1" x14ac:dyDescent="0.2">
      <c r="B2453" s="114"/>
      <c r="C2453" s="110"/>
      <c r="D2453" s="108"/>
      <c r="E2453" s="120"/>
      <c r="F2453" s="110"/>
      <c r="G2453" s="121"/>
      <c r="H2453" s="122"/>
      <c r="I2453" s="123"/>
      <c r="J2453" s="124"/>
      <c r="K2453" s="101"/>
      <c r="L2453" s="101"/>
      <c r="M2453" s="101"/>
      <c r="N2453" s="102"/>
      <c r="O2453" s="103"/>
      <c r="P2453" s="101"/>
      <c r="Q2453" s="104"/>
      <c r="R2453" s="103"/>
      <c r="S2453" s="105"/>
      <c r="T2453" s="106"/>
      <c r="U2453" s="107"/>
      <c r="V2453" s="107"/>
    </row>
    <row r="2454" spans="2:22" s="88" customFormat="1" ht="12.75" hidden="1" x14ac:dyDescent="0.2">
      <c r="B2454" s="114"/>
      <c r="C2454" s="110"/>
      <c r="D2454" s="108"/>
      <c r="E2454" s="120"/>
      <c r="F2454" s="110"/>
      <c r="G2454" s="121"/>
      <c r="H2454" s="122"/>
      <c r="I2454" s="123"/>
      <c r="J2454" s="124"/>
      <c r="K2454" s="101"/>
      <c r="L2454" s="101"/>
      <c r="M2454" s="101"/>
      <c r="N2454" s="102"/>
      <c r="O2454" s="103"/>
      <c r="P2454" s="101"/>
      <c r="Q2454" s="104"/>
      <c r="R2454" s="103"/>
      <c r="S2454" s="105"/>
      <c r="T2454" s="106"/>
      <c r="U2454" s="107"/>
      <c r="V2454" s="107"/>
    </row>
    <row r="2455" spans="2:22" s="88" customFormat="1" ht="12.75" hidden="1" x14ac:dyDescent="0.2">
      <c r="B2455" s="114"/>
      <c r="C2455" s="110"/>
      <c r="D2455" s="108"/>
      <c r="E2455" s="120"/>
      <c r="F2455" s="110"/>
      <c r="G2455" s="121"/>
      <c r="H2455" s="122"/>
      <c r="I2455" s="123"/>
      <c r="J2455" s="124"/>
      <c r="K2455" s="101"/>
      <c r="L2455" s="101"/>
      <c r="M2455" s="101"/>
      <c r="N2455" s="102"/>
      <c r="O2455" s="103"/>
      <c r="P2455" s="101"/>
      <c r="Q2455" s="104"/>
      <c r="R2455" s="103"/>
      <c r="S2455" s="105"/>
      <c r="T2455" s="106"/>
      <c r="U2455" s="107"/>
      <c r="V2455" s="107"/>
    </row>
    <row r="2456" spans="2:22" s="88" customFormat="1" ht="12.75" hidden="1" x14ac:dyDescent="0.2">
      <c r="B2456" s="114"/>
      <c r="C2456" s="110"/>
      <c r="D2456" s="108"/>
      <c r="E2456" s="120"/>
      <c r="F2456" s="110"/>
      <c r="G2456" s="121"/>
      <c r="H2456" s="122"/>
      <c r="I2456" s="123"/>
      <c r="J2456" s="124"/>
      <c r="K2456" s="101"/>
      <c r="L2456" s="101"/>
      <c r="M2456" s="101"/>
      <c r="N2456" s="102"/>
      <c r="O2456" s="103"/>
      <c r="P2456" s="101"/>
      <c r="Q2456" s="104"/>
      <c r="R2456" s="103"/>
      <c r="S2456" s="105"/>
      <c r="T2456" s="106"/>
      <c r="U2456" s="107"/>
      <c r="V2456" s="107"/>
    </row>
    <row r="2457" spans="2:22" s="88" customFormat="1" ht="12.75" hidden="1" x14ac:dyDescent="0.2">
      <c r="B2457" s="114"/>
      <c r="C2457" s="110"/>
      <c r="D2457" s="108"/>
      <c r="E2457" s="120"/>
      <c r="F2457" s="110"/>
      <c r="G2457" s="121"/>
      <c r="H2457" s="122"/>
      <c r="I2457" s="123"/>
      <c r="J2457" s="124"/>
      <c r="K2457" s="101"/>
      <c r="L2457" s="101"/>
      <c r="M2457" s="101"/>
      <c r="N2457" s="102"/>
      <c r="O2457" s="103"/>
      <c r="P2457" s="101"/>
      <c r="Q2457" s="104"/>
      <c r="R2457" s="103"/>
      <c r="S2457" s="105"/>
      <c r="T2457" s="106"/>
      <c r="U2457" s="107"/>
      <c r="V2457" s="107"/>
    </row>
    <row r="2458" spans="2:22" s="88" customFormat="1" ht="12.75" hidden="1" x14ac:dyDescent="0.2">
      <c r="B2458" s="114"/>
      <c r="C2458" s="110"/>
      <c r="D2458" s="108"/>
      <c r="E2458" s="120"/>
      <c r="F2458" s="110"/>
      <c r="G2458" s="121"/>
      <c r="H2458" s="122"/>
      <c r="I2458" s="123"/>
      <c r="J2458" s="124"/>
      <c r="K2458" s="101"/>
      <c r="L2458" s="101"/>
      <c r="M2458" s="101"/>
      <c r="N2458" s="102"/>
      <c r="O2458" s="103"/>
      <c r="P2458" s="101"/>
      <c r="Q2458" s="104"/>
      <c r="R2458" s="103"/>
      <c r="S2458" s="105"/>
      <c r="T2458" s="106"/>
      <c r="U2458" s="107"/>
      <c r="V2458" s="107"/>
    </row>
    <row r="2459" spans="2:22" s="88" customFormat="1" ht="12.75" hidden="1" x14ac:dyDescent="0.2">
      <c r="B2459" s="114"/>
      <c r="C2459" s="110"/>
      <c r="D2459" s="108"/>
      <c r="E2459" s="120"/>
      <c r="F2459" s="110"/>
      <c r="G2459" s="121"/>
      <c r="H2459" s="122"/>
      <c r="I2459" s="123"/>
      <c r="J2459" s="124"/>
      <c r="K2459" s="101"/>
      <c r="L2459" s="101"/>
      <c r="M2459" s="101"/>
      <c r="N2459" s="102"/>
      <c r="O2459" s="103"/>
      <c r="P2459" s="101"/>
      <c r="Q2459" s="104"/>
      <c r="R2459" s="103"/>
      <c r="S2459" s="105"/>
      <c r="T2459" s="106"/>
      <c r="U2459" s="107"/>
      <c r="V2459" s="107"/>
    </row>
    <row r="2460" spans="2:22" s="88" customFormat="1" ht="12.75" hidden="1" x14ac:dyDescent="0.2">
      <c r="B2460" s="114"/>
      <c r="C2460" s="110"/>
      <c r="D2460" s="108"/>
      <c r="E2460" s="120"/>
      <c r="F2460" s="110"/>
      <c r="G2460" s="121"/>
      <c r="H2460" s="122"/>
      <c r="I2460" s="123"/>
      <c r="J2460" s="124"/>
      <c r="K2460" s="101"/>
      <c r="L2460" s="101"/>
      <c r="M2460" s="101"/>
      <c r="N2460" s="102"/>
      <c r="O2460" s="103"/>
      <c r="P2460" s="101"/>
      <c r="Q2460" s="104"/>
      <c r="R2460" s="103"/>
      <c r="S2460" s="105"/>
      <c r="T2460" s="106"/>
      <c r="U2460" s="107"/>
      <c r="V2460" s="107"/>
    </row>
    <row r="2461" spans="2:22" s="88" customFormat="1" ht="12.75" hidden="1" x14ac:dyDescent="0.2">
      <c r="B2461" s="114"/>
      <c r="C2461" s="110"/>
      <c r="D2461" s="108"/>
      <c r="E2461" s="120"/>
      <c r="F2461" s="110"/>
      <c r="G2461" s="121"/>
      <c r="H2461" s="122"/>
      <c r="I2461" s="123"/>
      <c r="J2461" s="124"/>
      <c r="K2461" s="101"/>
      <c r="L2461" s="101"/>
      <c r="M2461" s="101"/>
      <c r="N2461" s="102"/>
      <c r="O2461" s="103"/>
      <c r="P2461" s="101"/>
      <c r="Q2461" s="104"/>
      <c r="R2461" s="103"/>
      <c r="S2461" s="105"/>
      <c r="T2461" s="106"/>
      <c r="U2461" s="107"/>
      <c r="V2461" s="107"/>
    </row>
    <row r="2462" spans="2:22" s="88" customFormat="1" ht="12.75" hidden="1" x14ac:dyDescent="0.2">
      <c r="B2462" s="114"/>
      <c r="C2462" s="110"/>
      <c r="D2462" s="108"/>
      <c r="E2462" s="120"/>
      <c r="F2462" s="110"/>
      <c r="G2462" s="121"/>
      <c r="H2462" s="122"/>
      <c r="I2462" s="123"/>
      <c r="J2462" s="124"/>
      <c r="K2462" s="101"/>
      <c r="L2462" s="101"/>
      <c r="M2462" s="101"/>
      <c r="N2462" s="102"/>
      <c r="O2462" s="103"/>
      <c r="P2462" s="101"/>
      <c r="Q2462" s="104"/>
      <c r="R2462" s="103"/>
      <c r="S2462" s="105"/>
      <c r="T2462" s="106"/>
      <c r="U2462" s="107"/>
      <c r="V2462" s="107"/>
    </row>
    <row r="2463" spans="2:22" s="88" customFormat="1" ht="12.75" hidden="1" x14ac:dyDescent="0.2">
      <c r="B2463" s="114"/>
      <c r="C2463" s="110"/>
      <c r="D2463" s="108"/>
      <c r="E2463" s="120"/>
      <c r="F2463" s="110"/>
      <c r="G2463" s="121"/>
      <c r="H2463" s="122"/>
      <c r="I2463" s="123"/>
      <c r="J2463" s="124"/>
      <c r="K2463" s="101"/>
      <c r="L2463" s="101"/>
      <c r="M2463" s="101"/>
      <c r="N2463" s="102"/>
      <c r="O2463" s="103"/>
      <c r="P2463" s="101"/>
      <c r="Q2463" s="104"/>
      <c r="R2463" s="103"/>
      <c r="S2463" s="105"/>
      <c r="T2463" s="106"/>
      <c r="U2463" s="107"/>
      <c r="V2463" s="107"/>
    </row>
    <row r="2464" spans="2:22" s="88" customFormat="1" ht="12.75" hidden="1" x14ac:dyDescent="0.2">
      <c r="B2464" s="114"/>
      <c r="C2464" s="110"/>
      <c r="D2464" s="108"/>
      <c r="E2464" s="120"/>
      <c r="F2464" s="110"/>
      <c r="G2464" s="121"/>
      <c r="H2464" s="122"/>
      <c r="I2464" s="123"/>
      <c r="J2464" s="124"/>
      <c r="K2464" s="101"/>
      <c r="L2464" s="101"/>
      <c r="M2464" s="101"/>
      <c r="N2464" s="102"/>
      <c r="O2464" s="103"/>
      <c r="P2464" s="101"/>
      <c r="Q2464" s="104"/>
      <c r="R2464" s="103"/>
      <c r="S2464" s="105"/>
      <c r="T2464" s="106"/>
      <c r="U2464" s="107"/>
      <c r="V2464" s="107"/>
    </row>
    <row r="2465" spans="2:22" s="88" customFormat="1" ht="12.75" hidden="1" x14ac:dyDescent="0.2">
      <c r="B2465" s="114"/>
      <c r="C2465" s="110"/>
      <c r="D2465" s="108"/>
      <c r="E2465" s="120"/>
      <c r="F2465" s="110"/>
      <c r="G2465" s="121"/>
      <c r="H2465" s="122"/>
      <c r="I2465" s="123"/>
      <c r="J2465" s="124"/>
      <c r="K2465" s="101"/>
      <c r="L2465" s="101"/>
      <c r="M2465" s="101"/>
      <c r="N2465" s="102"/>
      <c r="O2465" s="103"/>
      <c r="P2465" s="101"/>
      <c r="Q2465" s="104"/>
      <c r="R2465" s="103"/>
      <c r="S2465" s="105"/>
      <c r="T2465" s="106"/>
      <c r="U2465" s="107"/>
      <c r="V2465" s="107"/>
    </row>
    <row r="2466" spans="2:22" s="88" customFormat="1" ht="12.75" hidden="1" x14ac:dyDescent="0.2">
      <c r="B2466" s="114"/>
      <c r="C2466" s="110"/>
      <c r="D2466" s="108"/>
      <c r="E2466" s="120"/>
      <c r="F2466" s="110"/>
      <c r="G2466" s="121"/>
      <c r="H2466" s="122"/>
      <c r="I2466" s="123"/>
      <c r="J2466" s="124"/>
      <c r="K2466" s="101"/>
      <c r="L2466" s="101"/>
      <c r="M2466" s="101"/>
      <c r="N2466" s="102"/>
      <c r="O2466" s="103"/>
      <c r="P2466" s="101"/>
      <c r="Q2466" s="104"/>
      <c r="R2466" s="103"/>
      <c r="S2466" s="105"/>
      <c r="T2466" s="106"/>
      <c r="U2466" s="107"/>
      <c r="V2466" s="107"/>
    </row>
    <row r="2467" spans="2:22" s="88" customFormat="1" ht="12.75" hidden="1" x14ac:dyDescent="0.2">
      <c r="B2467" s="114"/>
      <c r="C2467" s="110"/>
      <c r="D2467" s="108"/>
      <c r="E2467" s="120"/>
      <c r="F2467" s="110"/>
      <c r="G2467" s="121"/>
      <c r="H2467" s="122"/>
      <c r="I2467" s="123"/>
      <c r="J2467" s="124"/>
      <c r="K2467" s="101"/>
      <c r="L2467" s="101"/>
      <c r="M2467" s="101"/>
      <c r="N2467" s="102"/>
      <c r="O2467" s="103"/>
      <c r="P2467" s="101"/>
      <c r="Q2467" s="104"/>
      <c r="R2467" s="103"/>
      <c r="S2467" s="105"/>
      <c r="T2467" s="106"/>
      <c r="U2467" s="107"/>
      <c r="V2467" s="107"/>
    </row>
    <row r="2468" spans="2:22" s="88" customFormat="1" ht="12.75" hidden="1" x14ac:dyDescent="0.2">
      <c r="B2468" s="114"/>
      <c r="C2468" s="110"/>
      <c r="D2468" s="108"/>
      <c r="E2468" s="120"/>
      <c r="F2468" s="110"/>
      <c r="G2468" s="121"/>
      <c r="H2468" s="122"/>
      <c r="I2468" s="123"/>
      <c r="J2468" s="124"/>
      <c r="K2468" s="101"/>
      <c r="L2468" s="101"/>
      <c r="M2468" s="101"/>
      <c r="N2468" s="102"/>
      <c r="O2468" s="103"/>
      <c r="P2468" s="101"/>
      <c r="Q2468" s="104"/>
      <c r="R2468" s="103"/>
      <c r="S2468" s="105"/>
      <c r="T2468" s="106"/>
      <c r="U2468" s="107"/>
      <c r="V2468" s="107"/>
    </row>
    <row r="2469" spans="2:22" s="88" customFormat="1" ht="12.75" hidden="1" x14ac:dyDescent="0.2">
      <c r="B2469" s="114"/>
      <c r="C2469" s="110"/>
      <c r="D2469" s="108"/>
      <c r="E2469" s="120"/>
      <c r="F2469" s="110"/>
      <c r="G2469" s="121"/>
      <c r="H2469" s="122"/>
      <c r="I2469" s="123"/>
      <c r="J2469" s="124"/>
      <c r="K2469" s="101"/>
      <c r="L2469" s="101"/>
      <c r="M2469" s="101"/>
      <c r="N2469" s="102"/>
      <c r="O2469" s="103"/>
      <c r="P2469" s="101"/>
      <c r="Q2469" s="104"/>
      <c r="R2469" s="103"/>
      <c r="S2469" s="105"/>
      <c r="T2469" s="106"/>
      <c r="U2469" s="107"/>
      <c r="V2469" s="107"/>
    </row>
    <row r="2470" spans="2:22" s="88" customFormat="1" ht="12.75" hidden="1" x14ac:dyDescent="0.2">
      <c r="B2470" s="114"/>
      <c r="C2470" s="110"/>
      <c r="D2470" s="108"/>
      <c r="E2470" s="120"/>
      <c r="F2470" s="110"/>
      <c r="G2470" s="121"/>
      <c r="H2470" s="122"/>
      <c r="I2470" s="123"/>
      <c r="J2470" s="124"/>
      <c r="K2470" s="101"/>
      <c r="L2470" s="101"/>
      <c r="M2470" s="101"/>
      <c r="N2470" s="102"/>
      <c r="O2470" s="103"/>
      <c r="P2470" s="101"/>
      <c r="Q2470" s="104"/>
      <c r="R2470" s="103"/>
      <c r="S2470" s="105"/>
      <c r="T2470" s="106"/>
      <c r="U2470" s="107"/>
      <c r="V2470" s="107"/>
    </row>
    <row r="2471" spans="2:22" s="88" customFormat="1" ht="12.75" hidden="1" x14ac:dyDescent="0.2">
      <c r="B2471" s="114"/>
      <c r="C2471" s="110"/>
      <c r="D2471" s="108"/>
      <c r="E2471" s="120"/>
      <c r="F2471" s="110"/>
      <c r="G2471" s="121"/>
      <c r="H2471" s="122"/>
      <c r="I2471" s="123"/>
      <c r="J2471" s="124"/>
      <c r="K2471" s="101"/>
      <c r="L2471" s="101"/>
      <c r="M2471" s="101"/>
      <c r="N2471" s="102"/>
      <c r="O2471" s="103"/>
      <c r="P2471" s="101"/>
      <c r="Q2471" s="104"/>
      <c r="R2471" s="103"/>
      <c r="S2471" s="105"/>
      <c r="T2471" s="106"/>
      <c r="U2471" s="107"/>
      <c r="V2471" s="107"/>
    </row>
    <row r="2472" spans="2:22" s="88" customFormat="1" ht="12.75" hidden="1" x14ac:dyDescent="0.2">
      <c r="B2472" s="114"/>
      <c r="C2472" s="110"/>
      <c r="D2472" s="108"/>
      <c r="E2472" s="120"/>
      <c r="F2472" s="110"/>
      <c r="G2472" s="121"/>
      <c r="H2472" s="122"/>
      <c r="I2472" s="123"/>
      <c r="J2472" s="124"/>
      <c r="K2472" s="101"/>
      <c r="L2472" s="101"/>
      <c r="M2472" s="101"/>
      <c r="N2472" s="102"/>
      <c r="O2472" s="103"/>
      <c r="P2472" s="101"/>
      <c r="Q2472" s="104"/>
      <c r="R2472" s="103"/>
      <c r="S2472" s="105"/>
      <c r="T2472" s="106"/>
      <c r="U2472" s="107"/>
      <c r="V2472" s="107"/>
    </row>
    <row r="2473" spans="2:22" s="88" customFormat="1" ht="12.75" hidden="1" x14ac:dyDescent="0.2">
      <c r="B2473" s="114"/>
      <c r="C2473" s="110"/>
      <c r="D2473" s="108"/>
      <c r="E2473" s="120"/>
      <c r="F2473" s="110"/>
      <c r="G2473" s="121"/>
      <c r="H2473" s="122"/>
      <c r="I2473" s="123"/>
      <c r="J2473" s="124"/>
      <c r="K2473" s="101"/>
      <c r="L2473" s="101"/>
      <c r="M2473" s="101"/>
      <c r="N2473" s="102"/>
      <c r="O2473" s="103"/>
      <c r="P2473" s="101"/>
      <c r="Q2473" s="104"/>
      <c r="R2473" s="103"/>
      <c r="S2473" s="105"/>
      <c r="T2473" s="106"/>
      <c r="U2473" s="107"/>
      <c r="V2473" s="107"/>
    </row>
    <row r="2474" spans="2:22" s="88" customFormat="1" ht="12.75" hidden="1" x14ac:dyDescent="0.2">
      <c r="B2474" s="114"/>
      <c r="C2474" s="110"/>
      <c r="D2474" s="108"/>
      <c r="E2474" s="120"/>
      <c r="F2474" s="110"/>
      <c r="G2474" s="121"/>
      <c r="H2474" s="122"/>
      <c r="I2474" s="123"/>
      <c r="J2474" s="124"/>
      <c r="K2474" s="101"/>
      <c r="L2474" s="101"/>
      <c r="M2474" s="101"/>
      <c r="N2474" s="102"/>
      <c r="O2474" s="103"/>
      <c r="P2474" s="101"/>
      <c r="Q2474" s="104"/>
      <c r="R2474" s="103"/>
      <c r="S2474" s="105"/>
      <c r="T2474" s="106"/>
      <c r="U2474" s="107"/>
      <c r="V2474" s="107"/>
    </row>
    <row r="2475" spans="2:22" s="88" customFormat="1" ht="12.75" hidden="1" x14ac:dyDescent="0.2">
      <c r="B2475" s="114"/>
      <c r="C2475" s="110"/>
      <c r="D2475" s="108"/>
      <c r="E2475" s="120"/>
      <c r="F2475" s="110"/>
      <c r="G2475" s="121"/>
      <c r="H2475" s="122"/>
      <c r="I2475" s="123"/>
      <c r="J2475" s="124"/>
      <c r="K2475" s="101"/>
      <c r="L2475" s="101"/>
      <c r="M2475" s="101"/>
      <c r="N2475" s="102"/>
      <c r="O2475" s="103"/>
      <c r="P2475" s="101"/>
      <c r="Q2475" s="104"/>
      <c r="R2475" s="103"/>
      <c r="S2475" s="105"/>
      <c r="T2475" s="106"/>
      <c r="U2475" s="107"/>
      <c r="V2475" s="107"/>
    </row>
    <row r="2476" spans="2:22" s="88" customFormat="1" ht="12.75" hidden="1" x14ac:dyDescent="0.2">
      <c r="B2476" s="114"/>
      <c r="C2476" s="110"/>
      <c r="D2476" s="108"/>
      <c r="E2476" s="120"/>
      <c r="F2476" s="110"/>
      <c r="G2476" s="121"/>
      <c r="H2476" s="122"/>
      <c r="I2476" s="123"/>
      <c r="J2476" s="124"/>
      <c r="K2476" s="101"/>
      <c r="L2476" s="101"/>
      <c r="M2476" s="101"/>
      <c r="N2476" s="102"/>
      <c r="O2476" s="103"/>
      <c r="P2476" s="101"/>
      <c r="Q2476" s="104"/>
      <c r="R2476" s="103"/>
      <c r="S2476" s="105"/>
      <c r="T2476" s="106"/>
      <c r="U2476" s="107"/>
      <c r="V2476" s="107"/>
    </row>
    <row r="2477" spans="2:22" s="88" customFormat="1" ht="12.75" hidden="1" x14ac:dyDescent="0.2">
      <c r="B2477" s="114"/>
      <c r="C2477" s="110"/>
      <c r="D2477" s="108"/>
      <c r="E2477" s="120"/>
      <c r="F2477" s="110"/>
      <c r="G2477" s="121"/>
      <c r="H2477" s="122"/>
      <c r="I2477" s="123"/>
      <c r="J2477" s="124"/>
      <c r="K2477" s="101"/>
      <c r="L2477" s="101"/>
      <c r="M2477" s="101"/>
      <c r="N2477" s="102"/>
      <c r="O2477" s="103"/>
      <c r="P2477" s="101"/>
      <c r="Q2477" s="104"/>
      <c r="R2477" s="103"/>
      <c r="S2477" s="105"/>
      <c r="T2477" s="106"/>
      <c r="U2477" s="107"/>
      <c r="V2477" s="107"/>
    </row>
    <row r="2478" spans="2:22" s="88" customFormat="1" ht="12.75" hidden="1" x14ac:dyDescent="0.2">
      <c r="B2478" s="114"/>
      <c r="C2478" s="110"/>
      <c r="D2478" s="108"/>
      <c r="E2478" s="120"/>
      <c r="F2478" s="110"/>
      <c r="G2478" s="121"/>
      <c r="H2478" s="122"/>
      <c r="I2478" s="123"/>
      <c r="J2478" s="124"/>
      <c r="K2478" s="101"/>
      <c r="L2478" s="101"/>
      <c r="M2478" s="101"/>
      <c r="N2478" s="102"/>
      <c r="O2478" s="103"/>
      <c r="P2478" s="101"/>
      <c r="Q2478" s="104"/>
      <c r="R2478" s="103"/>
      <c r="S2478" s="105"/>
      <c r="T2478" s="106"/>
      <c r="U2478" s="107"/>
      <c r="V2478" s="107"/>
    </row>
    <row r="2479" spans="2:22" s="88" customFormat="1" ht="12.75" hidden="1" x14ac:dyDescent="0.2">
      <c r="B2479" s="114"/>
      <c r="C2479" s="110"/>
      <c r="D2479" s="108"/>
      <c r="E2479" s="120"/>
      <c r="F2479" s="110"/>
      <c r="G2479" s="121"/>
      <c r="H2479" s="122"/>
      <c r="I2479" s="123"/>
      <c r="J2479" s="124"/>
      <c r="K2479" s="101"/>
      <c r="L2479" s="101"/>
      <c r="M2479" s="101"/>
      <c r="N2479" s="102"/>
      <c r="O2479" s="103"/>
      <c r="P2479" s="101"/>
      <c r="Q2479" s="104"/>
      <c r="R2479" s="103"/>
      <c r="S2479" s="105"/>
      <c r="T2479" s="106"/>
      <c r="U2479" s="107"/>
      <c r="V2479" s="107"/>
    </row>
    <row r="2480" spans="2:22" s="88" customFormat="1" ht="12.75" hidden="1" x14ac:dyDescent="0.2">
      <c r="B2480" s="114"/>
      <c r="C2480" s="110"/>
      <c r="D2480" s="108"/>
      <c r="E2480" s="120"/>
      <c r="F2480" s="110"/>
      <c r="G2480" s="121"/>
      <c r="H2480" s="122"/>
      <c r="I2480" s="123"/>
      <c r="J2480" s="124"/>
      <c r="K2480" s="101"/>
      <c r="L2480" s="101"/>
      <c r="M2480" s="101"/>
      <c r="N2480" s="102"/>
      <c r="O2480" s="103"/>
      <c r="P2480" s="101"/>
      <c r="Q2480" s="104"/>
      <c r="R2480" s="103"/>
      <c r="S2480" s="105"/>
      <c r="T2480" s="106"/>
      <c r="U2480" s="107"/>
      <c r="V2480" s="107"/>
    </row>
    <row r="2481" spans="2:22" s="88" customFormat="1" ht="12.75" hidden="1" x14ac:dyDescent="0.2">
      <c r="B2481" s="114"/>
      <c r="C2481" s="110"/>
      <c r="D2481" s="108"/>
      <c r="E2481" s="120"/>
      <c r="F2481" s="110"/>
      <c r="G2481" s="121"/>
      <c r="H2481" s="122"/>
      <c r="I2481" s="123"/>
      <c r="J2481" s="124"/>
      <c r="K2481" s="101"/>
      <c r="L2481" s="101"/>
      <c r="M2481" s="101"/>
      <c r="N2481" s="102"/>
      <c r="O2481" s="103"/>
      <c r="P2481" s="101"/>
      <c r="Q2481" s="104"/>
      <c r="R2481" s="103"/>
      <c r="S2481" s="105"/>
      <c r="T2481" s="106"/>
      <c r="U2481" s="107"/>
      <c r="V2481" s="107"/>
    </row>
    <row r="2482" spans="2:22" s="88" customFormat="1" ht="12.75" hidden="1" x14ac:dyDescent="0.2">
      <c r="B2482" s="114"/>
      <c r="C2482" s="110"/>
      <c r="D2482" s="108"/>
      <c r="E2482" s="120"/>
      <c r="F2482" s="110"/>
      <c r="G2482" s="121"/>
      <c r="H2482" s="122"/>
      <c r="I2482" s="123"/>
      <c r="J2482" s="124"/>
      <c r="K2482" s="101"/>
      <c r="L2482" s="101"/>
      <c r="M2482" s="101"/>
      <c r="N2482" s="102"/>
      <c r="O2482" s="103"/>
      <c r="P2482" s="101"/>
      <c r="Q2482" s="104"/>
      <c r="R2482" s="103"/>
      <c r="S2482" s="105"/>
      <c r="T2482" s="106"/>
      <c r="U2482" s="107"/>
      <c r="V2482" s="107"/>
    </row>
    <row r="2483" spans="2:22" s="88" customFormat="1" ht="12.75" hidden="1" x14ac:dyDescent="0.2">
      <c r="B2483" s="114"/>
      <c r="C2483" s="110"/>
      <c r="D2483" s="108"/>
      <c r="E2483" s="120"/>
      <c r="F2483" s="110"/>
      <c r="G2483" s="121"/>
      <c r="H2483" s="122"/>
      <c r="I2483" s="123"/>
      <c r="J2483" s="124"/>
      <c r="K2483" s="101"/>
      <c r="L2483" s="101"/>
      <c r="M2483" s="101"/>
      <c r="N2483" s="102"/>
      <c r="O2483" s="103"/>
      <c r="P2483" s="101"/>
      <c r="Q2483" s="104"/>
      <c r="R2483" s="103"/>
      <c r="S2483" s="105"/>
      <c r="T2483" s="106"/>
      <c r="U2483" s="107"/>
      <c r="V2483" s="107"/>
    </row>
    <row r="2484" spans="2:22" s="88" customFormat="1" ht="12.75" hidden="1" x14ac:dyDescent="0.2">
      <c r="B2484" s="114"/>
      <c r="C2484" s="110"/>
      <c r="D2484" s="108"/>
      <c r="E2484" s="120"/>
      <c r="F2484" s="110"/>
      <c r="G2484" s="121"/>
      <c r="H2484" s="122"/>
      <c r="I2484" s="123"/>
      <c r="J2484" s="124"/>
      <c r="K2484" s="101"/>
      <c r="L2484" s="101"/>
      <c r="M2484" s="101"/>
      <c r="N2484" s="102"/>
      <c r="O2484" s="103"/>
      <c r="P2484" s="101"/>
      <c r="Q2484" s="104"/>
      <c r="R2484" s="103"/>
      <c r="S2484" s="105"/>
      <c r="T2484" s="106"/>
      <c r="U2484" s="107"/>
      <c r="V2484" s="107"/>
    </row>
    <row r="2485" spans="2:22" s="88" customFormat="1" ht="12.75" hidden="1" x14ac:dyDescent="0.2">
      <c r="B2485" s="114"/>
      <c r="C2485" s="110"/>
      <c r="D2485" s="108"/>
      <c r="E2485" s="120"/>
      <c r="F2485" s="110"/>
      <c r="G2485" s="121"/>
      <c r="H2485" s="122"/>
      <c r="I2485" s="123"/>
      <c r="J2485" s="124"/>
      <c r="K2485" s="101"/>
      <c r="L2485" s="101"/>
      <c r="M2485" s="101"/>
      <c r="N2485" s="102"/>
      <c r="O2485" s="103"/>
      <c r="P2485" s="101"/>
      <c r="Q2485" s="104"/>
      <c r="R2485" s="103"/>
      <c r="S2485" s="105"/>
      <c r="T2485" s="106"/>
      <c r="U2485" s="107"/>
      <c r="V2485" s="107"/>
    </row>
    <row r="2486" spans="2:22" s="88" customFormat="1" ht="12.75" hidden="1" x14ac:dyDescent="0.2">
      <c r="B2486" s="114"/>
      <c r="C2486" s="110"/>
      <c r="D2486" s="108"/>
      <c r="E2486" s="120"/>
      <c r="F2486" s="110"/>
      <c r="G2486" s="121"/>
      <c r="H2486" s="122"/>
      <c r="I2486" s="123"/>
      <c r="J2486" s="124"/>
      <c r="K2486" s="101"/>
      <c r="L2486" s="101"/>
      <c r="M2486" s="101"/>
      <c r="N2486" s="102"/>
      <c r="O2486" s="103"/>
      <c r="P2486" s="101"/>
      <c r="Q2486" s="104"/>
      <c r="R2486" s="103"/>
      <c r="S2486" s="105"/>
      <c r="T2486" s="106"/>
      <c r="U2486" s="107"/>
      <c r="V2486" s="107"/>
    </row>
    <row r="2487" spans="2:22" s="88" customFormat="1" ht="12.75" hidden="1" x14ac:dyDescent="0.2">
      <c r="B2487" s="114"/>
      <c r="C2487" s="110"/>
      <c r="D2487" s="108"/>
      <c r="E2487" s="120"/>
      <c r="F2487" s="110"/>
      <c r="G2487" s="121"/>
      <c r="H2487" s="122"/>
      <c r="I2487" s="123"/>
      <c r="J2487" s="124"/>
      <c r="K2487" s="101"/>
      <c r="L2487" s="101"/>
      <c r="M2487" s="101"/>
      <c r="N2487" s="102"/>
      <c r="O2487" s="103"/>
      <c r="P2487" s="101"/>
      <c r="Q2487" s="104"/>
      <c r="R2487" s="103"/>
      <c r="S2487" s="105"/>
      <c r="T2487" s="106"/>
      <c r="U2487" s="107"/>
      <c r="V2487" s="107"/>
    </row>
    <row r="2488" spans="2:22" s="88" customFormat="1" ht="12.75" hidden="1" x14ac:dyDescent="0.2">
      <c r="B2488" s="114"/>
      <c r="C2488" s="110"/>
      <c r="D2488" s="108"/>
      <c r="E2488" s="120"/>
      <c r="F2488" s="110"/>
      <c r="G2488" s="121"/>
      <c r="H2488" s="122"/>
      <c r="I2488" s="123"/>
      <c r="J2488" s="124"/>
      <c r="K2488" s="101"/>
      <c r="L2488" s="101"/>
      <c r="M2488" s="101"/>
      <c r="N2488" s="102"/>
      <c r="O2488" s="103"/>
      <c r="P2488" s="101"/>
      <c r="Q2488" s="104"/>
      <c r="R2488" s="103"/>
      <c r="S2488" s="105"/>
      <c r="T2488" s="106"/>
      <c r="U2488" s="107"/>
      <c r="V2488" s="107"/>
    </row>
    <row r="2489" spans="2:22" s="88" customFormat="1" ht="12.75" hidden="1" x14ac:dyDescent="0.2">
      <c r="B2489" s="114"/>
      <c r="C2489" s="110"/>
      <c r="D2489" s="108"/>
      <c r="E2489" s="120"/>
      <c r="F2489" s="110"/>
      <c r="G2489" s="121"/>
      <c r="H2489" s="122"/>
      <c r="I2489" s="123"/>
      <c r="J2489" s="124"/>
      <c r="K2489" s="101"/>
      <c r="L2489" s="101"/>
      <c r="M2489" s="101"/>
      <c r="N2489" s="102"/>
      <c r="O2489" s="103"/>
      <c r="P2489" s="101"/>
      <c r="Q2489" s="104"/>
      <c r="R2489" s="103"/>
      <c r="S2489" s="105"/>
      <c r="T2489" s="106"/>
      <c r="U2489" s="107"/>
      <c r="V2489" s="107"/>
    </row>
    <row r="2490" spans="2:22" s="88" customFormat="1" ht="12.75" hidden="1" x14ac:dyDescent="0.2">
      <c r="B2490" s="114"/>
      <c r="C2490" s="110"/>
      <c r="D2490" s="108"/>
      <c r="E2490" s="120"/>
      <c r="F2490" s="110"/>
      <c r="G2490" s="121"/>
      <c r="H2490" s="122"/>
      <c r="I2490" s="123"/>
      <c r="J2490" s="124"/>
      <c r="K2490" s="101"/>
      <c r="L2490" s="101"/>
      <c r="M2490" s="101"/>
      <c r="N2490" s="102"/>
      <c r="O2490" s="103"/>
      <c r="P2490" s="101"/>
      <c r="Q2490" s="104"/>
      <c r="R2490" s="103"/>
      <c r="S2490" s="105"/>
      <c r="T2490" s="106"/>
      <c r="U2490" s="107"/>
      <c r="V2490" s="107"/>
    </row>
    <row r="2491" spans="2:22" s="88" customFormat="1" ht="12.75" hidden="1" x14ac:dyDescent="0.2">
      <c r="B2491" s="114"/>
      <c r="C2491" s="110"/>
      <c r="D2491" s="108"/>
      <c r="E2491" s="120"/>
      <c r="F2491" s="110"/>
      <c r="G2491" s="121"/>
      <c r="H2491" s="122"/>
      <c r="I2491" s="123"/>
      <c r="J2491" s="124"/>
      <c r="K2491" s="101"/>
      <c r="L2491" s="101"/>
      <c r="M2491" s="101"/>
      <c r="N2491" s="102"/>
      <c r="O2491" s="103"/>
      <c r="P2491" s="101"/>
      <c r="Q2491" s="104"/>
      <c r="R2491" s="103"/>
      <c r="S2491" s="105"/>
      <c r="T2491" s="106"/>
      <c r="U2491" s="107"/>
      <c r="V2491" s="107"/>
    </row>
    <row r="2492" spans="2:22" s="88" customFormat="1" ht="12.75" hidden="1" x14ac:dyDescent="0.2">
      <c r="B2492" s="114"/>
      <c r="C2492" s="110"/>
      <c r="D2492" s="108"/>
      <c r="E2492" s="120"/>
      <c r="F2492" s="110"/>
      <c r="G2492" s="121"/>
      <c r="H2492" s="122"/>
      <c r="I2492" s="123"/>
      <c r="J2492" s="124"/>
      <c r="K2492" s="101"/>
      <c r="L2492" s="101"/>
      <c r="M2492" s="101"/>
      <c r="N2492" s="102"/>
      <c r="O2492" s="103"/>
      <c r="P2492" s="101"/>
      <c r="Q2492" s="104"/>
      <c r="R2492" s="103"/>
      <c r="S2492" s="105"/>
      <c r="T2492" s="106"/>
      <c r="U2492" s="107"/>
      <c r="V2492" s="107"/>
    </row>
    <row r="2493" spans="2:22" s="88" customFormat="1" ht="12.75" hidden="1" x14ac:dyDescent="0.2">
      <c r="B2493" s="114"/>
      <c r="C2493" s="110"/>
      <c r="D2493" s="108"/>
      <c r="E2493" s="120"/>
      <c r="F2493" s="110"/>
      <c r="G2493" s="121"/>
      <c r="H2493" s="122"/>
      <c r="I2493" s="123"/>
      <c r="J2493" s="124"/>
      <c r="K2493" s="101"/>
      <c r="L2493" s="101"/>
      <c r="M2493" s="101"/>
      <c r="N2493" s="102"/>
      <c r="O2493" s="103"/>
      <c r="P2493" s="101"/>
      <c r="Q2493" s="104"/>
      <c r="R2493" s="103"/>
      <c r="S2493" s="105"/>
      <c r="T2493" s="106"/>
      <c r="U2493" s="107"/>
      <c r="V2493" s="107"/>
    </row>
    <row r="2494" spans="2:22" s="88" customFormat="1" ht="12.75" hidden="1" x14ac:dyDescent="0.2">
      <c r="B2494" s="114"/>
      <c r="C2494" s="110"/>
      <c r="D2494" s="108"/>
      <c r="E2494" s="120"/>
      <c r="F2494" s="110"/>
      <c r="G2494" s="121"/>
      <c r="H2494" s="122"/>
      <c r="I2494" s="123"/>
      <c r="J2494" s="124"/>
      <c r="K2494" s="101"/>
      <c r="L2494" s="101"/>
      <c r="M2494" s="101"/>
      <c r="N2494" s="102"/>
      <c r="O2494" s="103"/>
      <c r="P2494" s="101"/>
      <c r="Q2494" s="104"/>
      <c r="R2494" s="103"/>
      <c r="S2494" s="105"/>
      <c r="T2494" s="106"/>
      <c r="U2494" s="107"/>
      <c r="V2494" s="107"/>
    </row>
    <row r="2495" spans="2:22" s="88" customFormat="1" ht="12.75" hidden="1" x14ac:dyDescent="0.2">
      <c r="B2495" s="114"/>
      <c r="C2495" s="110"/>
      <c r="D2495" s="108"/>
      <c r="E2495" s="120"/>
      <c r="F2495" s="110"/>
      <c r="G2495" s="121"/>
      <c r="H2495" s="122"/>
      <c r="I2495" s="123"/>
      <c r="J2495" s="124"/>
      <c r="K2495" s="101"/>
      <c r="L2495" s="101"/>
      <c r="M2495" s="101"/>
      <c r="N2495" s="102"/>
      <c r="O2495" s="103"/>
      <c r="P2495" s="101"/>
      <c r="Q2495" s="104"/>
      <c r="R2495" s="103"/>
      <c r="S2495" s="105"/>
      <c r="T2495" s="106"/>
      <c r="U2495" s="107"/>
      <c r="V2495" s="107"/>
    </row>
    <row r="2496" spans="2:22" s="88" customFormat="1" ht="12.75" hidden="1" x14ac:dyDescent="0.2">
      <c r="B2496" s="114"/>
      <c r="C2496" s="110"/>
      <c r="D2496" s="108"/>
      <c r="E2496" s="120"/>
      <c r="F2496" s="110"/>
      <c r="G2496" s="121"/>
      <c r="H2496" s="122"/>
      <c r="I2496" s="123"/>
      <c r="J2496" s="124"/>
      <c r="K2496" s="101"/>
      <c r="L2496" s="101"/>
      <c r="M2496" s="101"/>
      <c r="N2496" s="102"/>
      <c r="O2496" s="103"/>
      <c r="P2496" s="101"/>
      <c r="Q2496" s="104"/>
      <c r="R2496" s="103"/>
      <c r="S2496" s="105"/>
      <c r="T2496" s="106"/>
      <c r="U2496" s="107"/>
      <c r="V2496" s="107"/>
    </row>
    <row r="2497" spans="2:22" s="88" customFormat="1" ht="12.75" hidden="1" x14ac:dyDescent="0.2">
      <c r="B2497" s="114"/>
      <c r="C2497" s="110"/>
      <c r="D2497" s="108"/>
      <c r="E2497" s="120"/>
      <c r="F2497" s="110"/>
      <c r="G2497" s="121"/>
      <c r="H2497" s="122"/>
      <c r="I2497" s="123"/>
      <c r="J2497" s="124"/>
      <c r="K2497" s="101"/>
      <c r="L2497" s="101"/>
      <c r="M2497" s="101"/>
      <c r="N2497" s="102"/>
      <c r="O2497" s="103"/>
      <c r="P2497" s="101"/>
      <c r="Q2497" s="104"/>
      <c r="R2497" s="103"/>
      <c r="S2497" s="105"/>
      <c r="T2497" s="106"/>
      <c r="U2497" s="107"/>
      <c r="V2497" s="107"/>
    </row>
    <row r="2498" spans="2:22" s="88" customFormat="1" ht="12.75" hidden="1" x14ac:dyDescent="0.2">
      <c r="B2498" s="114"/>
      <c r="C2498" s="110"/>
      <c r="D2498" s="108"/>
      <c r="E2498" s="120"/>
      <c r="F2498" s="110"/>
      <c r="G2498" s="121"/>
      <c r="H2498" s="122"/>
      <c r="I2498" s="123"/>
      <c r="J2498" s="124"/>
      <c r="K2498" s="101"/>
      <c r="L2498" s="101"/>
      <c r="M2498" s="101"/>
      <c r="N2498" s="102"/>
      <c r="O2498" s="103"/>
      <c r="P2498" s="101"/>
      <c r="Q2498" s="104"/>
      <c r="R2498" s="103"/>
      <c r="S2498" s="105"/>
      <c r="T2498" s="106"/>
      <c r="U2498" s="107"/>
      <c r="V2498" s="107"/>
    </row>
    <row r="2499" spans="2:22" s="88" customFormat="1" ht="12.75" hidden="1" x14ac:dyDescent="0.2">
      <c r="B2499" s="114"/>
      <c r="C2499" s="110"/>
      <c r="D2499" s="108"/>
      <c r="E2499" s="120"/>
      <c r="F2499" s="110"/>
      <c r="G2499" s="121"/>
      <c r="H2499" s="122"/>
      <c r="I2499" s="123"/>
      <c r="J2499" s="124"/>
      <c r="K2499" s="101"/>
      <c r="L2499" s="101"/>
      <c r="M2499" s="101"/>
      <c r="N2499" s="102"/>
      <c r="O2499" s="103"/>
      <c r="P2499" s="101"/>
      <c r="Q2499" s="104"/>
      <c r="R2499" s="103"/>
      <c r="S2499" s="105"/>
      <c r="T2499" s="106"/>
      <c r="U2499" s="107"/>
      <c r="V2499" s="107"/>
    </row>
    <row r="2500" spans="2:22" s="88" customFormat="1" ht="12.75" hidden="1" x14ac:dyDescent="0.2">
      <c r="B2500" s="114"/>
      <c r="C2500" s="110"/>
      <c r="D2500" s="108"/>
      <c r="E2500" s="120"/>
      <c r="F2500" s="110"/>
      <c r="G2500" s="121"/>
      <c r="H2500" s="122"/>
      <c r="I2500" s="123"/>
      <c r="J2500" s="124"/>
      <c r="K2500" s="101"/>
      <c r="L2500" s="101"/>
      <c r="M2500" s="101"/>
      <c r="N2500" s="102"/>
      <c r="O2500" s="103"/>
      <c r="P2500" s="101"/>
      <c r="Q2500" s="104"/>
      <c r="R2500" s="103"/>
      <c r="S2500" s="105"/>
      <c r="T2500" s="106"/>
      <c r="U2500" s="107"/>
      <c r="V2500" s="107"/>
    </row>
    <row r="2501" spans="2:22" s="88" customFormat="1" ht="12.75" hidden="1" x14ac:dyDescent="0.2">
      <c r="B2501" s="114"/>
      <c r="C2501" s="110"/>
      <c r="D2501" s="108"/>
      <c r="E2501" s="120"/>
      <c r="F2501" s="110"/>
      <c r="G2501" s="121"/>
      <c r="H2501" s="122"/>
      <c r="I2501" s="123"/>
      <c r="J2501" s="124"/>
      <c r="K2501" s="101"/>
      <c r="L2501" s="101"/>
      <c r="M2501" s="101"/>
      <c r="N2501" s="102"/>
      <c r="O2501" s="103"/>
      <c r="P2501" s="101"/>
      <c r="Q2501" s="104"/>
      <c r="R2501" s="103"/>
      <c r="S2501" s="105"/>
      <c r="T2501" s="106"/>
      <c r="U2501" s="107"/>
      <c r="V2501" s="107"/>
    </row>
    <row r="2502" spans="2:22" s="88" customFormat="1" ht="12.75" hidden="1" x14ac:dyDescent="0.2">
      <c r="B2502" s="114"/>
      <c r="C2502" s="110"/>
      <c r="D2502" s="108"/>
      <c r="E2502" s="120"/>
      <c r="F2502" s="110"/>
      <c r="G2502" s="121"/>
      <c r="H2502" s="122"/>
      <c r="I2502" s="123"/>
      <c r="J2502" s="124"/>
      <c r="K2502" s="101"/>
      <c r="L2502" s="101"/>
      <c r="M2502" s="101"/>
      <c r="N2502" s="102"/>
      <c r="O2502" s="103"/>
      <c r="P2502" s="101"/>
      <c r="Q2502" s="104"/>
      <c r="R2502" s="103"/>
      <c r="S2502" s="105"/>
      <c r="T2502" s="106"/>
      <c r="U2502" s="107"/>
      <c r="V2502" s="107"/>
    </row>
    <row r="2503" spans="2:22" s="88" customFormat="1" ht="12.75" hidden="1" x14ac:dyDescent="0.2">
      <c r="B2503" s="114"/>
      <c r="C2503" s="110"/>
      <c r="D2503" s="108"/>
      <c r="E2503" s="120"/>
      <c r="F2503" s="110"/>
      <c r="G2503" s="121"/>
      <c r="H2503" s="122"/>
      <c r="I2503" s="123"/>
      <c r="J2503" s="124"/>
      <c r="K2503" s="101"/>
      <c r="L2503" s="101"/>
      <c r="M2503" s="101"/>
      <c r="N2503" s="102"/>
      <c r="O2503" s="103"/>
      <c r="P2503" s="101"/>
      <c r="Q2503" s="104"/>
      <c r="R2503" s="103"/>
      <c r="S2503" s="105"/>
      <c r="T2503" s="106"/>
      <c r="U2503" s="107"/>
      <c r="V2503" s="107"/>
    </row>
    <row r="2504" spans="2:22" s="88" customFormat="1" ht="12.75" hidden="1" x14ac:dyDescent="0.2">
      <c r="B2504" s="114"/>
      <c r="C2504" s="110"/>
      <c r="D2504" s="108"/>
      <c r="E2504" s="120"/>
      <c r="F2504" s="110"/>
      <c r="G2504" s="121"/>
      <c r="H2504" s="122"/>
      <c r="I2504" s="123"/>
      <c r="J2504" s="124"/>
      <c r="K2504" s="101"/>
      <c r="L2504" s="101"/>
      <c r="M2504" s="101"/>
      <c r="N2504" s="102"/>
      <c r="O2504" s="103"/>
      <c r="P2504" s="101"/>
      <c r="Q2504" s="104"/>
      <c r="R2504" s="103"/>
      <c r="S2504" s="105"/>
      <c r="T2504" s="106"/>
      <c r="U2504" s="107"/>
      <c r="V2504" s="107"/>
    </row>
    <row r="2505" spans="2:22" s="88" customFormat="1" ht="12.75" hidden="1" x14ac:dyDescent="0.2">
      <c r="B2505" s="114"/>
      <c r="C2505" s="110"/>
      <c r="D2505" s="108"/>
      <c r="E2505" s="120"/>
      <c r="F2505" s="110"/>
      <c r="G2505" s="121"/>
      <c r="H2505" s="122"/>
      <c r="I2505" s="123"/>
      <c r="J2505" s="124"/>
      <c r="K2505" s="101"/>
      <c r="L2505" s="101"/>
      <c r="M2505" s="101"/>
      <c r="N2505" s="102"/>
      <c r="O2505" s="103"/>
      <c r="P2505" s="101"/>
      <c r="Q2505" s="104"/>
      <c r="R2505" s="103"/>
      <c r="S2505" s="105"/>
      <c r="T2505" s="106"/>
      <c r="U2505" s="107"/>
      <c r="V2505" s="107"/>
    </row>
    <row r="2506" spans="2:22" s="88" customFormat="1" ht="12.75" hidden="1" x14ac:dyDescent="0.2">
      <c r="B2506" s="114"/>
      <c r="C2506" s="110"/>
      <c r="D2506" s="108"/>
      <c r="E2506" s="120"/>
      <c r="F2506" s="110"/>
      <c r="G2506" s="121"/>
      <c r="H2506" s="122"/>
      <c r="I2506" s="123"/>
      <c r="J2506" s="124"/>
      <c r="K2506" s="101"/>
      <c r="L2506" s="101"/>
      <c r="M2506" s="101"/>
      <c r="N2506" s="102"/>
      <c r="O2506" s="103"/>
      <c r="P2506" s="101"/>
      <c r="Q2506" s="104"/>
      <c r="R2506" s="103"/>
      <c r="S2506" s="105"/>
      <c r="T2506" s="106"/>
      <c r="U2506" s="107"/>
      <c r="V2506" s="107"/>
    </row>
    <row r="2507" spans="2:22" s="88" customFormat="1" ht="12.75" hidden="1" x14ac:dyDescent="0.2">
      <c r="B2507" s="114"/>
      <c r="C2507" s="110"/>
      <c r="D2507" s="108"/>
      <c r="E2507" s="120"/>
      <c r="F2507" s="110"/>
      <c r="G2507" s="121"/>
      <c r="H2507" s="122"/>
      <c r="I2507" s="123"/>
      <c r="J2507" s="124"/>
      <c r="K2507" s="101"/>
      <c r="L2507" s="101"/>
      <c r="M2507" s="101"/>
      <c r="N2507" s="102"/>
      <c r="O2507" s="103"/>
      <c r="P2507" s="101"/>
      <c r="Q2507" s="104"/>
      <c r="R2507" s="103"/>
      <c r="S2507" s="105"/>
      <c r="T2507" s="106"/>
      <c r="U2507" s="107"/>
      <c r="V2507" s="107"/>
    </row>
    <row r="2508" spans="2:22" s="88" customFormat="1" ht="12.75" hidden="1" x14ac:dyDescent="0.2">
      <c r="B2508" s="114"/>
      <c r="C2508" s="110"/>
      <c r="D2508" s="108"/>
      <c r="E2508" s="120"/>
      <c r="F2508" s="110"/>
      <c r="G2508" s="121"/>
      <c r="H2508" s="122"/>
      <c r="I2508" s="123"/>
      <c r="J2508" s="124"/>
      <c r="K2508" s="101"/>
      <c r="L2508" s="101"/>
      <c r="M2508" s="101"/>
      <c r="N2508" s="102"/>
      <c r="O2508" s="103"/>
      <c r="P2508" s="101"/>
      <c r="Q2508" s="104"/>
      <c r="R2508" s="103"/>
      <c r="S2508" s="105"/>
      <c r="T2508" s="106"/>
      <c r="U2508" s="107"/>
      <c r="V2508" s="107"/>
    </row>
    <row r="2509" spans="2:22" s="88" customFormat="1" ht="12.75" hidden="1" x14ac:dyDescent="0.2">
      <c r="B2509" s="114"/>
      <c r="C2509" s="110"/>
      <c r="D2509" s="108"/>
      <c r="E2509" s="120"/>
      <c r="F2509" s="110"/>
      <c r="G2509" s="121"/>
      <c r="H2509" s="122"/>
      <c r="I2509" s="123"/>
      <c r="J2509" s="124"/>
      <c r="K2509" s="101"/>
      <c r="L2509" s="101"/>
      <c r="M2509" s="101"/>
      <c r="N2509" s="102"/>
      <c r="O2509" s="103"/>
      <c r="P2509" s="101"/>
      <c r="Q2509" s="104"/>
      <c r="R2509" s="103"/>
      <c r="S2509" s="105"/>
      <c r="T2509" s="106"/>
      <c r="U2509" s="107"/>
      <c r="V2509" s="107"/>
    </row>
    <row r="2510" spans="2:22" s="88" customFormat="1" ht="12.75" hidden="1" x14ac:dyDescent="0.2">
      <c r="B2510" s="114"/>
      <c r="C2510" s="110"/>
      <c r="D2510" s="108"/>
      <c r="E2510" s="120"/>
      <c r="F2510" s="110"/>
      <c r="G2510" s="121"/>
      <c r="H2510" s="122"/>
      <c r="I2510" s="123"/>
      <c r="J2510" s="124"/>
      <c r="K2510" s="101"/>
      <c r="L2510" s="101"/>
      <c r="M2510" s="101"/>
      <c r="N2510" s="102"/>
      <c r="O2510" s="103"/>
      <c r="P2510" s="101"/>
      <c r="Q2510" s="104"/>
      <c r="R2510" s="103"/>
      <c r="S2510" s="105"/>
      <c r="T2510" s="106"/>
      <c r="U2510" s="107"/>
      <c r="V2510" s="107"/>
    </row>
    <row r="2511" spans="2:22" s="88" customFormat="1" ht="12.75" hidden="1" x14ac:dyDescent="0.2">
      <c r="B2511" s="114"/>
      <c r="C2511" s="110"/>
      <c r="D2511" s="108"/>
      <c r="E2511" s="120"/>
      <c r="F2511" s="110"/>
      <c r="G2511" s="121"/>
      <c r="H2511" s="122"/>
      <c r="I2511" s="123"/>
      <c r="J2511" s="124"/>
      <c r="K2511" s="101"/>
      <c r="L2511" s="101"/>
      <c r="M2511" s="101"/>
      <c r="N2511" s="102"/>
      <c r="O2511" s="103"/>
      <c r="P2511" s="101"/>
      <c r="Q2511" s="104"/>
      <c r="R2511" s="103"/>
      <c r="S2511" s="105"/>
      <c r="T2511" s="106"/>
      <c r="U2511" s="107"/>
      <c r="V2511" s="107"/>
    </row>
    <row r="2512" spans="2:22" s="88" customFormat="1" ht="12.75" hidden="1" x14ac:dyDescent="0.2">
      <c r="B2512" s="114"/>
      <c r="C2512" s="110"/>
      <c r="D2512" s="108"/>
      <c r="E2512" s="120"/>
      <c r="F2512" s="110"/>
      <c r="G2512" s="121"/>
      <c r="H2512" s="122"/>
      <c r="I2512" s="123"/>
      <c r="J2512" s="124"/>
      <c r="K2512" s="101"/>
      <c r="L2512" s="101"/>
      <c r="M2512" s="101"/>
      <c r="N2512" s="102"/>
      <c r="O2512" s="103"/>
      <c r="P2512" s="101"/>
      <c r="Q2512" s="104"/>
      <c r="R2512" s="103"/>
      <c r="S2512" s="105"/>
      <c r="T2512" s="106"/>
      <c r="U2512" s="107"/>
      <c r="V2512" s="107"/>
    </row>
    <row r="2513" spans="2:22" s="88" customFormat="1" ht="12.75" hidden="1" x14ac:dyDescent="0.2">
      <c r="B2513" s="114"/>
      <c r="C2513" s="110"/>
      <c r="D2513" s="108"/>
      <c r="E2513" s="120"/>
      <c r="F2513" s="110"/>
      <c r="G2513" s="121"/>
      <c r="H2513" s="122"/>
      <c r="I2513" s="123"/>
      <c r="J2513" s="124"/>
      <c r="K2513" s="101"/>
      <c r="L2513" s="101"/>
      <c r="M2513" s="101"/>
      <c r="N2513" s="102"/>
      <c r="O2513" s="103"/>
      <c r="P2513" s="101"/>
      <c r="Q2513" s="104"/>
      <c r="R2513" s="103"/>
      <c r="S2513" s="105"/>
      <c r="T2513" s="106"/>
      <c r="U2513" s="107"/>
      <c r="V2513" s="107"/>
    </row>
    <row r="2514" spans="2:22" s="88" customFormat="1" ht="12.75" hidden="1" x14ac:dyDescent="0.2">
      <c r="B2514" s="114"/>
      <c r="C2514" s="110"/>
      <c r="D2514" s="108"/>
      <c r="E2514" s="120"/>
      <c r="F2514" s="110"/>
      <c r="G2514" s="121"/>
      <c r="H2514" s="122"/>
      <c r="I2514" s="123"/>
      <c r="J2514" s="124"/>
      <c r="K2514" s="101"/>
      <c r="L2514" s="101"/>
      <c r="M2514" s="101"/>
      <c r="N2514" s="102"/>
      <c r="O2514" s="103"/>
      <c r="P2514" s="101"/>
      <c r="Q2514" s="104"/>
      <c r="R2514" s="103"/>
      <c r="S2514" s="105"/>
      <c r="T2514" s="106"/>
      <c r="U2514" s="107"/>
      <c r="V2514" s="107"/>
    </row>
    <row r="2515" spans="2:22" s="88" customFormat="1" ht="12.75" hidden="1" x14ac:dyDescent="0.2">
      <c r="B2515" s="114"/>
      <c r="C2515" s="110"/>
      <c r="D2515" s="108"/>
      <c r="E2515" s="120"/>
      <c r="F2515" s="110"/>
      <c r="G2515" s="121"/>
      <c r="H2515" s="122"/>
      <c r="I2515" s="123"/>
      <c r="J2515" s="124"/>
      <c r="K2515" s="101"/>
      <c r="L2515" s="101"/>
      <c r="M2515" s="101"/>
      <c r="N2515" s="102"/>
      <c r="O2515" s="103"/>
      <c r="P2515" s="101"/>
      <c r="Q2515" s="104"/>
      <c r="R2515" s="103"/>
      <c r="S2515" s="105"/>
      <c r="T2515" s="106"/>
      <c r="U2515" s="107"/>
      <c r="V2515" s="107"/>
    </row>
    <row r="2516" spans="2:22" s="88" customFormat="1" ht="12.75" hidden="1" x14ac:dyDescent="0.2">
      <c r="B2516" s="114"/>
      <c r="C2516" s="110"/>
      <c r="D2516" s="108"/>
      <c r="E2516" s="120"/>
      <c r="F2516" s="110"/>
      <c r="G2516" s="121"/>
      <c r="H2516" s="122"/>
      <c r="I2516" s="123"/>
      <c r="J2516" s="124"/>
      <c r="K2516" s="101"/>
      <c r="L2516" s="101"/>
      <c r="M2516" s="101"/>
      <c r="N2516" s="102"/>
      <c r="O2516" s="103"/>
      <c r="P2516" s="101"/>
      <c r="Q2516" s="104"/>
      <c r="R2516" s="103"/>
      <c r="S2516" s="105"/>
      <c r="T2516" s="106"/>
      <c r="U2516" s="107"/>
      <c r="V2516" s="107"/>
    </row>
    <row r="2517" spans="2:22" s="88" customFormat="1" ht="12.75" hidden="1" x14ac:dyDescent="0.2">
      <c r="B2517" s="114"/>
      <c r="C2517" s="110"/>
      <c r="D2517" s="108"/>
      <c r="E2517" s="120"/>
      <c r="F2517" s="110"/>
      <c r="G2517" s="121"/>
      <c r="H2517" s="122"/>
      <c r="I2517" s="123"/>
      <c r="J2517" s="124"/>
      <c r="K2517" s="101"/>
      <c r="L2517" s="101"/>
      <c r="M2517" s="101"/>
      <c r="N2517" s="102"/>
      <c r="O2517" s="103"/>
      <c r="P2517" s="101"/>
      <c r="Q2517" s="104"/>
      <c r="R2517" s="103"/>
      <c r="S2517" s="105"/>
      <c r="T2517" s="106"/>
      <c r="U2517" s="107"/>
      <c r="V2517" s="107"/>
    </row>
    <row r="2518" spans="2:22" s="88" customFormat="1" ht="12.75" hidden="1" x14ac:dyDescent="0.2">
      <c r="B2518" s="114"/>
      <c r="C2518" s="110"/>
      <c r="D2518" s="108"/>
      <c r="E2518" s="120"/>
      <c r="F2518" s="110"/>
      <c r="G2518" s="121"/>
      <c r="H2518" s="122"/>
      <c r="I2518" s="123"/>
      <c r="J2518" s="124"/>
      <c r="K2518" s="101"/>
      <c r="L2518" s="101"/>
      <c r="M2518" s="101"/>
      <c r="N2518" s="102"/>
      <c r="O2518" s="103"/>
      <c r="P2518" s="101"/>
      <c r="Q2518" s="104"/>
      <c r="R2518" s="103"/>
      <c r="S2518" s="105"/>
      <c r="T2518" s="106"/>
      <c r="U2518" s="107"/>
      <c r="V2518" s="107"/>
    </row>
    <row r="2519" spans="2:22" s="88" customFormat="1" ht="12.75" hidden="1" x14ac:dyDescent="0.2">
      <c r="B2519" s="114"/>
      <c r="C2519" s="110"/>
      <c r="D2519" s="108"/>
      <c r="E2519" s="120"/>
      <c r="F2519" s="110"/>
      <c r="G2519" s="121"/>
      <c r="H2519" s="122"/>
      <c r="I2519" s="123"/>
      <c r="J2519" s="124"/>
      <c r="K2519" s="101"/>
      <c r="L2519" s="101"/>
      <c r="M2519" s="101"/>
      <c r="N2519" s="102"/>
      <c r="O2519" s="103"/>
      <c r="P2519" s="101"/>
      <c r="Q2519" s="104"/>
      <c r="R2519" s="103"/>
      <c r="S2519" s="105"/>
      <c r="T2519" s="106"/>
      <c r="U2519" s="107"/>
      <c r="V2519" s="107"/>
    </row>
    <row r="2520" spans="2:22" s="88" customFormat="1" ht="12.75" hidden="1" x14ac:dyDescent="0.2">
      <c r="B2520" s="114"/>
      <c r="C2520" s="110"/>
      <c r="D2520" s="108"/>
      <c r="E2520" s="120"/>
      <c r="F2520" s="110"/>
      <c r="G2520" s="121"/>
      <c r="H2520" s="122"/>
      <c r="I2520" s="123"/>
      <c r="J2520" s="124"/>
      <c r="K2520" s="101"/>
      <c r="L2520" s="101"/>
      <c r="M2520" s="101"/>
      <c r="N2520" s="102"/>
      <c r="O2520" s="103"/>
      <c r="P2520" s="101"/>
      <c r="Q2520" s="104"/>
      <c r="R2520" s="103"/>
      <c r="S2520" s="105"/>
      <c r="T2520" s="106"/>
      <c r="U2520" s="107"/>
      <c r="V2520" s="107"/>
    </row>
    <row r="2521" spans="2:22" s="88" customFormat="1" ht="12.75" hidden="1" x14ac:dyDescent="0.2">
      <c r="B2521" s="114"/>
      <c r="C2521" s="110"/>
      <c r="D2521" s="108"/>
      <c r="E2521" s="120"/>
      <c r="F2521" s="110"/>
      <c r="G2521" s="121"/>
      <c r="H2521" s="122"/>
      <c r="I2521" s="123"/>
      <c r="J2521" s="124"/>
      <c r="K2521" s="101"/>
      <c r="L2521" s="101"/>
      <c r="M2521" s="101"/>
      <c r="N2521" s="102"/>
      <c r="O2521" s="103"/>
      <c r="P2521" s="101"/>
      <c r="Q2521" s="104"/>
      <c r="R2521" s="103"/>
      <c r="S2521" s="105"/>
      <c r="T2521" s="106"/>
      <c r="U2521" s="107"/>
      <c r="V2521" s="107"/>
    </row>
    <row r="2522" spans="2:22" s="88" customFormat="1" ht="12.75" hidden="1" x14ac:dyDescent="0.2">
      <c r="B2522" s="114"/>
      <c r="C2522" s="110"/>
      <c r="D2522" s="108"/>
      <c r="E2522" s="120"/>
      <c r="F2522" s="110"/>
      <c r="G2522" s="121"/>
      <c r="H2522" s="122"/>
      <c r="I2522" s="123"/>
      <c r="J2522" s="124"/>
      <c r="K2522" s="101"/>
      <c r="L2522" s="101"/>
      <c r="M2522" s="101"/>
      <c r="N2522" s="102"/>
      <c r="O2522" s="103"/>
      <c r="P2522" s="101"/>
      <c r="Q2522" s="104"/>
      <c r="R2522" s="103"/>
      <c r="S2522" s="105"/>
      <c r="T2522" s="106"/>
      <c r="U2522" s="107"/>
      <c r="V2522" s="107"/>
    </row>
    <row r="2523" spans="2:22" s="88" customFormat="1" ht="12.75" hidden="1" x14ac:dyDescent="0.2">
      <c r="B2523" s="114"/>
      <c r="C2523" s="110"/>
      <c r="D2523" s="108"/>
      <c r="E2523" s="120"/>
      <c r="F2523" s="110"/>
      <c r="G2523" s="121"/>
      <c r="H2523" s="122"/>
      <c r="I2523" s="123"/>
      <c r="J2523" s="124"/>
      <c r="K2523" s="101"/>
      <c r="L2523" s="101"/>
      <c r="M2523" s="101"/>
      <c r="N2523" s="102"/>
      <c r="O2523" s="103"/>
      <c r="P2523" s="101"/>
      <c r="Q2523" s="104"/>
      <c r="R2523" s="103"/>
      <c r="S2523" s="105"/>
      <c r="T2523" s="106"/>
      <c r="U2523" s="107"/>
      <c r="V2523" s="107"/>
    </row>
    <row r="2524" spans="2:22" s="88" customFormat="1" ht="12.75" hidden="1" x14ac:dyDescent="0.2">
      <c r="B2524" s="114"/>
      <c r="C2524" s="110"/>
      <c r="D2524" s="108"/>
      <c r="E2524" s="120"/>
      <c r="F2524" s="110"/>
      <c r="G2524" s="121"/>
      <c r="H2524" s="122"/>
      <c r="I2524" s="123"/>
      <c r="J2524" s="124"/>
      <c r="K2524" s="101"/>
      <c r="L2524" s="101"/>
      <c r="M2524" s="101"/>
      <c r="N2524" s="102"/>
      <c r="O2524" s="103"/>
      <c r="P2524" s="101"/>
      <c r="Q2524" s="104"/>
      <c r="R2524" s="103"/>
      <c r="S2524" s="105"/>
      <c r="T2524" s="106"/>
      <c r="U2524" s="107"/>
      <c r="V2524" s="107"/>
    </row>
    <row r="2525" spans="2:22" s="88" customFormat="1" ht="12.75" hidden="1" x14ac:dyDescent="0.2">
      <c r="B2525" s="114"/>
      <c r="C2525" s="110"/>
      <c r="D2525" s="108"/>
      <c r="E2525" s="120"/>
      <c r="F2525" s="110"/>
      <c r="G2525" s="121"/>
      <c r="H2525" s="122"/>
      <c r="I2525" s="123"/>
      <c r="J2525" s="124"/>
      <c r="K2525" s="101"/>
      <c r="L2525" s="101"/>
      <c r="M2525" s="101"/>
      <c r="N2525" s="102"/>
      <c r="O2525" s="103"/>
      <c r="P2525" s="101"/>
      <c r="Q2525" s="104"/>
      <c r="R2525" s="103"/>
      <c r="S2525" s="105"/>
      <c r="T2525" s="106"/>
      <c r="U2525" s="107"/>
      <c r="V2525" s="107"/>
    </row>
    <row r="2526" spans="2:22" s="88" customFormat="1" ht="12.75" hidden="1" x14ac:dyDescent="0.2">
      <c r="B2526" s="114"/>
      <c r="C2526" s="110"/>
      <c r="D2526" s="108"/>
      <c r="E2526" s="120"/>
      <c r="F2526" s="110"/>
      <c r="G2526" s="121"/>
      <c r="H2526" s="122"/>
      <c r="I2526" s="123"/>
      <c r="J2526" s="124"/>
      <c r="K2526" s="101"/>
      <c r="L2526" s="101"/>
      <c r="M2526" s="101"/>
      <c r="N2526" s="102"/>
      <c r="O2526" s="103"/>
      <c r="P2526" s="101"/>
      <c r="Q2526" s="104"/>
      <c r="R2526" s="103"/>
      <c r="S2526" s="105"/>
      <c r="T2526" s="106"/>
      <c r="U2526" s="107"/>
      <c r="V2526" s="107"/>
    </row>
    <row r="2527" spans="2:22" s="88" customFormat="1" ht="12.75" hidden="1" x14ac:dyDescent="0.2">
      <c r="B2527" s="114"/>
      <c r="C2527" s="110"/>
      <c r="D2527" s="108"/>
      <c r="E2527" s="120"/>
      <c r="F2527" s="110"/>
      <c r="G2527" s="121"/>
      <c r="H2527" s="122"/>
      <c r="I2527" s="123"/>
      <c r="J2527" s="124"/>
      <c r="K2527" s="101"/>
      <c r="L2527" s="101"/>
      <c r="M2527" s="101"/>
      <c r="N2527" s="102"/>
      <c r="O2527" s="103"/>
      <c r="P2527" s="101"/>
      <c r="Q2527" s="104"/>
      <c r="R2527" s="103"/>
      <c r="S2527" s="105"/>
      <c r="T2527" s="106"/>
      <c r="U2527" s="107"/>
      <c r="V2527" s="107"/>
    </row>
    <row r="2528" spans="2:22" s="88" customFormat="1" ht="12.75" hidden="1" x14ac:dyDescent="0.2">
      <c r="B2528" s="114"/>
      <c r="C2528" s="110"/>
      <c r="D2528" s="108"/>
      <c r="E2528" s="120"/>
      <c r="F2528" s="110"/>
      <c r="G2528" s="121"/>
      <c r="H2528" s="122"/>
      <c r="I2528" s="123"/>
      <c r="J2528" s="124"/>
      <c r="K2528" s="101"/>
      <c r="L2528" s="101"/>
      <c r="M2528" s="101"/>
      <c r="N2528" s="102"/>
      <c r="O2528" s="103"/>
      <c r="P2528" s="101"/>
      <c r="Q2528" s="104"/>
      <c r="R2528" s="103"/>
      <c r="S2528" s="105"/>
      <c r="T2528" s="106"/>
      <c r="U2528" s="107"/>
      <c r="V2528" s="107"/>
    </row>
    <row r="2529" spans="2:22" s="88" customFormat="1" ht="12.75" hidden="1" x14ac:dyDescent="0.2">
      <c r="B2529" s="114"/>
      <c r="C2529" s="110"/>
      <c r="D2529" s="108"/>
      <c r="E2529" s="120"/>
      <c r="F2529" s="110"/>
      <c r="G2529" s="121"/>
      <c r="H2529" s="122"/>
      <c r="I2529" s="123"/>
      <c r="J2529" s="124"/>
      <c r="K2529" s="101"/>
      <c r="L2529" s="101"/>
      <c r="M2529" s="101"/>
      <c r="N2529" s="102"/>
      <c r="O2529" s="103"/>
      <c r="P2529" s="101"/>
      <c r="Q2529" s="104"/>
      <c r="R2529" s="103"/>
      <c r="S2529" s="105"/>
      <c r="T2529" s="106"/>
      <c r="U2529" s="107"/>
      <c r="V2529" s="107"/>
    </row>
    <row r="2530" spans="2:22" s="88" customFormat="1" ht="12.75" hidden="1" x14ac:dyDescent="0.2">
      <c r="B2530" s="114"/>
      <c r="C2530" s="110"/>
      <c r="D2530" s="108"/>
      <c r="E2530" s="120"/>
      <c r="F2530" s="110"/>
      <c r="G2530" s="121"/>
      <c r="H2530" s="122"/>
      <c r="I2530" s="123"/>
      <c r="J2530" s="124"/>
      <c r="K2530" s="101"/>
      <c r="L2530" s="101"/>
      <c r="M2530" s="101"/>
      <c r="N2530" s="102"/>
      <c r="O2530" s="103"/>
      <c r="P2530" s="101"/>
      <c r="Q2530" s="104"/>
      <c r="R2530" s="103"/>
      <c r="S2530" s="105"/>
      <c r="T2530" s="106"/>
      <c r="U2530" s="107"/>
      <c r="V2530" s="107"/>
    </row>
    <row r="2531" spans="2:22" s="88" customFormat="1" ht="12.75" hidden="1" x14ac:dyDescent="0.2">
      <c r="B2531" s="114"/>
      <c r="C2531" s="110"/>
      <c r="D2531" s="108"/>
      <c r="E2531" s="120"/>
      <c r="F2531" s="110"/>
      <c r="G2531" s="121"/>
      <c r="H2531" s="122"/>
      <c r="I2531" s="123"/>
      <c r="J2531" s="124"/>
      <c r="K2531" s="101"/>
      <c r="L2531" s="101"/>
      <c r="M2531" s="101"/>
      <c r="N2531" s="102"/>
      <c r="O2531" s="103"/>
      <c r="P2531" s="101"/>
      <c r="Q2531" s="104"/>
      <c r="R2531" s="103"/>
      <c r="S2531" s="105"/>
      <c r="T2531" s="106"/>
      <c r="U2531" s="107"/>
      <c r="V2531" s="107"/>
    </row>
    <row r="2532" spans="2:22" s="88" customFormat="1" ht="12.75" hidden="1" x14ac:dyDescent="0.2">
      <c r="B2532" s="114"/>
      <c r="C2532" s="110"/>
      <c r="D2532" s="108"/>
      <c r="E2532" s="120"/>
      <c r="F2532" s="110"/>
      <c r="G2532" s="121"/>
      <c r="H2532" s="122"/>
      <c r="I2532" s="123"/>
      <c r="J2532" s="124"/>
      <c r="K2532" s="101"/>
      <c r="L2532" s="101"/>
      <c r="M2532" s="101"/>
      <c r="N2532" s="102"/>
      <c r="O2532" s="103"/>
      <c r="P2532" s="101"/>
      <c r="Q2532" s="104"/>
      <c r="R2532" s="103"/>
      <c r="S2532" s="105"/>
      <c r="T2532" s="106"/>
      <c r="U2532" s="107"/>
      <c r="V2532" s="107"/>
    </row>
    <row r="2533" spans="2:22" s="88" customFormat="1" ht="12.75" hidden="1" x14ac:dyDescent="0.2">
      <c r="B2533" s="114"/>
      <c r="C2533" s="110"/>
      <c r="D2533" s="108"/>
      <c r="E2533" s="120"/>
      <c r="F2533" s="110"/>
      <c r="G2533" s="121"/>
      <c r="H2533" s="122"/>
      <c r="I2533" s="123"/>
      <c r="J2533" s="124"/>
      <c r="K2533" s="101"/>
      <c r="L2533" s="101"/>
      <c r="M2533" s="101"/>
      <c r="N2533" s="102"/>
      <c r="O2533" s="103"/>
      <c r="P2533" s="101"/>
      <c r="Q2533" s="104"/>
      <c r="R2533" s="103"/>
      <c r="S2533" s="105"/>
      <c r="T2533" s="106"/>
      <c r="U2533" s="107"/>
      <c r="V2533" s="107"/>
    </row>
    <row r="2534" spans="2:22" s="88" customFormat="1" ht="12.75" hidden="1" x14ac:dyDescent="0.2">
      <c r="B2534" s="114"/>
      <c r="C2534" s="110"/>
      <c r="D2534" s="108"/>
      <c r="E2534" s="120"/>
      <c r="F2534" s="110"/>
      <c r="G2534" s="121"/>
      <c r="H2534" s="122"/>
      <c r="I2534" s="123"/>
      <c r="J2534" s="124"/>
      <c r="K2534" s="101"/>
      <c r="L2534" s="101"/>
      <c r="M2534" s="101"/>
      <c r="N2534" s="102"/>
      <c r="O2534" s="103"/>
      <c r="P2534" s="101"/>
      <c r="Q2534" s="104"/>
      <c r="R2534" s="103"/>
      <c r="S2534" s="105"/>
      <c r="T2534" s="106"/>
      <c r="U2534" s="107"/>
      <c r="V2534" s="107"/>
    </row>
    <row r="2535" spans="2:22" s="88" customFormat="1" ht="12.75" hidden="1" x14ac:dyDescent="0.2">
      <c r="B2535" s="114"/>
      <c r="C2535" s="110"/>
      <c r="D2535" s="108"/>
      <c r="E2535" s="120"/>
      <c r="F2535" s="110"/>
      <c r="G2535" s="121"/>
      <c r="H2535" s="122"/>
      <c r="I2535" s="123"/>
      <c r="J2535" s="124"/>
      <c r="K2535" s="101"/>
      <c r="L2535" s="101"/>
      <c r="M2535" s="101"/>
      <c r="N2535" s="102"/>
      <c r="O2535" s="103"/>
      <c r="P2535" s="101"/>
      <c r="Q2535" s="104"/>
      <c r="R2535" s="103"/>
      <c r="S2535" s="105"/>
      <c r="T2535" s="106"/>
      <c r="U2535" s="107"/>
      <c r="V2535" s="107"/>
    </row>
    <row r="2536" spans="2:22" s="88" customFormat="1" ht="12.75" hidden="1" x14ac:dyDescent="0.2">
      <c r="B2536" s="114"/>
      <c r="C2536" s="110"/>
      <c r="D2536" s="108"/>
      <c r="E2536" s="120"/>
      <c r="F2536" s="110"/>
      <c r="G2536" s="121"/>
      <c r="H2536" s="122"/>
      <c r="I2536" s="123"/>
      <c r="J2536" s="124"/>
      <c r="K2536" s="101"/>
      <c r="L2536" s="101"/>
      <c r="M2536" s="101"/>
      <c r="N2536" s="102"/>
      <c r="O2536" s="103"/>
      <c r="P2536" s="101"/>
      <c r="Q2536" s="104"/>
      <c r="R2536" s="103"/>
      <c r="S2536" s="105"/>
      <c r="T2536" s="106"/>
      <c r="U2536" s="107"/>
      <c r="V2536" s="107"/>
    </row>
    <row r="2537" spans="2:22" s="88" customFormat="1" ht="12.75" hidden="1" x14ac:dyDescent="0.2">
      <c r="B2537" s="114"/>
      <c r="C2537" s="110"/>
      <c r="D2537" s="108"/>
      <c r="E2537" s="120"/>
      <c r="F2537" s="110"/>
      <c r="G2537" s="121"/>
      <c r="H2537" s="122"/>
      <c r="I2537" s="123"/>
      <c r="J2537" s="124"/>
      <c r="K2537" s="101"/>
      <c r="L2537" s="101"/>
      <c r="M2537" s="101"/>
      <c r="N2537" s="102"/>
      <c r="O2537" s="103"/>
      <c r="P2537" s="101"/>
      <c r="Q2537" s="104"/>
      <c r="R2537" s="103"/>
      <c r="S2537" s="105"/>
      <c r="T2537" s="106"/>
      <c r="U2537" s="107"/>
      <c r="V2537" s="107"/>
    </row>
    <row r="2538" spans="2:22" s="88" customFormat="1" ht="12.75" hidden="1" x14ac:dyDescent="0.2">
      <c r="B2538" s="114"/>
      <c r="C2538" s="110"/>
      <c r="D2538" s="108"/>
      <c r="E2538" s="120"/>
      <c r="F2538" s="110"/>
      <c r="G2538" s="121"/>
      <c r="H2538" s="122"/>
      <c r="I2538" s="123"/>
      <c r="J2538" s="124"/>
      <c r="K2538" s="101"/>
      <c r="L2538" s="101"/>
      <c r="M2538" s="101"/>
      <c r="N2538" s="102"/>
      <c r="O2538" s="103"/>
      <c r="P2538" s="101"/>
      <c r="Q2538" s="104"/>
      <c r="R2538" s="103"/>
      <c r="S2538" s="105"/>
      <c r="T2538" s="106"/>
      <c r="U2538" s="107"/>
      <c r="V2538" s="107"/>
    </row>
    <row r="2539" spans="2:22" s="88" customFormat="1" ht="12.75" hidden="1" x14ac:dyDescent="0.2">
      <c r="B2539" s="114"/>
      <c r="C2539" s="110"/>
      <c r="D2539" s="108"/>
      <c r="E2539" s="120"/>
      <c r="F2539" s="110"/>
      <c r="G2539" s="121"/>
      <c r="H2539" s="122"/>
      <c r="I2539" s="123"/>
      <c r="J2539" s="124"/>
      <c r="K2539" s="101"/>
      <c r="L2539" s="101"/>
      <c r="M2539" s="101"/>
      <c r="N2539" s="102"/>
      <c r="O2539" s="103"/>
      <c r="P2539" s="101"/>
      <c r="Q2539" s="104"/>
      <c r="R2539" s="103"/>
      <c r="S2539" s="105"/>
      <c r="T2539" s="106"/>
      <c r="U2539" s="107"/>
      <c r="V2539" s="107"/>
    </row>
    <row r="2540" spans="2:22" s="88" customFormat="1" ht="12.75" hidden="1" x14ac:dyDescent="0.2">
      <c r="B2540" s="114"/>
      <c r="C2540" s="110"/>
      <c r="D2540" s="108"/>
      <c r="E2540" s="120"/>
      <c r="F2540" s="110"/>
      <c r="G2540" s="121"/>
      <c r="H2540" s="122"/>
      <c r="I2540" s="123"/>
      <c r="J2540" s="124"/>
      <c r="K2540" s="101"/>
      <c r="L2540" s="101"/>
      <c r="M2540" s="101"/>
      <c r="N2540" s="102"/>
      <c r="O2540" s="103"/>
      <c r="P2540" s="101"/>
      <c r="Q2540" s="104"/>
      <c r="R2540" s="103"/>
      <c r="S2540" s="105"/>
      <c r="T2540" s="106"/>
      <c r="U2540" s="107"/>
      <c r="V2540" s="107"/>
    </row>
    <row r="2541" spans="2:22" s="88" customFormat="1" ht="12.75" hidden="1" x14ac:dyDescent="0.2">
      <c r="B2541" s="114"/>
      <c r="C2541" s="110"/>
      <c r="D2541" s="108"/>
      <c r="E2541" s="120"/>
      <c r="F2541" s="110"/>
      <c r="G2541" s="121"/>
      <c r="H2541" s="122"/>
      <c r="I2541" s="123"/>
      <c r="J2541" s="124"/>
      <c r="K2541" s="101"/>
      <c r="L2541" s="101"/>
      <c r="M2541" s="101"/>
      <c r="N2541" s="102"/>
      <c r="O2541" s="103"/>
      <c r="P2541" s="101"/>
      <c r="Q2541" s="104"/>
      <c r="R2541" s="103"/>
      <c r="S2541" s="105"/>
      <c r="T2541" s="106"/>
      <c r="U2541" s="107"/>
      <c r="V2541" s="107"/>
    </row>
    <row r="2542" spans="2:22" s="88" customFormat="1" ht="12.75" hidden="1" x14ac:dyDescent="0.2">
      <c r="B2542" s="114"/>
      <c r="C2542" s="110"/>
      <c r="D2542" s="108"/>
      <c r="E2542" s="120"/>
      <c r="F2542" s="110"/>
      <c r="G2542" s="121"/>
      <c r="H2542" s="122"/>
      <c r="I2542" s="123"/>
      <c r="J2542" s="124"/>
      <c r="K2542" s="101"/>
      <c r="L2542" s="101"/>
      <c r="M2542" s="101"/>
      <c r="N2542" s="102"/>
      <c r="O2542" s="103"/>
      <c r="P2542" s="101"/>
      <c r="Q2542" s="104"/>
      <c r="R2542" s="103"/>
      <c r="S2542" s="105"/>
      <c r="T2542" s="106"/>
      <c r="U2542" s="107"/>
      <c r="V2542" s="107"/>
    </row>
    <row r="2543" spans="2:22" s="88" customFormat="1" ht="12.75" hidden="1" x14ac:dyDescent="0.2">
      <c r="B2543" s="114"/>
      <c r="C2543" s="110"/>
      <c r="D2543" s="108"/>
      <c r="E2543" s="120"/>
      <c r="F2543" s="110"/>
      <c r="G2543" s="121"/>
      <c r="H2543" s="122"/>
      <c r="I2543" s="123"/>
      <c r="J2543" s="124"/>
      <c r="K2543" s="101"/>
      <c r="L2543" s="101"/>
      <c r="M2543" s="101"/>
      <c r="N2543" s="102"/>
      <c r="O2543" s="103"/>
      <c r="P2543" s="101"/>
      <c r="Q2543" s="104"/>
      <c r="R2543" s="103"/>
      <c r="S2543" s="105"/>
      <c r="T2543" s="106"/>
      <c r="U2543" s="107"/>
      <c r="V2543" s="107"/>
    </row>
    <row r="2544" spans="2:22" s="88" customFormat="1" ht="12.75" hidden="1" x14ac:dyDescent="0.2">
      <c r="B2544" s="114"/>
      <c r="C2544" s="110"/>
      <c r="D2544" s="108"/>
      <c r="E2544" s="120"/>
      <c r="F2544" s="110"/>
      <c r="G2544" s="121"/>
      <c r="H2544" s="122"/>
      <c r="I2544" s="123"/>
      <c r="J2544" s="124"/>
      <c r="K2544" s="101"/>
      <c r="L2544" s="101"/>
      <c r="M2544" s="101"/>
      <c r="N2544" s="102"/>
      <c r="O2544" s="103"/>
      <c r="P2544" s="101"/>
      <c r="Q2544" s="104"/>
      <c r="R2544" s="103"/>
      <c r="S2544" s="105"/>
      <c r="T2544" s="106"/>
      <c r="U2544" s="107"/>
      <c r="V2544" s="107"/>
    </row>
    <row r="2545" spans="2:22" s="88" customFormat="1" ht="12.75" hidden="1" x14ac:dyDescent="0.2">
      <c r="B2545" s="114"/>
      <c r="C2545" s="110"/>
      <c r="D2545" s="108"/>
      <c r="E2545" s="120"/>
      <c r="F2545" s="110"/>
      <c r="G2545" s="121"/>
      <c r="H2545" s="122"/>
      <c r="I2545" s="123"/>
      <c r="J2545" s="124"/>
      <c r="K2545" s="101"/>
      <c r="L2545" s="101"/>
      <c r="M2545" s="101"/>
      <c r="N2545" s="102"/>
      <c r="O2545" s="103"/>
      <c r="P2545" s="101"/>
      <c r="Q2545" s="104"/>
      <c r="R2545" s="103"/>
      <c r="S2545" s="105"/>
      <c r="T2545" s="106"/>
      <c r="U2545" s="107"/>
      <c r="V2545" s="107"/>
    </row>
    <row r="2546" spans="2:22" s="88" customFormat="1" ht="12.75" hidden="1" x14ac:dyDescent="0.2">
      <c r="B2546" s="114"/>
      <c r="C2546" s="110"/>
      <c r="D2546" s="108"/>
      <c r="E2546" s="120"/>
      <c r="F2546" s="110"/>
      <c r="G2546" s="121"/>
      <c r="H2546" s="122"/>
      <c r="I2546" s="123"/>
      <c r="J2546" s="124"/>
      <c r="K2546" s="101"/>
      <c r="L2546" s="101"/>
      <c r="M2546" s="101"/>
      <c r="N2546" s="102"/>
      <c r="O2546" s="103"/>
      <c r="P2546" s="101"/>
      <c r="Q2546" s="104"/>
      <c r="R2546" s="103"/>
      <c r="S2546" s="105"/>
      <c r="T2546" s="106"/>
      <c r="U2546" s="107"/>
      <c r="V2546" s="107"/>
    </row>
    <row r="2547" spans="2:22" s="88" customFormat="1" ht="12.75" hidden="1" x14ac:dyDescent="0.2">
      <c r="B2547" s="114"/>
      <c r="C2547" s="110"/>
      <c r="D2547" s="108"/>
      <c r="E2547" s="120"/>
      <c r="F2547" s="110"/>
      <c r="G2547" s="121"/>
      <c r="H2547" s="122"/>
      <c r="I2547" s="123"/>
      <c r="J2547" s="124"/>
      <c r="K2547" s="101"/>
      <c r="L2547" s="101"/>
      <c r="M2547" s="101"/>
      <c r="N2547" s="102"/>
      <c r="O2547" s="103"/>
      <c r="P2547" s="101"/>
      <c r="Q2547" s="104"/>
      <c r="R2547" s="103"/>
      <c r="S2547" s="105"/>
      <c r="T2547" s="106"/>
      <c r="U2547" s="107"/>
      <c r="V2547" s="107"/>
    </row>
    <row r="2548" spans="2:22" s="88" customFormat="1" ht="12.75" hidden="1" x14ac:dyDescent="0.2">
      <c r="B2548" s="114"/>
      <c r="C2548" s="110"/>
      <c r="D2548" s="108"/>
      <c r="E2548" s="120"/>
      <c r="F2548" s="110"/>
      <c r="G2548" s="121"/>
      <c r="H2548" s="122"/>
      <c r="I2548" s="123"/>
      <c r="J2548" s="124"/>
      <c r="K2548" s="101"/>
      <c r="L2548" s="101"/>
      <c r="M2548" s="101"/>
      <c r="N2548" s="102"/>
      <c r="O2548" s="103"/>
      <c r="P2548" s="101"/>
      <c r="Q2548" s="104"/>
      <c r="R2548" s="103"/>
      <c r="S2548" s="105"/>
      <c r="T2548" s="106"/>
      <c r="U2548" s="107"/>
      <c r="V2548" s="107"/>
    </row>
    <row r="2549" spans="2:22" s="88" customFormat="1" ht="12.75" hidden="1" x14ac:dyDescent="0.2">
      <c r="B2549" s="114"/>
      <c r="C2549" s="110"/>
      <c r="D2549" s="108"/>
      <c r="E2549" s="120"/>
      <c r="F2549" s="110"/>
      <c r="G2549" s="121"/>
      <c r="H2549" s="122"/>
      <c r="I2549" s="123"/>
      <c r="J2549" s="124"/>
      <c r="K2549" s="101"/>
      <c r="L2549" s="101"/>
      <c r="M2549" s="101"/>
      <c r="N2549" s="102"/>
      <c r="O2549" s="103"/>
      <c r="P2549" s="101"/>
      <c r="Q2549" s="104"/>
      <c r="R2549" s="103"/>
      <c r="S2549" s="105"/>
      <c r="T2549" s="106"/>
      <c r="U2549" s="107"/>
      <c r="V2549" s="107"/>
    </row>
    <row r="2550" spans="2:22" s="88" customFormat="1" ht="12.75" hidden="1" x14ac:dyDescent="0.2">
      <c r="B2550" s="114"/>
      <c r="C2550" s="110"/>
      <c r="D2550" s="108"/>
      <c r="E2550" s="120"/>
      <c r="F2550" s="110"/>
      <c r="G2550" s="121"/>
      <c r="H2550" s="122"/>
      <c r="I2550" s="123"/>
      <c r="J2550" s="124"/>
      <c r="K2550" s="101"/>
      <c r="L2550" s="101"/>
      <c r="M2550" s="101"/>
      <c r="N2550" s="102"/>
      <c r="O2550" s="103"/>
      <c r="P2550" s="101"/>
      <c r="Q2550" s="104"/>
      <c r="R2550" s="103"/>
      <c r="S2550" s="105"/>
      <c r="T2550" s="106"/>
      <c r="U2550" s="107"/>
      <c r="V2550" s="107"/>
    </row>
    <row r="2551" spans="2:22" s="88" customFormat="1" ht="12.75" hidden="1" x14ac:dyDescent="0.2">
      <c r="B2551" s="114"/>
      <c r="C2551" s="110"/>
      <c r="D2551" s="108"/>
      <c r="E2551" s="120"/>
      <c r="F2551" s="110"/>
      <c r="G2551" s="121"/>
      <c r="H2551" s="122"/>
      <c r="I2551" s="123"/>
      <c r="J2551" s="124"/>
      <c r="K2551" s="101"/>
      <c r="L2551" s="101"/>
      <c r="M2551" s="101"/>
      <c r="N2551" s="102"/>
      <c r="O2551" s="103"/>
      <c r="P2551" s="101"/>
      <c r="Q2551" s="104"/>
      <c r="R2551" s="103"/>
      <c r="S2551" s="105"/>
      <c r="T2551" s="106"/>
      <c r="U2551" s="107"/>
      <c r="V2551" s="107"/>
    </row>
    <row r="2552" spans="2:22" s="88" customFormat="1" ht="12.75" hidden="1" x14ac:dyDescent="0.2">
      <c r="B2552" s="114"/>
      <c r="C2552" s="110"/>
      <c r="D2552" s="108"/>
      <c r="E2552" s="120"/>
      <c r="F2552" s="110"/>
      <c r="G2552" s="121"/>
      <c r="H2552" s="122"/>
      <c r="I2552" s="123"/>
      <c r="J2552" s="124"/>
      <c r="K2552" s="101"/>
      <c r="L2552" s="101"/>
      <c r="M2552" s="101"/>
      <c r="N2552" s="102"/>
      <c r="O2552" s="103"/>
      <c r="P2552" s="101"/>
      <c r="Q2552" s="104"/>
      <c r="R2552" s="103"/>
      <c r="S2552" s="105"/>
      <c r="T2552" s="106"/>
      <c r="U2552" s="107"/>
      <c r="V2552" s="107"/>
    </row>
    <row r="2553" spans="2:22" s="88" customFormat="1" ht="12.75" hidden="1" x14ac:dyDescent="0.2">
      <c r="B2553" s="114"/>
      <c r="C2553" s="110"/>
      <c r="D2553" s="108"/>
      <c r="E2553" s="120"/>
      <c r="F2553" s="110"/>
      <c r="G2553" s="121"/>
      <c r="H2553" s="122"/>
      <c r="I2553" s="123"/>
      <c r="J2553" s="124"/>
      <c r="K2553" s="101"/>
      <c r="L2553" s="101"/>
      <c r="M2553" s="101"/>
      <c r="N2553" s="102"/>
      <c r="O2553" s="103"/>
      <c r="P2553" s="101"/>
      <c r="Q2553" s="104"/>
      <c r="R2553" s="103"/>
      <c r="S2553" s="105"/>
      <c r="T2553" s="106"/>
      <c r="U2553" s="107"/>
      <c r="V2553" s="107"/>
    </row>
    <row r="2554" spans="2:22" s="88" customFormat="1" ht="12.75" hidden="1" x14ac:dyDescent="0.2">
      <c r="B2554" s="114"/>
      <c r="C2554" s="110"/>
      <c r="D2554" s="108"/>
      <c r="E2554" s="120"/>
      <c r="F2554" s="110"/>
      <c r="G2554" s="121"/>
      <c r="H2554" s="122"/>
      <c r="I2554" s="123"/>
      <c r="J2554" s="124"/>
      <c r="K2554" s="101"/>
      <c r="L2554" s="101"/>
      <c r="M2554" s="101"/>
      <c r="N2554" s="102"/>
      <c r="O2554" s="103"/>
      <c r="P2554" s="101"/>
      <c r="Q2554" s="104"/>
      <c r="R2554" s="103"/>
      <c r="S2554" s="105"/>
      <c r="T2554" s="106"/>
      <c r="U2554" s="107"/>
      <c r="V2554" s="107"/>
    </row>
    <row r="2555" spans="2:22" s="88" customFormat="1" ht="12.75" hidden="1" x14ac:dyDescent="0.2">
      <c r="B2555" s="114"/>
      <c r="C2555" s="110"/>
      <c r="D2555" s="108"/>
      <c r="E2555" s="120"/>
      <c r="F2555" s="110"/>
      <c r="G2555" s="121"/>
      <c r="H2555" s="122"/>
      <c r="I2555" s="123"/>
      <c r="J2555" s="124"/>
      <c r="K2555" s="101"/>
      <c r="L2555" s="101"/>
      <c r="M2555" s="101"/>
      <c r="N2555" s="102"/>
      <c r="O2555" s="103"/>
      <c r="P2555" s="101"/>
      <c r="Q2555" s="104"/>
      <c r="R2555" s="103"/>
      <c r="S2555" s="105"/>
      <c r="T2555" s="106"/>
      <c r="U2555" s="107"/>
      <c r="V2555" s="107"/>
    </row>
    <row r="2556" spans="2:22" s="88" customFormat="1" ht="12.75" hidden="1" x14ac:dyDescent="0.2">
      <c r="B2556" s="114"/>
      <c r="C2556" s="110"/>
      <c r="D2556" s="108"/>
      <c r="E2556" s="120"/>
      <c r="F2556" s="110"/>
      <c r="G2556" s="121"/>
      <c r="H2556" s="122"/>
      <c r="I2556" s="123"/>
      <c r="J2556" s="124"/>
      <c r="K2556" s="101"/>
      <c r="L2556" s="101"/>
      <c r="M2556" s="101"/>
      <c r="N2556" s="102"/>
      <c r="O2556" s="103"/>
      <c r="P2556" s="101"/>
      <c r="Q2556" s="104"/>
      <c r="R2556" s="103"/>
      <c r="S2556" s="105"/>
      <c r="T2556" s="106"/>
      <c r="U2556" s="107"/>
      <c r="V2556" s="107"/>
    </row>
    <row r="2557" spans="2:22" s="88" customFormat="1" ht="12.75" hidden="1" x14ac:dyDescent="0.2">
      <c r="B2557" s="114"/>
      <c r="C2557" s="110"/>
      <c r="D2557" s="108"/>
      <c r="E2557" s="120"/>
      <c r="F2557" s="110"/>
      <c r="G2557" s="121"/>
      <c r="H2557" s="122"/>
      <c r="I2557" s="123"/>
      <c r="J2557" s="124"/>
      <c r="K2557" s="101"/>
      <c r="L2557" s="101"/>
      <c r="M2557" s="101"/>
      <c r="N2557" s="102"/>
      <c r="O2557" s="103"/>
      <c r="P2557" s="101"/>
      <c r="Q2557" s="104"/>
      <c r="R2557" s="103"/>
      <c r="S2557" s="105"/>
      <c r="T2557" s="106"/>
      <c r="U2557" s="107"/>
      <c r="V2557" s="107"/>
    </row>
    <row r="2558" spans="2:22" s="88" customFormat="1" ht="12.75" hidden="1" x14ac:dyDescent="0.2">
      <c r="B2558" s="114"/>
      <c r="C2558" s="110"/>
      <c r="D2558" s="108"/>
      <c r="E2558" s="120"/>
      <c r="F2558" s="110"/>
      <c r="G2558" s="121"/>
      <c r="H2558" s="122"/>
      <c r="I2558" s="123"/>
      <c r="J2558" s="124"/>
      <c r="K2558" s="101"/>
      <c r="L2558" s="101"/>
      <c r="M2558" s="101"/>
      <c r="N2558" s="102"/>
      <c r="O2558" s="103"/>
      <c r="P2558" s="101"/>
      <c r="Q2558" s="104"/>
      <c r="R2558" s="103"/>
      <c r="S2558" s="105"/>
      <c r="T2558" s="106"/>
      <c r="U2558" s="107"/>
      <c r="V2558" s="107"/>
    </row>
    <row r="2559" spans="2:22" s="88" customFormat="1" ht="12.75" hidden="1" x14ac:dyDescent="0.2">
      <c r="B2559" s="114"/>
      <c r="C2559" s="110"/>
      <c r="D2559" s="108"/>
      <c r="E2559" s="120"/>
      <c r="F2559" s="110"/>
      <c r="G2559" s="121"/>
      <c r="H2559" s="122"/>
      <c r="I2559" s="123"/>
      <c r="J2559" s="124"/>
      <c r="K2559" s="101"/>
      <c r="L2559" s="101"/>
      <c r="M2559" s="101"/>
      <c r="N2559" s="102"/>
      <c r="O2559" s="103"/>
      <c r="P2559" s="101"/>
      <c r="Q2559" s="104"/>
      <c r="R2559" s="103"/>
      <c r="S2559" s="105"/>
      <c r="T2559" s="106"/>
      <c r="U2559" s="107"/>
      <c r="V2559" s="107"/>
    </row>
    <row r="2560" spans="2:22" s="88" customFormat="1" ht="12.75" hidden="1" x14ac:dyDescent="0.2">
      <c r="B2560" s="114"/>
      <c r="C2560" s="110"/>
      <c r="D2560" s="108"/>
      <c r="E2560" s="120"/>
      <c r="F2560" s="110"/>
      <c r="G2560" s="121"/>
      <c r="H2560" s="122"/>
      <c r="I2560" s="123"/>
      <c r="J2560" s="124"/>
      <c r="K2560" s="101"/>
      <c r="L2560" s="101"/>
      <c r="M2560" s="101"/>
      <c r="N2560" s="102"/>
      <c r="O2560" s="103"/>
      <c r="P2560" s="101"/>
      <c r="Q2560" s="104"/>
      <c r="R2560" s="103"/>
      <c r="S2560" s="105"/>
      <c r="T2560" s="106"/>
      <c r="U2560" s="107"/>
      <c r="V2560" s="107"/>
    </row>
    <row r="2561" spans="2:22" s="88" customFormat="1" ht="12.75" hidden="1" x14ac:dyDescent="0.2">
      <c r="B2561" s="114"/>
      <c r="C2561" s="110"/>
      <c r="D2561" s="108"/>
      <c r="E2561" s="120"/>
      <c r="F2561" s="110"/>
      <c r="G2561" s="121"/>
      <c r="H2561" s="122"/>
      <c r="I2561" s="123"/>
      <c r="J2561" s="124"/>
      <c r="K2561" s="101"/>
      <c r="L2561" s="101"/>
      <c r="M2561" s="101"/>
      <c r="N2561" s="102"/>
      <c r="O2561" s="103"/>
      <c r="P2561" s="101"/>
      <c r="Q2561" s="104"/>
      <c r="R2561" s="103"/>
      <c r="S2561" s="105"/>
      <c r="T2561" s="106"/>
      <c r="U2561" s="107"/>
      <c r="V2561" s="107"/>
    </row>
    <row r="2562" spans="2:22" s="88" customFormat="1" ht="12.75" hidden="1" x14ac:dyDescent="0.2">
      <c r="B2562" s="114"/>
      <c r="C2562" s="110"/>
      <c r="D2562" s="108"/>
      <c r="E2562" s="120"/>
      <c r="F2562" s="110"/>
      <c r="G2562" s="121"/>
      <c r="H2562" s="122"/>
      <c r="I2562" s="123"/>
      <c r="J2562" s="124"/>
      <c r="K2562" s="101"/>
      <c r="L2562" s="101"/>
      <c r="M2562" s="101"/>
      <c r="N2562" s="102"/>
      <c r="O2562" s="103"/>
      <c r="P2562" s="101"/>
      <c r="Q2562" s="104"/>
      <c r="R2562" s="103"/>
      <c r="S2562" s="105"/>
      <c r="T2562" s="106"/>
      <c r="U2562" s="107"/>
      <c r="V2562" s="107"/>
    </row>
    <row r="2563" spans="2:22" s="88" customFormat="1" ht="12.75" hidden="1" x14ac:dyDescent="0.2">
      <c r="B2563" s="114"/>
      <c r="C2563" s="110"/>
      <c r="D2563" s="108"/>
      <c r="E2563" s="120"/>
      <c r="F2563" s="110"/>
      <c r="G2563" s="121"/>
      <c r="H2563" s="122"/>
      <c r="I2563" s="123"/>
      <c r="J2563" s="124"/>
      <c r="K2563" s="101"/>
      <c r="L2563" s="101"/>
      <c r="M2563" s="101"/>
      <c r="N2563" s="102"/>
      <c r="O2563" s="103"/>
      <c r="P2563" s="101"/>
      <c r="Q2563" s="104"/>
      <c r="R2563" s="103"/>
      <c r="S2563" s="105"/>
      <c r="T2563" s="106"/>
      <c r="U2563" s="107"/>
      <c r="V2563" s="107"/>
    </row>
    <row r="2564" spans="2:22" s="88" customFormat="1" ht="12.75" hidden="1" x14ac:dyDescent="0.2">
      <c r="B2564" s="114"/>
      <c r="C2564" s="110"/>
      <c r="D2564" s="108"/>
      <c r="E2564" s="120"/>
      <c r="F2564" s="110"/>
      <c r="G2564" s="121"/>
      <c r="H2564" s="122"/>
      <c r="I2564" s="123"/>
      <c r="J2564" s="124"/>
      <c r="K2564" s="101"/>
      <c r="L2564" s="101"/>
      <c r="M2564" s="101"/>
      <c r="N2564" s="102"/>
      <c r="O2564" s="103"/>
      <c r="P2564" s="101"/>
      <c r="Q2564" s="104"/>
      <c r="R2564" s="103"/>
      <c r="S2564" s="105"/>
      <c r="T2564" s="106"/>
      <c r="U2564" s="107"/>
      <c r="V2564" s="107"/>
    </row>
    <row r="2565" spans="2:22" s="88" customFormat="1" ht="12.75" hidden="1" x14ac:dyDescent="0.2">
      <c r="B2565" s="114"/>
      <c r="C2565" s="110"/>
      <c r="D2565" s="108"/>
      <c r="E2565" s="120"/>
      <c r="F2565" s="110"/>
      <c r="G2565" s="121"/>
      <c r="H2565" s="122"/>
      <c r="I2565" s="123"/>
      <c r="J2565" s="124"/>
      <c r="K2565" s="101"/>
      <c r="L2565" s="101"/>
      <c r="M2565" s="101"/>
      <c r="N2565" s="102"/>
      <c r="O2565" s="103"/>
      <c r="P2565" s="101"/>
      <c r="Q2565" s="104"/>
      <c r="R2565" s="103"/>
      <c r="S2565" s="105"/>
      <c r="T2565" s="106"/>
      <c r="U2565" s="107"/>
      <c r="V2565" s="107"/>
    </row>
    <row r="2566" spans="2:22" s="88" customFormat="1" ht="12.75" hidden="1" x14ac:dyDescent="0.2">
      <c r="B2566" s="114"/>
      <c r="C2566" s="110"/>
      <c r="D2566" s="108"/>
      <c r="E2566" s="120"/>
      <c r="F2566" s="110"/>
      <c r="G2566" s="121"/>
      <c r="H2566" s="122"/>
      <c r="I2566" s="123"/>
      <c r="J2566" s="124"/>
      <c r="K2566" s="101"/>
      <c r="L2566" s="101"/>
      <c r="M2566" s="101"/>
      <c r="N2566" s="102"/>
      <c r="O2566" s="103"/>
      <c r="P2566" s="101"/>
      <c r="Q2566" s="104"/>
      <c r="R2566" s="103"/>
      <c r="S2566" s="105"/>
      <c r="T2566" s="106"/>
      <c r="U2566" s="107"/>
      <c r="V2566" s="107"/>
    </row>
    <row r="2567" spans="2:22" s="88" customFormat="1" ht="12.75" hidden="1" x14ac:dyDescent="0.2">
      <c r="B2567" s="114"/>
      <c r="C2567" s="110"/>
      <c r="D2567" s="108"/>
      <c r="E2567" s="120"/>
      <c r="F2567" s="110"/>
      <c r="G2567" s="121"/>
      <c r="H2567" s="122"/>
      <c r="I2567" s="123"/>
      <c r="J2567" s="124"/>
      <c r="K2567" s="101"/>
      <c r="L2567" s="101"/>
      <c r="M2567" s="101"/>
      <c r="N2567" s="102"/>
      <c r="O2567" s="103"/>
      <c r="P2567" s="101"/>
      <c r="Q2567" s="104"/>
      <c r="R2567" s="103"/>
      <c r="S2567" s="105"/>
      <c r="T2567" s="106"/>
      <c r="U2567" s="107"/>
      <c r="V2567" s="107"/>
    </row>
    <row r="2568" spans="2:22" s="88" customFormat="1" ht="12.75" hidden="1" x14ac:dyDescent="0.2">
      <c r="B2568" s="114"/>
      <c r="C2568" s="110"/>
      <c r="D2568" s="108"/>
      <c r="E2568" s="120"/>
      <c r="F2568" s="110"/>
      <c r="G2568" s="121"/>
      <c r="H2568" s="122"/>
      <c r="I2568" s="123"/>
      <c r="J2568" s="124"/>
      <c r="K2568" s="101"/>
      <c r="L2568" s="101"/>
      <c r="M2568" s="101"/>
      <c r="N2568" s="102"/>
      <c r="O2568" s="103"/>
      <c r="P2568" s="101"/>
      <c r="Q2568" s="104"/>
      <c r="R2568" s="103"/>
      <c r="S2568" s="105"/>
      <c r="T2568" s="106"/>
      <c r="U2568" s="107"/>
      <c r="V2568" s="107"/>
    </row>
    <row r="2569" spans="2:22" s="88" customFormat="1" ht="12.75" hidden="1" x14ac:dyDescent="0.2">
      <c r="B2569" s="114"/>
      <c r="C2569" s="110"/>
      <c r="D2569" s="108"/>
      <c r="E2569" s="120"/>
      <c r="F2569" s="110"/>
      <c r="G2569" s="121"/>
      <c r="H2569" s="122"/>
      <c r="I2569" s="123"/>
      <c r="J2569" s="124"/>
      <c r="K2569" s="101"/>
      <c r="L2569" s="101"/>
      <c r="M2569" s="101"/>
      <c r="N2569" s="102"/>
      <c r="O2569" s="103"/>
      <c r="P2569" s="101"/>
      <c r="Q2569" s="104"/>
      <c r="R2569" s="103"/>
      <c r="S2569" s="105"/>
      <c r="T2569" s="106"/>
      <c r="U2569" s="107"/>
      <c r="V2569" s="107"/>
    </row>
    <row r="2570" spans="2:22" s="88" customFormat="1" ht="12.75" hidden="1" x14ac:dyDescent="0.2">
      <c r="B2570" s="114"/>
      <c r="C2570" s="110"/>
      <c r="D2570" s="108"/>
      <c r="E2570" s="120"/>
      <c r="F2570" s="110"/>
      <c r="G2570" s="121"/>
      <c r="H2570" s="122"/>
      <c r="I2570" s="123"/>
      <c r="J2570" s="124"/>
      <c r="K2570" s="101"/>
      <c r="L2570" s="101"/>
      <c r="M2570" s="101"/>
      <c r="N2570" s="102"/>
      <c r="O2570" s="103"/>
      <c r="P2570" s="101"/>
      <c r="Q2570" s="104"/>
      <c r="R2570" s="103"/>
      <c r="S2570" s="105"/>
      <c r="T2570" s="106"/>
      <c r="U2570" s="107"/>
      <c r="V2570" s="107"/>
    </row>
    <row r="2571" spans="2:22" s="88" customFormat="1" ht="12.75" hidden="1" x14ac:dyDescent="0.2">
      <c r="B2571" s="114"/>
      <c r="C2571" s="110"/>
      <c r="D2571" s="108"/>
      <c r="E2571" s="120"/>
      <c r="F2571" s="110"/>
      <c r="G2571" s="121"/>
      <c r="H2571" s="122"/>
      <c r="I2571" s="123"/>
      <c r="J2571" s="124"/>
      <c r="K2571" s="101"/>
      <c r="L2571" s="101"/>
      <c r="M2571" s="101"/>
      <c r="N2571" s="102"/>
      <c r="O2571" s="103"/>
      <c r="P2571" s="101"/>
      <c r="Q2571" s="104"/>
      <c r="R2571" s="103"/>
      <c r="S2571" s="105"/>
      <c r="T2571" s="106"/>
      <c r="U2571" s="107"/>
      <c r="V2571" s="107"/>
    </row>
    <row r="2572" spans="2:22" s="88" customFormat="1" ht="12.75" hidden="1" x14ac:dyDescent="0.2">
      <c r="B2572" s="114"/>
      <c r="C2572" s="110"/>
      <c r="D2572" s="108"/>
      <c r="E2572" s="120"/>
      <c r="F2572" s="110"/>
      <c r="G2572" s="121"/>
      <c r="H2572" s="122"/>
      <c r="I2572" s="123"/>
      <c r="J2572" s="124"/>
      <c r="K2572" s="101"/>
      <c r="L2572" s="101"/>
      <c r="M2572" s="101"/>
      <c r="N2572" s="102"/>
      <c r="O2572" s="103"/>
      <c r="P2572" s="101"/>
      <c r="Q2572" s="104"/>
      <c r="R2572" s="103"/>
      <c r="S2572" s="105"/>
      <c r="T2572" s="106"/>
      <c r="U2572" s="107"/>
      <c r="V2572" s="107"/>
    </row>
    <row r="2573" spans="2:22" s="88" customFormat="1" ht="12.75" hidden="1" x14ac:dyDescent="0.2">
      <c r="B2573" s="114"/>
      <c r="C2573" s="110"/>
      <c r="D2573" s="108"/>
      <c r="E2573" s="120"/>
      <c r="F2573" s="110"/>
      <c r="G2573" s="121"/>
      <c r="H2573" s="122"/>
      <c r="I2573" s="123"/>
      <c r="J2573" s="124"/>
      <c r="K2573" s="101"/>
      <c r="L2573" s="101"/>
      <c r="M2573" s="101"/>
      <c r="N2573" s="102"/>
      <c r="O2573" s="103"/>
      <c r="P2573" s="101"/>
      <c r="Q2573" s="104"/>
      <c r="R2573" s="103"/>
      <c r="S2573" s="105"/>
      <c r="T2573" s="106"/>
      <c r="U2573" s="107"/>
      <c r="V2573" s="107"/>
    </row>
    <row r="2574" spans="2:22" s="88" customFormat="1" ht="12.75" hidden="1" x14ac:dyDescent="0.2">
      <c r="B2574" s="114"/>
      <c r="C2574" s="110"/>
      <c r="D2574" s="108"/>
      <c r="E2574" s="120"/>
      <c r="F2574" s="110"/>
      <c r="G2574" s="121"/>
      <c r="H2574" s="122"/>
      <c r="I2574" s="123"/>
      <c r="J2574" s="124"/>
      <c r="K2574" s="101"/>
      <c r="L2574" s="101"/>
      <c r="M2574" s="101"/>
      <c r="N2574" s="102"/>
      <c r="O2574" s="103"/>
      <c r="P2574" s="101"/>
      <c r="Q2574" s="104"/>
      <c r="R2574" s="103"/>
      <c r="S2574" s="105"/>
      <c r="T2574" s="106"/>
      <c r="U2574" s="107"/>
      <c r="V2574" s="107"/>
    </row>
    <row r="2575" spans="2:22" s="88" customFormat="1" ht="12.75" hidden="1" x14ac:dyDescent="0.2">
      <c r="B2575" s="114"/>
      <c r="C2575" s="110"/>
      <c r="D2575" s="108"/>
      <c r="E2575" s="120"/>
      <c r="F2575" s="110"/>
      <c r="G2575" s="121"/>
      <c r="H2575" s="122"/>
      <c r="I2575" s="123"/>
      <c r="J2575" s="124"/>
      <c r="K2575" s="101"/>
      <c r="L2575" s="101"/>
      <c r="M2575" s="101"/>
      <c r="N2575" s="102"/>
      <c r="O2575" s="103"/>
      <c r="P2575" s="101"/>
      <c r="Q2575" s="104"/>
      <c r="R2575" s="103"/>
      <c r="S2575" s="105"/>
      <c r="T2575" s="106"/>
      <c r="U2575" s="107"/>
      <c r="V2575" s="107"/>
    </row>
    <row r="2576" spans="2:22" s="88" customFormat="1" ht="12.75" hidden="1" x14ac:dyDescent="0.2">
      <c r="B2576" s="114"/>
      <c r="C2576" s="110"/>
      <c r="D2576" s="108"/>
      <c r="E2576" s="120"/>
      <c r="F2576" s="110"/>
      <c r="G2576" s="121"/>
      <c r="H2576" s="122"/>
      <c r="I2576" s="123"/>
      <c r="J2576" s="124"/>
      <c r="K2576" s="101"/>
      <c r="L2576" s="101"/>
      <c r="M2576" s="101"/>
      <c r="N2576" s="102"/>
      <c r="O2576" s="103"/>
      <c r="P2576" s="101"/>
      <c r="Q2576" s="104"/>
      <c r="R2576" s="103"/>
      <c r="S2576" s="105"/>
      <c r="T2576" s="106"/>
      <c r="U2576" s="107"/>
      <c r="V2576" s="107"/>
    </row>
    <row r="2577" spans="2:22" s="88" customFormat="1" ht="12.75" hidden="1" x14ac:dyDescent="0.2">
      <c r="B2577" s="114"/>
      <c r="C2577" s="110"/>
      <c r="D2577" s="108"/>
      <c r="E2577" s="120"/>
      <c r="F2577" s="110"/>
      <c r="G2577" s="121"/>
      <c r="H2577" s="122"/>
      <c r="I2577" s="123"/>
      <c r="J2577" s="124"/>
      <c r="K2577" s="101"/>
      <c r="L2577" s="101"/>
      <c r="M2577" s="101"/>
      <c r="N2577" s="102"/>
      <c r="O2577" s="103"/>
      <c r="P2577" s="101"/>
      <c r="Q2577" s="104"/>
      <c r="R2577" s="103"/>
      <c r="S2577" s="105"/>
      <c r="T2577" s="106"/>
      <c r="U2577" s="107"/>
      <c r="V2577" s="107"/>
    </row>
    <row r="2578" spans="2:22" s="88" customFormat="1" ht="12.75" hidden="1" x14ac:dyDescent="0.2">
      <c r="B2578" s="114"/>
      <c r="C2578" s="110"/>
      <c r="D2578" s="108"/>
      <c r="E2578" s="120"/>
      <c r="F2578" s="110"/>
      <c r="G2578" s="121"/>
      <c r="H2578" s="122"/>
      <c r="I2578" s="123"/>
      <c r="J2578" s="124"/>
      <c r="K2578" s="101"/>
      <c r="L2578" s="101"/>
      <c r="M2578" s="101"/>
      <c r="N2578" s="102"/>
      <c r="O2578" s="103"/>
      <c r="P2578" s="101"/>
      <c r="Q2578" s="104"/>
      <c r="R2578" s="103"/>
      <c r="S2578" s="105"/>
      <c r="T2578" s="106"/>
      <c r="U2578" s="107"/>
      <c r="V2578" s="107"/>
    </row>
    <row r="2579" spans="2:22" s="88" customFormat="1" ht="12.75" hidden="1" x14ac:dyDescent="0.2">
      <c r="B2579" s="114"/>
      <c r="C2579" s="110"/>
      <c r="D2579" s="108"/>
      <c r="E2579" s="120"/>
      <c r="F2579" s="110"/>
      <c r="G2579" s="121"/>
      <c r="H2579" s="122"/>
      <c r="I2579" s="123"/>
      <c r="J2579" s="124"/>
      <c r="K2579" s="101"/>
      <c r="L2579" s="101"/>
      <c r="M2579" s="101"/>
      <c r="N2579" s="102"/>
      <c r="O2579" s="103"/>
      <c r="P2579" s="101"/>
      <c r="Q2579" s="104"/>
      <c r="R2579" s="103"/>
      <c r="S2579" s="105"/>
      <c r="T2579" s="106"/>
      <c r="U2579" s="107"/>
      <c r="V2579" s="107"/>
    </row>
    <row r="2580" spans="2:22" s="88" customFormat="1" ht="12.75" hidden="1" x14ac:dyDescent="0.2">
      <c r="B2580" s="114"/>
      <c r="C2580" s="110"/>
      <c r="D2580" s="108"/>
      <c r="E2580" s="120"/>
      <c r="F2580" s="110"/>
      <c r="G2580" s="121"/>
      <c r="H2580" s="122"/>
      <c r="I2580" s="123"/>
      <c r="J2580" s="124"/>
      <c r="K2580" s="101"/>
      <c r="L2580" s="101"/>
      <c r="M2580" s="101"/>
      <c r="N2580" s="102"/>
      <c r="O2580" s="103"/>
      <c r="P2580" s="101"/>
      <c r="Q2580" s="104"/>
      <c r="R2580" s="103"/>
      <c r="S2580" s="105"/>
      <c r="T2580" s="106"/>
      <c r="U2580" s="107"/>
      <c r="V2580" s="107"/>
    </row>
    <row r="2581" spans="2:22" s="88" customFormat="1" ht="12.75" hidden="1" x14ac:dyDescent="0.2">
      <c r="B2581" s="114"/>
      <c r="C2581" s="110"/>
      <c r="D2581" s="108"/>
      <c r="E2581" s="120"/>
      <c r="F2581" s="110"/>
      <c r="G2581" s="121"/>
      <c r="H2581" s="122"/>
      <c r="I2581" s="123"/>
      <c r="J2581" s="124"/>
      <c r="K2581" s="101"/>
      <c r="L2581" s="101"/>
      <c r="M2581" s="101"/>
      <c r="N2581" s="102"/>
      <c r="O2581" s="103"/>
      <c r="P2581" s="101"/>
      <c r="Q2581" s="104"/>
      <c r="R2581" s="103"/>
      <c r="S2581" s="105"/>
      <c r="T2581" s="106"/>
      <c r="U2581" s="107"/>
      <c r="V2581" s="107"/>
    </row>
    <row r="2582" spans="2:22" s="88" customFormat="1" ht="12.75" hidden="1" x14ac:dyDescent="0.2">
      <c r="B2582" s="114"/>
      <c r="C2582" s="110"/>
      <c r="D2582" s="108"/>
      <c r="E2582" s="120"/>
      <c r="F2582" s="110"/>
      <c r="G2582" s="121"/>
      <c r="H2582" s="122"/>
      <c r="I2582" s="123"/>
      <c r="J2582" s="124"/>
      <c r="K2582" s="101"/>
      <c r="L2582" s="101"/>
      <c r="M2582" s="101"/>
      <c r="N2582" s="102"/>
      <c r="O2582" s="103"/>
      <c r="P2582" s="101"/>
      <c r="Q2582" s="104"/>
      <c r="R2582" s="103"/>
      <c r="S2582" s="105"/>
      <c r="T2582" s="106"/>
      <c r="U2582" s="107"/>
      <c r="V2582" s="107"/>
    </row>
    <row r="2583" spans="2:22" s="88" customFormat="1" ht="12.75" hidden="1" x14ac:dyDescent="0.2">
      <c r="B2583" s="114"/>
      <c r="C2583" s="110"/>
      <c r="D2583" s="108"/>
      <c r="E2583" s="120"/>
      <c r="F2583" s="110"/>
      <c r="G2583" s="121"/>
      <c r="H2583" s="122"/>
      <c r="I2583" s="123"/>
      <c r="J2583" s="124"/>
      <c r="K2583" s="101"/>
      <c r="L2583" s="101"/>
      <c r="M2583" s="101"/>
      <c r="N2583" s="102"/>
      <c r="O2583" s="103"/>
      <c r="P2583" s="101"/>
      <c r="Q2583" s="104"/>
      <c r="R2583" s="103"/>
      <c r="S2583" s="105"/>
      <c r="T2583" s="106"/>
      <c r="U2583" s="107"/>
      <c r="V2583" s="107"/>
    </row>
    <row r="2584" spans="2:22" s="88" customFormat="1" ht="12.75" hidden="1" x14ac:dyDescent="0.2">
      <c r="B2584" s="114"/>
      <c r="C2584" s="110"/>
      <c r="D2584" s="108"/>
      <c r="E2584" s="120"/>
      <c r="F2584" s="110"/>
      <c r="G2584" s="121"/>
      <c r="H2584" s="122"/>
      <c r="I2584" s="123"/>
      <c r="J2584" s="124"/>
      <c r="K2584" s="101"/>
      <c r="L2584" s="101"/>
      <c r="M2584" s="101"/>
      <c r="N2584" s="102"/>
      <c r="O2584" s="103"/>
      <c r="P2584" s="101"/>
      <c r="Q2584" s="104"/>
      <c r="R2584" s="103"/>
      <c r="S2584" s="105"/>
      <c r="T2584" s="106"/>
      <c r="U2584" s="107"/>
      <c r="V2584" s="107"/>
    </row>
    <row r="2585" spans="2:22" s="88" customFormat="1" ht="12.75" hidden="1" x14ac:dyDescent="0.2">
      <c r="B2585" s="114"/>
      <c r="C2585" s="110"/>
      <c r="D2585" s="108"/>
      <c r="E2585" s="120"/>
      <c r="F2585" s="110"/>
      <c r="G2585" s="121"/>
      <c r="H2585" s="122"/>
      <c r="I2585" s="123"/>
      <c r="J2585" s="124"/>
      <c r="K2585" s="101"/>
      <c r="L2585" s="101"/>
      <c r="M2585" s="101"/>
      <c r="N2585" s="102"/>
      <c r="O2585" s="103"/>
      <c r="P2585" s="101"/>
      <c r="Q2585" s="104"/>
      <c r="R2585" s="103"/>
      <c r="S2585" s="105"/>
      <c r="T2585" s="106"/>
      <c r="U2585" s="107"/>
      <c r="V2585" s="107"/>
    </row>
    <row r="2586" spans="2:22" s="88" customFormat="1" ht="12.75" hidden="1" x14ac:dyDescent="0.2">
      <c r="B2586" s="114"/>
      <c r="C2586" s="110"/>
      <c r="D2586" s="108"/>
      <c r="E2586" s="120"/>
      <c r="F2586" s="110"/>
      <c r="G2586" s="121"/>
      <c r="H2586" s="122"/>
      <c r="I2586" s="123"/>
      <c r="J2586" s="124"/>
      <c r="K2586" s="101"/>
      <c r="L2586" s="101"/>
      <c r="M2586" s="101"/>
      <c r="N2586" s="102"/>
      <c r="O2586" s="103"/>
      <c r="P2586" s="101"/>
      <c r="Q2586" s="104"/>
      <c r="R2586" s="103"/>
      <c r="S2586" s="105"/>
      <c r="T2586" s="106"/>
      <c r="U2586" s="107"/>
      <c r="V2586" s="107"/>
    </row>
    <row r="2587" spans="2:22" s="88" customFormat="1" ht="12.75" hidden="1" x14ac:dyDescent="0.2">
      <c r="B2587" s="114"/>
      <c r="C2587" s="110"/>
      <c r="D2587" s="108"/>
      <c r="E2587" s="120"/>
      <c r="F2587" s="110"/>
      <c r="G2587" s="121"/>
      <c r="H2587" s="122"/>
      <c r="I2587" s="123"/>
      <c r="J2587" s="124"/>
      <c r="K2587" s="101"/>
      <c r="L2587" s="101"/>
      <c r="M2587" s="101"/>
      <c r="N2587" s="102"/>
      <c r="O2587" s="103"/>
      <c r="P2587" s="101"/>
      <c r="Q2587" s="104"/>
      <c r="R2587" s="103"/>
      <c r="S2587" s="105"/>
      <c r="T2587" s="106"/>
      <c r="U2587" s="107"/>
      <c r="V2587" s="107"/>
    </row>
    <row r="2588" spans="2:22" s="88" customFormat="1" ht="12.75" hidden="1" x14ac:dyDescent="0.2">
      <c r="B2588" s="114"/>
      <c r="C2588" s="110"/>
      <c r="D2588" s="108"/>
      <c r="E2588" s="120"/>
      <c r="F2588" s="110"/>
      <c r="G2588" s="121"/>
      <c r="H2588" s="122"/>
      <c r="I2588" s="123"/>
      <c r="J2588" s="124"/>
      <c r="K2588" s="101"/>
      <c r="L2588" s="101"/>
      <c r="M2588" s="101"/>
      <c r="N2588" s="102"/>
      <c r="O2588" s="103"/>
      <c r="P2588" s="101"/>
      <c r="Q2588" s="104"/>
      <c r="R2588" s="103"/>
      <c r="S2588" s="105"/>
      <c r="T2588" s="106"/>
      <c r="U2588" s="107"/>
      <c r="V2588" s="107"/>
    </row>
    <row r="2589" spans="2:22" s="88" customFormat="1" ht="12.75" hidden="1" x14ac:dyDescent="0.2">
      <c r="B2589" s="114"/>
      <c r="C2589" s="110"/>
      <c r="D2589" s="108"/>
      <c r="E2589" s="120"/>
      <c r="F2589" s="110"/>
      <c r="G2589" s="121"/>
      <c r="H2589" s="122"/>
      <c r="I2589" s="123"/>
      <c r="J2589" s="124"/>
      <c r="K2589" s="101"/>
      <c r="L2589" s="101"/>
      <c r="M2589" s="101"/>
      <c r="N2589" s="102"/>
      <c r="O2589" s="103"/>
      <c r="P2589" s="101"/>
      <c r="Q2589" s="104"/>
      <c r="R2589" s="103"/>
      <c r="S2589" s="105"/>
      <c r="T2589" s="106"/>
      <c r="U2589" s="107"/>
      <c r="V2589" s="107"/>
    </row>
    <row r="2590" spans="2:22" s="88" customFormat="1" ht="12.75" hidden="1" x14ac:dyDescent="0.2">
      <c r="B2590" s="114"/>
      <c r="C2590" s="110"/>
      <c r="D2590" s="108"/>
      <c r="E2590" s="120"/>
      <c r="F2590" s="110"/>
      <c r="G2590" s="121"/>
      <c r="H2590" s="122"/>
      <c r="I2590" s="123"/>
      <c r="J2590" s="124"/>
      <c r="K2590" s="101"/>
      <c r="L2590" s="101"/>
      <c r="M2590" s="101"/>
      <c r="N2590" s="102"/>
      <c r="O2590" s="103"/>
      <c r="P2590" s="101"/>
      <c r="Q2590" s="104"/>
      <c r="R2590" s="103"/>
      <c r="S2590" s="105"/>
      <c r="T2590" s="106"/>
      <c r="U2590" s="107"/>
      <c r="V2590" s="107"/>
    </row>
    <row r="2591" spans="2:22" s="88" customFormat="1" ht="12.75" hidden="1" x14ac:dyDescent="0.2">
      <c r="B2591" s="114"/>
      <c r="C2591" s="110"/>
      <c r="D2591" s="108"/>
      <c r="E2591" s="120"/>
      <c r="F2591" s="110"/>
      <c r="G2591" s="121"/>
      <c r="H2591" s="122"/>
      <c r="I2591" s="123"/>
      <c r="J2591" s="124"/>
      <c r="K2591" s="101"/>
      <c r="L2591" s="101"/>
      <c r="M2591" s="101"/>
      <c r="N2591" s="102"/>
      <c r="O2591" s="103"/>
      <c r="P2591" s="101"/>
      <c r="Q2591" s="104"/>
      <c r="R2591" s="103"/>
      <c r="S2591" s="105"/>
      <c r="T2591" s="106"/>
      <c r="U2591" s="107"/>
      <c r="V2591" s="107"/>
    </row>
    <row r="2592" spans="2:22" s="88" customFormat="1" ht="12.75" hidden="1" x14ac:dyDescent="0.2">
      <c r="B2592" s="114"/>
      <c r="C2592" s="110"/>
      <c r="D2592" s="108"/>
      <c r="E2592" s="120"/>
      <c r="F2592" s="110"/>
      <c r="G2592" s="121"/>
      <c r="H2592" s="122"/>
      <c r="I2592" s="123"/>
      <c r="J2592" s="124"/>
      <c r="K2592" s="101"/>
      <c r="L2592" s="101"/>
      <c r="M2592" s="101"/>
      <c r="N2592" s="102"/>
      <c r="O2592" s="103"/>
      <c r="P2592" s="101"/>
      <c r="Q2592" s="104"/>
      <c r="R2592" s="103"/>
      <c r="S2592" s="105"/>
      <c r="T2592" s="106"/>
      <c r="U2592" s="107"/>
      <c r="V2592" s="107"/>
    </row>
    <row r="2593" spans="2:26" s="88" customFormat="1" ht="12.75" hidden="1" x14ac:dyDescent="0.2">
      <c r="B2593" s="114"/>
      <c r="C2593" s="110"/>
      <c r="D2593" s="108"/>
      <c r="E2593" s="120"/>
      <c r="F2593" s="110"/>
      <c r="G2593" s="121"/>
      <c r="H2593" s="122"/>
      <c r="I2593" s="123"/>
      <c r="J2593" s="124"/>
      <c r="K2593" s="101"/>
      <c r="L2593" s="101"/>
      <c r="M2593" s="101"/>
      <c r="N2593" s="102"/>
      <c r="O2593" s="103"/>
      <c r="P2593" s="101"/>
      <c r="Q2593" s="104"/>
      <c r="R2593" s="103"/>
      <c r="S2593" s="105"/>
      <c r="T2593" s="106"/>
      <c r="U2593" s="107"/>
      <c r="V2593" s="107"/>
    </row>
    <row r="2594" spans="2:26" s="88" customFormat="1" ht="12.75" hidden="1" x14ac:dyDescent="0.2">
      <c r="B2594" s="114"/>
      <c r="C2594" s="110"/>
      <c r="D2594" s="108"/>
      <c r="E2594" s="120"/>
      <c r="F2594" s="110"/>
      <c r="G2594" s="121"/>
      <c r="H2594" s="122"/>
      <c r="I2594" s="123"/>
      <c r="J2594" s="124"/>
      <c r="K2594" s="101"/>
      <c r="L2594" s="101"/>
      <c r="M2594" s="101"/>
      <c r="N2594" s="102"/>
      <c r="O2594" s="103"/>
      <c r="P2594" s="101"/>
      <c r="Q2594" s="104"/>
      <c r="R2594" s="103"/>
      <c r="S2594" s="105"/>
      <c r="T2594" s="106"/>
      <c r="U2594" s="107"/>
      <c r="V2594" s="107"/>
    </row>
    <row r="2595" spans="2:26" s="88" customFormat="1" ht="12.75" hidden="1" x14ac:dyDescent="0.2">
      <c r="B2595" s="114"/>
      <c r="C2595" s="110"/>
      <c r="D2595" s="108"/>
      <c r="E2595" s="120"/>
      <c r="F2595" s="110"/>
      <c r="G2595" s="121"/>
      <c r="H2595" s="122"/>
      <c r="I2595" s="123"/>
      <c r="J2595" s="124"/>
      <c r="K2595" s="101"/>
      <c r="L2595" s="101"/>
      <c r="M2595" s="101"/>
      <c r="N2595" s="102"/>
      <c r="O2595" s="103"/>
      <c r="P2595" s="101"/>
      <c r="Q2595" s="104"/>
      <c r="R2595" s="103"/>
      <c r="S2595" s="105"/>
      <c r="T2595" s="106"/>
      <c r="U2595" s="107"/>
      <c r="V2595" s="107"/>
    </row>
    <row r="2596" spans="2:26" s="88" customFormat="1" ht="12.75" hidden="1" x14ac:dyDescent="0.2">
      <c r="B2596" s="114"/>
      <c r="C2596" s="110"/>
      <c r="D2596" s="108"/>
      <c r="E2596" s="120"/>
      <c r="F2596" s="110"/>
      <c r="G2596" s="121"/>
      <c r="H2596" s="122"/>
      <c r="I2596" s="123"/>
      <c r="J2596" s="124"/>
      <c r="K2596" s="101"/>
      <c r="L2596" s="101"/>
      <c r="M2596" s="101"/>
      <c r="N2596" s="102"/>
      <c r="O2596" s="103"/>
      <c r="P2596" s="101"/>
      <c r="Q2596" s="104"/>
      <c r="R2596" s="103"/>
      <c r="S2596" s="105"/>
      <c r="T2596" s="106"/>
      <c r="U2596" s="107"/>
      <c r="V2596" s="107"/>
    </row>
    <row r="2597" spans="2:26" s="88" customFormat="1" ht="12.75" hidden="1" x14ac:dyDescent="0.2">
      <c r="B2597" s="114"/>
      <c r="C2597" s="110"/>
      <c r="D2597" s="108"/>
      <c r="E2597" s="120"/>
      <c r="F2597" s="110"/>
      <c r="G2597" s="121"/>
      <c r="H2597" s="122"/>
      <c r="I2597" s="123"/>
      <c r="J2597" s="124"/>
      <c r="K2597" s="101"/>
      <c r="L2597" s="101"/>
      <c r="M2597" s="101"/>
      <c r="N2597" s="102"/>
      <c r="O2597" s="103"/>
      <c r="P2597" s="101"/>
      <c r="Q2597" s="104"/>
      <c r="R2597" s="103"/>
      <c r="S2597" s="105"/>
      <c r="T2597" s="106"/>
      <c r="U2597" s="107"/>
      <c r="V2597" s="107"/>
    </row>
    <row r="2598" spans="2:26" s="88" customFormat="1" ht="12.75" hidden="1" x14ac:dyDescent="0.2">
      <c r="B2598" s="114"/>
      <c r="C2598" s="110"/>
      <c r="D2598" s="108"/>
      <c r="E2598" s="120"/>
      <c r="F2598" s="110"/>
      <c r="G2598" s="121"/>
      <c r="H2598" s="122"/>
      <c r="I2598" s="123"/>
      <c r="J2598" s="124"/>
      <c r="K2598" s="101"/>
      <c r="L2598" s="101"/>
      <c r="M2598" s="101"/>
      <c r="N2598" s="102"/>
      <c r="O2598" s="103"/>
      <c r="P2598" s="101"/>
      <c r="Q2598" s="104"/>
      <c r="R2598" s="103"/>
      <c r="S2598" s="105"/>
      <c r="T2598" s="106"/>
      <c r="U2598" s="107"/>
      <c r="V2598" s="107"/>
    </row>
    <row r="2599" spans="2:26" s="88" customFormat="1" ht="12.75" hidden="1" x14ac:dyDescent="0.2">
      <c r="B2599" s="114"/>
      <c r="C2599" s="110"/>
      <c r="D2599" s="108"/>
      <c r="E2599" s="120"/>
      <c r="F2599" s="110"/>
      <c r="G2599" s="121"/>
      <c r="H2599" s="122"/>
      <c r="I2599" s="123"/>
      <c r="J2599" s="124"/>
      <c r="K2599" s="101"/>
      <c r="L2599" s="101"/>
      <c r="M2599" s="101"/>
      <c r="N2599" s="102"/>
      <c r="O2599" s="103"/>
      <c r="P2599" s="101"/>
      <c r="Q2599" s="104"/>
      <c r="R2599" s="103"/>
      <c r="S2599" s="105"/>
      <c r="T2599" s="106"/>
      <c r="U2599" s="107"/>
      <c r="V2599" s="107"/>
    </row>
    <row r="2600" spans="2:26" s="88" customFormat="1" ht="12.75" hidden="1" x14ac:dyDescent="0.2">
      <c r="B2600" s="114"/>
      <c r="C2600" s="110"/>
      <c r="D2600" s="108"/>
      <c r="E2600" s="120"/>
      <c r="F2600" s="110"/>
      <c r="G2600" s="121"/>
      <c r="H2600" s="122"/>
      <c r="I2600" s="123"/>
      <c r="J2600" s="124"/>
      <c r="K2600" s="101"/>
      <c r="L2600" s="101"/>
      <c r="M2600" s="101"/>
      <c r="N2600" s="102"/>
      <c r="O2600" s="103"/>
      <c r="P2600" s="101"/>
      <c r="Q2600" s="104"/>
      <c r="R2600" s="103"/>
      <c r="S2600" s="105"/>
      <c r="T2600" s="106"/>
      <c r="U2600" s="107"/>
      <c r="V2600" s="107"/>
    </row>
    <row r="2601" spans="2:26" s="88" customFormat="1" ht="12.75" hidden="1" x14ac:dyDescent="0.2">
      <c r="B2601" s="125"/>
      <c r="C2601" s="126"/>
      <c r="D2601" s="127"/>
      <c r="E2601" s="128"/>
      <c r="F2601" s="126"/>
      <c r="G2601" s="129"/>
      <c r="H2601" s="130"/>
      <c r="I2601" s="131"/>
      <c r="J2601" s="132"/>
      <c r="K2601" s="101"/>
      <c r="L2601" s="101"/>
      <c r="M2601" s="101"/>
      <c r="N2601" s="102"/>
      <c r="O2601" s="103"/>
      <c r="P2601" s="101"/>
      <c r="Q2601" s="104"/>
      <c r="R2601" s="103"/>
      <c r="S2601" s="105"/>
      <c r="T2601" s="106"/>
      <c r="U2601" s="107"/>
      <c r="V2601" s="107"/>
    </row>
    <row r="2602" spans="2:26" s="88" customFormat="1" ht="15" hidden="1" x14ac:dyDescent="0.2">
      <c r="B2602"/>
      <c r="C2602"/>
      <c r="D2602"/>
      <c r="E2602"/>
      <c r="F2602"/>
      <c r="G2602"/>
      <c r="H2602"/>
      <c r="I2602"/>
      <c r="J2602"/>
      <c r="K2602" s="101"/>
      <c r="L2602" s="101"/>
      <c r="M2602" s="101"/>
      <c r="N2602" s="102"/>
      <c r="O2602" s="103"/>
      <c r="P2602" s="101"/>
      <c r="Q2602" s="104"/>
      <c r="R2602" s="103"/>
      <c r="S2602" s="105"/>
      <c r="T2602" s="106"/>
      <c r="U2602" s="107"/>
      <c r="V2602" s="107"/>
    </row>
    <row r="2603" spans="2:26" s="88" customFormat="1" hidden="1" x14ac:dyDescent="0.3">
      <c r="B2603" s="133"/>
      <c r="C2603" s="134"/>
      <c r="D2603" s="134"/>
      <c r="E2603" s="134"/>
      <c r="F2603" s="134"/>
      <c r="G2603" s="134"/>
      <c r="H2603" s="134"/>
      <c r="I2603" s="135"/>
      <c r="J2603" s="136"/>
      <c r="K2603" s="101"/>
      <c r="L2603" s="101"/>
      <c r="M2603" s="101"/>
      <c r="N2603" s="102"/>
      <c r="O2603" s="103"/>
      <c r="P2603" s="101"/>
      <c r="Q2603" s="104"/>
      <c r="R2603" s="103"/>
      <c r="S2603" s="105"/>
      <c r="T2603" s="106"/>
      <c r="U2603" s="107"/>
      <c r="V2603" s="107"/>
    </row>
    <row r="2604" spans="2:26" ht="22.35" hidden="1" customHeight="1" x14ac:dyDescent="0.3">
      <c r="S2604" s="146"/>
      <c r="Y2604" s="133"/>
      <c r="Z2604" s="133"/>
    </row>
    <row r="2605" spans="2:26" ht="0" hidden="1" customHeight="1" x14ac:dyDescent="0.3"/>
    <row r="2606" spans="2:26" ht="0" hidden="1" customHeight="1" x14ac:dyDescent="0.3"/>
    <row r="2607" spans="2:26" ht="0" hidden="1" customHeight="1" x14ac:dyDescent="0.3"/>
    <row r="2608" spans="2:26" ht="0" hidden="1" customHeight="1" x14ac:dyDescent="0.3"/>
    <row r="2609" ht="0" hidden="1" customHeight="1" x14ac:dyDescent="0.3"/>
    <row r="2610" ht="0" hidden="1" customHeight="1" x14ac:dyDescent="0.3"/>
    <row r="2611" ht="0" hidden="1" customHeight="1" x14ac:dyDescent="0.3"/>
    <row r="2612" ht="0" hidden="1" customHeight="1" x14ac:dyDescent="0.3"/>
    <row r="2613" ht="0" hidden="1" customHeight="1" x14ac:dyDescent="0.3"/>
    <row r="2614" ht="0" hidden="1" customHeight="1" x14ac:dyDescent="0.3"/>
    <row r="2615" ht="0" hidden="1" customHeight="1" x14ac:dyDescent="0.3"/>
    <row r="2616" ht="0" hidden="1" customHeight="1" x14ac:dyDescent="0.3"/>
    <row r="2617" ht="0" hidden="1" customHeight="1" x14ac:dyDescent="0.3"/>
    <row r="2618" ht="0" hidden="1" customHeight="1" x14ac:dyDescent="0.3"/>
    <row r="2619" ht="0" hidden="1" customHeight="1" x14ac:dyDescent="0.3"/>
    <row r="2620" ht="0" hidden="1" customHeight="1" x14ac:dyDescent="0.3"/>
    <row r="2621" ht="0" hidden="1" customHeight="1" x14ac:dyDescent="0.3"/>
    <row r="2622" ht="0" hidden="1" customHeight="1" x14ac:dyDescent="0.3"/>
    <row r="2623" ht="0" hidden="1" customHeight="1" x14ac:dyDescent="0.3"/>
    <row r="2624" ht="0" hidden="1" customHeight="1" x14ac:dyDescent="0.3"/>
    <row r="2625" ht="0" hidden="1" customHeight="1" x14ac:dyDescent="0.3"/>
    <row r="2626" ht="0" hidden="1" customHeight="1" x14ac:dyDescent="0.3"/>
    <row r="2627" ht="0" hidden="1" customHeight="1" x14ac:dyDescent="0.3"/>
    <row r="2628" ht="0" hidden="1" customHeight="1" x14ac:dyDescent="0.3"/>
    <row r="2629" ht="0" hidden="1" customHeight="1" x14ac:dyDescent="0.3"/>
    <row r="2630" ht="0" hidden="1" customHeight="1" x14ac:dyDescent="0.3"/>
    <row r="2631" ht="0" hidden="1" customHeight="1" x14ac:dyDescent="0.3"/>
    <row r="2632" ht="0" hidden="1" customHeight="1" x14ac:dyDescent="0.3"/>
    <row r="2633" ht="0" hidden="1" customHeight="1" x14ac:dyDescent="0.3"/>
    <row r="2634" ht="0" hidden="1" customHeight="1" x14ac:dyDescent="0.3"/>
    <row r="2635" ht="0" hidden="1" customHeight="1" x14ac:dyDescent="0.3"/>
    <row r="2636" ht="0" hidden="1" customHeight="1" x14ac:dyDescent="0.3"/>
    <row r="2637" ht="0" hidden="1" customHeight="1" x14ac:dyDescent="0.3"/>
    <row r="2638" ht="0" hidden="1" customHeight="1" x14ac:dyDescent="0.3"/>
    <row r="2639" ht="0" hidden="1" customHeight="1" x14ac:dyDescent="0.3"/>
    <row r="2640" ht="0" hidden="1" customHeight="1" x14ac:dyDescent="0.3"/>
    <row r="2641" ht="0" hidden="1" customHeight="1" x14ac:dyDescent="0.3"/>
    <row r="2642" ht="0" hidden="1" customHeight="1" x14ac:dyDescent="0.3"/>
    <row r="2643" ht="0" hidden="1" customHeight="1" x14ac:dyDescent="0.3"/>
    <row r="2644" ht="0" hidden="1" customHeight="1" x14ac:dyDescent="0.3"/>
    <row r="2645" ht="0" hidden="1" customHeight="1" x14ac:dyDescent="0.3"/>
    <row r="2646" ht="0" hidden="1" customHeight="1" x14ac:dyDescent="0.3"/>
    <row r="2647" ht="0" hidden="1" customHeight="1" x14ac:dyDescent="0.3"/>
    <row r="2648" ht="0" hidden="1" customHeight="1" x14ac:dyDescent="0.3"/>
    <row r="2649" ht="0" hidden="1" customHeight="1" x14ac:dyDescent="0.3"/>
    <row r="2650" ht="0" hidden="1" customHeight="1" x14ac:dyDescent="0.3"/>
    <row r="2651" ht="0" hidden="1" customHeight="1" x14ac:dyDescent="0.3"/>
    <row r="2652" ht="0" hidden="1" customHeight="1" x14ac:dyDescent="0.3"/>
    <row r="2653" ht="0" hidden="1" customHeight="1" x14ac:dyDescent="0.3"/>
    <row r="2654" ht="0" hidden="1" customHeight="1" x14ac:dyDescent="0.3"/>
    <row r="2655" ht="0" hidden="1" customHeight="1" x14ac:dyDescent="0.3"/>
    <row r="2656" ht="0" hidden="1" customHeight="1" x14ac:dyDescent="0.3"/>
    <row r="2657" ht="0" hidden="1" customHeight="1" x14ac:dyDescent="0.3"/>
    <row r="2658" ht="0" hidden="1" customHeight="1" x14ac:dyDescent="0.3"/>
    <row r="2659" ht="0" hidden="1" customHeight="1" x14ac:dyDescent="0.3"/>
    <row r="2660" ht="0" hidden="1" customHeight="1" x14ac:dyDescent="0.3"/>
    <row r="2661" ht="0" hidden="1" customHeight="1" x14ac:dyDescent="0.3"/>
    <row r="2662" ht="0" hidden="1" customHeight="1" x14ac:dyDescent="0.3"/>
    <row r="2663" ht="0" hidden="1" customHeight="1" x14ac:dyDescent="0.3"/>
    <row r="2664" ht="0" hidden="1" customHeight="1" x14ac:dyDescent="0.3"/>
    <row r="2665" ht="0" hidden="1" customHeight="1" x14ac:dyDescent="0.3"/>
    <row r="2666" ht="0" hidden="1" customHeight="1" x14ac:dyDescent="0.3"/>
    <row r="2667" ht="0" hidden="1" customHeight="1" x14ac:dyDescent="0.3"/>
    <row r="2668" ht="0" hidden="1" customHeight="1" x14ac:dyDescent="0.3"/>
    <row r="2669" ht="0" hidden="1" customHeight="1" x14ac:dyDescent="0.3"/>
    <row r="2670" ht="0" hidden="1" customHeight="1" x14ac:dyDescent="0.3"/>
    <row r="2671" ht="0" hidden="1" customHeight="1" x14ac:dyDescent="0.3"/>
    <row r="2672" ht="0" hidden="1" customHeight="1" x14ac:dyDescent="0.3"/>
    <row r="2673" ht="0" hidden="1" customHeight="1" x14ac:dyDescent="0.3"/>
    <row r="2674" ht="0" hidden="1" customHeight="1" x14ac:dyDescent="0.3"/>
    <row r="2675" ht="0" hidden="1" customHeight="1" x14ac:dyDescent="0.3"/>
    <row r="2676" ht="0" hidden="1" customHeight="1" x14ac:dyDescent="0.3"/>
    <row r="2677" ht="0" hidden="1" customHeight="1" x14ac:dyDescent="0.3"/>
    <row r="2678" ht="0" hidden="1" customHeight="1" x14ac:dyDescent="0.3"/>
    <row r="2679" ht="0" hidden="1" customHeight="1" x14ac:dyDescent="0.3"/>
    <row r="2680" ht="0" hidden="1" customHeight="1" x14ac:dyDescent="0.3"/>
    <row r="2681" ht="0" hidden="1" customHeight="1" x14ac:dyDescent="0.3"/>
    <row r="2682" ht="0" hidden="1" customHeight="1" x14ac:dyDescent="0.3"/>
    <row r="2683" ht="0" hidden="1" customHeight="1" x14ac:dyDescent="0.3"/>
    <row r="2684" ht="0" hidden="1" customHeight="1" x14ac:dyDescent="0.3"/>
    <row r="2685" ht="0" hidden="1" customHeight="1" x14ac:dyDescent="0.3"/>
    <row r="2686" ht="0" hidden="1" customHeight="1" x14ac:dyDescent="0.3"/>
    <row r="2687" ht="0" hidden="1" customHeight="1" x14ac:dyDescent="0.3"/>
    <row r="2688" ht="0" hidden="1" customHeight="1" x14ac:dyDescent="0.3"/>
    <row r="2689" ht="0" hidden="1" customHeight="1" x14ac:dyDescent="0.3"/>
    <row r="2690" ht="0" hidden="1" customHeight="1" x14ac:dyDescent="0.3"/>
    <row r="2691" ht="0" hidden="1" customHeight="1" x14ac:dyDescent="0.3"/>
    <row r="2692" ht="0" hidden="1" customHeight="1" x14ac:dyDescent="0.3"/>
    <row r="2693" ht="0" hidden="1" customHeight="1" x14ac:dyDescent="0.3"/>
    <row r="2694" ht="0" hidden="1" customHeight="1" x14ac:dyDescent="0.3"/>
    <row r="2695" ht="0" hidden="1" customHeight="1" x14ac:dyDescent="0.3"/>
    <row r="2696" ht="0" hidden="1" customHeight="1" x14ac:dyDescent="0.3"/>
    <row r="2697" ht="0" hidden="1" customHeight="1" x14ac:dyDescent="0.3"/>
    <row r="2698" ht="0" hidden="1" customHeight="1" x14ac:dyDescent="0.3"/>
    <row r="2699" ht="0" hidden="1" customHeight="1" x14ac:dyDescent="0.3"/>
    <row r="2700" ht="0" hidden="1" customHeight="1" x14ac:dyDescent="0.3"/>
    <row r="2701" ht="0" hidden="1" customHeight="1" x14ac:dyDescent="0.3"/>
    <row r="2702" ht="0" hidden="1" customHeight="1" x14ac:dyDescent="0.3"/>
    <row r="2703" ht="0" hidden="1" customHeight="1" x14ac:dyDescent="0.3"/>
    <row r="2704" ht="0" hidden="1" customHeight="1" x14ac:dyDescent="0.3"/>
    <row r="2705" ht="0" hidden="1" customHeight="1" x14ac:dyDescent="0.3"/>
    <row r="2706" ht="0" hidden="1" customHeight="1" x14ac:dyDescent="0.3"/>
    <row r="2707" ht="0" hidden="1" customHeight="1" x14ac:dyDescent="0.3"/>
    <row r="2708" ht="0" hidden="1" customHeight="1" x14ac:dyDescent="0.3"/>
    <row r="2709" ht="0" hidden="1" customHeight="1" x14ac:dyDescent="0.3"/>
    <row r="2710" ht="0" hidden="1" customHeight="1" x14ac:dyDescent="0.3"/>
    <row r="2711" ht="0" hidden="1" customHeight="1" x14ac:dyDescent="0.3"/>
    <row r="2712" ht="0" hidden="1" customHeight="1" x14ac:dyDescent="0.3"/>
    <row r="2713" ht="0" hidden="1" customHeight="1" x14ac:dyDescent="0.3"/>
    <row r="2714" ht="0" hidden="1" customHeight="1" x14ac:dyDescent="0.3"/>
    <row r="2715" ht="0" hidden="1" customHeight="1" x14ac:dyDescent="0.3"/>
    <row r="2716" ht="0" hidden="1" customHeight="1" x14ac:dyDescent="0.3"/>
    <row r="2717" ht="0" hidden="1" customHeight="1" x14ac:dyDescent="0.3"/>
    <row r="2718" ht="0" hidden="1" customHeight="1" x14ac:dyDescent="0.3"/>
    <row r="2719" ht="0" hidden="1" customHeight="1" x14ac:dyDescent="0.3"/>
    <row r="2720" ht="0" hidden="1" customHeight="1" x14ac:dyDescent="0.3"/>
    <row r="2721" ht="0" hidden="1" customHeight="1" x14ac:dyDescent="0.3"/>
    <row r="2722" ht="0" hidden="1" customHeight="1" x14ac:dyDescent="0.3"/>
    <row r="2723" ht="0" hidden="1" customHeight="1" x14ac:dyDescent="0.3"/>
    <row r="2724" ht="0" hidden="1" customHeight="1" x14ac:dyDescent="0.3"/>
    <row r="2725" ht="0" hidden="1" customHeight="1" x14ac:dyDescent="0.3"/>
    <row r="2726" ht="0" hidden="1" customHeight="1" x14ac:dyDescent="0.3"/>
    <row r="2727" ht="0" hidden="1" customHeight="1" x14ac:dyDescent="0.3"/>
  </sheetData>
  <sheetProtection algorithmName="SHA-512" hashValue="zrl2ljz5l+fIjfYUFTtGAvDvUOScK5C+ouRnpTi5xKrL6aDBtMnxUTZZ1gaTbvAPM3gDPVazOK4szfNvXz75Rw==" saltValue="vrDrTm5boi2R3Guttzv+nQ==" spinCount="100000" sheet="1" objects="1" scenarios="1"/>
  <mergeCells count="4">
    <mergeCell ref="A1:J1"/>
    <mergeCell ref="K1:R1"/>
    <mergeCell ref="S1:T1"/>
    <mergeCell ref="U1:V1"/>
  </mergeCells>
  <dataValidations count="2">
    <dataValidation type="list" allowBlank="1" showInputMessage="1" showErrorMessage="1" sqref="F3:F2601" xr:uid="{00000000-0002-0000-0100-000000000000}">
      <formula1>"E,W"</formula1>
    </dataValidation>
    <dataValidation type="list" allowBlank="1" showInputMessage="1" showErrorMessage="1" sqref="C3:C2601" xr:uid="{00000000-0002-0000-0100-000001000000}">
      <formula1>"N,S"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CE259"/>
  <sheetViews>
    <sheetView showWhiteSpace="0" view="pageBreakPreview" zoomScale="80" zoomScaleNormal="80" zoomScaleSheetLayoutView="80" zoomScalePageLayoutView="60" workbookViewId="0">
      <selection activeCell="N3" sqref="N3"/>
    </sheetView>
  </sheetViews>
  <sheetFormatPr defaultColWidth="0" defaultRowHeight="0" customHeight="1" zeroHeight="1" x14ac:dyDescent="0.2"/>
  <cols>
    <col min="1" max="1" width="1.21875" style="180" customWidth="1"/>
    <col min="2" max="2" width="4.6640625" style="179" customWidth="1"/>
    <col min="3" max="3" width="3.21875" style="179" customWidth="1"/>
    <col min="4" max="4" width="4.6640625" style="211" customWidth="1"/>
    <col min="5" max="5" width="4.6640625" style="212" customWidth="1"/>
    <col min="6" max="6" width="2.44140625" style="179" customWidth="1"/>
    <col min="7" max="7" width="4.6640625" style="213" customWidth="1"/>
    <col min="8" max="8" width="4.6640625" style="212" customWidth="1"/>
    <col min="9" max="9" width="13.6640625" style="214" customWidth="1"/>
    <col min="10" max="10" width="11.88671875" style="209" customWidth="1"/>
    <col min="11" max="11" width="10.109375" style="196" customWidth="1"/>
    <col min="12" max="12" width="6.6640625" style="209" customWidth="1"/>
    <col min="13" max="13" width="8.77734375" style="196" customWidth="1"/>
    <col min="14" max="14" width="11.6640625" style="179" customWidth="1"/>
    <col min="15" max="15" width="8.77734375" style="196" customWidth="1"/>
    <col min="16" max="16" width="5.77734375" style="215" customWidth="1"/>
    <col min="17" max="17" width="8.88671875" style="216" customWidth="1"/>
    <col min="18" max="18" width="10" style="209" customWidth="1"/>
    <col min="19" max="19" width="7.21875" style="209" customWidth="1"/>
    <col min="20" max="20" width="6.33203125" style="209" customWidth="1"/>
    <col min="21" max="23" width="23.44140625" style="179" customWidth="1"/>
    <col min="24" max="24" width="1.21875" style="180" customWidth="1"/>
    <col min="25" max="25" width="1.21875" style="193" hidden="1" customWidth="1"/>
    <col min="26" max="27" width="11.33203125" style="193" hidden="1" customWidth="1"/>
    <col min="28" max="41" width="9.77734375" style="209" hidden="1" customWidth="1"/>
    <col min="42" max="43" width="9.77734375" style="179" hidden="1" customWidth="1"/>
    <col min="44" max="45" width="8.88671875" style="179" hidden="1" customWidth="1"/>
    <col min="46" max="46" width="11" style="179" hidden="1" customWidth="1"/>
    <col min="47" max="48" width="8.88671875" style="179" hidden="1" customWidth="1"/>
    <col min="49" max="49" width="12.21875" style="179" hidden="1" customWidth="1"/>
    <col min="50" max="73" width="8.88671875" style="179" hidden="1" customWidth="1"/>
    <col min="74" max="74" width="9.44140625" style="179" hidden="1" customWidth="1"/>
    <col min="75" max="75" width="8.88671875" style="179" hidden="1" customWidth="1"/>
    <col min="76" max="76" width="13.6640625" style="179" hidden="1" customWidth="1"/>
    <col min="77" max="77" width="8.88671875" style="179" hidden="1" customWidth="1"/>
    <col min="78" max="78" width="27.109375" style="179" hidden="1" customWidth="1"/>
    <col min="79" max="16384" width="8.88671875" style="179" hidden="1"/>
  </cols>
  <sheetData>
    <row r="1" spans="1:83" s="166" customFormat="1" ht="16.5" customHeight="1" x14ac:dyDescent="0.2">
      <c r="B1" s="792" t="s">
        <v>52</v>
      </c>
      <c r="C1" s="792"/>
      <c r="D1" s="792"/>
      <c r="E1" s="792"/>
      <c r="F1" s="793"/>
      <c r="G1" s="794"/>
      <c r="H1" s="794"/>
      <c r="I1" s="794"/>
      <c r="J1" s="167"/>
      <c r="K1" s="168"/>
      <c r="L1" s="167"/>
      <c r="M1" s="168"/>
      <c r="N1" s="493" t="s">
        <v>51</v>
      </c>
      <c r="O1" s="795"/>
      <c r="P1" s="795"/>
      <c r="Q1" s="795"/>
      <c r="R1" s="309"/>
      <c r="S1" s="309"/>
      <c r="T1" s="309"/>
      <c r="U1" s="169"/>
      <c r="V1" s="169"/>
      <c r="W1" s="169"/>
      <c r="Y1" s="170"/>
      <c r="Z1" s="170"/>
      <c r="AA1" s="170"/>
      <c r="AB1" s="171"/>
      <c r="AC1" s="171"/>
      <c r="AD1" s="171"/>
      <c r="AE1" s="171"/>
      <c r="AF1" s="171"/>
      <c r="AG1" s="171"/>
      <c r="AH1" s="171"/>
      <c r="AI1" s="171"/>
      <c r="AJ1" s="171"/>
      <c r="AK1" s="171"/>
      <c r="AL1" s="171"/>
      <c r="AM1" s="171"/>
      <c r="AN1" s="171"/>
      <c r="AO1" s="171"/>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X1" s="172" t="s">
        <v>248</v>
      </c>
      <c r="CE1" s="166" t="s">
        <v>249</v>
      </c>
    </row>
    <row r="2" spans="1:83" s="166" customFormat="1" ht="20.25" customHeight="1" x14ac:dyDescent="0.2">
      <c r="B2" s="792" t="s">
        <v>87</v>
      </c>
      <c r="C2" s="792"/>
      <c r="D2" s="792"/>
      <c r="E2" s="792"/>
      <c r="F2" s="796"/>
      <c r="G2" s="796"/>
      <c r="H2" s="796"/>
      <c r="I2" s="796"/>
      <c r="K2" s="168"/>
      <c r="L2" s="167"/>
      <c r="M2" s="168"/>
      <c r="N2" s="493" t="s">
        <v>134</v>
      </c>
      <c r="O2" s="790"/>
      <c r="P2" s="790"/>
      <c r="Q2" s="790"/>
      <c r="R2" s="309"/>
      <c r="S2" s="309"/>
      <c r="T2" s="309"/>
      <c r="U2" s="173"/>
      <c r="V2" s="173"/>
      <c r="W2" s="173"/>
      <c r="Y2" s="172"/>
      <c r="Z2" s="172"/>
      <c r="AA2" s="172"/>
      <c r="AB2" s="171"/>
      <c r="AC2" s="171"/>
      <c r="AD2" s="171"/>
      <c r="AE2" s="171"/>
      <c r="AF2" s="171"/>
      <c r="AG2" s="171"/>
      <c r="AH2" s="171"/>
      <c r="AI2" s="171"/>
      <c r="AJ2" s="171"/>
      <c r="AK2" s="171"/>
      <c r="AL2" s="171"/>
      <c r="AM2" s="171"/>
      <c r="AN2" s="171"/>
      <c r="AO2" s="171"/>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72"/>
      <c r="BQ2" s="172"/>
      <c r="BR2" s="172"/>
      <c r="BS2" s="172"/>
      <c r="BX2" s="174" t="s">
        <v>250</v>
      </c>
      <c r="CE2" s="175" t="s">
        <v>251</v>
      </c>
    </row>
    <row r="3" spans="1:83" s="166" customFormat="1" ht="26.25" customHeight="1" x14ac:dyDescent="0.2">
      <c r="B3" s="788" t="s">
        <v>252</v>
      </c>
      <c r="C3" s="788"/>
      <c r="D3" s="788"/>
      <c r="E3" s="788"/>
      <c r="F3" s="788"/>
      <c r="G3" s="788"/>
      <c r="H3" s="788"/>
      <c r="I3" s="788"/>
      <c r="J3" s="788"/>
      <c r="K3" s="788"/>
      <c r="L3" s="788"/>
      <c r="M3" s="788"/>
      <c r="N3" s="309" t="s">
        <v>135</v>
      </c>
      <c r="O3" s="789"/>
      <c r="P3" s="790"/>
      <c r="Q3" s="790"/>
      <c r="R3" s="309"/>
      <c r="S3" s="309"/>
      <c r="T3" s="309"/>
      <c r="U3" s="173"/>
      <c r="V3" s="173"/>
      <c r="W3" s="173"/>
      <c r="Y3" s="172"/>
      <c r="Z3" s="172"/>
      <c r="AA3" s="172"/>
      <c r="AB3" s="171"/>
      <c r="AC3" s="171"/>
      <c r="AD3" s="171"/>
      <c r="AE3" s="171"/>
      <c r="AF3" s="171"/>
      <c r="AG3" s="171"/>
      <c r="AH3" s="171"/>
      <c r="AI3" s="171"/>
      <c r="AJ3" s="171"/>
      <c r="AK3" s="171"/>
      <c r="AL3" s="171"/>
      <c r="AM3" s="171"/>
      <c r="AN3" s="171"/>
      <c r="AO3" s="171"/>
      <c r="AP3" s="172"/>
      <c r="AQ3" s="172"/>
      <c r="AR3" s="172"/>
      <c r="AS3" s="172"/>
      <c r="AT3" s="172"/>
      <c r="AU3" s="172"/>
      <c r="AV3" s="172"/>
      <c r="AW3" s="172"/>
      <c r="AX3" s="172"/>
      <c r="AY3" s="172"/>
      <c r="AZ3" s="172"/>
      <c r="BA3" s="172"/>
      <c r="BB3" s="172"/>
      <c r="BC3" s="172"/>
      <c r="BD3" s="172"/>
      <c r="BE3" s="172"/>
      <c r="BF3" s="172"/>
      <c r="BG3" s="172"/>
      <c r="BH3" s="172"/>
      <c r="BI3" s="172"/>
      <c r="BJ3" s="172"/>
      <c r="BK3" s="172"/>
      <c r="BL3" s="172"/>
      <c r="BM3" s="172"/>
      <c r="BN3" s="172"/>
      <c r="BO3" s="172"/>
      <c r="BP3" s="172"/>
      <c r="BQ3" s="172"/>
      <c r="BR3" s="172"/>
      <c r="BS3" s="172"/>
      <c r="BX3" s="174" t="s">
        <v>253</v>
      </c>
      <c r="CE3" s="175" t="s">
        <v>254</v>
      </c>
    </row>
    <row r="4" spans="1:83" s="175" customFormat="1" ht="37.5" customHeight="1" x14ac:dyDescent="0.2">
      <c r="B4" s="791" t="s">
        <v>289</v>
      </c>
      <c r="C4" s="791"/>
      <c r="D4" s="791"/>
      <c r="E4" s="791"/>
      <c r="F4" s="791"/>
      <c r="G4" s="791"/>
      <c r="H4" s="791"/>
      <c r="I4" s="791"/>
      <c r="J4" s="791"/>
      <c r="K4" s="791"/>
      <c r="L4" s="791"/>
      <c r="M4" s="791"/>
      <c r="N4" s="791"/>
      <c r="O4" s="791"/>
      <c r="P4" s="791"/>
      <c r="Q4" s="791"/>
      <c r="R4" s="791"/>
      <c r="S4" s="791"/>
      <c r="T4" s="791"/>
      <c r="U4" s="791"/>
      <c r="V4" s="176"/>
      <c r="W4" s="176"/>
      <c r="Y4" s="177"/>
      <c r="Z4" s="177"/>
      <c r="AA4" s="177"/>
      <c r="AB4" s="178"/>
      <c r="AC4" s="178"/>
      <c r="AD4" s="178"/>
      <c r="AE4" s="178"/>
      <c r="AF4" s="178"/>
      <c r="AG4" s="178"/>
      <c r="AH4" s="178"/>
      <c r="AI4" s="178"/>
      <c r="AJ4" s="178"/>
      <c r="AK4" s="178"/>
      <c r="AL4" s="178"/>
      <c r="AM4" s="178"/>
      <c r="AN4" s="178"/>
      <c r="AO4" s="178"/>
      <c r="AP4" s="174"/>
      <c r="AQ4" s="174"/>
      <c r="AR4" s="174"/>
      <c r="AS4" s="174"/>
      <c r="AT4" s="174"/>
      <c r="AU4" s="174"/>
      <c r="AV4" s="174"/>
      <c r="AW4" s="174"/>
      <c r="AX4" s="174"/>
      <c r="AY4" s="174"/>
      <c r="AZ4" s="174"/>
      <c r="BA4" s="174"/>
      <c r="BB4" s="174"/>
      <c r="BC4" s="174"/>
      <c r="BD4" s="174"/>
      <c r="BE4" s="174"/>
      <c r="BF4" s="174"/>
      <c r="BG4" s="174"/>
      <c r="BH4" s="174"/>
      <c r="BI4" s="174"/>
      <c r="BJ4" s="174"/>
      <c r="BK4" s="174"/>
      <c r="BL4" s="174"/>
      <c r="BM4" s="174"/>
      <c r="BN4" s="174"/>
      <c r="BO4" s="174"/>
      <c r="BP4" s="174"/>
      <c r="BQ4" s="174"/>
      <c r="BR4" s="174"/>
      <c r="BS4" s="174"/>
      <c r="BX4" s="179" t="s">
        <v>255</v>
      </c>
      <c r="CE4" s="180" t="s">
        <v>256</v>
      </c>
    </row>
    <row r="5" spans="1:83" s="174" customFormat="1" ht="24" customHeight="1" x14ac:dyDescent="0.2">
      <c r="A5" s="175"/>
      <c r="B5" s="797" t="s">
        <v>115</v>
      </c>
      <c r="C5" s="800" t="s">
        <v>257</v>
      </c>
      <c r="D5" s="801"/>
      <c r="E5" s="802"/>
      <c r="F5" s="800" t="s">
        <v>258</v>
      </c>
      <c r="G5" s="801"/>
      <c r="H5" s="802"/>
      <c r="I5" s="797" t="s">
        <v>259</v>
      </c>
      <c r="J5" s="797" t="s">
        <v>260</v>
      </c>
      <c r="K5" s="797" t="s">
        <v>261</v>
      </c>
      <c r="L5" s="797" t="s">
        <v>262</v>
      </c>
      <c r="M5" s="797" t="s">
        <v>263</v>
      </c>
      <c r="N5" s="797" t="s">
        <v>264</v>
      </c>
      <c r="O5" s="797" t="s">
        <v>265</v>
      </c>
      <c r="P5" s="809" t="s">
        <v>214</v>
      </c>
      <c r="Q5" s="812" t="s">
        <v>215</v>
      </c>
      <c r="R5" s="815" t="s">
        <v>147</v>
      </c>
      <c r="S5" s="319"/>
      <c r="T5" s="815" t="s">
        <v>266</v>
      </c>
      <c r="U5" s="818" t="s">
        <v>267</v>
      </c>
      <c r="V5" s="181"/>
      <c r="W5" s="181"/>
      <c r="X5" s="175"/>
      <c r="Y5" s="177"/>
      <c r="Z5" s="821" t="s">
        <v>214</v>
      </c>
      <c r="AA5" s="821" t="s">
        <v>215</v>
      </c>
      <c r="AB5" s="821" t="s">
        <v>268</v>
      </c>
      <c r="AC5" s="821" t="s">
        <v>269</v>
      </c>
      <c r="AD5" s="821" t="s">
        <v>270</v>
      </c>
      <c r="AE5" s="182"/>
      <c r="AF5" s="822" t="s">
        <v>271</v>
      </c>
      <c r="AG5" s="822" t="s">
        <v>272</v>
      </c>
      <c r="AH5" s="183"/>
      <c r="AI5" s="183"/>
      <c r="AJ5" s="823" t="s">
        <v>273</v>
      </c>
      <c r="AK5" s="823" t="s">
        <v>274</v>
      </c>
      <c r="AL5" s="823" t="s">
        <v>275</v>
      </c>
      <c r="AM5" s="822" t="s">
        <v>276</v>
      </c>
      <c r="AN5" s="822" t="s">
        <v>277</v>
      </c>
      <c r="AO5" s="822" t="s">
        <v>278</v>
      </c>
      <c r="AP5" s="822" t="s">
        <v>279</v>
      </c>
      <c r="AQ5" s="822" t="s">
        <v>280</v>
      </c>
      <c r="BX5" s="179" t="s">
        <v>281</v>
      </c>
      <c r="BZ5" s="184" t="s">
        <v>282</v>
      </c>
      <c r="CE5" s="180" t="s">
        <v>283</v>
      </c>
    </row>
    <row r="6" spans="1:83" s="174" customFormat="1" ht="24.75" customHeight="1" x14ac:dyDescent="0.2">
      <c r="A6" s="175"/>
      <c r="B6" s="798"/>
      <c r="C6" s="803"/>
      <c r="D6" s="804"/>
      <c r="E6" s="805"/>
      <c r="F6" s="803"/>
      <c r="G6" s="804"/>
      <c r="H6" s="805"/>
      <c r="I6" s="798"/>
      <c r="J6" s="798"/>
      <c r="K6" s="798"/>
      <c r="L6" s="798"/>
      <c r="M6" s="798"/>
      <c r="N6" s="798"/>
      <c r="O6" s="798"/>
      <c r="P6" s="810"/>
      <c r="Q6" s="813"/>
      <c r="R6" s="816"/>
      <c r="S6" s="320" t="s">
        <v>284</v>
      </c>
      <c r="T6" s="816"/>
      <c r="U6" s="819"/>
      <c r="V6" s="181"/>
      <c r="W6" s="185">
        <v>1</v>
      </c>
      <c r="X6" s="175"/>
      <c r="Y6" s="177"/>
      <c r="Z6" s="821"/>
      <c r="AA6" s="821"/>
      <c r="AB6" s="821"/>
      <c r="AC6" s="821"/>
      <c r="AD6" s="821"/>
      <c r="AE6" s="182" t="s">
        <v>285</v>
      </c>
      <c r="AF6" s="822"/>
      <c r="AG6" s="822"/>
      <c r="AH6" s="183"/>
      <c r="AI6" s="183"/>
      <c r="AJ6" s="823"/>
      <c r="AK6" s="823"/>
      <c r="AL6" s="823"/>
      <c r="AM6" s="822"/>
      <c r="AN6" s="822"/>
      <c r="AO6" s="822"/>
      <c r="AP6" s="822"/>
      <c r="AQ6" s="822"/>
      <c r="AS6" s="186"/>
      <c r="AT6" s="186"/>
      <c r="AU6" s="187"/>
      <c r="AV6" s="187"/>
      <c r="AW6" s="186"/>
      <c r="AX6" s="186"/>
      <c r="AY6" s="186"/>
      <c r="AZ6" s="187"/>
      <c r="BA6" s="187"/>
      <c r="BB6" s="186"/>
      <c r="BC6" s="186"/>
      <c r="BD6" s="188"/>
      <c r="BE6" s="186"/>
      <c r="BF6" s="187"/>
      <c r="BG6" s="187"/>
      <c r="BX6" s="179"/>
      <c r="BZ6" s="184" t="s">
        <v>286</v>
      </c>
      <c r="CE6" s="180"/>
    </row>
    <row r="7" spans="1:83" s="174" customFormat="1" ht="27.75" customHeight="1" thickBot="1" x14ac:dyDescent="0.25">
      <c r="A7" s="175"/>
      <c r="B7" s="799"/>
      <c r="C7" s="806"/>
      <c r="D7" s="807"/>
      <c r="E7" s="808"/>
      <c r="F7" s="806"/>
      <c r="G7" s="807"/>
      <c r="H7" s="808"/>
      <c r="I7" s="798"/>
      <c r="J7" s="798"/>
      <c r="K7" s="799"/>
      <c r="L7" s="799"/>
      <c r="M7" s="799"/>
      <c r="N7" s="799"/>
      <c r="O7" s="799"/>
      <c r="P7" s="811"/>
      <c r="Q7" s="814"/>
      <c r="R7" s="817"/>
      <c r="S7" s="321"/>
      <c r="T7" s="817"/>
      <c r="U7" s="820"/>
      <c r="V7" s="181"/>
      <c r="W7" s="185">
        <v>2</v>
      </c>
      <c r="X7" s="175"/>
      <c r="Y7" s="177"/>
      <c r="Z7" s="821"/>
      <c r="AA7" s="821"/>
      <c r="AB7" s="821"/>
      <c r="AC7" s="821"/>
      <c r="AD7" s="821"/>
      <c r="AE7" s="182"/>
      <c r="AF7" s="822"/>
      <c r="AG7" s="822"/>
      <c r="AH7" s="183"/>
      <c r="AI7" s="183"/>
      <c r="AJ7" s="823"/>
      <c r="AK7" s="823"/>
      <c r="AL7" s="823"/>
      <c r="AM7" s="822"/>
      <c r="AN7" s="822"/>
      <c r="AO7" s="822"/>
      <c r="AP7" s="822"/>
      <c r="AQ7" s="822"/>
      <c r="AS7" s="188"/>
      <c r="AT7" s="188"/>
      <c r="AU7" s="188"/>
      <c r="AV7" s="188"/>
      <c r="AW7" s="188"/>
      <c r="AX7" s="188"/>
      <c r="AY7" s="188"/>
      <c r="AZ7" s="188"/>
      <c r="BA7" s="188"/>
      <c r="BB7" s="188"/>
      <c r="BC7" s="188"/>
      <c r="BD7" s="188"/>
      <c r="BE7" s="188"/>
      <c r="BF7" s="188"/>
      <c r="BG7" s="188"/>
      <c r="BZ7" s="184" t="s">
        <v>287</v>
      </c>
    </row>
    <row r="8" spans="1:83" ht="23.25" thickTop="1" x14ac:dyDescent="0.2">
      <c r="B8" s="189">
        <v>1</v>
      </c>
      <c r="C8" s="289" t="str">
        <f>VLOOKUP($B8,'Saved Waypoint Input Sheet'!$K$2:$V$253,3)</f>
        <v>N</v>
      </c>
      <c r="D8" s="290">
        <f>VLOOKUP($B8,'Saved Waypoint Input Sheet'!$K$2:$V$253,4)</f>
        <v>1</v>
      </c>
      <c r="E8" s="291">
        <f>VLOOKUP($B8,'Saved Waypoint Input Sheet'!$K$2:$V$253,5)</f>
        <v>26</v>
      </c>
      <c r="F8" s="289" t="str">
        <f>VLOOKUP($B8,'Saved Waypoint Input Sheet'!$K$2:$V$253,6)</f>
        <v>E</v>
      </c>
      <c r="G8" s="292">
        <f>VLOOKUP($B8,'Saved Waypoint Input Sheet'!$K$2:$V$253,7)</f>
        <v>103</v>
      </c>
      <c r="H8" s="293">
        <f>VLOOKUP($B8,'Saved Waypoint Input Sheet'!$K$2:$V$253,8)</f>
        <v>0</v>
      </c>
      <c r="I8" s="494" t="str">
        <f>VLOOKUP($B8,'Saved Waypoint Input Sheet'!$K$2:$V$253,11)</f>
        <v>Singapore</v>
      </c>
      <c r="J8" s="288" t="str">
        <f>IF(C8="","",(IF((VLOOKUP($B8,'Saved Waypoint Input Sheet'!$K$2:$V$253,12))="",("see psg plan"),(VLOOKUP($B8,'Saved Waypoint Input Sheet'!$K$2:$V$253,12)))))</f>
        <v>BA 3972</v>
      </c>
      <c r="K8" s="294" t="s">
        <v>254</v>
      </c>
      <c r="L8" s="295">
        <v>12</v>
      </c>
      <c r="M8" s="296" t="s">
        <v>250</v>
      </c>
      <c r="N8" s="297"/>
      <c r="O8" s="296" t="s">
        <v>286</v>
      </c>
      <c r="P8" s="322">
        <f>IF(C9="","",(IF((VLOOKUP($B9,'Saved Waypoint Input Sheet'!$K$2:$V$253,9))="",Z9,(VLOOKUP($B9,'Saved Waypoint Input Sheet'!$K$2:$V$253,9)))))</f>
        <v>200.98058604132063</v>
      </c>
      <c r="Q8" s="323">
        <f>IF(C9="","",(IF((VLOOKUP($B9,'Saved Waypoint Input Sheet'!$K$2:$V$253,10))="",AA9,(VLOOKUP($B9,'Saved Waypoint Input Sheet'!$K$2:$V$253,10)))))</f>
        <v>156.36676459066976</v>
      </c>
      <c r="R8" s="323">
        <f>SUM(Q8:Q257)</f>
        <v>156.36676459066976</v>
      </c>
      <c r="S8" s="302">
        <v>2</v>
      </c>
      <c r="T8" s="302">
        <v>1</v>
      </c>
      <c r="U8" s="326"/>
      <c r="V8" s="192"/>
      <c r="W8" s="185">
        <v>3</v>
      </c>
      <c r="Z8" s="190" t="e">
        <f t="shared" ref="Z8:Z71" si="0">IF($C8="","",(IF($AF8&gt;0,IF($AI8&gt;0,$AN8,$AQ8),IF($AI8&gt;0,$AO8,$AP8))))</f>
        <v>#REF!</v>
      </c>
      <c r="AA8" s="191" t="e">
        <f t="shared" ref="AA8:AA71" si="1">IF($Z8="","",(ABS(IF($AF8=0,$AK8/SIN(Z8/57.2958),$AF8/COS(Z8/57.2958)))))</f>
        <v>#REF!</v>
      </c>
      <c r="AB8" s="194">
        <f t="shared" ref="AB8:AB71" si="2">IF($C8="","",(D8+E8/60))</f>
        <v>1.4333333333333333</v>
      </c>
      <c r="AC8" s="194">
        <f>IF($C8="","",IF($C8="N",(90-AB8),(90+AB8)))</f>
        <v>88.566666666666663</v>
      </c>
      <c r="AD8" s="194">
        <f t="shared" ref="AD8:AD71" si="3">IF($C8="","",(IF(F8="E",G8+H8/60,(G8+H8/60)*(-1))))</f>
        <v>103</v>
      </c>
      <c r="AE8" s="194">
        <f>IF(AD8&gt;0,AD8,360-ABS(AD8))</f>
        <v>103</v>
      </c>
      <c r="AF8" s="193" t="e">
        <f>(#REF!-AC8)*60</f>
        <v>#REF!</v>
      </c>
      <c r="AG8" s="193" t="e">
        <f>IF($C8="","",(AE8-#REF!)*60)</f>
        <v>#REF!</v>
      </c>
      <c r="AH8" s="193" t="e">
        <f>IF(AG8="","",(IF(ABS(AG8)&gt;(180*60),(360*60-ABS(AG8)),AG8)))</f>
        <v>#REF!</v>
      </c>
      <c r="AI8" s="193" t="e">
        <f>IF(AH8=AG8,AH8,IF(AG8&lt;0,AH8,AH8*-1))</f>
        <v>#REF!</v>
      </c>
      <c r="AJ8" s="194">
        <f>IF($C8="","",(AVERAGE(AB8:AB8)))</f>
        <v>1.4333333333333333</v>
      </c>
      <c r="AK8" s="179" t="e">
        <f>IF($C8="","",(AI8*COS(AJ8/57.2958)))</f>
        <v>#REF!</v>
      </c>
      <c r="AL8" s="179" t="e">
        <f>IF($C8="","",(IF(AF8&lt;&gt;0,AK8/AF8,0)))</f>
        <v>#REF!</v>
      </c>
      <c r="AM8" s="193" t="e">
        <f>IF($C8="","",(ABS(IF(AF8&lt;&gt;0,((ATAN(AK8/AF8))*57.2958),90))))</f>
        <v>#REF!</v>
      </c>
      <c r="AN8" s="193" t="e">
        <f>IF($C8="","",(AM8))</f>
        <v>#REF!</v>
      </c>
      <c r="AO8" s="193" t="e">
        <f>IF($C8="","",(180-AM8))</f>
        <v>#REF!</v>
      </c>
      <c r="AP8" s="193" t="e">
        <f>IF($C8="","",(180+AM8))</f>
        <v>#REF!</v>
      </c>
      <c r="AQ8" s="193" t="e">
        <f>IF($C8="","",(360-AM8))</f>
        <v>#REF!</v>
      </c>
      <c r="AS8" s="186"/>
      <c r="AT8" s="186"/>
      <c r="AU8" s="186"/>
      <c r="AV8" s="186"/>
      <c r="AW8" s="186"/>
      <c r="AX8" s="186"/>
      <c r="AY8" s="186"/>
      <c r="AZ8" s="186"/>
      <c r="BA8" s="186"/>
      <c r="BB8" s="186"/>
      <c r="BC8" s="186"/>
      <c r="BD8" s="186"/>
      <c r="BE8" s="186"/>
      <c r="BF8" s="186"/>
      <c r="BG8" s="186"/>
    </row>
    <row r="9" spans="1:83" ht="15" x14ac:dyDescent="0.2">
      <c r="B9" s="189">
        <v>2</v>
      </c>
      <c r="C9" s="289" t="str">
        <f>VLOOKUP($B9,'Saved Waypoint Input Sheet'!$K$2:$V$253,3)</f>
        <v>S</v>
      </c>
      <c r="D9" s="290">
        <f>VLOOKUP($B9,'Saved Waypoint Input Sheet'!$K$2:$V$253,4)</f>
        <v>1</v>
      </c>
      <c r="E9" s="291">
        <f>VLOOKUP($B9,'Saved Waypoint Input Sheet'!$K$2:$V$253,5)</f>
        <v>0</v>
      </c>
      <c r="F9" s="289" t="str">
        <f>VLOOKUP($B9,'Saved Waypoint Input Sheet'!$K$2:$V$253,6)</f>
        <v>E</v>
      </c>
      <c r="G9" s="292">
        <f>VLOOKUP($B9,'Saved Waypoint Input Sheet'!$K$2:$V$253,7)</f>
        <v>102</v>
      </c>
      <c r="H9" s="293">
        <f>VLOOKUP($B9,'Saved Waypoint Input Sheet'!$K$2:$V$253,8)</f>
        <v>4</v>
      </c>
      <c r="I9" s="494">
        <f>VLOOKUP($B9,'Saved Waypoint Input Sheet'!$K$2:$V$253,11)</f>
        <v>0</v>
      </c>
      <c r="J9" s="288">
        <f>IF(C9="","",(IF((VLOOKUP($B9,'Saved Waypoint Input Sheet'!$K$2:$V$253,12))="",("see psg plan"),(VLOOKUP($B9,'Saved Waypoint Input Sheet'!$K$2:$V$253,12)))))</f>
        <v>0</v>
      </c>
      <c r="K9" s="298"/>
      <c r="L9" s="299"/>
      <c r="M9" s="300"/>
      <c r="N9" s="301"/>
      <c r="O9" s="300"/>
      <c r="P9" s="324" t="str">
        <f>IF(C10="","",(IF((VLOOKUP($B10,'Saved Waypoint Input Sheet'!$K$2:$V$253,9))="",Z10,(VLOOKUP($B10,'Saved Waypoint Input Sheet'!$K$2:$V$253,9)))))</f>
        <v/>
      </c>
      <c r="Q9" s="325" t="str">
        <f>IF(C10="","",(IF((VLOOKUP($B10,'Saved Waypoint Input Sheet'!$K$2:$V$253,10))="",AA10,(VLOOKUP($B10,'Saved Waypoint Input Sheet'!$K$2:$V$253,10)))))</f>
        <v/>
      </c>
      <c r="R9" s="325">
        <f>IF($C9="","",(R8-Q8))</f>
        <v>0</v>
      </c>
      <c r="S9" s="303">
        <v>3</v>
      </c>
      <c r="T9" s="303">
        <v>1</v>
      </c>
      <c r="U9" s="327"/>
      <c r="V9" s="192"/>
      <c r="W9" s="192"/>
      <c r="Z9" s="190">
        <f t="shared" si="0"/>
        <v>200.98058604132063</v>
      </c>
      <c r="AA9" s="191">
        <f t="shared" si="1"/>
        <v>156.36676459066976</v>
      </c>
      <c r="AB9" s="194">
        <f t="shared" si="2"/>
        <v>1</v>
      </c>
      <c r="AC9" s="194">
        <f>IF($C9="","",IF($C9="N",(90-AB9),(90+AB9)))</f>
        <v>91</v>
      </c>
      <c r="AD9" s="194">
        <f t="shared" si="3"/>
        <v>102.06666666666666</v>
      </c>
      <c r="AE9" s="194">
        <f t="shared" ref="AE9:AE72" si="4">IF(AD9&gt;0,AD9,360-ABS(AD9))</f>
        <v>102.06666666666666</v>
      </c>
      <c r="AF9" s="193">
        <f>(AC8-AC9)*60</f>
        <v>-146.00000000000023</v>
      </c>
      <c r="AG9" s="193">
        <f>IF($C9="","",(AE9-AE8)*60)</f>
        <v>-56.000000000000227</v>
      </c>
      <c r="AH9" s="193">
        <f t="shared" ref="AH9:AH72" si="5">IF(AG9="","",(IF(ABS(AG9)&gt;(180*60),(360*60-ABS(AG9)),AG9)))</f>
        <v>-56.000000000000227</v>
      </c>
      <c r="AI9" s="193">
        <f>IF(AH9=AG9,AH9,IF(AG9&lt;0,AH9,AH9*-1))</f>
        <v>-56.000000000000227</v>
      </c>
      <c r="AJ9" s="194">
        <f>IF($C9="","",(AVERAGE(AB8:AB9)))</f>
        <v>1.2166666666666668</v>
      </c>
      <c r="AK9" s="179">
        <f>IF($C9="","",(AI9*COS(AJ9/57.2958)))</f>
        <v>-55.987374768329467</v>
      </c>
      <c r="AL9" s="179">
        <f>IF($C9="","",(IF(AF9&lt;&gt;0,AK9/AF9,0)))</f>
        <v>0.38347516964609163</v>
      </c>
      <c r="AM9" s="193">
        <f>IF($C9="","",(ABS(IF(AF9&lt;&gt;0,((ATAN(AK9/AF9))*57.2958),90))))</f>
        <v>20.980586041320642</v>
      </c>
      <c r="AN9" s="193">
        <f t="shared" ref="AN9:AN72" si="6">IF($C9="","",(AM9))</f>
        <v>20.980586041320642</v>
      </c>
      <c r="AO9" s="193">
        <f>IF($C9="","",(180-AM9))</f>
        <v>159.01941395867937</v>
      </c>
      <c r="AP9" s="193">
        <f>IF($C9="","",(180+AM9))</f>
        <v>200.98058604132063</v>
      </c>
      <c r="AQ9" s="193">
        <f>IF($C9="","",(360-AM9))</f>
        <v>339.01941395867937</v>
      </c>
      <c r="AS9" s="186"/>
      <c r="AT9" s="195"/>
      <c r="AU9" s="186"/>
      <c r="AV9" s="186"/>
      <c r="AW9" s="186"/>
      <c r="AX9" s="186"/>
      <c r="AY9" s="186"/>
      <c r="AZ9" s="186"/>
      <c r="BA9" s="186"/>
      <c r="BB9" s="186"/>
      <c r="BC9" s="186"/>
      <c r="BD9" s="186"/>
      <c r="BE9" s="186"/>
      <c r="BF9" s="186"/>
      <c r="BG9" s="186"/>
    </row>
    <row r="10" spans="1:83" ht="15" x14ac:dyDescent="0.2">
      <c r="B10" s="189">
        <v>3</v>
      </c>
      <c r="C10" s="289" t="str">
        <f>VLOOKUP($B10,'Saved Waypoint Input Sheet'!$K$2:$V$253,3)</f>
        <v/>
      </c>
      <c r="D10" s="290" t="str">
        <f>VLOOKUP($B10,'Saved Waypoint Input Sheet'!$K$2:$V$253,4)</f>
        <v/>
      </c>
      <c r="E10" s="291" t="str">
        <f>VLOOKUP($B10,'Saved Waypoint Input Sheet'!$K$2:$V$253,5)</f>
        <v/>
      </c>
      <c r="F10" s="289" t="str">
        <f>VLOOKUP($B10,'Saved Waypoint Input Sheet'!$K$2:$V$253,6)</f>
        <v/>
      </c>
      <c r="G10" s="292" t="str">
        <f>VLOOKUP($B10,'Saved Waypoint Input Sheet'!$K$2:$V$253,7)</f>
        <v/>
      </c>
      <c r="H10" s="293" t="str">
        <f>VLOOKUP($B10,'Saved Waypoint Input Sheet'!$K$2:$V$253,8)</f>
        <v/>
      </c>
      <c r="I10" s="494" t="str">
        <f>VLOOKUP($B10,'Saved Waypoint Input Sheet'!$K$2:$V$253,11)</f>
        <v/>
      </c>
      <c r="J10" s="288" t="str">
        <f>IF(C10="","",(IF((VLOOKUP($B10,'Saved Waypoint Input Sheet'!$K$2:$V$253,12))="",("see psg plan"),(VLOOKUP($B10,'Saved Waypoint Input Sheet'!$K$2:$V$253,12)))))</f>
        <v/>
      </c>
      <c r="K10" s="298"/>
      <c r="L10" s="299"/>
      <c r="M10" s="300"/>
      <c r="N10" s="301"/>
      <c r="O10" s="300"/>
      <c r="P10" s="324" t="str">
        <f>IF(C11="","",(IF((VLOOKUP($B11,'Saved Waypoint Input Sheet'!$K$2:$V$253,9))="",Z11,(VLOOKUP($B11,'Saved Waypoint Input Sheet'!$K$2:$V$253,9)))))</f>
        <v/>
      </c>
      <c r="Q10" s="325" t="str">
        <f>IF(C11="","",(IF((VLOOKUP($B11,'Saved Waypoint Input Sheet'!$K$2:$V$253,10))="",AA11,(VLOOKUP($B11,'Saved Waypoint Input Sheet'!$K$2:$V$253,10)))))</f>
        <v/>
      </c>
      <c r="R10" s="325" t="str">
        <f>IF($C10="","",(R9-Q9))</f>
        <v/>
      </c>
      <c r="S10" s="303">
        <v>3</v>
      </c>
      <c r="T10" s="303">
        <v>1</v>
      </c>
      <c r="U10" s="327"/>
      <c r="V10" s="192"/>
      <c r="W10" s="185">
        <v>1</v>
      </c>
      <c r="Z10" s="190" t="str">
        <f t="shared" si="0"/>
        <v/>
      </c>
      <c r="AA10" s="191" t="str">
        <f t="shared" si="1"/>
        <v/>
      </c>
      <c r="AB10" s="194" t="str">
        <f t="shared" si="2"/>
        <v/>
      </c>
      <c r="AC10" s="194" t="str">
        <f>IF($C10="","",IF($C10="N",(90-AB10),(90+AB10)))</f>
        <v/>
      </c>
      <c r="AD10" s="194" t="str">
        <f t="shared" si="3"/>
        <v/>
      </c>
      <c r="AE10" s="194" t="str">
        <f t="shared" si="4"/>
        <v/>
      </c>
      <c r="AF10" s="193" t="e">
        <f>(AC9-AC10)*60</f>
        <v>#VALUE!</v>
      </c>
      <c r="AG10" s="193" t="str">
        <f>IF($C10="","",(AE10-AE9)*60)</f>
        <v/>
      </c>
      <c r="AH10" s="193" t="str">
        <f t="shared" si="5"/>
        <v/>
      </c>
      <c r="AI10" s="193" t="str">
        <f>IF(AH10=AG10,AH10,IF(AG10&lt;0,AH10,AH10*-1))</f>
        <v/>
      </c>
      <c r="AJ10" s="194" t="str">
        <f>IF($C10="","",(AVERAGE(AB9:AB10)))</f>
        <v/>
      </c>
      <c r="AK10" s="179" t="str">
        <f>IF($C10="","",(AI10*COS(AJ10/57.2958)))</f>
        <v/>
      </c>
      <c r="AL10" s="179" t="str">
        <f>IF($C10="","",(IF(AF10&lt;&gt;0,AK10/AF10,0)))</f>
        <v/>
      </c>
      <c r="AM10" s="193" t="str">
        <f>IF($C10="","",(ABS(IF(AF10&lt;&gt;0,((ATAN(AK10/AF10))*57.2958),90))))</f>
        <v/>
      </c>
      <c r="AN10" s="193" t="str">
        <f t="shared" si="6"/>
        <v/>
      </c>
      <c r="AO10" s="193" t="str">
        <f>IF($C10="","",(180-AM10))</f>
        <v/>
      </c>
      <c r="AP10" s="193" t="str">
        <f>IF($C10="","",(180+AM10))</f>
        <v/>
      </c>
      <c r="AQ10" s="193" t="str">
        <f>IF($C10="","",(360-AM10))</f>
        <v/>
      </c>
      <c r="BV10"/>
      <c r="BX10"/>
    </row>
    <row r="11" spans="1:83" ht="15" x14ac:dyDescent="0.2">
      <c r="B11" s="189">
        <v>4</v>
      </c>
      <c r="C11" s="289" t="str">
        <f>VLOOKUP($B11,'Saved Waypoint Input Sheet'!$K$2:$V$253,3)</f>
        <v/>
      </c>
      <c r="D11" s="290" t="str">
        <f>VLOOKUP($B11,'Saved Waypoint Input Sheet'!$K$2:$V$253,4)</f>
        <v/>
      </c>
      <c r="E11" s="291" t="str">
        <f>VLOOKUP($B11,'Saved Waypoint Input Sheet'!$K$2:$V$253,5)</f>
        <v/>
      </c>
      <c r="F11" s="289" t="str">
        <f>VLOOKUP($B11,'Saved Waypoint Input Sheet'!$K$2:$V$253,6)</f>
        <v/>
      </c>
      <c r="G11" s="292" t="str">
        <f>VLOOKUP($B11,'Saved Waypoint Input Sheet'!$K$2:$V$253,7)</f>
        <v/>
      </c>
      <c r="H11" s="293" t="str">
        <f>VLOOKUP($B11,'Saved Waypoint Input Sheet'!$K$2:$V$253,8)</f>
        <v/>
      </c>
      <c r="I11" s="494" t="str">
        <f>VLOOKUP($B11,'Saved Waypoint Input Sheet'!$K$2:$V$253,11)</f>
        <v/>
      </c>
      <c r="J11" s="288" t="str">
        <f>IF(C11="","",(IF((VLOOKUP($B11,'Saved Waypoint Input Sheet'!$K$2:$V$253,12))="",("see psg plan"),(VLOOKUP($B11,'Saved Waypoint Input Sheet'!$K$2:$V$253,12)))))</f>
        <v/>
      </c>
      <c r="K11" s="298"/>
      <c r="L11" s="299"/>
      <c r="M11" s="300"/>
      <c r="N11" s="301"/>
      <c r="O11" s="300"/>
      <c r="P11" s="324" t="str">
        <f>IF(C12="","",(IF((VLOOKUP($B12,'Saved Waypoint Input Sheet'!$K$2:$V$253,9))="",Z12,(VLOOKUP($B12,'Saved Waypoint Input Sheet'!$K$2:$V$253,9)))))</f>
        <v/>
      </c>
      <c r="Q11" s="325" t="str">
        <f>IF(C12="","",(IF((VLOOKUP($B12,'Saved Waypoint Input Sheet'!$K$2:$V$253,10))="",AA12,(VLOOKUP($B12,'Saved Waypoint Input Sheet'!$K$2:$V$253,10)))))</f>
        <v/>
      </c>
      <c r="R11" s="325" t="str">
        <f>IF($C11="","",(R10-Q10))</f>
        <v/>
      </c>
      <c r="S11" s="303"/>
      <c r="T11" s="303"/>
      <c r="U11" s="327"/>
      <c r="V11" s="192"/>
      <c r="W11" s="185">
        <v>2</v>
      </c>
      <c r="Z11" s="190" t="str">
        <f t="shared" si="0"/>
        <v/>
      </c>
      <c r="AA11" s="191" t="str">
        <f t="shared" si="1"/>
        <v/>
      </c>
      <c r="AB11" s="194" t="str">
        <f t="shared" si="2"/>
        <v/>
      </c>
      <c r="AC11" s="194" t="str">
        <f t="shared" ref="AC11:AC74" si="7">IF($C11="","",IF($C11="N",(90-AB11),(90+AB11)))</f>
        <v/>
      </c>
      <c r="AD11" s="194" t="str">
        <f t="shared" si="3"/>
        <v/>
      </c>
      <c r="AE11" s="194" t="str">
        <f t="shared" si="4"/>
        <v/>
      </c>
      <c r="AF11" s="193" t="e">
        <f>(AC10-AC11)*60</f>
        <v>#VALUE!</v>
      </c>
      <c r="AG11" s="193" t="str">
        <f>IF($C11="","",(AE11-AE10)*60)</f>
        <v/>
      </c>
      <c r="AH11" s="193" t="str">
        <f t="shared" si="5"/>
        <v/>
      </c>
      <c r="AI11" s="193" t="str">
        <f t="shared" ref="AI11:AI74" si="8">IF(AH11=AG11,AH11,IF(AG11&lt;0,AH11,AH11*-1))</f>
        <v/>
      </c>
      <c r="AJ11" s="194" t="str">
        <f>IF($C11="","",(AVERAGE(AB10:AB11)))</f>
        <v/>
      </c>
      <c r="AK11" s="179" t="str">
        <f t="shared" ref="AK11:AK74" si="9">IF($C11="","",(AI11*COS(AJ11/57.2958)))</f>
        <v/>
      </c>
      <c r="AL11" s="179" t="str">
        <f t="shared" ref="AL11:AL74" si="10">IF($C11="","",(IF(AF11&lt;&gt;0,AK11/AF11,0)))</f>
        <v/>
      </c>
      <c r="AM11" s="193" t="str">
        <f t="shared" ref="AM11:AM74" si="11">IF($C11="","",(ABS(IF(AF11&lt;&gt;0,((ATAN(AK11/AF11))*57.2958),90))))</f>
        <v/>
      </c>
      <c r="AN11" s="193" t="str">
        <f t="shared" si="6"/>
        <v/>
      </c>
      <c r="AO11" s="193" t="str">
        <f t="shared" ref="AO11:AO74" si="12">IF($C11="","",(180-AM11))</f>
        <v/>
      </c>
      <c r="AP11" s="193" t="str">
        <f t="shared" ref="AP11:AP74" si="13">IF($C11="","",(180+AM11))</f>
        <v/>
      </c>
      <c r="AQ11" s="193" t="str">
        <f t="shared" ref="AQ11:AQ74" si="14">IF($C11="","",(360-AM11))</f>
        <v/>
      </c>
    </row>
    <row r="12" spans="1:83" ht="15" x14ac:dyDescent="0.2">
      <c r="B12" s="189">
        <v>5</v>
      </c>
      <c r="C12" s="289" t="str">
        <f>VLOOKUP($B12,'Saved Waypoint Input Sheet'!$K$2:$V$253,3)</f>
        <v/>
      </c>
      <c r="D12" s="290" t="str">
        <f>VLOOKUP($B12,'Saved Waypoint Input Sheet'!$K$2:$V$253,4)</f>
        <v/>
      </c>
      <c r="E12" s="291" t="str">
        <f>VLOOKUP($B12,'Saved Waypoint Input Sheet'!$K$2:$V$253,5)</f>
        <v/>
      </c>
      <c r="F12" s="289" t="str">
        <f>VLOOKUP($B12,'Saved Waypoint Input Sheet'!$K$2:$V$253,6)</f>
        <v/>
      </c>
      <c r="G12" s="292" t="str">
        <f>VLOOKUP($B12,'Saved Waypoint Input Sheet'!$K$2:$V$253,7)</f>
        <v/>
      </c>
      <c r="H12" s="293" t="str">
        <f>VLOOKUP($B12,'Saved Waypoint Input Sheet'!$K$2:$V$253,8)</f>
        <v/>
      </c>
      <c r="I12" s="494" t="str">
        <f>VLOOKUP($B12,'Saved Waypoint Input Sheet'!$K$2:$V$253,11)</f>
        <v/>
      </c>
      <c r="J12" s="288" t="str">
        <f>IF(C12="","",(IF((VLOOKUP($B12,'Saved Waypoint Input Sheet'!$K$2:$V$253,12))="",("see psg plan"),(VLOOKUP($B12,'Saved Waypoint Input Sheet'!$K$2:$V$253,12)))))</f>
        <v/>
      </c>
      <c r="K12" s="298"/>
      <c r="L12" s="299"/>
      <c r="M12" s="300"/>
      <c r="N12" s="301"/>
      <c r="O12" s="300"/>
      <c r="P12" s="324" t="str">
        <f>IF(C13="","",(IF((VLOOKUP($B13,'Saved Waypoint Input Sheet'!$K$2:$V$253,9))="",Z13,(VLOOKUP($B13,'Saved Waypoint Input Sheet'!$K$2:$V$253,9)))))</f>
        <v/>
      </c>
      <c r="Q12" s="325" t="str">
        <f>IF(C13="","",(IF((VLOOKUP($B13,'Saved Waypoint Input Sheet'!$K$2:$V$253,10))="",AA13,(VLOOKUP($B13,'Saved Waypoint Input Sheet'!$K$2:$V$253,10)))))</f>
        <v/>
      </c>
      <c r="R12" s="325" t="str">
        <f t="shared" ref="R12:R75" si="15">IF($C12="","",(R11-Q11))</f>
        <v/>
      </c>
      <c r="S12" s="303"/>
      <c r="T12" s="303"/>
      <c r="U12" s="327"/>
      <c r="V12" s="192"/>
      <c r="W12" s="185">
        <v>3</v>
      </c>
      <c r="Z12" s="190" t="str">
        <f t="shared" si="0"/>
        <v/>
      </c>
      <c r="AA12" s="191" t="str">
        <f t="shared" si="1"/>
        <v/>
      </c>
      <c r="AB12" s="194" t="str">
        <f t="shared" si="2"/>
        <v/>
      </c>
      <c r="AC12" s="194" t="str">
        <f t="shared" si="7"/>
        <v/>
      </c>
      <c r="AD12" s="194" t="str">
        <f t="shared" si="3"/>
        <v/>
      </c>
      <c r="AE12" s="194" t="str">
        <f t="shared" si="4"/>
        <v/>
      </c>
      <c r="AF12" s="193" t="e">
        <f t="shared" ref="AF12:AF75" si="16">(AC11-AC12)*60</f>
        <v>#VALUE!</v>
      </c>
      <c r="AG12" s="193" t="str">
        <f t="shared" ref="AG12:AG75" si="17">IF($C12="","",(AE12-AE11)*60)</f>
        <v/>
      </c>
      <c r="AH12" s="193" t="str">
        <f t="shared" si="5"/>
        <v/>
      </c>
      <c r="AI12" s="193" t="str">
        <f t="shared" si="8"/>
        <v/>
      </c>
      <c r="AJ12" s="194" t="str">
        <f t="shared" ref="AJ12:AJ75" si="18">IF($C12="","",(AVERAGE(AB11:AB12)))</f>
        <v/>
      </c>
      <c r="AK12" s="179" t="str">
        <f t="shared" si="9"/>
        <v/>
      </c>
      <c r="AL12" s="179" t="str">
        <f t="shared" si="10"/>
        <v/>
      </c>
      <c r="AM12" s="193" t="str">
        <f t="shared" si="11"/>
        <v/>
      </c>
      <c r="AN12" s="193" t="str">
        <f t="shared" si="6"/>
        <v/>
      </c>
      <c r="AO12" s="193" t="str">
        <f t="shared" si="12"/>
        <v/>
      </c>
      <c r="AP12" s="193" t="str">
        <f t="shared" si="13"/>
        <v/>
      </c>
      <c r="AQ12" s="193" t="str">
        <f t="shared" si="14"/>
        <v/>
      </c>
    </row>
    <row r="13" spans="1:83" ht="15" x14ac:dyDescent="0.2">
      <c r="B13" s="189">
        <v>6</v>
      </c>
      <c r="C13" s="289" t="str">
        <f>VLOOKUP($B13,'Saved Waypoint Input Sheet'!$K$2:$V$253,3)</f>
        <v/>
      </c>
      <c r="D13" s="290" t="str">
        <f>VLOOKUP($B13,'Saved Waypoint Input Sheet'!$K$2:$V$253,4)</f>
        <v/>
      </c>
      <c r="E13" s="291" t="str">
        <f>VLOOKUP($B13,'Saved Waypoint Input Sheet'!$K$2:$V$253,5)</f>
        <v/>
      </c>
      <c r="F13" s="289" t="str">
        <f>VLOOKUP($B13,'Saved Waypoint Input Sheet'!$K$2:$V$253,6)</f>
        <v/>
      </c>
      <c r="G13" s="292" t="str">
        <f>VLOOKUP($B13,'Saved Waypoint Input Sheet'!$K$2:$V$253,7)</f>
        <v/>
      </c>
      <c r="H13" s="293" t="str">
        <f>VLOOKUP($B13,'Saved Waypoint Input Sheet'!$K$2:$V$253,8)</f>
        <v/>
      </c>
      <c r="I13" s="494" t="str">
        <f>VLOOKUP($B13,'Saved Waypoint Input Sheet'!$K$2:$V$253,11)</f>
        <v/>
      </c>
      <c r="J13" s="288" t="str">
        <f>IF(C13="","",(IF((VLOOKUP($B13,'Saved Waypoint Input Sheet'!$K$2:$V$253,12))="",("see psg plan"),(VLOOKUP($B13,'Saved Waypoint Input Sheet'!$K$2:$V$253,12)))))</f>
        <v/>
      </c>
      <c r="K13" s="298"/>
      <c r="L13" s="299"/>
      <c r="M13" s="300"/>
      <c r="N13" s="301"/>
      <c r="O13" s="300"/>
      <c r="P13" s="324" t="str">
        <f>IF(C14="","",(IF((VLOOKUP($B14,'Saved Waypoint Input Sheet'!$K$2:$V$253,9))="",Z14,(VLOOKUP($B14,'Saved Waypoint Input Sheet'!$K$2:$V$253,9)))))</f>
        <v/>
      </c>
      <c r="Q13" s="325" t="str">
        <f>IF(C14="","",(IF((VLOOKUP($B14,'Saved Waypoint Input Sheet'!$K$2:$V$253,10))="",AA14,(VLOOKUP($B14,'Saved Waypoint Input Sheet'!$K$2:$V$253,10)))))</f>
        <v/>
      </c>
      <c r="R13" s="325" t="str">
        <f t="shared" si="15"/>
        <v/>
      </c>
      <c r="S13" s="303"/>
      <c r="T13" s="303"/>
      <c r="U13" s="327"/>
      <c r="V13" s="192"/>
      <c r="W13" s="196">
        <v>4</v>
      </c>
      <c r="Z13" s="190" t="str">
        <f t="shared" si="0"/>
        <v/>
      </c>
      <c r="AA13" s="191" t="str">
        <f t="shared" si="1"/>
        <v/>
      </c>
      <c r="AB13" s="194" t="str">
        <f t="shared" si="2"/>
        <v/>
      </c>
      <c r="AC13" s="194" t="str">
        <f t="shared" si="7"/>
        <v/>
      </c>
      <c r="AD13" s="194" t="str">
        <f t="shared" si="3"/>
        <v/>
      </c>
      <c r="AE13" s="194" t="str">
        <f t="shared" si="4"/>
        <v/>
      </c>
      <c r="AF13" s="193" t="e">
        <f t="shared" si="16"/>
        <v>#VALUE!</v>
      </c>
      <c r="AG13" s="193" t="str">
        <f t="shared" si="17"/>
        <v/>
      </c>
      <c r="AH13" s="193" t="str">
        <f t="shared" si="5"/>
        <v/>
      </c>
      <c r="AI13" s="193" t="str">
        <f t="shared" si="8"/>
        <v/>
      </c>
      <c r="AJ13" s="194" t="str">
        <f t="shared" si="18"/>
        <v/>
      </c>
      <c r="AK13" s="179" t="str">
        <f t="shared" si="9"/>
        <v/>
      </c>
      <c r="AL13" s="179" t="str">
        <f t="shared" si="10"/>
        <v/>
      </c>
      <c r="AM13" s="193" t="str">
        <f t="shared" si="11"/>
        <v/>
      </c>
      <c r="AN13" s="193" t="str">
        <f t="shared" si="6"/>
        <v/>
      </c>
      <c r="AO13" s="193" t="str">
        <f t="shared" si="12"/>
        <v/>
      </c>
      <c r="AP13" s="193" t="str">
        <f t="shared" si="13"/>
        <v/>
      </c>
      <c r="AQ13" s="193" t="str">
        <f t="shared" si="14"/>
        <v/>
      </c>
    </row>
    <row r="14" spans="1:83" ht="15" x14ac:dyDescent="0.2">
      <c r="B14" s="189">
        <v>7</v>
      </c>
      <c r="C14" s="289" t="str">
        <f>VLOOKUP($B14,'Saved Waypoint Input Sheet'!$K$2:$V$253,3)</f>
        <v/>
      </c>
      <c r="D14" s="290" t="str">
        <f>VLOOKUP($B14,'Saved Waypoint Input Sheet'!$K$2:$V$253,4)</f>
        <v/>
      </c>
      <c r="E14" s="291" t="str">
        <f>VLOOKUP($B14,'Saved Waypoint Input Sheet'!$K$2:$V$253,5)</f>
        <v/>
      </c>
      <c r="F14" s="289" t="str">
        <f>VLOOKUP($B14,'Saved Waypoint Input Sheet'!$K$2:$V$253,6)</f>
        <v/>
      </c>
      <c r="G14" s="292" t="str">
        <f>VLOOKUP($B14,'Saved Waypoint Input Sheet'!$K$2:$V$253,7)</f>
        <v/>
      </c>
      <c r="H14" s="293" t="str">
        <f>VLOOKUP($B14,'Saved Waypoint Input Sheet'!$K$2:$V$253,8)</f>
        <v/>
      </c>
      <c r="I14" s="494" t="str">
        <f>VLOOKUP($B14,'Saved Waypoint Input Sheet'!$K$2:$V$253,11)</f>
        <v/>
      </c>
      <c r="J14" s="288" t="str">
        <f>IF(C14="","",(IF((VLOOKUP($B14,'Saved Waypoint Input Sheet'!$K$2:$V$253,12))="",("see psg plan"),(VLOOKUP($B14,'Saved Waypoint Input Sheet'!$K$2:$V$253,12)))))</f>
        <v/>
      </c>
      <c r="K14" s="298"/>
      <c r="L14" s="299"/>
      <c r="M14" s="300"/>
      <c r="N14" s="301"/>
      <c r="O14" s="300"/>
      <c r="P14" s="324" t="str">
        <f>IF(C15="","",(IF((VLOOKUP($B15,'Saved Waypoint Input Sheet'!$K$2:$V$253,9))="",Z15,(VLOOKUP($B15,'Saved Waypoint Input Sheet'!$K$2:$V$253,9)))))</f>
        <v/>
      </c>
      <c r="Q14" s="325" t="str">
        <f>IF(C15="","",(IF((VLOOKUP($B15,'Saved Waypoint Input Sheet'!$K$2:$V$253,10))="",AA15,(VLOOKUP($B15,'Saved Waypoint Input Sheet'!$K$2:$V$253,10)))))</f>
        <v/>
      </c>
      <c r="R14" s="325" t="str">
        <f t="shared" si="15"/>
        <v/>
      </c>
      <c r="S14" s="303"/>
      <c r="T14" s="303"/>
      <c r="U14" s="301"/>
      <c r="V14" s="197"/>
      <c r="W14" s="198" t="s">
        <v>288</v>
      </c>
      <c r="Z14" s="190" t="str">
        <f t="shared" si="0"/>
        <v/>
      </c>
      <c r="AA14" s="191" t="str">
        <f t="shared" si="1"/>
        <v/>
      </c>
      <c r="AB14" s="194" t="str">
        <f t="shared" si="2"/>
        <v/>
      </c>
      <c r="AC14" s="194" t="str">
        <f t="shared" si="7"/>
        <v/>
      </c>
      <c r="AD14" s="194" t="str">
        <f t="shared" si="3"/>
        <v/>
      </c>
      <c r="AE14" s="194" t="str">
        <f t="shared" si="4"/>
        <v/>
      </c>
      <c r="AF14" s="193" t="e">
        <f t="shared" si="16"/>
        <v>#VALUE!</v>
      </c>
      <c r="AG14" s="193" t="str">
        <f t="shared" si="17"/>
        <v/>
      </c>
      <c r="AH14" s="193" t="str">
        <f t="shared" si="5"/>
        <v/>
      </c>
      <c r="AI14" s="193" t="str">
        <f t="shared" si="8"/>
        <v/>
      </c>
      <c r="AJ14" s="194" t="str">
        <f t="shared" si="18"/>
        <v/>
      </c>
      <c r="AK14" s="179" t="str">
        <f t="shared" si="9"/>
        <v/>
      </c>
      <c r="AL14" s="179" t="str">
        <f t="shared" si="10"/>
        <v/>
      </c>
      <c r="AM14" s="193" t="str">
        <f t="shared" si="11"/>
        <v/>
      </c>
      <c r="AN14" s="193" t="str">
        <f t="shared" si="6"/>
        <v/>
      </c>
      <c r="AO14" s="193" t="str">
        <f t="shared" si="12"/>
        <v/>
      </c>
      <c r="AP14" s="193" t="str">
        <f t="shared" si="13"/>
        <v/>
      </c>
      <c r="AQ14" s="193" t="str">
        <f t="shared" si="14"/>
        <v/>
      </c>
    </row>
    <row r="15" spans="1:83" ht="15" x14ac:dyDescent="0.2">
      <c r="B15" s="189">
        <v>8</v>
      </c>
      <c r="C15" s="289" t="str">
        <f>VLOOKUP($B15,'Saved Waypoint Input Sheet'!$K$2:$V$253,3)</f>
        <v/>
      </c>
      <c r="D15" s="290" t="str">
        <f>VLOOKUP($B15,'Saved Waypoint Input Sheet'!$K$2:$V$253,4)</f>
        <v/>
      </c>
      <c r="E15" s="291" t="str">
        <f>VLOOKUP($B15,'Saved Waypoint Input Sheet'!$K$2:$V$253,5)</f>
        <v/>
      </c>
      <c r="F15" s="289" t="str">
        <f>VLOOKUP($B15,'Saved Waypoint Input Sheet'!$K$2:$V$253,6)</f>
        <v/>
      </c>
      <c r="G15" s="292" t="str">
        <f>VLOOKUP($B15,'Saved Waypoint Input Sheet'!$K$2:$V$253,7)</f>
        <v/>
      </c>
      <c r="H15" s="293" t="str">
        <f>VLOOKUP($B15,'Saved Waypoint Input Sheet'!$K$2:$V$253,8)</f>
        <v/>
      </c>
      <c r="I15" s="494" t="str">
        <f>VLOOKUP($B15,'Saved Waypoint Input Sheet'!$K$2:$V$253,11)</f>
        <v/>
      </c>
      <c r="J15" s="288" t="str">
        <f>IF(C15="","",(IF((VLOOKUP($B15,'Saved Waypoint Input Sheet'!$K$2:$V$253,12))="",("see psg plan"),(VLOOKUP($B15,'Saved Waypoint Input Sheet'!$K$2:$V$253,12)))))</f>
        <v/>
      </c>
      <c r="K15" s="298"/>
      <c r="L15" s="299"/>
      <c r="M15" s="300"/>
      <c r="N15" s="301"/>
      <c r="O15" s="300"/>
      <c r="P15" s="324" t="str">
        <f>IF(C16="","",(IF((VLOOKUP($B16,'Saved Waypoint Input Sheet'!$K$2:$V$253,9))="",Z16,(VLOOKUP($B16,'Saved Waypoint Input Sheet'!$K$2:$V$253,9)))))</f>
        <v/>
      </c>
      <c r="Q15" s="325" t="str">
        <f>IF(C16="","",(IF((VLOOKUP($B16,'Saved Waypoint Input Sheet'!$K$2:$V$253,10))="",AA16,(VLOOKUP($B16,'Saved Waypoint Input Sheet'!$K$2:$V$253,10)))))</f>
        <v/>
      </c>
      <c r="R15" s="325" t="str">
        <f t="shared" si="15"/>
        <v/>
      </c>
      <c r="S15" s="303"/>
      <c r="T15" s="303"/>
      <c r="U15" s="328"/>
      <c r="V15" s="199"/>
      <c r="W15" s="199"/>
      <c r="Z15" s="190" t="str">
        <f t="shared" si="0"/>
        <v/>
      </c>
      <c r="AA15" s="191" t="str">
        <f t="shared" si="1"/>
        <v/>
      </c>
      <c r="AB15" s="194" t="str">
        <f t="shared" si="2"/>
        <v/>
      </c>
      <c r="AC15" s="194" t="str">
        <f t="shared" si="7"/>
        <v/>
      </c>
      <c r="AD15" s="194" t="str">
        <f t="shared" si="3"/>
        <v/>
      </c>
      <c r="AE15" s="194" t="str">
        <f t="shared" si="4"/>
        <v/>
      </c>
      <c r="AF15" s="193" t="e">
        <f t="shared" si="16"/>
        <v>#VALUE!</v>
      </c>
      <c r="AG15" s="193" t="str">
        <f t="shared" si="17"/>
        <v/>
      </c>
      <c r="AH15" s="193" t="str">
        <f t="shared" si="5"/>
        <v/>
      </c>
      <c r="AI15" s="193" t="str">
        <f t="shared" si="8"/>
        <v/>
      </c>
      <c r="AJ15" s="194" t="str">
        <f t="shared" si="18"/>
        <v/>
      </c>
      <c r="AK15" s="179" t="str">
        <f t="shared" si="9"/>
        <v/>
      </c>
      <c r="AL15" s="179" t="str">
        <f t="shared" si="10"/>
        <v/>
      </c>
      <c r="AM15" s="193" t="str">
        <f t="shared" si="11"/>
        <v/>
      </c>
      <c r="AN15" s="193" t="str">
        <f t="shared" si="6"/>
        <v/>
      </c>
      <c r="AO15" s="193" t="str">
        <f t="shared" si="12"/>
        <v/>
      </c>
      <c r="AP15" s="193" t="str">
        <f t="shared" si="13"/>
        <v/>
      </c>
      <c r="AQ15" s="193" t="str">
        <f t="shared" si="14"/>
        <v/>
      </c>
    </row>
    <row r="16" spans="1:83" ht="14.25" x14ac:dyDescent="0.2">
      <c r="B16" s="189">
        <v>9</v>
      </c>
      <c r="C16" s="289" t="str">
        <f>VLOOKUP($B16,'Saved Waypoint Input Sheet'!$K$2:$V$253,3)</f>
        <v/>
      </c>
      <c r="D16" s="290" t="str">
        <f>VLOOKUP($B16,'Saved Waypoint Input Sheet'!$K$2:$V$253,4)</f>
        <v/>
      </c>
      <c r="E16" s="291" t="str">
        <f>VLOOKUP($B16,'Saved Waypoint Input Sheet'!$K$2:$V$253,5)</f>
        <v/>
      </c>
      <c r="F16" s="289" t="str">
        <f>VLOOKUP($B16,'Saved Waypoint Input Sheet'!$K$2:$V$253,6)</f>
        <v/>
      </c>
      <c r="G16" s="292" t="str">
        <f>VLOOKUP($B16,'Saved Waypoint Input Sheet'!$K$2:$V$253,7)</f>
        <v/>
      </c>
      <c r="H16" s="293" t="str">
        <f>VLOOKUP($B16,'Saved Waypoint Input Sheet'!$K$2:$V$253,8)</f>
        <v/>
      </c>
      <c r="I16" s="494" t="str">
        <f>VLOOKUP($B16,'Saved Waypoint Input Sheet'!$K$2:$V$253,11)</f>
        <v/>
      </c>
      <c r="J16" s="288" t="str">
        <f>IF(C16="","",(IF((VLOOKUP($B16,'Saved Waypoint Input Sheet'!$K$2:$V$253,12))="",("see psg plan"),(VLOOKUP($B16,'Saved Waypoint Input Sheet'!$K$2:$V$253,12)))))</f>
        <v/>
      </c>
      <c r="K16" s="298"/>
      <c r="L16" s="299"/>
      <c r="M16" s="300"/>
      <c r="N16" s="301"/>
      <c r="O16" s="300"/>
      <c r="P16" s="324" t="str">
        <f>IF(C17="","",(IF((VLOOKUP($B17,'Saved Waypoint Input Sheet'!$K$2:$V$253,9))="",Z17,(VLOOKUP($B17,'Saved Waypoint Input Sheet'!$K$2:$V$253,9)))))</f>
        <v/>
      </c>
      <c r="Q16" s="325" t="str">
        <f>IF(C17="","",(IF((VLOOKUP($B17,'Saved Waypoint Input Sheet'!$K$2:$V$253,10))="",AA17,(VLOOKUP($B17,'Saved Waypoint Input Sheet'!$K$2:$V$253,10)))))</f>
        <v/>
      </c>
      <c r="R16" s="325" t="str">
        <f t="shared" si="15"/>
        <v/>
      </c>
      <c r="S16" s="303"/>
      <c r="T16" s="303"/>
      <c r="U16" s="301"/>
      <c r="V16" s="197"/>
      <c r="W16" s="197"/>
      <c r="Z16" s="190" t="str">
        <f t="shared" si="0"/>
        <v/>
      </c>
      <c r="AA16" s="191" t="str">
        <f t="shared" si="1"/>
        <v/>
      </c>
      <c r="AB16" s="194" t="str">
        <f t="shared" si="2"/>
        <v/>
      </c>
      <c r="AC16" s="194" t="str">
        <f t="shared" si="7"/>
        <v/>
      </c>
      <c r="AD16" s="194" t="str">
        <f t="shared" si="3"/>
        <v/>
      </c>
      <c r="AE16" s="194" t="str">
        <f t="shared" si="4"/>
        <v/>
      </c>
      <c r="AF16" s="193" t="e">
        <f t="shared" si="16"/>
        <v>#VALUE!</v>
      </c>
      <c r="AG16" s="193" t="str">
        <f t="shared" si="17"/>
        <v/>
      </c>
      <c r="AH16" s="193" t="str">
        <f t="shared" si="5"/>
        <v/>
      </c>
      <c r="AI16" s="193" t="str">
        <f t="shared" si="8"/>
        <v/>
      </c>
      <c r="AJ16" s="194" t="str">
        <f t="shared" si="18"/>
        <v/>
      </c>
      <c r="AK16" s="179" t="str">
        <f t="shared" si="9"/>
        <v/>
      </c>
      <c r="AL16" s="179" t="str">
        <f t="shared" si="10"/>
        <v/>
      </c>
      <c r="AM16" s="193" t="str">
        <f t="shared" si="11"/>
        <v/>
      </c>
      <c r="AN16" s="193" t="str">
        <f t="shared" si="6"/>
        <v/>
      </c>
      <c r="AO16" s="193" t="str">
        <f t="shared" si="12"/>
        <v/>
      </c>
      <c r="AP16" s="193" t="str">
        <f t="shared" si="13"/>
        <v/>
      </c>
      <c r="AQ16" s="193" t="str">
        <f t="shared" si="14"/>
        <v/>
      </c>
    </row>
    <row r="17" spans="2:43" ht="14.25" x14ac:dyDescent="0.2">
      <c r="B17" s="189">
        <v>10</v>
      </c>
      <c r="C17" s="289" t="str">
        <f>VLOOKUP($B17,'Saved Waypoint Input Sheet'!$K$2:$V$253,3)</f>
        <v/>
      </c>
      <c r="D17" s="290" t="str">
        <f>VLOOKUP($B17,'Saved Waypoint Input Sheet'!$K$2:$V$253,4)</f>
        <v/>
      </c>
      <c r="E17" s="291" t="str">
        <f>VLOOKUP($B17,'Saved Waypoint Input Sheet'!$K$2:$V$253,5)</f>
        <v/>
      </c>
      <c r="F17" s="289" t="str">
        <f>VLOOKUP($B17,'Saved Waypoint Input Sheet'!$K$2:$V$253,6)</f>
        <v/>
      </c>
      <c r="G17" s="292" t="str">
        <f>VLOOKUP($B17,'Saved Waypoint Input Sheet'!$K$2:$V$253,7)</f>
        <v/>
      </c>
      <c r="H17" s="293" t="str">
        <f>VLOOKUP($B17,'Saved Waypoint Input Sheet'!$K$2:$V$253,8)</f>
        <v/>
      </c>
      <c r="I17" s="494" t="str">
        <f>VLOOKUP($B17,'Saved Waypoint Input Sheet'!$K$2:$V$253,11)</f>
        <v/>
      </c>
      <c r="J17" s="288" t="str">
        <f>IF(C17="","",(IF((VLOOKUP($B17,'Saved Waypoint Input Sheet'!$K$2:$V$253,12))="",("see psg plan"),(VLOOKUP($B17,'Saved Waypoint Input Sheet'!$K$2:$V$253,12)))))</f>
        <v/>
      </c>
      <c r="K17" s="298"/>
      <c r="L17" s="299"/>
      <c r="M17" s="300"/>
      <c r="N17" s="301"/>
      <c r="O17" s="300"/>
      <c r="P17" s="324" t="str">
        <f>IF(C18="","",(IF((VLOOKUP($B18,'Saved Waypoint Input Sheet'!$K$2:$V$253,9))="",Z18,(VLOOKUP($B18,'Saved Waypoint Input Sheet'!$K$2:$V$253,9)))))</f>
        <v/>
      </c>
      <c r="Q17" s="325" t="str">
        <f>IF(C18="","",(IF((VLOOKUP($B18,'Saved Waypoint Input Sheet'!$K$2:$V$253,10))="",AA18,(VLOOKUP($B18,'Saved Waypoint Input Sheet'!$K$2:$V$253,10)))))</f>
        <v/>
      </c>
      <c r="R17" s="325" t="str">
        <f t="shared" si="15"/>
        <v/>
      </c>
      <c r="S17" s="303"/>
      <c r="T17" s="303"/>
      <c r="U17" s="301"/>
      <c r="V17" s="197"/>
      <c r="W17" s="197"/>
      <c r="Z17" s="190" t="str">
        <f t="shared" si="0"/>
        <v/>
      </c>
      <c r="AA17" s="191" t="str">
        <f t="shared" si="1"/>
        <v/>
      </c>
      <c r="AB17" s="194" t="str">
        <f t="shared" si="2"/>
        <v/>
      </c>
      <c r="AC17" s="194" t="str">
        <f t="shared" si="7"/>
        <v/>
      </c>
      <c r="AD17" s="194" t="str">
        <f t="shared" si="3"/>
        <v/>
      </c>
      <c r="AE17" s="194" t="str">
        <f t="shared" si="4"/>
        <v/>
      </c>
      <c r="AF17" s="193" t="e">
        <f t="shared" si="16"/>
        <v>#VALUE!</v>
      </c>
      <c r="AG17" s="193" t="str">
        <f t="shared" si="17"/>
        <v/>
      </c>
      <c r="AH17" s="193" t="str">
        <f t="shared" si="5"/>
        <v/>
      </c>
      <c r="AI17" s="193" t="str">
        <f t="shared" si="8"/>
        <v/>
      </c>
      <c r="AJ17" s="194" t="str">
        <f t="shared" si="18"/>
        <v/>
      </c>
      <c r="AK17" s="179" t="str">
        <f t="shared" si="9"/>
        <v/>
      </c>
      <c r="AL17" s="179" t="str">
        <f t="shared" si="10"/>
        <v/>
      </c>
      <c r="AM17" s="193" t="str">
        <f t="shared" si="11"/>
        <v/>
      </c>
      <c r="AN17" s="193" t="str">
        <f t="shared" si="6"/>
        <v/>
      </c>
      <c r="AO17" s="193" t="str">
        <f t="shared" si="12"/>
        <v/>
      </c>
      <c r="AP17" s="193" t="str">
        <f t="shared" si="13"/>
        <v/>
      </c>
      <c r="AQ17" s="193" t="str">
        <f t="shared" si="14"/>
        <v/>
      </c>
    </row>
    <row r="18" spans="2:43" ht="14.25" x14ac:dyDescent="0.2">
      <c r="B18" s="189">
        <v>11</v>
      </c>
      <c r="C18" s="289" t="str">
        <f>VLOOKUP($B18,'Saved Waypoint Input Sheet'!$K$2:$V$253,3)</f>
        <v/>
      </c>
      <c r="D18" s="290" t="str">
        <f>VLOOKUP($B18,'Saved Waypoint Input Sheet'!$K$2:$V$253,4)</f>
        <v/>
      </c>
      <c r="E18" s="291" t="str">
        <f>VLOOKUP($B18,'Saved Waypoint Input Sheet'!$K$2:$V$253,5)</f>
        <v/>
      </c>
      <c r="F18" s="289" t="str">
        <f>VLOOKUP($B18,'Saved Waypoint Input Sheet'!$K$2:$V$253,6)</f>
        <v/>
      </c>
      <c r="G18" s="292" t="str">
        <f>VLOOKUP($B18,'Saved Waypoint Input Sheet'!$K$2:$V$253,7)</f>
        <v/>
      </c>
      <c r="H18" s="293" t="str">
        <f>VLOOKUP($B18,'Saved Waypoint Input Sheet'!$K$2:$V$253,8)</f>
        <v/>
      </c>
      <c r="I18" s="494" t="str">
        <f>VLOOKUP($B18,'Saved Waypoint Input Sheet'!$K$2:$V$253,11)</f>
        <v/>
      </c>
      <c r="J18" s="288" t="str">
        <f>IF(C18="","",(IF((VLOOKUP($B18,'Saved Waypoint Input Sheet'!$K$2:$V$253,12))="",("see psg plan"),(VLOOKUP($B18,'Saved Waypoint Input Sheet'!$K$2:$V$253,12)))))</f>
        <v/>
      </c>
      <c r="K18" s="298"/>
      <c r="L18" s="299"/>
      <c r="M18" s="300"/>
      <c r="N18" s="301"/>
      <c r="O18" s="300"/>
      <c r="P18" s="324" t="str">
        <f>IF(C19="","",(IF((VLOOKUP($B19,'Saved Waypoint Input Sheet'!$K$2:$V$253,9))="",Z19,(VLOOKUP($B19,'Saved Waypoint Input Sheet'!$K$2:$V$253,9)))))</f>
        <v/>
      </c>
      <c r="Q18" s="325" t="str">
        <f>IF(C19="","",(IF((VLOOKUP($B19,'Saved Waypoint Input Sheet'!$K$2:$V$253,10))="",AA19,(VLOOKUP($B19,'Saved Waypoint Input Sheet'!$K$2:$V$253,10)))))</f>
        <v/>
      </c>
      <c r="R18" s="325" t="str">
        <f t="shared" si="15"/>
        <v/>
      </c>
      <c r="S18" s="303"/>
      <c r="T18" s="303"/>
      <c r="U18" s="301"/>
      <c r="V18" s="197"/>
      <c r="W18" s="197"/>
      <c r="Z18" s="190" t="str">
        <f t="shared" si="0"/>
        <v/>
      </c>
      <c r="AA18" s="191" t="str">
        <f t="shared" si="1"/>
        <v/>
      </c>
      <c r="AB18" s="194" t="str">
        <f t="shared" si="2"/>
        <v/>
      </c>
      <c r="AC18" s="194" t="str">
        <f t="shared" si="7"/>
        <v/>
      </c>
      <c r="AD18" s="194" t="str">
        <f t="shared" si="3"/>
        <v/>
      </c>
      <c r="AE18" s="194" t="str">
        <f t="shared" si="4"/>
        <v/>
      </c>
      <c r="AF18" s="193" t="e">
        <f t="shared" si="16"/>
        <v>#VALUE!</v>
      </c>
      <c r="AG18" s="193" t="str">
        <f t="shared" si="17"/>
        <v/>
      </c>
      <c r="AH18" s="193" t="str">
        <f t="shared" si="5"/>
        <v/>
      </c>
      <c r="AI18" s="193" t="str">
        <f t="shared" si="8"/>
        <v/>
      </c>
      <c r="AJ18" s="194" t="str">
        <f t="shared" si="18"/>
        <v/>
      </c>
      <c r="AK18" s="179" t="str">
        <f t="shared" si="9"/>
        <v/>
      </c>
      <c r="AL18" s="179" t="str">
        <f t="shared" si="10"/>
        <v/>
      </c>
      <c r="AM18" s="193" t="str">
        <f t="shared" si="11"/>
        <v/>
      </c>
      <c r="AN18" s="193" t="str">
        <f t="shared" si="6"/>
        <v/>
      </c>
      <c r="AO18" s="193" t="str">
        <f t="shared" si="12"/>
        <v/>
      </c>
      <c r="AP18" s="193" t="str">
        <f t="shared" si="13"/>
        <v/>
      </c>
      <c r="AQ18" s="193" t="str">
        <f t="shared" si="14"/>
        <v/>
      </c>
    </row>
    <row r="19" spans="2:43" ht="14.25" x14ac:dyDescent="0.2">
      <c r="B19" s="189">
        <v>12</v>
      </c>
      <c r="C19" s="289" t="str">
        <f>VLOOKUP($B19,'Saved Waypoint Input Sheet'!$K$2:$V$253,3)</f>
        <v/>
      </c>
      <c r="D19" s="290" t="str">
        <f>VLOOKUP($B19,'Saved Waypoint Input Sheet'!$K$2:$V$253,4)</f>
        <v/>
      </c>
      <c r="E19" s="291" t="str">
        <f>VLOOKUP($B19,'Saved Waypoint Input Sheet'!$K$2:$V$253,5)</f>
        <v/>
      </c>
      <c r="F19" s="289" t="str">
        <f>VLOOKUP($B19,'Saved Waypoint Input Sheet'!$K$2:$V$253,6)</f>
        <v/>
      </c>
      <c r="G19" s="292" t="str">
        <f>VLOOKUP($B19,'Saved Waypoint Input Sheet'!$K$2:$V$253,7)</f>
        <v/>
      </c>
      <c r="H19" s="293" t="str">
        <f>VLOOKUP($B19,'Saved Waypoint Input Sheet'!$K$2:$V$253,8)</f>
        <v/>
      </c>
      <c r="I19" s="494" t="str">
        <f>VLOOKUP($B19,'Saved Waypoint Input Sheet'!$K$2:$V$253,11)</f>
        <v/>
      </c>
      <c r="J19" s="288" t="str">
        <f>IF(C19="","",(IF((VLOOKUP($B19,'Saved Waypoint Input Sheet'!$K$2:$V$253,12))="",("see psg plan"),(VLOOKUP($B19,'Saved Waypoint Input Sheet'!$K$2:$V$253,12)))))</f>
        <v/>
      </c>
      <c r="K19" s="298"/>
      <c r="L19" s="299"/>
      <c r="M19" s="300"/>
      <c r="N19" s="301"/>
      <c r="O19" s="300"/>
      <c r="P19" s="324" t="str">
        <f>IF(C20="","",(IF((VLOOKUP($B20,'Saved Waypoint Input Sheet'!$K$2:$V$253,9))="",Z20,(VLOOKUP($B20,'Saved Waypoint Input Sheet'!$K$2:$V$253,9)))))</f>
        <v/>
      </c>
      <c r="Q19" s="325" t="str">
        <f>IF(C20="","",(IF((VLOOKUP($B20,'Saved Waypoint Input Sheet'!$K$2:$V$253,10))="",AA20,(VLOOKUP($B20,'Saved Waypoint Input Sheet'!$K$2:$V$253,10)))))</f>
        <v/>
      </c>
      <c r="R19" s="325" t="str">
        <f t="shared" si="15"/>
        <v/>
      </c>
      <c r="S19" s="303"/>
      <c r="T19" s="303"/>
      <c r="U19" s="301"/>
      <c r="V19" s="197"/>
      <c r="W19" s="197"/>
      <c r="Z19" s="190" t="str">
        <f t="shared" si="0"/>
        <v/>
      </c>
      <c r="AA19" s="191" t="str">
        <f t="shared" si="1"/>
        <v/>
      </c>
      <c r="AB19" s="194" t="str">
        <f t="shared" si="2"/>
        <v/>
      </c>
      <c r="AC19" s="194" t="str">
        <f t="shared" si="7"/>
        <v/>
      </c>
      <c r="AD19" s="194" t="str">
        <f t="shared" si="3"/>
        <v/>
      </c>
      <c r="AE19" s="194" t="str">
        <f t="shared" si="4"/>
        <v/>
      </c>
      <c r="AF19" s="193" t="e">
        <f t="shared" si="16"/>
        <v>#VALUE!</v>
      </c>
      <c r="AG19" s="193" t="str">
        <f t="shared" si="17"/>
        <v/>
      </c>
      <c r="AH19" s="193" t="str">
        <f t="shared" si="5"/>
        <v/>
      </c>
      <c r="AI19" s="193" t="str">
        <f t="shared" si="8"/>
        <v/>
      </c>
      <c r="AJ19" s="194" t="str">
        <f t="shared" si="18"/>
        <v/>
      </c>
      <c r="AK19" s="179" t="str">
        <f t="shared" si="9"/>
        <v/>
      </c>
      <c r="AL19" s="179" t="str">
        <f t="shared" si="10"/>
        <v/>
      </c>
      <c r="AM19" s="193" t="str">
        <f t="shared" si="11"/>
        <v/>
      </c>
      <c r="AN19" s="193" t="str">
        <f t="shared" si="6"/>
        <v/>
      </c>
      <c r="AO19" s="193" t="str">
        <f t="shared" si="12"/>
        <v/>
      </c>
      <c r="AP19" s="193" t="str">
        <f t="shared" si="13"/>
        <v/>
      </c>
      <c r="AQ19" s="193" t="str">
        <f t="shared" si="14"/>
        <v/>
      </c>
    </row>
    <row r="20" spans="2:43" ht="14.25" x14ac:dyDescent="0.2">
      <c r="B20" s="189">
        <v>13</v>
      </c>
      <c r="C20" s="289" t="str">
        <f>VLOOKUP($B20,'Saved Waypoint Input Sheet'!$K$2:$V$253,3)</f>
        <v/>
      </c>
      <c r="D20" s="290" t="str">
        <f>VLOOKUP($B20,'Saved Waypoint Input Sheet'!$K$2:$V$253,4)</f>
        <v/>
      </c>
      <c r="E20" s="291" t="str">
        <f>VLOOKUP($B20,'Saved Waypoint Input Sheet'!$K$2:$V$253,5)</f>
        <v/>
      </c>
      <c r="F20" s="289" t="str">
        <f>VLOOKUP($B20,'Saved Waypoint Input Sheet'!$K$2:$V$253,6)</f>
        <v/>
      </c>
      <c r="G20" s="292" t="str">
        <f>VLOOKUP($B20,'Saved Waypoint Input Sheet'!$K$2:$V$253,7)</f>
        <v/>
      </c>
      <c r="H20" s="293" t="str">
        <f>VLOOKUP($B20,'Saved Waypoint Input Sheet'!$K$2:$V$253,8)</f>
        <v/>
      </c>
      <c r="I20" s="494" t="str">
        <f>VLOOKUP($B20,'Saved Waypoint Input Sheet'!$K$2:$V$253,11)</f>
        <v/>
      </c>
      <c r="J20" s="288" t="str">
        <f>IF(C20="","",(IF((VLOOKUP($B20,'Saved Waypoint Input Sheet'!$K$2:$V$253,12))="",("see psg plan"),(VLOOKUP($B20,'Saved Waypoint Input Sheet'!$K$2:$V$253,12)))))</f>
        <v/>
      </c>
      <c r="K20" s="298"/>
      <c r="L20" s="299"/>
      <c r="M20" s="300"/>
      <c r="N20" s="301"/>
      <c r="O20" s="300"/>
      <c r="P20" s="324" t="str">
        <f>IF(C21="","",(IF((VLOOKUP($B21,'Saved Waypoint Input Sheet'!$K$2:$V$253,9))="",Z21,(VLOOKUP($B21,'Saved Waypoint Input Sheet'!$K$2:$V$253,9)))))</f>
        <v/>
      </c>
      <c r="Q20" s="325" t="str">
        <f>IF(C21="","",(IF((VLOOKUP($B21,'Saved Waypoint Input Sheet'!$K$2:$V$253,10))="",AA21,(VLOOKUP($B21,'Saved Waypoint Input Sheet'!$K$2:$V$253,10)))))</f>
        <v/>
      </c>
      <c r="R20" s="325" t="str">
        <f t="shared" si="15"/>
        <v/>
      </c>
      <c r="S20" s="303"/>
      <c r="T20" s="303"/>
      <c r="U20" s="301"/>
      <c r="V20" s="197"/>
      <c r="W20" s="197"/>
      <c r="Z20" s="190" t="str">
        <f t="shared" si="0"/>
        <v/>
      </c>
      <c r="AA20" s="191" t="str">
        <f t="shared" si="1"/>
        <v/>
      </c>
      <c r="AB20" s="194" t="str">
        <f t="shared" si="2"/>
        <v/>
      </c>
      <c r="AC20" s="194" t="str">
        <f t="shared" si="7"/>
        <v/>
      </c>
      <c r="AD20" s="194" t="str">
        <f t="shared" si="3"/>
        <v/>
      </c>
      <c r="AE20" s="194" t="str">
        <f t="shared" si="4"/>
        <v/>
      </c>
      <c r="AF20" s="193" t="e">
        <f t="shared" si="16"/>
        <v>#VALUE!</v>
      </c>
      <c r="AG20" s="193" t="str">
        <f t="shared" si="17"/>
        <v/>
      </c>
      <c r="AH20" s="193" t="str">
        <f t="shared" si="5"/>
        <v/>
      </c>
      <c r="AI20" s="193" t="str">
        <f t="shared" si="8"/>
        <v/>
      </c>
      <c r="AJ20" s="194" t="str">
        <f t="shared" si="18"/>
        <v/>
      </c>
      <c r="AK20" s="179" t="str">
        <f t="shared" si="9"/>
        <v/>
      </c>
      <c r="AL20" s="179" t="str">
        <f t="shared" si="10"/>
        <v/>
      </c>
      <c r="AM20" s="193" t="str">
        <f t="shared" si="11"/>
        <v/>
      </c>
      <c r="AN20" s="193" t="str">
        <f t="shared" si="6"/>
        <v/>
      </c>
      <c r="AO20" s="193" t="str">
        <f t="shared" si="12"/>
        <v/>
      </c>
      <c r="AP20" s="193" t="str">
        <f t="shared" si="13"/>
        <v/>
      </c>
      <c r="AQ20" s="193" t="str">
        <f t="shared" si="14"/>
        <v/>
      </c>
    </row>
    <row r="21" spans="2:43" ht="14.25" x14ac:dyDescent="0.2">
      <c r="B21" s="189">
        <v>14</v>
      </c>
      <c r="C21" s="289" t="str">
        <f>VLOOKUP($B21,'Saved Waypoint Input Sheet'!$K$2:$V$253,3)</f>
        <v/>
      </c>
      <c r="D21" s="290" t="str">
        <f>VLOOKUP($B21,'Saved Waypoint Input Sheet'!$K$2:$V$253,4)</f>
        <v/>
      </c>
      <c r="E21" s="291" t="str">
        <f>VLOOKUP($B21,'Saved Waypoint Input Sheet'!$K$2:$V$253,5)</f>
        <v/>
      </c>
      <c r="F21" s="289" t="str">
        <f>VLOOKUP($B21,'Saved Waypoint Input Sheet'!$K$2:$V$253,6)</f>
        <v/>
      </c>
      <c r="G21" s="292" t="str">
        <f>VLOOKUP($B21,'Saved Waypoint Input Sheet'!$K$2:$V$253,7)</f>
        <v/>
      </c>
      <c r="H21" s="293" t="str">
        <f>VLOOKUP($B21,'Saved Waypoint Input Sheet'!$K$2:$V$253,8)</f>
        <v/>
      </c>
      <c r="I21" s="494" t="str">
        <f>VLOOKUP($B21,'Saved Waypoint Input Sheet'!$K$2:$V$253,11)</f>
        <v/>
      </c>
      <c r="J21" s="288" t="str">
        <f>IF(C21="","",(IF((VLOOKUP($B21,'Saved Waypoint Input Sheet'!$K$2:$V$253,12))="",("see psg plan"),(VLOOKUP($B21,'Saved Waypoint Input Sheet'!$K$2:$V$253,12)))))</f>
        <v/>
      </c>
      <c r="K21" s="298"/>
      <c r="L21" s="299"/>
      <c r="M21" s="300"/>
      <c r="N21" s="301"/>
      <c r="O21" s="300"/>
      <c r="P21" s="324" t="str">
        <f>IF(C22="","",(IF((VLOOKUP($B22,'Saved Waypoint Input Sheet'!$K$2:$V$253,9))="",Z22,(VLOOKUP($B22,'Saved Waypoint Input Sheet'!$K$2:$V$253,9)))))</f>
        <v/>
      </c>
      <c r="Q21" s="325" t="str">
        <f>IF(C22="","",(IF((VLOOKUP($B22,'Saved Waypoint Input Sheet'!$K$2:$V$253,10))="",AA22,(VLOOKUP($B22,'Saved Waypoint Input Sheet'!$K$2:$V$253,10)))))</f>
        <v/>
      </c>
      <c r="R21" s="325" t="str">
        <f t="shared" si="15"/>
        <v/>
      </c>
      <c r="S21" s="303"/>
      <c r="T21" s="303"/>
      <c r="U21" s="301"/>
      <c r="V21" s="197"/>
      <c r="W21" s="197"/>
      <c r="Z21" s="190" t="str">
        <f t="shared" si="0"/>
        <v/>
      </c>
      <c r="AA21" s="191" t="str">
        <f t="shared" si="1"/>
        <v/>
      </c>
      <c r="AB21" s="194" t="str">
        <f t="shared" si="2"/>
        <v/>
      </c>
      <c r="AC21" s="194" t="str">
        <f t="shared" si="7"/>
        <v/>
      </c>
      <c r="AD21" s="194" t="str">
        <f t="shared" si="3"/>
        <v/>
      </c>
      <c r="AE21" s="194" t="str">
        <f t="shared" si="4"/>
        <v/>
      </c>
      <c r="AF21" s="193" t="e">
        <f t="shared" si="16"/>
        <v>#VALUE!</v>
      </c>
      <c r="AG21" s="193" t="str">
        <f t="shared" si="17"/>
        <v/>
      </c>
      <c r="AH21" s="193" t="str">
        <f t="shared" si="5"/>
        <v/>
      </c>
      <c r="AI21" s="193" t="str">
        <f t="shared" si="8"/>
        <v/>
      </c>
      <c r="AJ21" s="194" t="str">
        <f t="shared" si="18"/>
        <v/>
      </c>
      <c r="AK21" s="179" t="str">
        <f t="shared" si="9"/>
        <v/>
      </c>
      <c r="AL21" s="179" t="str">
        <f t="shared" si="10"/>
        <v/>
      </c>
      <c r="AM21" s="193" t="str">
        <f t="shared" si="11"/>
        <v/>
      </c>
      <c r="AN21" s="193" t="str">
        <f t="shared" si="6"/>
        <v/>
      </c>
      <c r="AO21" s="193" t="str">
        <f t="shared" si="12"/>
        <v/>
      </c>
      <c r="AP21" s="193" t="str">
        <f t="shared" si="13"/>
        <v/>
      </c>
      <c r="AQ21" s="193" t="str">
        <f t="shared" si="14"/>
        <v/>
      </c>
    </row>
    <row r="22" spans="2:43" ht="14.25" x14ac:dyDescent="0.2">
      <c r="B22" s="189">
        <v>15</v>
      </c>
      <c r="C22" s="289" t="str">
        <f>VLOOKUP($B22,'Saved Waypoint Input Sheet'!$K$2:$V$253,3)</f>
        <v/>
      </c>
      <c r="D22" s="290" t="str">
        <f>VLOOKUP($B22,'Saved Waypoint Input Sheet'!$K$2:$V$253,4)</f>
        <v/>
      </c>
      <c r="E22" s="291" t="str">
        <f>VLOOKUP($B22,'Saved Waypoint Input Sheet'!$K$2:$V$253,5)</f>
        <v/>
      </c>
      <c r="F22" s="289" t="str">
        <f>VLOOKUP($B22,'Saved Waypoint Input Sheet'!$K$2:$V$253,6)</f>
        <v/>
      </c>
      <c r="G22" s="292" t="str">
        <f>VLOOKUP($B22,'Saved Waypoint Input Sheet'!$K$2:$V$253,7)</f>
        <v/>
      </c>
      <c r="H22" s="293" t="str">
        <f>VLOOKUP($B22,'Saved Waypoint Input Sheet'!$K$2:$V$253,8)</f>
        <v/>
      </c>
      <c r="I22" s="494" t="str">
        <f>VLOOKUP($B22,'Saved Waypoint Input Sheet'!$K$2:$V$253,11)</f>
        <v/>
      </c>
      <c r="J22" s="288" t="str">
        <f>IF(C22="","",(IF((VLOOKUP($B22,'Saved Waypoint Input Sheet'!$K$2:$V$253,12))="",("see psg plan"),(VLOOKUP($B22,'Saved Waypoint Input Sheet'!$K$2:$V$253,12)))))</f>
        <v/>
      </c>
      <c r="K22" s="298"/>
      <c r="L22" s="299"/>
      <c r="M22" s="300"/>
      <c r="N22" s="301"/>
      <c r="O22" s="300"/>
      <c r="P22" s="324" t="str">
        <f>IF(C23="","",(IF((VLOOKUP($B23,'Saved Waypoint Input Sheet'!$K$2:$V$253,9))="",Z23,(VLOOKUP($B23,'Saved Waypoint Input Sheet'!$K$2:$V$253,9)))))</f>
        <v/>
      </c>
      <c r="Q22" s="325" t="str">
        <f>IF(C23="","",(IF((VLOOKUP($B23,'Saved Waypoint Input Sheet'!$K$2:$V$253,10))="",AA23,(VLOOKUP($B23,'Saved Waypoint Input Sheet'!$K$2:$V$253,10)))))</f>
        <v/>
      </c>
      <c r="R22" s="325" t="str">
        <f t="shared" si="15"/>
        <v/>
      </c>
      <c r="S22" s="303"/>
      <c r="T22" s="303"/>
      <c r="U22" s="301"/>
      <c r="V22" s="197"/>
      <c r="W22" s="197"/>
      <c r="Z22" s="190" t="str">
        <f t="shared" si="0"/>
        <v/>
      </c>
      <c r="AA22" s="191" t="str">
        <f t="shared" si="1"/>
        <v/>
      </c>
      <c r="AB22" s="194" t="str">
        <f t="shared" si="2"/>
        <v/>
      </c>
      <c r="AC22" s="194" t="str">
        <f t="shared" si="7"/>
        <v/>
      </c>
      <c r="AD22" s="194" t="str">
        <f t="shared" si="3"/>
        <v/>
      </c>
      <c r="AE22" s="194" t="str">
        <f t="shared" si="4"/>
        <v/>
      </c>
      <c r="AF22" s="193" t="e">
        <f t="shared" si="16"/>
        <v>#VALUE!</v>
      </c>
      <c r="AG22" s="193" t="str">
        <f t="shared" si="17"/>
        <v/>
      </c>
      <c r="AH22" s="193" t="str">
        <f t="shared" si="5"/>
        <v/>
      </c>
      <c r="AI22" s="193" t="str">
        <f t="shared" si="8"/>
        <v/>
      </c>
      <c r="AJ22" s="194" t="str">
        <f t="shared" si="18"/>
        <v/>
      </c>
      <c r="AK22" s="179" t="str">
        <f t="shared" si="9"/>
        <v/>
      </c>
      <c r="AL22" s="179" t="str">
        <f t="shared" si="10"/>
        <v/>
      </c>
      <c r="AM22" s="193" t="str">
        <f t="shared" si="11"/>
        <v/>
      </c>
      <c r="AN22" s="193" t="str">
        <f t="shared" si="6"/>
        <v/>
      </c>
      <c r="AO22" s="193" t="str">
        <f t="shared" si="12"/>
        <v/>
      </c>
      <c r="AP22" s="193" t="str">
        <f t="shared" si="13"/>
        <v/>
      </c>
      <c r="AQ22" s="193" t="str">
        <f t="shared" si="14"/>
        <v/>
      </c>
    </row>
    <row r="23" spans="2:43" ht="14.25" x14ac:dyDescent="0.2">
      <c r="B23" s="189">
        <v>16</v>
      </c>
      <c r="C23" s="289" t="str">
        <f>VLOOKUP($B23,'Saved Waypoint Input Sheet'!$K$2:$V$253,3)</f>
        <v/>
      </c>
      <c r="D23" s="290" t="str">
        <f>VLOOKUP($B23,'Saved Waypoint Input Sheet'!$K$2:$V$253,4)</f>
        <v/>
      </c>
      <c r="E23" s="291" t="str">
        <f>VLOOKUP($B23,'Saved Waypoint Input Sheet'!$K$2:$V$253,5)</f>
        <v/>
      </c>
      <c r="F23" s="289" t="str">
        <f>VLOOKUP($B23,'Saved Waypoint Input Sheet'!$K$2:$V$253,6)</f>
        <v/>
      </c>
      <c r="G23" s="292" t="str">
        <f>VLOOKUP($B23,'Saved Waypoint Input Sheet'!$K$2:$V$253,7)</f>
        <v/>
      </c>
      <c r="H23" s="293" t="str">
        <f>VLOOKUP($B23,'Saved Waypoint Input Sheet'!$K$2:$V$253,8)</f>
        <v/>
      </c>
      <c r="I23" s="494" t="str">
        <f>VLOOKUP($B23,'Saved Waypoint Input Sheet'!$K$2:$V$253,11)</f>
        <v/>
      </c>
      <c r="J23" s="288" t="str">
        <f>IF(C23="","",(IF((VLOOKUP($B23,'Saved Waypoint Input Sheet'!$K$2:$V$253,12))="",("see psg plan"),(VLOOKUP($B23,'Saved Waypoint Input Sheet'!$K$2:$V$253,12)))))</f>
        <v/>
      </c>
      <c r="K23" s="298"/>
      <c r="L23" s="299"/>
      <c r="M23" s="300"/>
      <c r="N23" s="301"/>
      <c r="O23" s="300"/>
      <c r="P23" s="324" t="str">
        <f>IF(C24="","",(IF((VLOOKUP($B24,'Saved Waypoint Input Sheet'!$K$2:$V$253,9))="",Z24,(VLOOKUP($B24,'Saved Waypoint Input Sheet'!$K$2:$V$253,9)))))</f>
        <v/>
      </c>
      <c r="Q23" s="325" t="str">
        <f>IF(C24="","",(IF((VLOOKUP($B24,'Saved Waypoint Input Sheet'!$K$2:$V$253,10))="",AA24,(VLOOKUP($B24,'Saved Waypoint Input Sheet'!$K$2:$V$253,10)))))</f>
        <v/>
      </c>
      <c r="R23" s="325" t="str">
        <f t="shared" si="15"/>
        <v/>
      </c>
      <c r="S23" s="303"/>
      <c r="T23" s="303"/>
      <c r="U23" s="301"/>
      <c r="V23" s="197"/>
      <c r="W23" s="197"/>
      <c r="Z23" s="190" t="str">
        <f t="shared" si="0"/>
        <v/>
      </c>
      <c r="AA23" s="191" t="str">
        <f t="shared" si="1"/>
        <v/>
      </c>
      <c r="AB23" s="194" t="str">
        <f t="shared" si="2"/>
        <v/>
      </c>
      <c r="AC23" s="194" t="str">
        <f t="shared" si="7"/>
        <v/>
      </c>
      <c r="AD23" s="194" t="str">
        <f t="shared" si="3"/>
        <v/>
      </c>
      <c r="AE23" s="194" t="str">
        <f t="shared" si="4"/>
        <v/>
      </c>
      <c r="AF23" s="193" t="e">
        <f t="shared" si="16"/>
        <v>#VALUE!</v>
      </c>
      <c r="AG23" s="193" t="str">
        <f t="shared" si="17"/>
        <v/>
      </c>
      <c r="AH23" s="193" t="str">
        <f t="shared" si="5"/>
        <v/>
      </c>
      <c r="AI23" s="193" t="str">
        <f t="shared" si="8"/>
        <v/>
      </c>
      <c r="AJ23" s="194" t="str">
        <f t="shared" si="18"/>
        <v/>
      </c>
      <c r="AK23" s="179" t="str">
        <f t="shared" si="9"/>
        <v/>
      </c>
      <c r="AL23" s="179" t="str">
        <f t="shared" si="10"/>
        <v/>
      </c>
      <c r="AM23" s="193" t="str">
        <f t="shared" si="11"/>
        <v/>
      </c>
      <c r="AN23" s="193" t="str">
        <f t="shared" si="6"/>
        <v/>
      </c>
      <c r="AO23" s="193" t="str">
        <f t="shared" si="12"/>
        <v/>
      </c>
      <c r="AP23" s="193" t="str">
        <f t="shared" si="13"/>
        <v/>
      </c>
      <c r="AQ23" s="193" t="str">
        <f t="shared" si="14"/>
        <v/>
      </c>
    </row>
    <row r="24" spans="2:43" ht="14.25" x14ac:dyDescent="0.2">
      <c r="B24" s="189">
        <v>17</v>
      </c>
      <c r="C24" s="289" t="str">
        <f>VLOOKUP($B24,'Saved Waypoint Input Sheet'!$K$2:$V$253,3)</f>
        <v/>
      </c>
      <c r="D24" s="290" t="str">
        <f>VLOOKUP($B24,'Saved Waypoint Input Sheet'!$K$2:$V$253,4)</f>
        <v/>
      </c>
      <c r="E24" s="291" t="str">
        <f>VLOOKUP($B24,'Saved Waypoint Input Sheet'!$K$2:$V$253,5)</f>
        <v/>
      </c>
      <c r="F24" s="289" t="str">
        <f>VLOOKUP($B24,'Saved Waypoint Input Sheet'!$K$2:$V$253,6)</f>
        <v/>
      </c>
      <c r="G24" s="292" t="str">
        <f>VLOOKUP($B24,'Saved Waypoint Input Sheet'!$K$2:$V$253,7)</f>
        <v/>
      </c>
      <c r="H24" s="293" t="str">
        <f>VLOOKUP($B24,'Saved Waypoint Input Sheet'!$K$2:$V$253,8)</f>
        <v/>
      </c>
      <c r="I24" s="494" t="str">
        <f>VLOOKUP($B24,'Saved Waypoint Input Sheet'!$K$2:$V$253,11)</f>
        <v/>
      </c>
      <c r="J24" s="288" t="str">
        <f>IF(C24="","",(IF((VLOOKUP($B24,'Saved Waypoint Input Sheet'!$K$2:$V$253,12))="",("see psg plan"),(VLOOKUP($B24,'Saved Waypoint Input Sheet'!$K$2:$V$253,12)))))</f>
        <v/>
      </c>
      <c r="K24" s="298"/>
      <c r="L24" s="299"/>
      <c r="M24" s="300"/>
      <c r="N24" s="301"/>
      <c r="O24" s="300"/>
      <c r="P24" s="324" t="str">
        <f>IF(C25="","",(IF((VLOOKUP($B25,'Saved Waypoint Input Sheet'!$K$2:$V$253,9))="",Z25,(VLOOKUP($B25,'Saved Waypoint Input Sheet'!$K$2:$V$253,9)))))</f>
        <v/>
      </c>
      <c r="Q24" s="325" t="str">
        <f>IF(C25="","",(IF((VLOOKUP($B25,'Saved Waypoint Input Sheet'!$K$2:$V$253,10))="",AA25,(VLOOKUP($B25,'Saved Waypoint Input Sheet'!$K$2:$V$253,10)))))</f>
        <v/>
      </c>
      <c r="R24" s="325" t="str">
        <f t="shared" si="15"/>
        <v/>
      </c>
      <c r="S24" s="303"/>
      <c r="T24" s="303"/>
      <c r="U24" s="301"/>
      <c r="V24" s="197"/>
      <c r="W24" s="197"/>
      <c r="Z24" s="190" t="str">
        <f t="shared" si="0"/>
        <v/>
      </c>
      <c r="AA24" s="191" t="str">
        <f t="shared" si="1"/>
        <v/>
      </c>
      <c r="AB24" s="194" t="str">
        <f t="shared" si="2"/>
        <v/>
      </c>
      <c r="AC24" s="194" t="str">
        <f t="shared" si="7"/>
        <v/>
      </c>
      <c r="AD24" s="194" t="str">
        <f t="shared" si="3"/>
        <v/>
      </c>
      <c r="AE24" s="194" t="str">
        <f t="shared" si="4"/>
        <v/>
      </c>
      <c r="AF24" s="193" t="e">
        <f t="shared" si="16"/>
        <v>#VALUE!</v>
      </c>
      <c r="AG24" s="193" t="str">
        <f t="shared" si="17"/>
        <v/>
      </c>
      <c r="AH24" s="193" t="str">
        <f t="shared" si="5"/>
        <v/>
      </c>
      <c r="AI24" s="193" t="str">
        <f t="shared" si="8"/>
        <v/>
      </c>
      <c r="AJ24" s="194" t="str">
        <f t="shared" si="18"/>
        <v/>
      </c>
      <c r="AK24" s="179" t="str">
        <f t="shared" si="9"/>
        <v/>
      </c>
      <c r="AL24" s="179" t="str">
        <f t="shared" si="10"/>
        <v/>
      </c>
      <c r="AM24" s="193" t="str">
        <f t="shared" si="11"/>
        <v/>
      </c>
      <c r="AN24" s="193" t="str">
        <f t="shared" si="6"/>
        <v/>
      </c>
      <c r="AO24" s="193" t="str">
        <f t="shared" si="12"/>
        <v/>
      </c>
      <c r="AP24" s="193" t="str">
        <f t="shared" si="13"/>
        <v/>
      </c>
      <c r="AQ24" s="193" t="str">
        <f t="shared" si="14"/>
        <v/>
      </c>
    </row>
    <row r="25" spans="2:43" ht="14.25" x14ac:dyDescent="0.2">
      <c r="B25" s="189">
        <v>18</v>
      </c>
      <c r="C25" s="289" t="str">
        <f>VLOOKUP($B25,'Saved Waypoint Input Sheet'!$K$2:$V$253,3)</f>
        <v/>
      </c>
      <c r="D25" s="290" t="str">
        <f>VLOOKUP($B25,'Saved Waypoint Input Sheet'!$K$2:$V$253,4)</f>
        <v/>
      </c>
      <c r="E25" s="291" t="str">
        <f>VLOOKUP($B25,'Saved Waypoint Input Sheet'!$K$2:$V$253,5)</f>
        <v/>
      </c>
      <c r="F25" s="289" t="str">
        <f>VLOOKUP($B25,'Saved Waypoint Input Sheet'!$K$2:$V$253,6)</f>
        <v/>
      </c>
      <c r="G25" s="292" t="str">
        <f>VLOOKUP($B25,'Saved Waypoint Input Sheet'!$K$2:$V$253,7)</f>
        <v/>
      </c>
      <c r="H25" s="293" t="str">
        <f>VLOOKUP($B25,'Saved Waypoint Input Sheet'!$K$2:$V$253,8)</f>
        <v/>
      </c>
      <c r="I25" s="494" t="str">
        <f>VLOOKUP($B25,'Saved Waypoint Input Sheet'!$K$2:$V$253,11)</f>
        <v/>
      </c>
      <c r="J25" s="288" t="str">
        <f>IF(C25="","",(IF((VLOOKUP($B25,'Saved Waypoint Input Sheet'!$K$2:$V$253,12))="",("see psg plan"),(VLOOKUP($B25,'Saved Waypoint Input Sheet'!$K$2:$V$253,12)))))</f>
        <v/>
      </c>
      <c r="K25" s="298"/>
      <c r="L25" s="299"/>
      <c r="M25" s="300"/>
      <c r="N25" s="301"/>
      <c r="O25" s="300"/>
      <c r="P25" s="324" t="str">
        <f>IF(C26="","",(IF((VLOOKUP($B26,'Saved Waypoint Input Sheet'!$K$2:$V$253,9))="",Z26,(VLOOKUP($B26,'Saved Waypoint Input Sheet'!$K$2:$V$253,9)))))</f>
        <v/>
      </c>
      <c r="Q25" s="325" t="str">
        <f>IF(C26="","",(IF((VLOOKUP($B26,'Saved Waypoint Input Sheet'!$K$2:$V$253,10))="",AA26,(VLOOKUP($B26,'Saved Waypoint Input Sheet'!$K$2:$V$253,10)))))</f>
        <v/>
      </c>
      <c r="R25" s="325" t="str">
        <f t="shared" si="15"/>
        <v/>
      </c>
      <c r="S25" s="303"/>
      <c r="T25" s="303"/>
      <c r="U25" s="301"/>
      <c r="V25" s="197"/>
      <c r="W25" s="197"/>
      <c r="Z25" s="190" t="str">
        <f t="shared" si="0"/>
        <v/>
      </c>
      <c r="AA25" s="191" t="str">
        <f t="shared" si="1"/>
        <v/>
      </c>
      <c r="AB25" s="194" t="str">
        <f t="shared" si="2"/>
        <v/>
      </c>
      <c r="AC25" s="194" t="str">
        <f t="shared" si="7"/>
        <v/>
      </c>
      <c r="AD25" s="194" t="str">
        <f t="shared" si="3"/>
        <v/>
      </c>
      <c r="AE25" s="194" t="str">
        <f t="shared" si="4"/>
        <v/>
      </c>
      <c r="AF25" s="193" t="e">
        <f t="shared" si="16"/>
        <v>#VALUE!</v>
      </c>
      <c r="AG25" s="193" t="str">
        <f t="shared" si="17"/>
        <v/>
      </c>
      <c r="AH25" s="193" t="str">
        <f t="shared" si="5"/>
        <v/>
      </c>
      <c r="AI25" s="193" t="str">
        <f t="shared" si="8"/>
        <v/>
      </c>
      <c r="AJ25" s="194" t="str">
        <f t="shared" si="18"/>
        <v/>
      </c>
      <c r="AK25" s="179" t="str">
        <f t="shared" si="9"/>
        <v/>
      </c>
      <c r="AL25" s="179" t="str">
        <f t="shared" si="10"/>
        <v/>
      </c>
      <c r="AM25" s="193" t="str">
        <f t="shared" si="11"/>
        <v/>
      </c>
      <c r="AN25" s="193" t="str">
        <f t="shared" si="6"/>
        <v/>
      </c>
      <c r="AO25" s="193" t="str">
        <f t="shared" si="12"/>
        <v/>
      </c>
      <c r="AP25" s="193" t="str">
        <f t="shared" si="13"/>
        <v/>
      </c>
      <c r="AQ25" s="193" t="str">
        <f t="shared" si="14"/>
        <v/>
      </c>
    </row>
    <row r="26" spans="2:43" ht="14.25" x14ac:dyDescent="0.2">
      <c r="B26" s="189">
        <v>19</v>
      </c>
      <c r="C26" s="289" t="str">
        <f>VLOOKUP($B26,'Saved Waypoint Input Sheet'!$K$2:$V$253,3)</f>
        <v/>
      </c>
      <c r="D26" s="290" t="str">
        <f>VLOOKUP($B26,'Saved Waypoint Input Sheet'!$K$2:$V$253,4)</f>
        <v/>
      </c>
      <c r="E26" s="291" t="str">
        <f>VLOOKUP($B26,'Saved Waypoint Input Sheet'!$K$2:$V$253,5)</f>
        <v/>
      </c>
      <c r="F26" s="289" t="str">
        <f>VLOOKUP($B26,'Saved Waypoint Input Sheet'!$K$2:$V$253,6)</f>
        <v/>
      </c>
      <c r="G26" s="292" t="str">
        <f>VLOOKUP($B26,'Saved Waypoint Input Sheet'!$K$2:$V$253,7)</f>
        <v/>
      </c>
      <c r="H26" s="293" t="str">
        <f>VLOOKUP($B26,'Saved Waypoint Input Sheet'!$K$2:$V$253,8)</f>
        <v/>
      </c>
      <c r="I26" s="494" t="str">
        <f>VLOOKUP($B26,'Saved Waypoint Input Sheet'!$K$2:$V$253,11)</f>
        <v/>
      </c>
      <c r="J26" s="288" t="str">
        <f>IF(C26="","",(IF((VLOOKUP($B26,'Saved Waypoint Input Sheet'!$K$2:$V$253,12))="",("see psg plan"),(VLOOKUP($B26,'Saved Waypoint Input Sheet'!$K$2:$V$253,12)))))</f>
        <v/>
      </c>
      <c r="K26" s="298"/>
      <c r="L26" s="299"/>
      <c r="M26" s="300"/>
      <c r="N26" s="301"/>
      <c r="O26" s="300"/>
      <c r="P26" s="324" t="str">
        <f>IF(C27="","",(IF((VLOOKUP($B27,'Saved Waypoint Input Sheet'!$K$2:$V$253,9))="",Z27,(VLOOKUP($B27,'Saved Waypoint Input Sheet'!$K$2:$V$253,9)))))</f>
        <v/>
      </c>
      <c r="Q26" s="325" t="str">
        <f>IF(C27="","",(IF((VLOOKUP($B27,'Saved Waypoint Input Sheet'!$K$2:$V$253,10))="",AA27,(VLOOKUP($B27,'Saved Waypoint Input Sheet'!$K$2:$V$253,10)))))</f>
        <v/>
      </c>
      <c r="R26" s="325" t="str">
        <f t="shared" si="15"/>
        <v/>
      </c>
      <c r="S26" s="303"/>
      <c r="T26" s="303"/>
      <c r="U26" s="301"/>
      <c r="V26" s="197"/>
      <c r="W26" s="197"/>
      <c r="Z26" s="190" t="str">
        <f t="shared" si="0"/>
        <v/>
      </c>
      <c r="AA26" s="191" t="str">
        <f t="shared" si="1"/>
        <v/>
      </c>
      <c r="AB26" s="194" t="str">
        <f t="shared" si="2"/>
        <v/>
      </c>
      <c r="AC26" s="194" t="str">
        <f t="shared" si="7"/>
        <v/>
      </c>
      <c r="AD26" s="194" t="str">
        <f t="shared" si="3"/>
        <v/>
      </c>
      <c r="AE26" s="194" t="str">
        <f t="shared" si="4"/>
        <v/>
      </c>
      <c r="AF26" s="193" t="e">
        <f t="shared" si="16"/>
        <v>#VALUE!</v>
      </c>
      <c r="AG26" s="193" t="str">
        <f t="shared" si="17"/>
        <v/>
      </c>
      <c r="AH26" s="193" t="str">
        <f t="shared" si="5"/>
        <v/>
      </c>
      <c r="AI26" s="193" t="str">
        <f t="shared" si="8"/>
        <v/>
      </c>
      <c r="AJ26" s="194" t="str">
        <f t="shared" si="18"/>
        <v/>
      </c>
      <c r="AK26" s="179" t="str">
        <f t="shared" si="9"/>
        <v/>
      </c>
      <c r="AL26" s="179" t="str">
        <f t="shared" si="10"/>
        <v/>
      </c>
      <c r="AM26" s="193" t="str">
        <f t="shared" si="11"/>
        <v/>
      </c>
      <c r="AN26" s="193" t="str">
        <f t="shared" si="6"/>
        <v/>
      </c>
      <c r="AO26" s="193" t="str">
        <f t="shared" si="12"/>
        <v/>
      </c>
      <c r="AP26" s="193" t="str">
        <f t="shared" si="13"/>
        <v/>
      </c>
      <c r="AQ26" s="193" t="str">
        <f t="shared" si="14"/>
        <v/>
      </c>
    </row>
    <row r="27" spans="2:43" ht="14.25" x14ac:dyDescent="0.2">
      <c r="B27" s="189">
        <v>20</v>
      </c>
      <c r="C27" s="289" t="str">
        <f>VLOOKUP($B27,'Saved Waypoint Input Sheet'!$K$2:$V$253,3)</f>
        <v/>
      </c>
      <c r="D27" s="290" t="str">
        <f>VLOOKUP($B27,'Saved Waypoint Input Sheet'!$K$2:$V$253,4)</f>
        <v/>
      </c>
      <c r="E27" s="291" t="str">
        <f>VLOOKUP($B27,'Saved Waypoint Input Sheet'!$K$2:$V$253,5)</f>
        <v/>
      </c>
      <c r="F27" s="289" t="str">
        <f>VLOOKUP($B27,'Saved Waypoint Input Sheet'!$K$2:$V$253,6)</f>
        <v/>
      </c>
      <c r="G27" s="292" t="str">
        <f>VLOOKUP($B27,'Saved Waypoint Input Sheet'!$K$2:$V$253,7)</f>
        <v/>
      </c>
      <c r="H27" s="293" t="str">
        <f>VLOOKUP($B27,'Saved Waypoint Input Sheet'!$K$2:$V$253,8)</f>
        <v/>
      </c>
      <c r="I27" s="494" t="str">
        <f>VLOOKUP($B27,'Saved Waypoint Input Sheet'!$K$2:$V$253,11)</f>
        <v/>
      </c>
      <c r="J27" s="288" t="str">
        <f>IF(C27="","",(IF((VLOOKUP($B27,'Saved Waypoint Input Sheet'!$K$2:$V$253,12))="",("see psg plan"),(VLOOKUP($B27,'Saved Waypoint Input Sheet'!$K$2:$V$253,12)))))</f>
        <v/>
      </c>
      <c r="K27" s="298"/>
      <c r="L27" s="299"/>
      <c r="M27" s="300"/>
      <c r="N27" s="301"/>
      <c r="O27" s="300"/>
      <c r="P27" s="324" t="str">
        <f>IF(C28="","",(IF((VLOOKUP($B28,'Saved Waypoint Input Sheet'!$K$2:$V$253,9))="",Z28,(VLOOKUP($B28,'Saved Waypoint Input Sheet'!$K$2:$V$253,9)))))</f>
        <v/>
      </c>
      <c r="Q27" s="325" t="str">
        <f>IF(C28="","",(IF((VLOOKUP($B28,'Saved Waypoint Input Sheet'!$K$2:$V$253,10))="",AA28,(VLOOKUP($B28,'Saved Waypoint Input Sheet'!$K$2:$V$253,10)))))</f>
        <v/>
      </c>
      <c r="R27" s="325" t="str">
        <f t="shared" si="15"/>
        <v/>
      </c>
      <c r="S27" s="303"/>
      <c r="T27" s="303"/>
      <c r="U27" s="301"/>
      <c r="V27" s="197"/>
      <c r="W27" s="197"/>
      <c r="Z27" s="190" t="str">
        <f t="shared" si="0"/>
        <v/>
      </c>
      <c r="AA27" s="191" t="str">
        <f t="shared" si="1"/>
        <v/>
      </c>
      <c r="AB27" s="194" t="str">
        <f t="shared" si="2"/>
        <v/>
      </c>
      <c r="AC27" s="194" t="str">
        <f t="shared" si="7"/>
        <v/>
      </c>
      <c r="AD27" s="194" t="str">
        <f t="shared" si="3"/>
        <v/>
      </c>
      <c r="AE27" s="194" t="str">
        <f t="shared" si="4"/>
        <v/>
      </c>
      <c r="AF27" s="193" t="e">
        <f t="shared" si="16"/>
        <v>#VALUE!</v>
      </c>
      <c r="AG27" s="193" t="str">
        <f t="shared" si="17"/>
        <v/>
      </c>
      <c r="AH27" s="193" t="str">
        <f t="shared" si="5"/>
        <v/>
      </c>
      <c r="AI27" s="193" t="str">
        <f t="shared" si="8"/>
        <v/>
      </c>
      <c r="AJ27" s="194" t="str">
        <f t="shared" si="18"/>
        <v/>
      </c>
      <c r="AK27" s="179" t="str">
        <f t="shared" si="9"/>
        <v/>
      </c>
      <c r="AL27" s="179" t="str">
        <f t="shared" si="10"/>
        <v/>
      </c>
      <c r="AM27" s="193" t="str">
        <f t="shared" si="11"/>
        <v/>
      </c>
      <c r="AN27" s="193" t="str">
        <f t="shared" si="6"/>
        <v/>
      </c>
      <c r="AO27" s="193" t="str">
        <f t="shared" si="12"/>
        <v/>
      </c>
      <c r="AP27" s="193" t="str">
        <f t="shared" si="13"/>
        <v/>
      </c>
      <c r="AQ27" s="193" t="str">
        <f t="shared" si="14"/>
        <v/>
      </c>
    </row>
    <row r="28" spans="2:43" ht="14.25" x14ac:dyDescent="0.2">
      <c r="B28" s="189">
        <v>21</v>
      </c>
      <c r="C28" s="289" t="str">
        <f>VLOOKUP($B28,'Saved Waypoint Input Sheet'!$K$2:$V$253,3)</f>
        <v/>
      </c>
      <c r="D28" s="290" t="str">
        <f>VLOOKUP($B28,'Saved Waypoint Input Sheet'!$K$2:$V$253,4)</f>
        <v/>
      </c>
      <c r="E28" s="291" t="str">
        <f>VLOOKUP($B28,'Saved Waypoint Input Sheet'!$K$2:$V$253,5)</f>
        <v/>
      </c>
      <c r="F28" s="289" t="str">
        <f>VLOOKUP($B28,'Saved Waypoint Input Sheet'!$K$2:$V$253,6)</f>
        <v/>
      </c>
      <c r="G28" s="292" t="str">
        <f>VLOOKUP($B28,'Saved Waypoint Input Sheet'!$K$2:$V$253,7)</f>
        <v/>
      </c>
      <c r="H28" s="293" t="str">
        <f>VLOOKUP($B28,'Saved Waypoint Input Sheet'!$K$2:$V$253,8)</f>
        <v/>
      </c>
      <c r="I28" s="494" t="str">
        <f>VLOOKUP($B28,'Saved Waypoint Input Sheet'!$K$2:$V$253,11)</f>
        <v/>
      </c>
      <c r="J28" s="288" t="str">
        <f>IF(C28="","",(IF((VLOOKUP($B28,'Saved Waypoint Input Sheet'!$K$2:$V$253,12))="",("see psg plan"),(VLOOKUP($B28,'Saved Waypoint Input Sheet'!$K$2:$V$253,12)))))</f>
        <v/>
      </c>
      <c r="K28" s="298"/>
      <c r="L28" s="299"/>
      <c r="M28" s="300"/>
      <c r="N28" s="301"/>
      <c r="O28" s="300"/>
      <c r="P28" s="324" t="str">
        <f>IF(C29="","",(IF((VLOOKUP($B29,'Saved Waypoint Input Sheet'!$K$2:$V$253,9))="",Z29,(VLOOKUP($B29,'Saved Waypoint Input Sheet'!$K$2:$V$253,9)))))</f>
        <v/>
      </c>
      <c r="Q28" s="325" t="str">
        <f>IF(C29="","",(IF((VLOOKUP($B29,'Saved Waypoint Input Sheet'!$K$2:$V$253,10))="",AA29,(VLOOKUP($B29,'Saved Waypoint Input Sheet'!$K$2:$V$253,10)))))</f>
        <v/>
      </c>
      <c r="R28" s="325" t="str">
        <f t="shared" si="15"/>
        <v/>
      </c>
      <c r="S28" s="303"/>
      <c r="T28" s="303"/>
      <c r="U28" s="301"/>
      <c r="V28" s="197"/>
      <c r="W28" s="197"/>
      <c r="Z28" s="190" t="str">
        <f t="shared" si="0"/>
        <v/>
      </c>
      <c r="AA28" s="191" t="str">
        <f t="shared" si="1"/>
        <v/>
      </c>
      <c r="AB28" s="194" t="str">
        <f t="shared" si="2"/>
        <v/>
      </c>
      <c r="AC28" s="194" t="str">
        <f t="shared" si="7"/>
        <v/>
      </c>
      <c r="AD28" s="194" t="str">
        <f t="shared" si="3"/>
        <v/>
      </c>
      <c r="AE28" s="194" t="str">
        <f t="shared" si="4"/>
        <v/>
      </c>
      <c r="AF28" s="193" t="e">
        <f t="shared" si="16"/>
        <v>#VALUE!</v>
      </c>
      <c r="AG28" s="193" t="str">
        <f t="shared" si="17"/>
        <v/>
      </c>
      <c r="AH28" s="193" t="str">
        <f t="shared" si="5"/>
        <v/>
      </c>
      <c r="AI28" s="193" t="str">
        <f t="shared" si="8"/>
        <v/>
      </c>
      <c r="AJ28" s="194" t="str">
        <f t="shared" si="18"/>
        <v/>
      </c>
      <c r="AK28" s="179" t="str">
        <f t="shared" si="9"/>
        <v/>
      </c>
      <c r="AL28" s="179" t="str">
        <f t="shared" si="10"/>
        <v/>
      </c>
      <c r="AM28" s="193" t="str">
        <f t="shared" si="11"/>
        <v/>
      </c>
      <c r="AN28" s="193" t="str">
        <f t="shared" si="6"/>
        <v/>
      </c>
      <c r="AO28" s="193" t="str">
        <f t="shared" si="12"/>
        <v/>
      </c>
      <c r="AP28" s="193" t="str">
        <f t="shared" si="13"/>
        <v/>
      </c>
      <c r="AQ28" s="193" t="str">
        <f t="shared" si="14"/>
        <v/>
      </c>
    </row>
    <row r="29" spans="2:43" ht="14.25" x14ac:dyDescent="0.2">
      <c r="B29" s="189">
        <v>22</v>
      </c>
      <c r="C29" s="289" t="str">
        <f>VLOOKUP($B29,'Saved Waypoint Input Sheet'!$K$2:$V$253,3)</f>
        <v/>
      </c>
      <c r="D29" s="290" t="str">
        <f>VLOOKUP($B29,'Saved Waypoint Input Sheet'!$K$2:$V$253,4)</f>
        <v/>
      </c>
      <c r="E29" s="291" t="str">
        <f>VLOOKUP($B29,'Saved Waypoint Input Sheet'!$K$2:$V$253,5)</f>
        <v/>
      </c>
      <c r="F29" s="289" t="str">
        <f>VLOOKUP($B29,'Saved Waypoint Input Sheet'!$K$2:$V$253,6)</f>
        <v/>
      </c>
      <c r="G29" s="292" t="str">
        <f>VLOOKUP($B29,'Saved Waypoint Input Sheet'!$K$2:$V$253,7)</f>
        <v/>
      </c>
      <c r="H29" s="293" t="str">
        <f>VLOOKUP($B29,'Saved Waypoint Input Sheet'!$K$2:$V$253,8)</f>
        <v/>
      </c>
      <c r="I29" s="494" t="str">
        <f>VLOOKUP($B29,'Saved Waypoint Input Sheet'!$K$2:$V$253,11)</f>
        <v/>
      </c>
      <c r="J29" s="288" t="str">
        <f>IF(C29="","",(IF((VLOOKUP($B29,'Saved Waypoint Input Sheet'!$K$2:$V$253,12))="",("see psg plan"),(VLOOKUP($B29,'Saved Waypoint Input Sheet'!$K$2:$V$253,12)))))</f>
        <v/>
      </c>
      <c r="K29" s="298"/>
      <c r="L29" s="299"/>
      <c r="M29" s="300"/>
      <c r="N29" s="301"/>
      <c r="O29" s="300"/>
      <c r="P29" s="324" t="str">
        <f>IF(C30="","",(IF((VLOOKUP($B30,'Saved Waypoint Input Sheet'!$K$2:$V$253,9))="",Z30,(VLOOKUP($B30,'Saved Waypoint Input Sheet'!$K$2:$V$253,9)))))</f>
        <v/>
      </c>
      <c r="Q29" s="325" t="str">
        <f>IF(C30="","",(IF((VLOOKUP($B30,'Saved Waypoint Input Sheet'!$K$2:$V$253,10))="",AA30,(VLOOKUP($B30,'Saved Waypoint Input Sheet'!$K$2:$V$253,10)))))</f>
        <v/>
      </c>
      <c r="R29" s="325" t="str">
        <f t="shared" si="15"/>
        <v/>
      </c>
      <c r="S29" s="303"/>
      <c r="T29" s="303"/>
      <c r="U29" s="301"/>
      <c r="V29" s="197"/>
      <c r="W29" s="197"/>
      <c r="Z29" s="190" t="str">
        <f t="shared" si="0"/>
        <v/>
      </c>
      <c r="AA29" s="191" t="str">
        <f t="shared" si="1"/>
        <v/>
      </c>
      <c r="AB29" s="194" t="str">
        <f t="shared" si="2"/>
        <v/>
      </c>
      <c r="AC29" s="194" t="str">
        <f t="shared" si="7"/>
        <v/>
      </c>
      <c r="AD29" s="194" t="str">
        <f t="shared" si="3"/>
        <v/>
      </c>
      <c r="AE29" s="194" t="str">
        <f t="shared" si="4"/>
        <v/>
      </c>
      <c r="AF29" s="193" t="e">
        <f t="shared" si="16"/>
        <v>#VALUE!</v>
      </c>
      <c r="AG29" s="193" t="str">
        <f t="shared" si="17"/>
        <v/>
      </c>
      <c r="AH29" s="193" t="str">
        <f t="shared" si="5"/>
        <v/>
      </c>
      <c r="AI29" s="193" t="str">
        <f t="shared" si="8"/>
        <v/>
      </c>
      <c r="AJ29" s="194" t="str">
        <f t="shared" si="18"/>
        <v/>
      </c>
      <c r="AK29" s="179" t="str">
        <f t="shared" si="9"/>
        <v/>
      </c>
      <c r="AL29" s="179" t="str">
        <f t="shared" si="10"/>
        <v/>
      </c>
      <c r="AM29" s="193" t="str">
        <f t="shared" si="11"/>
        <v/>
      </c>
      <c r="AN29" s="193" t="str">
        <f t="shared" si="6"/>
        <v/>
      </c>
      <c r="AO29" s="193" t="str">
        <f t="shared" si="12"/>
        <v/>
      </c>
      <c r="AP29" s="193" t="str">
        <f t="shared" si="13"/>
        <v/>
      </c>
      <c r="AQ29" s="193" t="str">
        <f t="shared" si="14"/>
        <v/>
      </c>
    </row>
    <row r="30" spans="2:43" ht="14.25" x14ac:dyDescent="0.2">
      <c r="B30" s="189">
        <v>23</v>
      </c>
      <c r="C30" s="289" t="str">
        <f>VLOOKUP($B30,'Saved Waypoint Input Sheet'!$K$2:$V$253,3)</f>
        <v/>
      </c>
      <c r="D30" s="290" t="str">
        <f>VLOOKUP($B30,'Saved Waypoint Input Sheet'!$K$2:$V$253,4)</f>
        <v/>
      </c>
      <c r="E30" s="291" t="str">
        <f>VLOOKUP($B30,'Saved Waypoint Input Sheet'!$K$2:$V$253,5)</f>
        <v/>
      </c>
      <c r="F30" s="289" t="str">
        <f>VLOOKUP($B30,'Saved Waypoint Input Sheet'!$K$2:$V$253,6)</f>
        <v/>
      </c>
      <c r="G30" s="292" t="str">
        <f>VLOOKUP($B30,'Saved Waypoint Input Sheet'!$K$2:$V$253,7)</f>
        <v/>
      </c>
      <c r="H30" s="293" t="str">
        <f>VLOOKUP($B30,'Saved Waypoint Input Sheet'!$K$2:$V$253,8)</f>
        <v/>
      </c>
      <c r="I30" s="494" t="str">
        <f>VLOOKUP($B30,'Saved Waypoint Input Sheet'!$K$2:$V$253,11)</f>
        <v/>
      </c>
      <c r="J30" s="288" t="str">
        <f>IF(C30="","",(IF((VLOOKUP($B30,'Saved Waypoint Input Sheet'!$K$2:$V$253,12))="",("see psg plan"),(VLOOKUP($B30,'Saved Waypoint Input Sheet'!$K$2:$V$253,12)))))</f>
        <v/>
      </c>
      <c r="K30" s="298"/>
      <c r="L30" s="299"/>
      <c r="M30" s="300"/>
      <c r="N30" s="301"/>
      <c r="O30" s="300"/>
      <c r="P30" s="324" t="str">
        <f>IF(C31="","",(IF((VLOOKUP($B31,'Saved Waypoint Input Sheet'!$K$2:$V$253,9))="",Z31,(VLOOKUP($B31,'Saved Waypoint Input Sheet'!$K$2:$V$253,9)))))</f>
        <v/>
      </c>
      <c r="Q30" s="325" t="str">
        <f>IF(C31="","",(IF((VLOOKUP($B31,'Saved Waypoint Input Sheet'!$K$2:$V$253,10))="",AA31,(VLOOKUP($B31,'Saved Waypoint Input Sheet'!$K$2:$V$253,10)))))</f>
        <v/>
      </c>
      <c r="R30" s="325" t="str">
        <f t="shared" si="15"/>
        <v/>
      </c>
      <c r="S30" s="303"/>
      <c r="T30" s="303"/>
      <c r="U30" s="301"/>
      <c r="V30" s="197"/>
      <c r="W30" s="197"/>
      <c r="Z30" s="190" t="str">
        <f t="shared" si="0"/>
        <v/>
      </c>
      <c r="AA30" s="191" t="str">
        <f t="shared" si="1"/>
        <v/>
      </c>
      <c r="AB30" s="194" t="str">
        <f t="shared" si="2"/>
        <v/>
      </c>
      <c r="AC30" s="194" t="str">
        <f t="shared" si="7"/>
        <v/>
      </c>
      <c r="AD30" s="194" t="str">
        <f t="shared" si="3"/>
        <v/>
      </c>
      <c r="AE30" s="194" t="str">
        <f t="shared" si="4"/>
        <v/>
      </c>
      <c r="AF30" s="193" t="e">
        <f t="shared" si="16"/>
        <v>#VALUE!</v>
      </c>
      <c r="AG30" s="193" t="str">
        <f t="shared" si="17"/>
        <v/>
      </c>
      <c r="AH30" s="193" t="str">
        <f t="shared" si="5"/>
        <v/>
      </c>
      <c r="AI30" s="193" t="str">
        <f t="shared" si="8"/>
        <v/>
      </c>
      <c r="AJ30" s="194" t="str">
        <f t="shared" si="18"/>
        <v/>
      </c>
      <c r="AK30" s="179" t="str">
        <f t="shared" si="9"/>
        <v/>
      </c>
      <c r="AL30" s="179" t="str">
        <f t="shared" si="10"/>
        <v/>
      </c>
      <c r="AM30" s="193" t="str">
        <f t="shared" si="11"/>
        <v/>
      </c>
      <c r="AN30" s="193" t="str">
        <f t="shared" si="6"/>
        <v/>
      </c>
      <c r="AO30" s="193" t="str">
        <f t="shared" si="12"/>
        <v/>
      </c>
      <c r="AP30" s="193" t="str">
        <f t="shared" si="13"/>
        <v/>
      </c>
      <c r="AQ30" s="193" t="str">
        <f t="shared" si="14"/>
        <v/>
      </c>
    </row>
    <row r="31" spans="2:43" ht="14.25" x14ac:dyDescent="0.2">
      <c r="B31" s="189">
        <v>24</v>
      </c>
      <c r="C31" s="289" t="str">
        <f>VLOOKUP($B31,'Saved Waypoint Input Sheet'!$K$2:$V$253,3)</f>
        <v/>
      </c>
      <c r="D31" s="290" t="str">
        <f>VLOOKUP($B31,'Saved Waypoint Input Sheet'!$K$2:$V$253,4)</f>
        <v/>
      </c>
      <c r="E31" s="291" t="str">
        <f>VLOOKUP($B31,'Saved Waypoint Input Sheet'!$K$2:$V$253,5)</f>
        <v/>
      </c>
      <c r="F31" s="289" t="str">
        <f>VLOOKUP($B31,'Saved Waypoint Input Sheet'!$K$2:$V$253,6)</f>
        <v/>
      </c>
      <c r="G31" s="292" t="str">
        <f>VLOOKUP($B31,'Saved Waypoint Input Sheet'!$K$2:$V$253,7)</f>
        <v/>
      </c>
      <c r="H31" s="293" t="str">
        <f>VLOOKUP($B31,'Saved Waypoint Input Sheet'!$K$2:$V$253,8)</f>
        <v/>
      </c>
      <c r="I31" s="494" t="str">
        <f>VLOOKUP($B31,'Saved Waypoint Input Sheet'!$K$2:$V$253,11)</f>
        <v/>
      </c>
      <c r="J31" s="288" t="str">
        <f>IF(C31="","",(IF((VLOOKUP($B31,'Saved Waypoint Input Sheet'!$K$2:$V$253,12))="",("see psg plan"),(VLOOKUP($B31,'Saved Waypoint Input Sheet'!$K$2:$V$253,12)))))</f>
        <v/>
      </c>
      <c r="K31" s="298"/>
      <c r="L31" s="299"/>
      <c r="M31" s="300"/>
      <c r="N31" s="301"/>
      <c r="O31" s="300"/>
      <c r="P31" s="324" t="str">
        <f>IF(C32="","",(IF((VLOOKUP($B32,'Saved Waypoint Input Sheet'!$K$2:$V$253,9))="",Z32,(VLOOKUP($B32,'Saved Waypoint Input Sheet'!$K$2:$V$253,9)))))</f>
        <v/>
      </c>
      <c r="Q31" s="325" t="str">
        <f>IF(C32="","",(IF((VLOOKUP($B32,'Saved Waypoint Input Sheet'!$K$2:$V$253,10))="",AA32,(VLOOKUP($B32,'Saved Waypoint Input Sheet'!$K$2:$V$253,10)))))</f>
        <v/>
      </c>
      <c r="R31" s="325" t="str">
        <f t="shared" si="15"/>
        <v/>
      </c>
      <c r="S31" s="303"/>
      <c r="T31" s="303"/>
      <c r="U31" s="301"/>
      <c r="V31" s="197"/>
      <c r="W31" s="197"/>
      <c r="Z31" s="190" t="str">
        <f t="shared" si="0"/>
        <v/>
      </c>
      <c r="AA31" s="191" t="str">
        <f t="shared" si="1"/>
        <v/>
      </c>
      <c r="AB31" s="194" t="str">
        <f t="shared" si="2"/>
        <v/>
      </c>
      <c r="AC31" s="194" t="str">
        <f t="shared" si="7"/>
        <v/>
      </c>
      <c r="AD31" s="194" t="str">
        <f t="shared" si="3"/>
        <v/>
      </c>
      <c r="AE31" s="194" t="str">
        <f t="shared" si="4"/>
        <v/>
      </c>
      <c r="AF31" s="193" t="e">
        <f t="shared" si="16"/>
        <v>#VALUE!</v>
      </c>
      <c r="AG31" s="193" t="str">
        <f t="shared" si="17"/>
        <v/>
      </c>
      <c r="AH31" s="193" t="str">
        <f t="shared" si="5"/>
        <v/>
      </c>
      <c r="AI31" s="193" t="str">
        <f t="shared" si="8"/>
        <v/>
      </c>
      <c r="AJ31" s="194" t="str">
        <f t="shared" si="18"/>
        <v/>
      </c>
      <c r="AK31" s="179" t="str">
        <f t="shared" si="9"/>
        <v/>
      </c>
      <c r="AL31" s="179" t="str">
        <f t="shared" si="10"/>
        <v/>
      </c>
      <c r="AM31" s="193" t="str">
        <f t="shared" si="11"/>
        <v/>
      </c>
      <c r="AN31" s="193" t="str">
        <f t="shared" si="6"/>
        <v/>
      </c>
      <c r="AO31" s="193" t="str">
        <f t="shared" si="12"/>
        <v/>
      </c>
      <c r="AP31" s="193" t="str">
        <f t="shared" si="13"/>
        <v/>
      </c>
      <c r="AQ31" s="193" t="str">
        <f t="shared" si="14"/>
        <v/>
      </c>
    </row>
    <row r="32" spans="2:43" ht="14.25" x14ac:dyDescent="0.2">
      <c r="B32" s="189">
        <v>25</v>
      </c>
      <c r="C32" s="289" t="str">
        <f>VLOOKUP($B32,'Saved Waypoint Input Sheet'!$K$2:$V$253,3)</f>
        <v/>
      </c>
      <c r="D32" s="290" t="str">
        <f>VLOOKUP($B32,'Saved Waypoint Input Sheet'!$K$2:$V$253,4)</f>
        <v/>
      </c>
      <c r="E32" s="291" t="str">
        <f>VLOOKUP($B32,'Saved Waypoint Input Sheet'!$K$2:$V$253,5)</f>
        <v/>
      </c>
      <c r="F32" s="289" t="str">
        <f>VLOOKUP($B32,'Saved Waypoint Input Sheet'!$K$2:$V$253,6)</f>
        <v/>
      </c>
      <c r="G32" s="292" t="str">
        <f>VLOOKUP($B32,'Saved Waypoint Input Sheet'!$K$2:$V$253,7)</f>
        <v/>
      </c>
      <c r="H32" s="293" t="str">
        <f>VLOOKUP($B32,'Saved Waypoint Input Sheet'!$K$2:$V$253,8)</f>
        <v/>
      </c>
      <c r="I32" s="494" t="str">
        <f>VLOOKUP($B32,'Saved Waypoint Input Sheet'!$K$2:$V$253,11)</f>
        <v/>
      </c>
      <c r="J32" s="288" t="str">
        <f>IF(C32="","",(IF((VLOOKUP($B32,'Saved Waypoint Input Sheet'!$K$2:$V$253,12))="",("see psg plan"),(VLOOKUP($B32,'Saved Waypoint Input Sheet'!$K$2:$V$253,12)))))</f>
        <v/>
      </c>
      <c r="K32" s="298"/>
      <c r="L32" s="299"/>
      <c r="M32" s="300"/>
      <c r="N32" s="301"/>
      <c r="O32" s="300"/>
      <c r="P32" s="324" t="str">
        <f>IF(C33="","",(IF((VLOOKUP($B33,'Saved Waypoint Input Sheet'!$K$2:$V$253,9))="",Z33,(VLOOKUP($B33,'Saved Waypoint Input Sheet'!$K$2:$V$253,9)))))</f>
        <v/>
      </c>
      <c r="Q32" s="325" t="str">
        <f>IF(C33="","",(IF((VLOOKUP($B33,'Saved Waypoint Input Sheet'!$K$2:$V$253,10))="",AA33,(VLOOKUP($B33,'Saved Waypoint Input Sheet'!$K$2:$V$253,10)))))</f>
        <v/>
      </c>
      <c r="R32" s="325" t="str">
        <f t="shared" si="15"/>
        <v/>
      </c>
      <c r="S32" s="303"/>
      <c r="T32" s="303"/>
      <c r="U32" s="301"/>
      <c r="V32" s="197"/>
      <c r="W32" s="197"/>
      <c r="Z32" s="190" t="str">
        <f t="shared" si="0"/>
        <v/>
      </c>
      <c r="AA32" s="191" t="str">
        <f t="shared" si="1"/>
        <v/>
      </c>
      <c r="AB32" s="194" t="str">
        <f t="shared" si="2"/>
        <v/>
      </c>
      <c r="AC32" s="194" t="str">
        <f t="shared" si="7"/>
        <v/>
      </c>
      <c r="AD32" s="194" t="str">
        <f t="shared" si="3"/>
        <v/>
      </c>
      <c r="AE32" s="194" t="str">
        <f t="shared" si="4"/>
        <v/>
      </c>
      <c r="AF32" s="193" t="e">
        <f t="shared" si="16"/>
        <v>#VALUE!</v>
      </c>
      <c r="AG32" s="193" t="str">
        <f t="shared" si="17"/>
        <v/>
      </c>
      <c r="AH32" s="193" t="str">
        <f t="shared" si="5"/>
        <v/>
      </c>
      <c r="AI32" s="193" t="str">
        <f t="shared" si="8"/>
        <v/>
      </c>
      <c r="AJ32" s="194" t="str">
        <f t="shared" si="18"/>
        <v/>
      </c>
      <c r="AK32" s="179" t="str">
        <f t="shared" si="9"/>
        <v/>
      </c>
      <c r="AL32" s="179" t="str">
        <f t="shared" si="10"/>
        <v/>
      </c>
      <c r="AM32" s="193" t="str">
        <f t="shared" si="11"/>
        <v/>
      </c>
      <c r="AN32" s="193" t="str">
        <f t="shared" si="6"/>
        <v/>
      </c>
      <c r="AO32" s="193" t="str">
        <f t="shared" si="12"/>
        <v/>
      </c>
      <c r="AP32" s="193" t="str">
        <f t="shared" si="13"/>
        <v/>
      </c>
      <c r="AQ32" s="193" t="str">
        <f t="shared" si="14"/>
        <v/>
      </c>
    </row>
    <row r="33" spans="2:43" ht="14.25" x14ac:dyDescent="0.2">
      <c r="B33" s="189">
        <v>26</v>
      </c>
      <c r="C33" s="289" t="str">
        <f>VLOOKUP($B33,'Saved Waypoint Input Sheet'!$K$2:$V$253,3)</f>
        <v/>
      </c>
      <c r="D33" s="290" t="str">
        <f>VLOOKUP($B33,'Saved Waypoint Input Sheet'!$K$2:$V$253,4)</f>
        <v/>
      </c>
      <c r="E33" s="291" t="str">
        <f>VLOOKUP($B33,'Saved Waypoint Input Sheet'!$K$2:$V$253,5)</f>
        <v/>
      </c>
      <c r="F33" s="289" t="str">
        <f>VLOOKUP($B33,'Saved Waypoint Input Sheet'!$K$2:$V$253,6)</f>
        <v/>
      </c>
      <c r="G33" s="292" t="str">
        <f>VLOOKUP($B33,'Saved Waypoint Input Sheet'!$K$2:$V$253,7)</f>
        <v/>
      </c>
      <c r="H33" s="293" t="str">
        <f>VLOOKUP($B33,'Saved Waypoint Input Sheet'!$K$2:$V$253,8)</f>
        <v/>
      </c>
      <c r="I33" s="494" t="str">
        <f>VLOOKUP($B33,'Saved Waypoint Input Sheet'!$K$2:$V$253,11)</f>
        <v/>
      </c>
      <c r="J33" s="288" t="str">
        <f>IF(C33="","",(IF((VLOOKUP($B33,'Saved Waypoint Input Sheet'!$K$2:$V$253,12))="",("see psg plan"),(VLOOKUP($B33,'Saved Waypoint Input Sheet'!$K$2:$V$253,12)))))</f>
        <v/>
      </c>
      <c r="K33" s="298"/>
      <c r="L33" s="299"/>
      <c r="M33" s="300"/>
      <c r="N33" s="301"/>
      <c r="O33" s="300"/>
      <c r="P33" s="324" t="str">
        <f>IF(C34="","",(IF((VLOOKUP($B34,'Saved Waypoint Input Sheet'!$K$2:$V$253,9))="",Z34,(VLOOKUP($B34,'Saved Waypoint Input Sheet'!$K$2:$V$253,9)))))</f>
        <v/>
      </c>
      <c r="Q33" s="325" t="str">
        <f>IF(C34="","",(IF((VLOOKUP($B34,'Saved Waypoint Input Sheet'!$K$2:$V$253,10))="",AA34,(VLOOKUP($B34,'Saved Waypoint Input Sheet'!$K$2:$V$253,10)))))</f>
        <v/>
      </c>
      <c r="R33" s="325" t="str">
        <f t="shared" si="15"/>
        <v/>
      </c>
      <c r="S33" s="303"/>
      <c r="T33" s="303"/>
      <c r="U33" s="301"/>
      <c r="V33" s="197"/>
      <c r="W33" s="197"/>
      <c r="Z33" s="190" t="str">
        <f t="shared" si="0"/>
        <v/>
      </c>
      <c r="AA33" s="191" t="str">
        <f t="shared" si="1"/>
        <v/>
      </c>
      <c r="AB33" s="194" t="str">
        <f t="shared" si="2"/>
        <v/>
      </c>
      <c r="AC33" s="194" t="str">
        <f t="shared" si="7"/>
        <v/>
      </c>
      <c r="AD33" s="194" t="str">
        <f t="shared" si="3"/>
        <v/>
      </c>
      <c r="AE33" s="194" t="str">
        <f t="shared" si="4"/>
        <v/>
      </c>
      <c r="AF33" s="193" t="e">
        <f t="shared" si="16"/>
        <v>#VALUE!</v>
      </c>
      <c r="AG33" s="193" t="str">
        <f t="shared" si="17"/>
        <v/>
      </c>
      <c r="AH33" s="193" t="str">
        <f t="shared" si="5"/>
        <v/>
      </c>
      <c r="AI33" s="193" t="str">
        <f t="shared" si="8"/>
        <v/>
      </c>
      <c r="AJ33" s="194" t="str">
        <f t="shared" si="18"/>
        <v/>
      </c>
      <c r="AK33" s="179" t="str">
        <f t="shared" si="9"/>
        <v/>
      </c>
      <c r="AL33" s="179" t="str">
        <f t="shared" si="10"/>
        <v/>
      </c>
      <c r="AM33" s="193" t="str">
        <f t="shared" si="11"/>
        <v/>
      </c>
      <c r="AN33" s="193" t="str">
        <f t="shared" si="6"/>
        <v/>
      </c>
      <c r="AO33" s="193" t="str">
        <f t="shared" si="12"/>
        <v/>
      </c>
      <c r="AP33" s="193" t="str">
        <f t="shared" si="13"/>
        <v/>
      </c>
      <c r="AQ33" s="193" t="str">
        <f t="shared" si="14"/>
        <v/>
      </c>
    </row>
    <row r="34" spans="2:43" ht="14.25" x14ac:dyDescent="0.2">
      <c r="B34" s="189">
        <v>27</v>
      </c>
      <c r="C34" s="289" t="str">
        <f>VLOOKUP($B34,'Saved Waypoint Input Sheet'!$K$2:$V$253,3)</f>
        <v/>
      </c>
      <c r="D34" s="290" t="str">
        <f>VLOOKUP($B34,'Saved Waypoint Input Sheet'!$K$2:$V$253,4)</f>
        <v/>
      </c>
      <c r="E34" s="291" t="str">
        <f>VLOOKUP($B34,'Saved Waypoint Input Sheet'!$K$2:$V$253,5)</f>
        <v/>
      </c>
      <c r="F34" s="289" t="str">
        <f>VLOOKUP($B34,'Saved Waypoint Input Sheet'!$K$2:$V$253,6)</f>
        <v/>
      </c>
      <c r="G34" s="292" t="str">
        <f>VLOOKUP($B34,'Saved Waypoint Input Sheet'!$K$2:$V$253,7)</f>
        <v/>
      </c>
      <c r="H34" s="293" t="str">
        <f>VLOOKUP($B34,'Saved Waypoint Input Sheet'!$K$2:$V$253,8)</f>
        <v/>
      </c>
      <c r="I34" s="494" t="str">
        <f>VLOOKUP($B34,'Saved Waypoint Input Sheet'!$K$2:$V$253,11)</f>
        <v/>
      </c>
      <c r="J34" s="288" t="str">
        <f>IF(C34="","",(IF((VLOOKUP($B34,'Saved Waypoint Input Sheet'!$K$2:$V$253,12))="",("see psg plan"),(VLOOKUP($B34,'Saved Waypoint Input Sheet'!$K$2:$V$253,12)))))</f>
        <v/>
      </c>
      <c r="K34" s="298"/>
      <c r="L34" s="299"/>
      <c r="M34" s="300"/>
      <c r="N34" s="301"/>
      <c r="O34" s="300"/>
      <c r="P34" s="324" t="str">
        <f>IF(C35="","",(IF((VLOOKUP($B35,'Saved Waypoint Input Sheet'!$K$2:$V$253,9))="",Z35,(VLOOKUP($B35,'Saved Waypoint Input Sheet'!$K$2:$V$253,9)))))</f>
        <v/>
      </c>
      <c r="Q34" s="325" t="str">
        <f>IF(C35="","",(IF((VLOOKUP($B35,'Saved Waypoint Input Sheet'!$K$2:$V$253,10))="",AA35,(VLOOKUP($B35,'Saved Waypoint Input Sheet'!$K$2:$V$253,10)))))</f>
        <v/>
      </c>
      <c r="R34" s="325" t="str">
        <f t="shared" si="15"/>
        <v/>
      </c>
      <c r="S34" s="303"/>
      <c r="T34" s="303"/>
      <c r="U34" s="301"/>
      <c r="V34" s="197"/>
      <c r="W34" s="197"/>
      <c r="Z34" s="190" t="str">
        <f t="shared" si="0"/>
        <v/>
      </c>
      <c r="AA34" s="191" t="str">
        <f t="shared" si="1"/>
        <v/>
      </c>
      <c r="AB34" s="194" t="str">
        <f t="shared" si="2"/>
        <v/>
      </c>
      <c r="AC34" s="194" t="str">
        <f t="shared" si="7"/>
        <v/>
      </c>
      <c r="AD34" s="194" t="str">
        <f t="shared" si="3"/>
        <v/>
      </c>
      <c r="AE34" s="194" t="str">
        <f t="shared" si="4"/>
        <v/>
      </c>
      <c r="AF34" s="193" t="e">
        <f t="shared" si="16"/>
        <v>#VALUE!</v>
      </c>
      <c r="AG34" s="193" t="str">
        <f t="shared" si="17"/>
        <v/>
      </c>
      <c r="AH34" s="193" t="str">
        <f t="shared" si="5"/>
        <v/>
      </c>
      <c r="AI34" s="193" t="str">
        <f t="shared" si="8"/>
        <v/>
      </c>
      <c r="AJ34" s="194" t="str">
        <f t="shared" si="18"/>
        <v/>
      </c>
      <c r="AK34" s="179" t="str">
        <f t="shared" si="9"/>
        <v/>
      </c>
      <c r="AL34" s="179" t="str">
        <f t="shared" si="10"/>
        <v/>
      </c>
      <c r="AM34" s="193" t="str">
        <f t="shared" si="11"/>
        <v/>
      </c>
      <c r="AN34" s="193" t="str">
        <f t="shared" si="6"/>
        <v/>
      </c>
      <c r="AO34" s="193" t="str">
        <f t="shared" si="12"/>
        <v/>
      </c>
      <c r="AP34" s="193" t="str">
        <f t="shared" si="13"/>
        <v/>
      </c>
      <c r="AQ34" s="193" t="str">
        <f t="shared" si="14"/>
        <v/>
      </c>
    </row>
    <row r="35" spans="2:43" ht="14.25" x14ac:dyDescent="0.2">
      <c r="B35" s="189">
        <v>28</v>
      </c>
      <c r="C35" s="289" t="str">
        <f>VLOOKUP($B35,'Saved Waypoint Input Sheet'!$K$2:$V$253,3)</f>
        <v/>
      </c>
      <c r="D35" s="290" t="str">
        <f>VLOOKUP($B35,'Saved Waypoint Input Sheet'!$K$2:$V$253,4)</f>
        <v/>
      </c>
      <c r="E35" s="291" t="str">
        <f>VLOOKUP($B35,'Saved Waypoint Input Sheet'!$K$2:$V$253,5)</f>
        <v/>
      </c>
      <c r="F35" s="289" t="str">
        <f>VLOOKUP($B35,'Saved Waypoint Input Sheet'!$K$2:$V$253,6)</f>
        <v/>
      </c>
      <c r="G35" s="292" t="str">
        <f>VLOOKUP($B35,'Saved Waypoint Input Sheet'!$K$2:$V$253,7)</f>
        <v/>
      </c>
      <c r="H35" s="293" t="str">
        <f>VLOOKUP($B35,'Saved Waypoint Input Sheet'!$K$2:$V$253,8)</f>
        <v/>
      </c>
      <c r="I35" s="494" t="str">
        <f>VLOOKUP($B35,'Saved Waypoint Input Sheet'!$K$2:$V$253,11)</f>
        <v/>
      </c>
      <c r="J35" s="288" t="str">
        <f>IF(C35="","",(IF((VLOOKUP($B35,'Saved Waypoint Input Sheet'!$K$2:$V$253,12))="",("see psg plan"),(VLOOKUP($B35,'Saved Waypoint Input Sheet'!$K$2:$V$253,12)))))</f>
        <v/>
      </c>
      <c r="K35" s="298"/>
      <c r="L35" s="299"/>
      <c r="M35" s="300"/>
      <c r="N35" s="301"/>
      <c r="O35" s="300"/>
      <c r="P35" s="324" t="str">
        <f>IF(C36="","",(IF((VLOOKUP($B36,'Saved Waypoint Input Sheet'!$K$2:$V$253,9))="",Z36,(VLOOKUP($B36,'Saved Waypoint Input Sheet'!$K$2:$V$253,9)))))</f>
        <v/>
      </c>
      <c r="Q35" s="325" t="str">
        <f>IF(C36="","",(IF((VLOOKUP($B36,'Saved Waypoint Input Sheet'!$K$2:$V$253,10))="",AA36,(VLOOKUP($B36,'Saved Waypoint Input Sheet'!$K$2:$V$253,10)))))</f>
        <v/>
      </c>
      <c r="R35" s="325" t="str">
        <f t="shared" si="15"/>
        <v/>
      </c>
      <c r="S35" s="303"/>
      <c r="T35" s="303"/>
      <c r="U35" s="301"/>
      <c r="V35" s="197"/>
      <c r="W35" s="197"/>
      <c r="Z35" s="190" t="str">
        <f t="shared" si="0"/>
        <v/>
      </c>
      <c r="AA35" s="191" t="str">
        <f t="shared" si="1"/>
        <v/>
      </c>
      <c r="AB35" s="194" t="str">
        <f t="shared" si="2"/>
        <v/>
      </c>
      <c r="AC35" s="194" t="str">
        <f t="shared" si="7"/>
        <v/>
      </c>
      <c r="AD35" s="194" t="str">
        <f t="shared" si="3"/>
        <v/>
      </c>
      <c r="AE35" s="194" t="str">
        <f t="shared" si="4"/>
        <v/>
      </c>
      <c r="AF35" s="193" t="e">
        <f t="shared" si="16"/>
        <v>#VALUE!</v>
      </c>
      <c r="AG35" s="193" t="str">
        <f t="shared" si="17"/>
        <v/>
      </c>
      <c r="AH35" s="193" t="str">
        <f t="shared" si="5"/>
        <v/>
      </c>
      <c r="AI35" s="193" t="str">
        <f t="shared" si="8"/>
        <v/>
      </c>
      <c r="AJ35" s="194" t="str">
        <f t="shared" si="18"/>
        <v/>
      </c>
      <c r="AK35" s="179" t="str">
        <f t="shared" si="9"/>
        <v/>
      </c>
      <c r="AL35" s="179" t="str">
        <f t="shared" si="10"/>
        <v/>
      </c>
      <c r="AM35" s="193" t="str">
        <f t="shared" si="11"/>
        <v/>
      </c>
      <c r="AN35" s="193" t="str">
        <f t="shared" si="6"/>
        <v/>
      </c>
      <c r="AO35" s="193" t="str">
        <f t="shared" si="12"/>
        <v/>
      </c>
      <c r="AP35" s="193" t="str">
        <f t="shared" si="13"/>
        <v/>
      </c>
      <c r="AQ35" s="193" t="str">
        <f t="shared" si="14"/>
        <v/>
      </c>
    </row>
    <row r="36" spans="2:43" ht="14.25" x14ac:dyDescent="0.2">
      <c r="B36" s="189">
        <v>29</v>
      </c>
      <c r="C36" s="289" t="str">
        <f>VLOOKUP($B36,'Saved Waypoint Input Sheet'!$K$2:$V$253,3)</f>
        <v/>
      </c>
      <c r="D36" s="290" t="str">
        <f>VLOOKUP($B36,'Saved Waypoint Input Sheet'!$K$2:$V$253,4)</f>
        <v/>
      </c>
      <c r="E36" s="291" t="str">
        <f>VLOOKUP($B36,'Saved Waypoint Input Sheet'!$K$2:$V$253,5)</f>
        <v/>
      </c>
      <c r="F36" s="289" t="str">
        <f>VLOOKUP($B36,'Saved Waypoint Input Sheet'!$K$2:$V$253,6)</f>
        <v/>
      </c>
      <c r="G36" s="292" t="str">
        <f>VLOOKUP($B36,'Saved Waypoint Input Sheet'!$K$2:$V$253,7)</f>
        <v/>
      </c>
      <c r="H36" s="293" t="str">
        <f>VLOOKUP($B36,'Saved Waypoint Input Sheet'!$K$2:$V$253,8)</f>
        <v/>
      </c>
      <c r="I36" s="494" t="str">
        <f>VLOOKUP($B36,'Saved Waypoint Input Sheet'!$K$2:$V$253,11)</f>
        <v/>
      </c>
      <c r="J36" s="288" t="str">
        <f>IF(C36="","",(IF((VLOOKUP($B36,'Saved Waypoint Input Sheet'!$K$2:$V$253,12))="",("see psg plan"),(VLOOKUP($B36,'Saved Waypoint Input Sheet'!$K$2:$V$253,12)))))</f>
        <v/>
      </c>
      <c r="K36" s="298"/>
      <c r="L36" s="299"/>
      <c r="M36" s="300"/>
      <c r="N36" s="301"/>
      <c r="O36" s="300"/>
      <c r="P36" s="324" t="str">
        <f>IF(C37="","",(IF((VLOOKUP($B37,'Saved Waypoint Input Sheet'!$K$2:$V$253,9))="",Z37,(VLOOKUP($B37,'Saved Waypoint Input Sheet'!$K$2:$V$253,9)))))</f>
        <v/>
      </c>
      <c r="Q36" s="325" t="str">
        <f>IF(C37="","",(IF((VLOOKUP($B37,'Saved Waypoint Input Sheet'!$K$2:$V$253,10))="",AA37,(VLOOKUP($B37,'Saved Waypoint Input Sheet'!$K$2:$V$253,10)))))</f>
        <v/>
      </c>
      <c r="R36" s="325" t="str">
        <f t="shared" si="15"/>
        <v/>
      </c>
      <c r="S36" s="303"/>
      <c r="T36" s="303"/>
      <c r="U36" s="301"/>
      <c r="V36" s="197"/>
      <c r="W36" s="197"/>
      <c r="Z36" s="190" t="str">
        <f t="shared" si="0"/>
        <v/>
      </c>
      <c r="AA36" s="191" t="str">
        <f t="shared" si="1"/>
        <v/>
      </c>
      <c r="AB36" s="194" t="str">
        <f t="shared" si="2"/>
        <v/>
      </c>
      <c r="AC36" s="194" t="str">
        <f t="shared" si="7"/>
        <v/>
      </c>
      <c r="AD36" s="194" t="str">
        <f t="shared" si="3"/>
        <v/>
      </c>
      <c r="AE36" s="194" t="str">
        <f t="shared" si="4"/>
        <v/>
      </c>
      <c r="AF36" s="193" t="e">
        <f t="shared" si="16"/>
        <v>#VALUE!</v>
      </c>
      <c r="AG36" s="193" t="str">
        <f t="shared" si="17"/>
        <v/>
      </c>
      <c r="AH36" s="193" t="str">
        <f t="shared" si="5"/>
        <v/>
      </c>
      <c r="AI36" s="193" t="str">
        <f t="shared" si="8"/>
        <v/>
      </c>
      <c r="AJ36" s="194" t="str">
        <f t="shared" si="18"/>
        <v/>
      </c>
      <c r="AK36" s="179" t="str">
        <f t="shared" si="9"/>
        <v/>
      </c>
      <c r="AL36" s="179" t="str">
        <f t="shared" si="10"/>
        <v/>
      </c>
      <c r="AM36" s="193" t="str">
        <f t="shared" si="11"/>
        <v/>
      </c>
      <c r="AN36" s="193" t="str">
        <f t="shared" si="6"/>
        <v/>
      </c>
      <c r="AO36" s="193" t="str">
        <f t="shared" si="12"/>
        <v/>
      </c>
      <c r="AP36" s="193" t="str">
        <f t="shared" si="13"/>
        <v/>
      </c>
      <c r="AQ36" s="193" t="str">
        <f t="shared" si="14"/>
        <v/>
      </c>
    </row>
    <row r="37" spans="2:43" ht="14.25" x14ac:dyDescent="0.2">
      <c r="B37" s="189">
        <v>30</v>
      </c>
      <c r="C37" s="289" t="str">
        <f>VLOOKUP($B37,'Saved Waypoint Input Sheet'!$K$2:$V$253,3)</f>
        <v/>
      </c>
      <c r="D37" s="290" t="str">
        <f>VLOOKUP($B37,'Saved Waypoint Input Sheet'!$K$2:$V$253,4)</f>
        <v/>
      </c>
      <c r="E37" s="291" t="str">
        <f>VLOOKUP($B37,'Saved Waypoint Input Sheet'!$K$2:$V$253,5)</f>
        <v/>
      </c>
      <c r="F37" s="289" t="str">
        <f>VLOOKUP($B37,'Saved Waypoint Input Sheet'!$K$2:$V$253,6)</f>
        <v/>
      </c>
      <c r="G37" s="292" t="str">
        <f>VLOOKUP($B37,'Saved Waypoint Input Sheet'!$K$2:$V$253,7)</f>
        <v/>
      </c>
      <c r="H37" s="293" t="str">
        <f>VLOOKUP($B37,'Saved Waypoint Input Sheet'!$K$2:$V$253,8)</f>
        <v/>
      </c>
      <c r="I37" s="494" t="str">
        <f>VLOOKUP($B37,'Saved Waypoint Input Sheet'!$K$2:$V$253,11)</f>
        <v/>
      </c>
      <c r="J37" s="288" t="str">
        <f>IF(C37="","",(IF((VLOOKUP($B37,'Saved Waypoint Input Sheet'!$K$2:$V$253,12))="",("see psg plan"),(VLOOKUP($B37,'Saved Waypoint Input Sheet'!$K$2:$V$253,12)))))</f>
        <v/>
      </c>
      <c r="K37" s="298"/>
      <c r="L37" s="299"/>
      <c r="M37" s="300"/>
      <c r="N37" s="301"/>
      <c r="O37" s="300"/>
      <c r="P37" s="324" t="str">
        <f>IF(C38="","",(IF((VLOOKUP($B38,'Saved Waypoint Input Sheet'!$K$2:$V$253,9))="",Z38,(VLOOKUP($B38,'Saved Waypoint Input Sheet'!$K$2:$V$253,9)))))</f>
        <v/>
      </c>
      <c r="Q37" s="325" t="str">
        <f>IF(C38="","",(IF((VLOOKUP($B38,'Saved Waypoint Input Sheet'!$K$2:$V$253,10))="",AA38,(VLOOKUP($B38,'Saved Waypoint Input Sheet'!$K$2:$V$253,10)))))</f>
        <v/>
      </c>
      <c r="R37" s="325" t="str">
        <f t="shared" si="15"/>
        <v/>
      </c>
      <c r="S37" s="303"/>
      <c r="T37" s="303"/>
      <c r="U37" s="301"/>
      <c r="V37" s="197"/>
      <c r="W37" s="197"/>
      <c r="Z37" s="190" t="str">
        <f t="shared" si="0"/>
        <v/>
      </c>
      <c r="AA37" s="191" t="str">
        <f t="shared" si="1"/>
        <v/>
      </c>
      <c r="AB37" s="194" t="str">
        <f t="shared" si="2"/>
        <v/>
      </c>
      <c r="AC37" s="194" t="str">
        <f t="shared" si="7"/>
        <v/>
      </c>
      <c r="AD37" s="194" t="str">
        <f t="shared" si="3"/>
        <v/>
      </c>
      <c r="AE37" s="194" t="str">
        <f t="shared" si="4"/>
        <v/>
      </c>
      <c r="AF37" s="193" t="e">
        <f t="shared" si="16"/>
        <v>#VALUE!</v>
      </c>
      <c r="AG37" s="193" t="str">
        <f t="shared" si="17"/>
        <v/>
      </c>
      <c r="AH37" s="193" t="str">
        <f t="shared" si="5"/>
        <v/>
      </c>
      <c r="AI37" s="193" t="str">
        <f t="shared" si="8"/>
        <v/>
      </c>
      <c r="AJ37" s="194" t="str">
        <f t="shared" si="18"/>
        <v/>
      </c>
      <c r="AK37" s="179" t="str">
        <f t="shared" si="9"/>
        <v/>
      </c>
      <c r="AL37" s="179" t="str">
        <f t="shared" si="10"/>
        <v/>
      </c>
      <c r="AM37" s="193" t="str">
        <f t="shared" si="11"/>
        <v/>
      </c>
      <c r="AN37" s="193" t="str">
        <f t="shared" si="6"/>
        <v/>
      </c>
      <c r="AO37" s="193" t="str">
        <f t="shared" si="12"/>
        <v/>
      </c>
      <c r="AP37" s="193" t="str">
        <f t="shared" si="13"/>
        <v/>
      </c>
      <c r="AQ37" s="193" t="str">
        <f t="shared" si="14"/>
        <v/>
      </c>
    </row>
    <row r="38" spans="2:43" ht="14.25" x14ac:dyDescent="0.2">
      <c r="B38" s="189">
        <v>31</v>
      </c>
      <c r="C38" s="289" t="str">
        <f>VLOOKUP($B38,'Saved Waypoint Input Sheet'!$K$2:$V$253,3)</f>
        <v/>
      </c>
      <c r="D38" s="290" t="str">
        <f>VLOOKUP($B38,'Saved Waypoint Input Sheet'!$K$2:$V$253,4)</f>
        <v/>
      </c>
      <c r="E38" s="291" t="str">
        <f>VLOOKUP($B38,'Saved Waypoint Input Sheet'!$K$2:$V$253,5)</f>
        <v/>
      </c>
      <c r="F38" s="289" t="str">
        <f>VLOOKUP($B38,'Saved Waypoint Input Sheet'!$K$2:$V$253,6)</f>
        <v/>
      </c>
      <c r="G38" s="292" t="str">
        <f>VLOOKUP($B38,'Saved Waypoint Input Sheet'!$K$2:$V$253,7)</f>
        <v/>
      </c>
      <c r="H38" s="293" t="str">
        <f>VLOOKUP($B38,'Saved Waypoint Input Sheet'!$K$2:$V$253,8)</f>
        <v/>
      </c>
      <c r="I38" s="494" t="str">
        <f>VLOOKUP($B38,'Saved Waypoint Input Sheet'!$K$2:$V$253,11)</f>
        <v/>
      </c>
      <c r="J38" s="288" t="str">
        <f>IF(C38="","",(IF((VLOOKUP($B38,'Saved Waypoint Input Sheet'!$K$2:$V$253,12))="",("see psg plan"),(VLOOKUP($B38,'Saved Waypoint Input Sheet'!$K$2:$V$253,12)))))</f>
        <v/>
      </c>
      <c r="K38" s="298"/>
      <c r="L38" s="299"/>
      <c r="M38" s="300"/>
      <c r="N38" s="301"/>
      <c r="O38" s="300"/>
      <c r="P38" s="324" t="str">
        <f>IF(C39="","",(IF((VLOOKUP($B39,'Saved Waypoint Input Sheet'!$K$2:$V$253,9))="",Z39,(VLOOKUP($B39,'Saved Waypoint Input Sheet'!$K$2:$V$253,9)))))</f>
        <v/>
      </c>
      <c r="Q38" s="325" t="str">
        <f>IF(C39="","",(IF((VLOOKUP($B39,'Saved Waypoint Input Sheet'!$K$2:$V$253,10))="",AA39,(VLOOKUP($B39,'Saved Waypoint Input Sheet'!$K$2:$V$253,10)))))</f>
        <v/>
      </c>
      <c r="R38" s="325" t="str">
        <f t="shared" si="15"/>
        <v/>
      </c>
      <c r="S38" s="303"/>
      <c r="T38" s="303"/>
      <c r="U38" s="301"/>
      <c r="V38" s="197"/>
      <c r="W38" s="197"/>
      <c r="Z38" s="190" t="str">
        <f t="shared" si="0"/>
        <v/>
      </c>
      <c r="AA38" s="191" t="str">
        <f t="shared" si="1"/>
        <v/>
      </c>
      <c r="AB38" s="194" t="str">
        <f t="shared" si="2"/>
        <v/>
      </c>
      <c r="AC38" s="194" t="str">
        <f t="shared" si="7"/>
        <v/>
      </c>
      <c r="AD38" s="194" t="str">
        <f t="shared" si="3"/>
        <v/>
      </c>
      <c r="AE38" s="194" t="str">
        <f t="shared" si="4"/>
        <v/>
      </c>
      <c r="AF38" s="193" t="e">
        <f t="shared" si="16"/>
        <v>#VALUE!</v>
      </c>
      <c r="AG38" s="193" t="str">
        <f t="shared" si="17"/>
        <v/>
      </c>
      <c r="AH38" s="193" t="str">
        <f t="shared" si="5"/>
        <v/>
      </c>
      <c r="AI38" s="193" t="str">
        <f t="shared" si="8"/>
        <v/>
      </c>
      <c r="AJ38" s="194" t="str">
        <f t="shared" si="18"/>
        <v/>
      </c>
      <c r="AK38" s="179" t="str">
        <f t="shared" si="9"/>
        <v/>
      </c>
      <c r="AL38" s="179" t="str">
        <f t="shared" si="10"/>
        <v/>
      </c>
      <c r="AM38" s="193" t="str">
        <f t="shared" si="11"/>
        <v/>
      </c>
      <c r="AN38" s="193" t="str">
        <f t="shared" si="6"/>
        <v/>
      </c>
      <c r="AO38" s="193" t="str">
        <f t="shared" si="12"/>
        <v/>
      </c>
      <c r="AP38" s="193" t="str">
        <f t="shared" si="13"/>
        <v/>
      </c>
      <c r="AQ38" s="193" t="str">
        <f t="shared" si="14"/>
        <v/>
      </c>
    </row>
    <row r="39" spans="2:43" ht="14.25" x14ac:dyDescent="0.2">
      <c r="B39" s="189">
        <v>32</v>
      </c>
      <c r="C39" s="289" t="str">
        <f>VLOOKUP($B39,'Saved Waypoint Input Sheet'!$K$2:$V$253,3)</f>
        <v/>
      </c>
      <c r="D39" s="290" t="str">
        <f>VLOOKUP($B39,'Saved Waypoint Input Sheet'!$K$2:$V$253,4)</f>
        <v/>
      </c>
      <c r="E39" s="291" t="str">
        <f>VLOOKUP($B39,'Saved Waypoint Input Sheet'!$K$2:$V$253,5)</f>
        <v/>
      </c>
      <c r="F39" s="289" t="str">
        <f>VLOOKUP($B39,'Saved Waypoint Input Sheet'!$K$2:$V$253,6)</f>
        <v/>
      </c>
      <c r="G39" s="292" t="str">
        <f>VLOOKUP($B39,'Saved Waypoint Input Sheet'!$K$2:$V$253,7)</f>
        <v/>
      </c>
      <c r="H39" s="293" t="str">
        <f>VLOOKUP($B39,'Saved Waypoint Input Sheet'!$K$2:$V$253,8)</f>
        <v/>
      </c>
      <c r="I39" s="494" t="str">
        <f>VLOOKUP($B39,'Saved Waypoint Input Sheet'!$K$2:$V$253,11)</f>
        <v/>
      </c>
      <c r="J39" s="288" t="str">
        <f>IF(C39="","",(IF((VLOOKUP($B39,'Saved Waypoint Input Sheet'!$K$2:$V$253,12))="",("see psg plan"),(VLOOKUP($B39,'Saved Waypoint Input Sheet'!$K$2:$V$253,12)))))</f>
        <v/>
      </c>
      <c r="K39" s="298"/>
      <c r="L39" s="299"/>
      <c r="M39" s="300"/>
      <c r="N39" s="301"/>
      <c r="O39" s="300"/>
      <c r="P39" s="324" t="str">
        <f>IF(C40="","",(IF((VLOOKUP($B40,'Saved Waypoint Input Sheet'!$K$2:$V$253,9))="",Z40,(VLOOKUP($B40,'Saved Waypoint Input Sheet'!$K$2:$V$253,9)))))</f>
        <v/>
      </c>
      <c r="Q39" s="325" t="str">
        <f>IF(C40="","",(IF((VLOOKUP($B40,'Saved Waypoint Input Sheet'!$K$2:$V$253,10))="",AA40,(VLOOKUP($B40,'Saved Waypoint Input Sheet'!$K$2:$V$253,10)))))</f>
        <v/>
      </c>
      <c r="R39" s="325" t="str">
        <f t="shared" si="15"/>
        <v/>
      </c>
      <c r="S39" s="303"/>
      <c r="T39" s="303"/>
      <c r="U39" s="301"/>
      <c r="V39" s="197"/>
      <c r="W39" s="197"/>
      <c r="Z39" s="190" t="str">
        <f t="shared" si="0"/>
        <v/>
      </c>
      <c r="AA39" s="191" t="str">
        <f t="shared" si="1"/>
        <v/>
      </c>
      <c r="AB39" s="194" t="str">
        <f t="shared" si="2"/>
        <v/>
      </c>
      <c r="AC39" s="194" t="str">
        <f t="shared" si="7"/>
        <v/>
      </c>
      <c r="AD39" s="194" t="str">
        <f t="shared" si="3"/>
        <v/>
      </c>
      <c r="AE39" s="194" t="str">
        <f t="shared" si="4"/>
        <v/>
      </c>
      <c r="AF39" s="193" t="e">
        <f t="shared" si="16"/>
        <v>#VALUE!</v>
      </c>
      <c r="AG39" s="193" t="str">
        <f t="shared" si="17"/>
        <v/>
      </c>
      <c r="AH39" s="193" t="str">
        <f t="shared" si="5"/>
        <v/>
      </c>
      <c r="AI39" s="193" t="str">
        <f t="shared" si="8"/>
        <v/>
      </c>
      <c r="AJ39" s="194" t="str">
        <f t="shared" si="18"/>
        <v/>
      </c>
      <c r="AK39" s="179" t="str">
        <f t="shared" si="9"/>
        <v/>
      </c>
      <c r="AL39" s="179" t="str">
        <f t="shared" si="10"/>
        <v/>
      </c>
      <c r="AM39" s="193" t="str">
        <f t="shared" si="11"/>
        <v/>
      </c>
      <c r="AN39" s="193" t="str">
        <f t="shared" si="6"/>
        <v/>
      </c>
      <c r="AO39" s="193" t="str">
        <f t="shared" si="12"/>
        <v/>
      </c>
      <c r="AP39" s="193" t="str">
        <f t="shared" si="13"/>
        <v/>
      </c>
      <c r="AQ39" s="193" t="str">
        <f t="shared" si="14"/>
        <v/>
      </c>
    </row>
    <row r="40" spans="2:43" ht="14.25" x14ac:dyDescent="0.2">
      <c r="B40" s="189">
        <v>33</v>
      </c>
      <c r="C40" s="289" t="str">
        <f>VLOOKUP($B40,'Saved Waypoint Input Sheet'!$K$2:$V$253,3)</f>
        <v/>
      </c>
      <c r="D40" s="290" t="str">
        <f>VLOOKUP($B40,'Saved Waypoint Input Sheet'!$K$2:$V$253,4)</f>
        <v/>
      </c>
      <c r="E40" s="291" t="str">
        <f>VLOOKUP($B40,'Saved Waypoint Input Sheet'!$K$2:$V$253,5)</f>
        <v/>
      </c>
      <c r="F40" s="289" t="str">
        <f>VLOOKUP($B40,'Saved Waypoint Input Sheet'!$K$2:$V$253,6)</f>
        <v/>
      </c>
      <c r="G40" s="292" t="str">
        <f>VLOOKUP($B40,'Saved Waypoint Input Sheet'!$K$2:$V$253,7)</f>
        <v/>
      </c>
      <c r="H40" s="293" t="str">
        <f>VLOOKUP($B40,'Saved Waypoint Input Sheet'!$K$2:$V$253,8)</f>
        <v/>
      </c>
      <c r="I40" s="494" t="str">
        <f>VLOOKUP($B40,'Saved Waypoint Input Sheet'!$K$2:$V$253,11)</f>
        <v/>
      </c>
      <c r="J40" s="288" t="str">
        <f>IF(C40="","",(IF((VLOOKUP($B40,'Saved Waypoint Input Sheet'!$K$2:$V$253,12))="",("see psg plan"),(VLOOKUP($B40,'Saved Waypoint Input Sheet'!$K$2:$V$253,12)))))</f>
        <v/>
      </c>
      <c r="K40" s="298"/>
      <c r="L40" s="299"/>
      <c r="M40" s="300"/>
      <c r="N40" s="301"/>
      <c r="O40" s="300"/>
      <c r="P40" s="324" t="str">
        <f>IF(C41="","",(IF((VLOOKUP($B41,'Saved Waypoint Input Sheet'!$K$2:$V$253,9))="",Z41,(VLOOKUP($B41,'Saved Waypoint Input Sheet'!$K$2:$V$253,9)))))</f>
        <v/>
      </c>
      <c r="Q40" s="325" t="str">
        <f>IF(C41="","",(IF((VLOOKUP($B41,'Saved Waypoint Input Sheet'!$K$2:$V$253,10))="",AA41,(VLOOKUP($B41,'Saved Waypoint Input Sheet'!$K$2:$V$253,10)))))</f>
        <v/>
      </c>
      <c r="R40" s="325" t="str">
        <f t="shared" si="15"/>
        <v/>
      </c>
      <c r="S40" s="303"/>
      <c r="T40" s="303"/>
      <c r="U40" s="301"/>
      <c r="V40" s="197"/>
      <c r="W40" s="197"/>
      <c r="Z40" s="190" t="str">
        <f t="shared" si="0"/>
        <v/>
      </c>
      <c r="AA40" s="191" t="str">
        <f t="shared" si="1"/>
        <v/>
      </c>
      <c r="AB40" s="194" t="str">
        <f t="shared" si="2"/>
        <v/>
      </c>
      <c r="AC40" s="194" t="str">
        <f t="shared" si="7"/>
        <v/>
      </c>
      <c r="AD40" s="194" t="str">
        <f t="shared" si="3"/>
        <v/>
      </c>
      <c r="AE40" s="194" t="str">
        <f t="shared" si="4"/>
        <v/>
      </c>
      <c r="AF40" s="193" t="e">
        <f t="shared" si="16"/>
        <v>#VALUE!</v>
      </c>
      <c r="AG40" s="193" t="str">
        <f t="shared" si="17"/>
        <v/>
      </c>
      <c r="AH40" s="193" t="str">
        <f t="shared" si="5"/>
        <v/>
      </c>
      <c r="AI40" s="193" t="str">
        <f t="shared" si="8"/>
        <v/>
      </c>
      <c r="AJ40" s="194" t="str">
        <f t="shared" si="18"/>
        <v/>
      </c>
      <c r="AK40" s="179" t="str">
        <f t="shared" si="9"/>
        <v/>
      </c>
      <c r="AL40" s="179" t="str">
        <f t="shared" si="10"/>
        <v/>
      </c>
      <c r="AM40" s="193" t="str">
        <f t="shared" si="11"/>
        <v/>
      </c>
      <c r="AN40" s="193" t="str">
        <f t="shared" si="6"/>
        <v/>
      </c>
      <c r="AO40" s="193" t="str">
        <f t="shared" si="12"/>
        <v/>
      </c>
      <c r="AP40" s="193" t="str">
        <f t="shared" si="13"/>
        <v/>
      </c>
      <c r="AQ40" s="193" t="str">
        <f t="shared" si="14"/>
        <v/>
      </c>
    </row>
    <row r="41" spans="2:43" ht="14.25" x14ac:dyDescent="0.2">
      <c r="B41" s="189">
        <v>34</v>
      </c>
      <c r="C41" s="289" t="str">
        <f>VLOOKUP($B41,'Saved Waypoint Input Sheet'!$K$2:$V$253,3)</f>
        <v/>
      </c>
      <c r="D41" s="290" t="str">
        <f>VLOOKUP($B41,'Saved Waypoint Input Sheet'!$K$2:$V$253,4)</f>
        <v/>
      </c>
      <c r="E41" s="291" t="str">
        <f>VLOOKUP($B41,'Saved Waypoint Input Sheet'!$K$2:$V$253,5)</f>
        <v/>
      </c>
      <c r="F41" s="289" t="str">
        <f>VLOOKUP($B41,'Saved Waypoint Input Sheet'!$K$2:$V$253,6)</f>
        <v/>
      </c>
      <c r="G41" s="292" t="str">
        <f>VLOOKUP($B41,'Saved Waypoint Input Sheet'!$K$2:$V$253,7)</f>
        <v/>
      </c>
      <c r="H41" s="293" t="str">
        <f>VLOOKUP($B41,'Saved Waypoint Input Sheet'!$K$2:$V$253,8)</f>
        <v/>
      </c>
      <c r="I41" s="494" t="str">
        <f>VLOOKUP($B41,'Saved Waypoint Input Sheet'!$K$2:$V$253,11)</f>
        <v/>
      </c>
      <c r="J41" s="288" t="str">
        <f>IF(C41="","",(IF((VLOOKUP($B41,'Saved Waypoint Input Sheet'!$K$2:$V$253,12))="",("see psg plan"),(VLOOKUP($B41,'Saved Waypoint Input Sheet'!$K$2:$V$253,12)))))</f>
        <v/>
      </c>
      <c r="K41" s="298"/>
      <c r="L41" s="299"/>
      <c r="M41" s="300"/>
      <c r="N41" s="301"/>
      <c r="O41" s="300"/>
      <c r="P41" s="324" t="str">
        <f>IF(C42="","",(IF((VLOOKUP($B42,'Saved Waypoint Input Sheet'!$K$2:$V$253,9))="",Z42,(VLOOKUP($B42,'Saved Waypoint Input Sheet'!$K$2:$V$253,9)))))</f>
        <v/>
      </c>
      <c r="Q41" s="325" t="str">
        <f>IF(C42="","",(IF((VLOOKUP($B42,'Saved Waypoint Input Sheet'!$K$2:$V$253,10))="",AA42,(VLOOKUP($B42,'Saved Waypoint Input Sheet'!$K$2:$V$253,10)))))</f>
        <v/>
      </c>
      <c r="R41" s="325" t="str">
        <f t="shared" si="15"/>
        <v/>
      </c>
      <c r="S41" s="303"/>
      <c r="T41" s="303"/>
      <c r="U41" s="301"/>
      <c r="V41" s="197"/>
      <c r="W41" s="197"/>
      <c r="Z41" s="190" t="str">
        <f t="shared" si="0"/>
        <v/>
      </c>
      <c r="AA41" s="191" t="str">
        <f t="shared" si="1"/>
        <v/>
      </c>
      <c r="AB41" s="194" t="str">
        <f t="shared" si="2"/>
        <v/>
      </c>
      <c r="AC41" s="194" t="str">
        <f t="shared" si="7"/>
        <v/>
      </c>
      <c r="AD41" s="194" t="str">
        <f t="shared" si="3"/>
        <v/>
      </c>
      <c r="AE41" s="194" t="str">
        <f t="shared" si="4"/>
        <v/>
      </c>
      <c r="AF41" s="193" t="e">
        <f t="shared" si="16"/>
        <v>#VALUE!</v>
      </c>
      <c r="AG41" s="193" t="str">
        <f t="shared" si="17"/>
        <v/>
      </c>
      <c r="AH41" s="193" t="str">
        <f t="shared" si="5"/>
        <v/>
      </c>
      <c r="AI41" s="193" t="str">
        <f t="shared" si="8"/>
        <v/>
      </c>
      <c r="AJ41" s="194" t="str">
        <f t="shared" si="18"/>
        <v/>
      </c>
      <c r="AK41" s="179" t="str">
        <f t="shared" si="9"/>
        <v/>
      </c>
      <c r="AL41" s="179" t="str">
        <f t="shared" si="10"/>
        <v/>
      </c>
      <c r="AM41" s="193" t="str">
        <f t="shared" si="11"/>
        <v/>
      </c>
      <c r="AN41" s="193" t="str">
        <f t="shared" si="6"/>
        <v/>
      </c>
      <c r="AO41" s="193" t="str">
        <f t="shared" si="12"/>
        <v/>
      </c>
      <c r="AP41" s="193" t="str">
        <f t="shared" si="13"/>
        <v/>
      </c>
      <c r="AQ41" s="193" t="str">
        <f t="shared" si="14"/>
        <v/>
      </c>
    </row>
    <row r="42" spans="2:43" ht="14.25" x14ac:dyDescent="0.2">
      <c r="B42" s="189">
        <v>35</v>
      </c>
      <c r="C42" s="289" t="str">
        <f>VLOOKUP($B42,'Saved Waypoint Input Sheet'!$K$2:$V$253,3)</f>
        <v/>
      </c>
      <c r="D42" s="290" t="str">
        <f>VLOOKUP($B42,'Saved Waypoint Input Sheet'!$K$2:$V$253,4)</f>
        <v/>
      </c>
      <c r="E42" s="291" t="str">
        <f>VLOOKUP($B42,'Saved Waypoint Input Sheet'!$K$2:$V$253,5)</f>
        <v/>
      </c>
      <c r="F42" s="289" t="str">
        <f>VLOOKUP($B42,'Saved Waypoint Input Sheet'!$K$2:$V$253,6)</f>
        <v/>
      </c>
      <c r="G42" s="292" t="str">
        <f>VLOOKUP($B42,'Saved Waypoint Input Sheet'!$K$2:$V$253,7)</f>
        <v/>
      </c>
      <c r="H42" s="293" t="str">
        <f>VLOOKUP($B42,'Saved Waypoint Input Sheet'!$K$2:$V$253,8)</f>
        <v/>
      </c>
      <c r="I42" s="494" t="str">
        <f>VLOOKUP($B42,'Saved Waypoint Input Sheet'!$K$2:$V$253,11)</f>
        <v/>
      </c>
      <c r="J42" s="288" t="str">
        <f>IF(C42="","",(IF((VLOOKUP($B42,'Saved Waypoint Input Sheet'!$K$2:$V$253,12))="",("see psg plan"),(VLOOKUP($B42,'Saved Waypoint Input Sheet'!$K$2:$V$253,12)))))</f>
        <v/>
      </c>
      <c r="K42" s="298"/>
      <c r="L42" s="299"/>
      <c r="M42" s="300"/>
      <c r="N42" s="301"/>
      <c r="O42" s="300"/>
      <c r="P42" s="324" t="str">
        <f>IF(C43="","",(IF((VLOOKUP($B43,'Saved Waypoint Input Sheet'!$K$2:$V$253,9))="",Z43,(VLOOKUP($B43,'Saved Waypoint Input Sheet'!$K$2:$V$253,9)))))</f>
        <v/>
      </c>
      <c r="Q42" s="325" t="str">
        <f>IF(C43="","",(IF((VLOOKUP($B43,'Saved Waypoint Input Sheet'!$K$2:$V$253,10))="",AA43,(VLOOKUP($B43,'Saved Waypoint Input Sheet'!$K$2:$V$253,10)))))</f>
        <v/>
      </c>
      <c r="R42" s="325" t="str">
        <f t="shared" si="15"/>
        <v/>
      </c>
      <c r="S42" s="303"/>
      <c r="T42" s="303"/>
      <c r="U42" s="301"/>
      <c r="V42" s="197"/>
      <c r="W42" s="197"/>
      <c r="Z42" s="190" t="str">
        <f t="shared" si="0"/>
        <v/>
      </c>
      <c r="AA42" s="191" t="str">
        <f t="shared" si="1"/>
        <v/>
      </c>
      <c r="AB42" s="194" t="str">
        <f t="shared" si="2"/>
        <v/>
      </c>
      <c r="AC42" s="194" t="str">
        <f t="shared" si="7"/>
        <v/>
      </c>
      <c r="AD42" s="194" t="str">
        <f t="shared" si="3"/>
        <v/>
      </c>
      <c r="AE42" s="194" t="str">
        <f t="shared" si="4"/>
        <v/>
      </c>
      <c r="AF42" s="193" t="e">
        <f t="shared" si="16"/>
        <v>#VALUE!</v>
      </c>
      <c r="AG42" s="193" t="str">
        <f t="shared" si="17"/>
        <v/>
      </c>
      <c r="AH42" s="193" t="str">
        <f t="shared" si="5"/>
        <v/>
      </c>
      <c r="AI42" s="193" t="str">
        <f t="shared" si="8"/>
        <v/>
      </c>
      <c r="AJ42" s="194" t="str">
        <f t="shared" si="18"/>
        <v/>
      </c>
      <c r="AK42" s="179" t="str">
        <f t="shared" si="9"/>
        <v/>
      </c>
      <c r="AL42" s="179" t="str">
        <f t="shared" si="10"/>
        <v/>
      </c>
      <c r="AM42" s="193" t="str">
        <f t="shared" si="11"/>
        <v/>
      </c>
      <c r="AN42" s="193" t="str">
        <f t="shared" si="6"/>
        <v/>
      </c>
      <c r="AO42" s="193" t="str">
        <f t="shared" si="12"/>
        <v/>
      </c>
      <c r="AP42" s="193" t="str">
        <f t="shared" si="13"/>
        <v/>
      </c>
      <c r="AQ42" s="193" t="str">
        <f t="shared" si="14"/>
        <v/>
      </c>
    </row>
    <row r="43" spans="2:43" ht="14.25" x14ac:dyDescent="0.2">
      <c r="B43" s="189">
        <v>36</v>
      </c>
      <c r="C43" s="289" t="str">
        <f>VLOOKUP($B43,'Saved Waypoint Input Sheet'!$K$2:$V$253,3)</f>
        <v/>
      </c>
      <c r="D43" s="290" t="str">
        <f>VLOOKUP($B43,'Saved Waypoint Input Sheet'!$K$2:$V$253,4)</f>
        <v/>
      </c>
      <c r="E43" s="291" t="str">
        <f>VLOOKUP($B43,'Saved Waypoint Input Sheet'!$K$2:$V$253,5)</f>
        <v/>
      </c>
      <c r="F43" s="289" t="str">
        <f>VLOOKUP($B43,'Saved Waypoint Input Sheet'!$K$2:$V$253,6)</f>
        <v/>
      </c>
      <c r="G43" s="292" t="str">
        <f>VLOOKUP($B43,'Saved Waypoint Input Sheet'!$K$2:$V$253,7)</f>
        <v/>
      </c>
      <c r="H43" s="293" t="str">
        <f>VLOOKUP($B43,'Saved Waypoint Input Sheet'!$K$2:$V$253,8)</f>
        <v/>
      </c>
      <c r="I43" s="494" t="str">
        <f>VLOOKUP($B43,'Saved Waypoint Input Sheet'!$K$2:$V$253,11)</f>
        <v/>
      </c>
      <c r="J43" s="288" t="str">
        <f>IF(C43="","",(IF((VLOOKUP($B43,'Saved Waypoint Input Sheet'!$K$2:$V$253,12))="",("see psg plan"),(VLOOKUP($B43,'Saved Waypoint Input Sheet'!$K$2:$V$253,12)))))</f>
        <v/>
      </c>
      <c r="K43" s="298"/>
      <c r="L43" s="299"/>
      <c r="M43" s="300"/>
      <c r="N43" s="301"/>
      <c r="O43" s="300"/>
      <c r="P43" s="324" t="str">
        <f>IF(C44="","",(IF((VLOOKUP($B44,'Saved Waypoint Input Sheet'!$K$2:$V$253,9))="",Z44,(VLOOKUP($B44,'Saved Waypoint Input Sheet'!$K$2:$V$253,9)))))</f>
        <v/>
      </c>
      <c r="Q43" s="325" t="str">
        <f>IF(C44="","",(IF((VLOOKUP($B44,'Saved Waypoint Input Sheet'!$K$2:$V$253,10))="",AA44,(VLOOKUP($B44,'Saved Waypoint Input Sheet'!$K$2:$V$253,10)))))</f>
        <v/>
      </c>
      <c r="R43" s="325" t="str">
        <f t="shared" si="15"/>
        <v/>
      </c>
      <c r="S43" s="303"/>
      <c r="T43" s="303"/>
      <c r="U43" s="301"/>
      <c r="V43" s="197"/>
      <c r="W43" s="197"/>
      <c r="Z43" s="190" t="str">
        <f t="shared" si="0"/>
        <v/>
      </c>
      <c r="AA43" s="191" t="str">
        <f t="shared" si="1"/>
        <v/>
      </c>
      <c r="AB43" s="194" t="str">
        <f t="shared" si="2"/>
        <v/>
      </c>
      <c r="AC43" s="194" t="str">
        <f t="shared" si="7"/>
        <v/>
      </c>
      <c r="AD43" s="194" t="str">
        <f t="shared" si="3"/>
        <v/>
      </c>
      <c r="AE43" s="194" t="str">
        <f t="shared" si="4"/>
        <v/>
      </c>
      <c r="AF43" s="193" t="e">
        <f t="shared" si="16"/>
        <v>#VALUE!</v>
      </c>
      <c r="AG43" s="193" t="str">
        <f t="shared" si="17"/>
        <v/>
      </c>
      <c r="AH43" s="193" t="str">
        <f t="shared" si="5"/>
        <v/>
      </c>
      <c r="AI43" s="193" t="str">
        <f t="shared" si="8"/>
        <v/>
      </c>
      <c r="AJ43" s="194" t="str">
        <f t="shared" si="18"/>
        <v/>
      </c>
      <c r="AK43" s="179" t="str">
        <f t="shared" si="9"/>
        <v/>
      </c>
      <c r="AL43" s="179" t="str">
        <f t="shared" si="10"/>
        <v/>
      </c>
      <c r="AM43" s="193" t="str">
        <f t="shared" si="11"/>
        <v/>
      </c>
      <c r="AN43" s="193" t="str">
        <f t="shared" si="6"/>
        <v/>
      </c>
      <c r="AO43" s="193" t="str">
        <f t="shared" si="12"/>
        <v/>
      </c>
      <c r="AP43" s="193" t="str">
        <f t="shared" si="13"/>
        <v/>
      </c>
      <c r="AQ43" s="193" t="str">
        <f t="shared" si="14"/>
        <v/>
      </c>
    </row>
    <row r="44" spans="2:43" ht="14.25" x14ac:dyDescent="0.2">
      <c r="B44" s="189">
        <v>37</v>
      </c>
      <c r="C44" s="289" t="str">
        <f>VLOOKUP($B44,'Saved Waypoint Input Sheet'!$K$2:$V$253,3)</f>
        <v/>
      </c>
      <c r="D44" s="290" t="str">
        <f>VLOOKUP($B44,'Saved Waypoint Input Sheet'!$K$2:$V$253,4)</f>
        <v/>
      </c>
      <c r="E44" s="291" t="str">
        <f>VLOOKUP($B44,'Saved Waypoint Input Sheet'!$K$2:$V$253,5)</f>
        <v/>
      </c>
      <c r="F44" s="289" t="str">
        <f>VLOOKUP($B44,'Saved Waypoint Input Sheet'!$K$2:$V$253,6)</f>
        <v/>
      </c>
      <c r="G44" s="292" t="str">
        <f>VLOOKUP($B44,'Saved Waypoint Input Sheet'!$K$2:$V$253,7)</f>
        <v/>
      </c>
      <c r="H44" s="293" t="str">
        <f>VLOOKUP($B44,'Saved Waypoint Input Sheet'!$K$2:$V$253,8)</f>
        <v/>
      </c>
      <c r="I44" s="494" t="str">
        <f>VLOOKUP($B44,'Saved Waypoint Input Sheet'!$K$2:$V$253,11)</f>
        <v/>
      </c>
      <c r="J44" s="288" t="str">
        <f>IF(C44="","",(IF((VLOOKUP($B44,'Saved Waypoint Input Sheet'!$K$2:$V$253,12))="",("see psg plan"),(VLOOKUP($B44,'Saved Waypoint Input Sheet'!$K$2:$V$253,12)))))</f>
        <v/>
      </c>
      <c r="K44" s="298"/>
      <c r="L44" s="299"/>
      <c r="M44" s="300"/>
      <c r="N44" s="301"/>
      <c r="O44" s="300"/>
      <c r="P44" s="324" t="str">
        <f>IF(C45="","",(IF((VLOOKUP($B45,'Saved Waypoint Input Sheet'!$K$2:$V$253,9))="",Z45,(VLOOKUP($B45,'Saved Waypoint Input Sheet'!$K$2:$V$253,9)))))</f>
        <v/>
      </c>
      <c r="Q44" s="325" t="str">
        <f>IF(C45="","",(IF((VLOOKUP($B45,'Saved Waypoint Input Sheet'!$K$2:$V$253,10))="",AA45,(VLOOKUP($B45,'Saved Waypoint Input Sheet'!$K$2:$V$253,10)))))</f>
        <v/>
      </c>
      <c r="R44" s="325" t="str">
        <f t="shared" si="15"/>
        <v/>
      </c>
      <c r="S44" s="303"/>
      <c r="T44" s="303"/>
      <c r="U44" s="301"/>
      <c r="V44" s="197"/>
      <c r="W44" s="197"/>
      <c r="Z44" s="190" t="str">
        <f t="shared" si="0"/>
        <v/>
      </c>
      <c r="AA44" s="191" t="str">
        <f t="shared" si="1"/>
        <v/>
      </c>
      <c r="AB44" s="194" t="str">
        <f t="shared" si="2"/>
        <v/>
      </c>
      <c r="AC44" s="194" t="str">
        <f t="shared" si="7"/>
        <v/>
      </c>
      <c r="AD44" s="194" t="str">
        <f t="shared" si="3"/>
        <v/>
      </c>
      <c r="AE44" s="194" t="str">
        <f t="shared" si="4"/>
        <v/>
      </c>
      <c r="AF44" s="193" t="e">
        <f t="shared" si="16"/>
        <v>#VALUE!</v>
      </c>
      <c r="AG44" s="193" t="str">
        <f t="shared" si="17"/>
        <v/>
      </c>
      <c r="AH44" s="193" t="str">
        <f t="shared" si="5"/>
        <v/>
      </c>
      <c r="AI44" s="193" t="str">
        <f t="shared" si="8"/>
        <v/>
      </c>
      <c r="AJ44" s="194" t="str">
        <f t="shared" si="18"/>
        <v/>
      </c>
      <c r="AK44" s="179" t="str">
        <f t="shared" si="9"/>
        <v/>
      </c>
      <c r="AL44" s="179" t="str">
        <f t="shared" si="10"/>
        <v/>
      </c>
      <c r="AM44" s="193" t="str">
        <f t="shared" si="11"/>
        <v/>
      </c>
      <c r="AN44" s="193" t="str">
        <f t="shared" si="6"/>
        <v/>
      </c>
      <c r="AO44" s="193" t="str">
        <f t="shared" si="12"/>
        <v/>
      </c>
      <c r="AP44" s="193" t="str">
        <f t="shared" si="13"/>
        <v/>
      </c>
      <c r="AQ44" s="193" t="str">
        <f t="shared" si="14"/>
        <v/>
      </c>
    </row>
    <row r="45" spans="2:43" ht="14.25" x14ac:dyDescent="0.2">
      <c r="B45" s="189">
        <v>38</v>
      </c>
      <c r="C45" s="289" t="str">
        <f>VLOOKUP($B45,'Saved Waypoint Input Sheet'!$K$2:$V$253,3)</f>
        <v/>
      </c>
      <c r="D45" s="290" t="str">
        <f>VLOOKUP($B45,'Saved Waypoint Input Sheet'!$K$2:$V$253,4)</f>
        <v/>
      </c>
      <c r="E45" s="291" t="str">
        <f>VLOOKUP($B45,'Saved Waypoint Input Sheet'!$K$2:$V$253,5)</f>
        <v/>
      </c>
      <c r="F45" s="289" t="str">
        <f>VLOOKUP($B45,'Saved Waypoint Input Sheet'!$K$2:$V$253,6)</f>
        <v/>
      </c>
      <c r="G45" s="292" t="str">
        <f>VLOOKUP($B45,'Saved Waypoint Input Sheet'!$K$2:$V$253,7)</f>
        <v/>
      </c>
      <c r="H45" s="293" t="str">
        <f>VLOOKUP($B45,'Saved Waypoint Input Sheet'!$K$2:$V$253,8)</f>
        <v/>
      </c>
      <c r="I45" s="494" t="str">
        <f>VLOOKUP($B45,'Saved Waypoint Input Sheet'!$K$2:$V$253,11)</f>
        <v/>
      </c>
      <c r="J45" s="288" t="str">
        <f>IF(C45="","",(IF((VLOOKUP($B45,'Saved Waypoint Input Sheet'!$K$2:$V$253,12))="",("see psg plan"),(VLOOKUP($B45,'Saved Waypoint Input Sheet'!$K$2:$V$253,12)))))</f>
        <v/>
      </c>
      <c r="K45" s="298"/>
      <c r="L45" s="299"/>
      <c r="M45" s="300"/>
      <c r="N45" s="301"/>
      <c r="O45" s="300"/>
      <c r="P45" s="324" t="str">
        <f>IF(C46="","",(IF((VLOOKUP($B46,'Saved Waypoint Input Sheet'!$K$2:$V$253,9))="",Z46,(VLOOKUP($B46,'Saved Waypoint Input Sheet'!$K$2:$V$253,9)))))</f>
        <v/>
      </c>
      <c r="Q45" s="325" t="str">
        <f>IF(C46="","",(IF((VLOOKUP($B46,'Saved Waypoint Input Sheet'!$K$2:$V$253,10))="",AA46,(VLOOKUP($B46,'Saved Waypoint Input Sheet'!$K$2:$V$253,10)))))</f>
        <v/>
      </c>
      <c r="R45" s="325" t="str">
        <f t="shared" si="15"/>
        <v/>
      </c>
      <c r="S45" s="303"/>
      <c r="T45" s="303"/>
      <c r="U45" s="301"/>
      <c r="V45" s="197"/>
      <c r="W45" s="197"/>
      <c r="Z45" s="190" t="str">
        <f t="shared" si="0"/>
        <v/>
      </c>
      <c r="AA45" s="191" t="str">
        <f t="shared" si="1"/>
        <v/>
      </c>
      <c r="AB45" s="194" t="str">
        <f t="shared" si="2"/>
        <v/>
      </c>
      <c r="AC45" s="194" t="str">
        <f t="shared" si="7"/>
        <v/>
      </c>
      <c r="AD45" s="194" t="str">
        <f t="shared" si="3"/>
        <v/>
      </c>
      <c r="AE45" s="194" t="str">
        <f t="shared" si="4"/>
        <v/>
      </c>
      <c r="AF45" s="193" t="e">
        <f t="shared" si="16"/>
        <v>#VALUE!</v>
      </c>
      <c r="AG45" s="193" t="str">
        <f t="shared" si="17"/>
        <v/>
      </c>
      <c r="AH45" s="193" t="str">
        <f t="shared" si="5"/>
        <v/>
      </c>
      <c r="AI45" s="193" t="str">
        <f t="shared" si="8"/>
        <v/>
      </c>
      <c r="AJ45" s="194" t="str">
        <f t="shared" si="18"/>
        <v/>
      </c>
      <c r="AK45" s="179" t="str">
        <f t="shared" si="9"/>
        <v/>
      </c>
      <c r="AL45" s="179" t="str">
        <f t="shared" si="10"/>
        <v/>
      </c>
      <c r="AM45" s="193" t="str">
        <f t="shared" si="11"/>
        <v/>
      </c>
      <c r="AN45" s="193" t="str">
        <f t="shared" si="6"/>
        <v/>
      </c>
      <c r="AO45" s="193" t="str">
        <f t="shared" si="12"/>
        <v/>
      </c>
      <c r="AP45" s="193" t="str">
        <f t="shared" si="13"/>
        <v/>
      </c>
      <c r="AQ45" s="193" t="str">
        <f t="shared" si="14"/>
        <v/>
      </c>
    </row>
    <row r="46" spans="2:43" ht="14.25" x14ac:dyDescent="0.2">
      <c r="B46" s="189">
        <v>39</v>
      </c>
      <c r="C46" s="289" t="str">
        <f>VLOOKUP($B46,'Saved Waypoint Input Sheet'!$K$2:$V$253,3)</f>
        <v/>
      </c>
      <c r="D46" s="290" t="str">
        <f>VLOOKUP($B46,'Saved Waypoint Input Sheet'!$K$2:$V$253,4)</f>
        <v/>
      </c>
      <c r="E46" s="291" t="str">
        <f>VLOOKUP($B46,'Saved Waypoint Input Sheet'!$K$2:$V$253,5)</f>
        <v/>
      </c>
      <c r="F46" s="289" t="str">
        <f>VLOOKUP($B46,'Saved Waypoint Input Sheet'!$K$2:$V$253,6)</f>
        <v/>
      </c>
      <c r="G46" s="292" t="str">
        <f>VLOOKUP($B46,'Saved Waypoint Input Sheet'!$K$2:$V$253,7)</f>
        <v/>
      </c>
      <c r="H46" s="293" t="str">
        <f>VLOOKUP($B46,'Saved Waypoint Input Sheet'!$K$2:$V$253,8)</f>
        <v/>
      </c>
      <c r="I46" s="494" t="str">
        <f>VLOOKUP($B46,'Saved Waypoint Input Sheet'!$K$2:$V$253,11)</f>
        <v/>
      </c>
      <c r="J46" s="288" t="str">
        <f>IF(C46="","",(IF((VLOOKUP($B46,'Saved Waypoint Input Sheet'!$K$2:$V$253,12))="",("see psg plan"),(VLOOKUP($B46,'Saved Waypoint Input Sheet'!$K$2:$V$253,12)))))</f>
        <v/>
      </c>
      <c r="K46" s="298"/>
      <c r="L46" s="299"/>
      <c r="M46" s="300"/>
      <c r="N46" s="301"/>
      <c r="O46" s="300"/>
      <c r="P46" s="324" t="str">
        <f>IF(C47="","",(IF((VLOOKUP($B47,'Saved Waypoint Input Sheet'!$K$2:$V$253,9))="",Z47,(VLOOKUP($B47,'Saved Waypoint Input Sheet'!$K$2:$V$253,9)))))</f>
        <v/>
      </c>
      <c r="Q46" s="325" t="str">
        <f>IF(C47="","",(IF((VLOOKUP($B47,'Saved Waypoint Input Sheet'!$K$2:$V$253,10))="",AA47,(VLOOKUP($B47,'Saved Waypoint Input Sheet'!$K$2:$V$253,10)))))</f>
        <v/>
      </c>
      <c r="R46" s="325" t="str">
        <f t="shared" si="15"/>
        <v/>
      </c>
      <c r="S46" s="303"/>
      <c r="T46" s="303"/>
      <c r="U46" s="301"/>
      <c r="V46" s="197"/>
      <c r="W46" s="197"/>
      <c r="Z46" s="190" t="str">
        <f t="shared" si="0"/>
        <v/>
      </c>
      <c r="AA46" s="191" t="str">
        <f t="shared" si="1"/>
        <v/>
      </c>
      <c r="AB46" s="194" t="str">
        <f t="shared" si="2"/>
        <v/>
      </c>
      <c r="AC46" s="194" t="str">
        <f t="shared" si="7"/>
        <v/>
      </c>
      <c r="AD46" s="194" t="str">
        <f t="shared" si="3"/>
        <v/>
      </c>
      <c r="AE46" s="194" t="str">
        <f t="shared" si="4"/>
        <v/>
      </c>
      <c r="AF46" s="193" t="e">
        <f t="shared" si="16"/>
        <v>#VALUE!</v>
      </c>
      <c r="AG46" s="193" t="str">
        <f t="shared" si="17"/>
        <v/>
      </c>
      <c r="AH46" s="193" t="str">
        <f t="shared" si="5"/>
        <v/>
      </c>
      <c r="AI46" s="193" t="str">
        <f t="shared" si="8"/>
        <v/>
      </c>
      <c r="AJ46" s="194" t="str">
        <f t="shared" si="18"/>
        <v/>
      </c>
      <c r="AK46" s="179" t="str">
        <f t="shared" si="9"/>
        <v/>
      </c>
      <c r="AL46" s="179" t="str">
        <f t="shared" si="10"/>
        <v/>
      </c>
      <c r="AM46" s="193" t="str">
        <f t="shared" si="11"/>
        <v/>
      </c>
      <c r="AN46" s="193" t="str">
        <f t="shared" si="6"/>
        <v/>
      </c>
      <c r="AO46" s="193" t="str">
        <f t="shared" si="12"/>
        <v/>
      </c>
      <c r="AP46" s="193" t="str">
        <f t="shared" si="13"/>
        <v/>
      </c>
      <c r="AQ46" s="193" t="str">
        <f t="shared" si="14"/>
        <v/>
      </c>
    </row>
    <row r="47" spans="2:43" ht="14.25" x14ac:dyDescent="0.2">
      <c r="B47" s="189">
        <v>40</v>
      </c>
      <c r="C47" s="289" t="str">
        <f>VLOOKUP($B47,'Saved Waypoint Input Sheet'!$K$2:$V$253,3)</f>
        <v/>
      </c>
      <c r="D47" s="290" t="str">
        <f>VLOOKUP($B47,'Saved Waypoint Input Sheet'!$K$2:$V$253,4)</f>
        <v/>
      </c>
      <c r="E47" s="291" t="str">
        <f>VLOOKUP($B47,'Saved Waypoint Input Sheet'!$K$2:$V$253,5)</f>
        <v/>
      </c>
      <c r="F47" s="289" t="str">
        <f>VLOOKUP($B47,'Saved Waypoint Input Sheet'!$K$2:$V$253,6)</f>
        <v/>
      </c>
      <c r="G47" s="292" t="str">
        <f>VLOOKUP($B47,'Saved Waypoint Input Sheet'!$K$2:$V$253,7)</f>
        <v/>
      </c>
      <c r="H47" s="293" t="str">
        <f>VLOOKUP($B47,'Saved Waypoint Input Sheet'!$K$2:$V$253,8)</f>
        <v/>
      </c>
      <c r="I47" s="494" t="str">
        <f>VLOOKUP($B47,'Saved Waypoint Input Sheet'!$K$2:$V$253,11)</f>
        <v/>
      </c>
      <c r="J47" s="288" t="str">
        <f>IF(C47="","",(IF((VLOOKUP($B47,'Saved Waypoint Input Sheet'!$K$2:$V$253,12))="",("see psg plan"),(VLOOKUP($B47,'Saved Waypoint Input Sheet'!$K$2:$V$253,12)))))</f>
        <v/>
      </c>
      <c r="K47" s="298"/>
      <c r="L47" s="299"/>
      <c r="M47" s="300"/>
      <c r="N47" s="301"/>
      <c r="O47" s="300"/>
      <c r="P47" s="324" t="str">
        <f>IF(C48="","",(IF((VLOOKUP($B48,'Saved Waypoint Input Sheet'!$K$2:$V$253,9))="",Z48,(VLOOKUP($B48,'Saved Waypoint Input Sheet'!$K$2:$V$253,9)))))</f>
        <v/>
      </c>
      <c r="Q47" s="325" t="str">
        <f>IF(C48="","",(IF((VLOOKUP($B48,'Saved Waypoint Input Sheet'!$K$2:$V$253,10))="",AA48,(VLOOKUP($B48,'Saved Waypoint Input Sheet'!$K$2:$V$253,10)))))</f>
        <v/>
      </c>
      <c r="R47" s="325" t="str">
        <f t="shared" si="15"/>
        <v/>
      </c>
      <c r="S47" s="303"/>
      <c r="T47" s="303"/>
      <c r="U47" s="301"/>
      <c r="V47" s="197"/>
      <c r="W47" s="197"/>
      <c r="Z47" s="190" t="str">
        <f t="shared" si="0"/>
        <v/>
      </c>
      <c r="AA47" s="191" t="str">
        <f t="shared" si="1"/>
        <v/>
      </c>
      <c r="AB47" s="194" t="str">
        <f t="shared" si="2"/>
        <v/>
      </c>
      <c r="AC47" s="194" t="str">
        <f t="shared" si="7"/>
        <v/>
      </c>
      <c r="AD47" s="194" t="str">
        <f t="shared" si="3"/>
        <v/>
      </c>
      <c r="AE47" s="194" t="str">
        <f t="shared" si="4"/>
        <v/>
      </c>
      <c r="AF47" s="193" t="e">
        <f t="shared" si="16"/>
        <v>#VALUE!</v>
      </c>
      <c r="AG47" s="193" t="str">
        <f t="shared" si="17"/>
        <v/>
      </c>
      <c r="AH47" s="193" t="str">
        <f t="shared" si="5"/>
        <v/>
      </c>
      <c r="AI47" s="193" t="str">
        <f t="shared" si="8"/>
        <v/>
      </c>
      <c r="AJ47" s="194" t="str">
        <f t="shared" si="18"/>
        <v/>
      </c>
      <c r="AK47" s="179" t="str">
        <f t="shared" si="9"/>
        <v/>
      </c>
      <c r="AL47" s="179" t="str">
        <f t="shared" si="10"/>
        <v/>
      </c>
      <c r="AM47" s="193" t="str">
        <f t="shared" si="11"/>
        <v/>
      </c>
      <c r="AN47" s="193" t="str">
        <f t="shared" si="6"/>
        <v/>
      </c>
      <c r="AO47" s="193" t="str">
        <f t="shared" si="12"/>
        <v/>
      </c>
      <c r="AP47" s="193" t="str">
        <f t="shared" si="13"/>
        <v/>
      </c>
      <c r="AQ47" s="193" t="str">
        <f t="shared" si="14"/>
        <v/>
      </c>
    </row>
    <row r="48" spans="2:43" ht="14.25" x14ac:dyDescent="0.2">
      <c r="B48" s="189">
        <v>41</v>
      </c>
      <c r="C48" s="289" t="str">
        <f>VLOOKUP($B48,'Saved Waypoint Input Sheet'!$K$2:$V$253,3)</f>
        <v/>
      </c>
      <c r="D48" s="290" t="str">
        <f>VLOOKUP($B48,'Saved Waypoint Input Sheet'!$K$2:$V$253,4)</f>
        <v/>
      </c>
      <c r="E48" s="291" t="str">
        <f>VLOOKUP($B48,'Saved Waypoint Input Sheet'!$K$2:$V$253,5)</f>
        <v/>
      </c>
      <c r="F48" s="289" t="str">
        <f>VLOOKUP($B48,'Saved Waypoint Input Sheet'!$K$2:$V$253,6)</f>
        <v/>
      </c>
      <c r="G48" s="292" t="str">
        <f>VLOOKUP($B48,'Saved Waypoint Input Sheet'!$K$2:$V$253,7)</f>
        <v/>
      </c>
      <c r="H48" s="293" t="str">
        <f>VLOOKUP($B48,'Saved Waypoint Input Sheet'!$K$2:$V$253,8)</f>
        <v/>
      </c>
      <c r="I48" s="494" t="str">
        <f>VLOOKUP($B48,'Saved Waypoint Input Sheet'!$K$2:$V$253,11)</f>
        <v/>
      </c>
      <c r="J48" s="288" t="str">
        <f>IF(C48="","",(IF((VLOOKUP($B48,'Saved Waypoint Input Sheet'!$K$2:$V$253,12))="",("see psg plan"),(VLOOKUP($B48,'Saved Waypoint Input Sheet'!$K$2:$V$253,12)))))</f>
        <v/>
      </c>
      <c r="K48" s="298"/>
      <c r="L48" s="299"/>
      <c r="M48" s="300"/>
      <c r="N48" s="301"/>
      <c r="O48" s="300"/>
      <c r="P48" s="324" t="str">
        <f>IF(C49="","",(IF((VLOOKUP($B49,'Saved Waypoint Input Sheet'!$K$2:$V$253,9))="",Z49,(VLOOKUP($B49,'Saved Waypoint Input Sheet'!$K$2:$V$253,9)))))</f>
        <v/>
      </c>
      <c r="Q48" s="325" t="str">
        <f>IF(C49="","",(IF((VLOOKUP($B49,'Saved Waypoint Input Sheet'!$K$2:$V$253,10))="",AA49,(VLOOKUP($B49,'Saved Waypoint Input Sheet'!$K$2:$V$253,10)))))</f>
        <v/>
      </c>
      <c r="R48" s="325" t="str">
        <f t="shared" si="15"/>
        <v/>
      </c>
      <c r="S48" s="303"/>
      <c r="T48" s="303"/>
      <c r="U48" s="301"/>
      <c r="V48" s="197"/>
      <c r="W48" s="197"/>
      <c r="Z48" s="190" t="str">
        <f t="shared" si="0"/>
        <v/>
      </c>
      <c r="AA48" s="191" t="str">
        <f t="shared" si="1"/>
        <v/>
      </c>
      <c r="AB48" s="194" t="str">
        <f t="shared" si="2"/>
        <v/>
      </c>
      <c r="AC48" s="194" t="str">
        <f t="shared" si="7"/>
        <v/>
      </c>
      <c r="AD48" s="194" t="str">
        <f t="shared" si="3"/>
        <v/>
      </c>
      <c r="AE48" s="194" t="str">
        <f t="shared" si="4"/>
        <v/>
      </c>
      <c r="AF48" s="193" t="e">
        <f t="shared" si="16"/>
        <v>#VALUE!</v>
      </c>
      <c r="AG48" s="193" t="str">
        <f t="shared" si="17"/>
        <v/>
      </c>
      <c r="AH48" s="193" t="str">
        <f t="shared" si="5"/>
        <v/>
      </c>
      <c r="AI48" s="193" t="str">
        <f t="shared" si="8"/>
        <v/>
      </c>
      <c r="AJ48" s="194" t="str">
        <f t="shared" si="18"/>
        <v/>
      </c>
      <c r="AK48" s="179" t="str">
        <f t="shared" si="9"/>
        <v/>
      </c>
      <c r="AL48" s="179" t="str">
        <f t="shared" si="10"/>
        <v/>
      </c>
      <c r="AM48" s="193" t="str">
        <f t="shared" si="11"/>
        <v/>
      </c>
      <c r="AN48" s="193" t="str">
        <f t="shared" si="6"/>
        <v/>
      </c>
      <c r="AO48" s="193" t="str">
        <f t="shared" si="12"/>
        <v/>
      </c>
      <c r="AP48" s="193" t="str">
        <f t="shared" si="13"/>
        <v/>
      </c>
      <c r="AQ48" s="193" t="str">
        <f t="shared" si="14"/>
        <v/>
      </c>
    </row>
    <row r="49" spans="2:71" ht="14.25" x14ac:dyDescent="0.2">
      <c r="B49" s="189">
        <v>42</v>
      </c>
      <c r="C49" s="289" t="str">
        <f>VLOOKUP($B49,'Saved Waypoint Input Sheet'!$K$2:$V$253,3)</f>
        <v/>
      </c>
      <c r="D49" s="290" t="str">
        <f>VLOOKUP($B49,'Saved Waypoint Input Sheet'!$K$2:$V$253,4)</f>
        <v/>
      </c>
      <c r="E49" s="291" t="str">
        <f>VLOOKUP($B49,'Saved Waypoint Input Sheet'!$K$2:$V$253,5)</f>
        <v/>
      </c>
      <c r="F49" s="289" t="str">
        <f>VLOOKUP($B49,'Saved Waypoint Input Sheet'!$K$2:$V$253,6)</f>
        <v/>
      </c>
      <c r="G49" s="292" t="str">
        <f>VLOOKUP($B49,'Saved Waypoint Input Sheet'!$K$2:$V$253,7)</f>
        <v/>
      </c>
      <c r="H49" s="293" t="str">
        <f>VLOOKUP($B49,'Saved Waypoint Input Sheet'!$K$2:$V$253,8)</f>
        <v/>
      </c>
      <c r="I49" s="494" t="str">
        <f>VLOOKUP($B49,'Saved Waypoint Input Sheet'!$K$2:$V$253,11)</f>
        <v/>
      </c>
      <c r="J49" s="288" t="str">
        <f>IF(C49="","",(IF((VLOOKUP($B49,'Saved Waypoint Input Sheet'!$K$2:$V$253,12))="",("see psg plan"),(VLOOKUP($B49,'Saved Waypoint Input Sheet'!$K$2:$V$253,12)))))</f>
        <v/>
      </c>
      <c r="K49" s="298"/>
      <c r="L49" s="299"/>
      <c r="M49" s="300"/>
      <c r="N49" s="301"/>
      <c r="O49" s="300"/>
      <c r="P49" s="324" t="str">
        <f>IF(C50="","",(IF((VLOOKUP($B50,'Saved Waypoint Input Sheet'!$K$2:$V$253,9))="",Z50,(VLOOKUP($B50,'Saved Waypoint Input Sheet'!$K$2:$V$253,9)))))</f>
        <v/>
      </c>
      <c r="Q49" s="325" t="str">
        <f>IF(C50="","",(IF((VLOOKUP($B50,'Saved Waypoint Input Sheet'!$K$2:$V$253,10))="",AA50,(VLOOKUP($B50,'Saved Waypoint Input Sheet'!$K$2:$V$253,10)))))</f>
        <v/>
      </c>
      <c r="R49" s="325" t="str">
        <f t="shared" si="15"/>
        <v/>
      </c>
      <c r="S49" s="303"/>
      <c r="T49" s="303"/>
      <c r="U49" s="301"/>
      <c r="V49" s="197"/>
      <c r="W49" s="197"/>
      <c r="Z49" s="190" t="str">
        <f t="shared" si="0"/>
        <v/>
      </c>
      <c r="AA49" s="191" t="str">
        <f t="shared" si="1"/>
        <v/>
      </c>
      <c r="AB49" s="194" t="str">
        <f t="shared" si="2"/>
        <v/>
      </c>
      <c r="AC49" s="194" t="str">
        <f t="shared" si="7"/>
        <v/>
      </c>
      <c r="AD49" s="194" t="str">
        <f t="shared" si="3"/>
        <v/>
      </c>
      <c r="AE49" s="194" t="str">
        <f t="shared" si="4"/>
        <v/>
      </c>
      <c r="AF49" s="193" t="e">
        <f t="shared" si="16"/>
        <v>#VALUE!</v>
      </c>
      <c r="AG49" s="193" t="str">
        <f t="shared" si="17"/>
        <v/>
      </c>
      <c r="AH49" s="193" t="str">
        <f t="shared" si="5"/>
        <v/>
      </c>
      <c r="AI49" s="193" t="str">
        <f t="shared" si="8"/>
        <v/>
      </c>
      <c r="AJ49" s="194" t="str">
        <f t="shared" si="18"/>
        <v/>
      </c>
      <c r="AK49" s="179" t="str">
        <f t="shared" si="9"/>
        <v/>
      </c>
      <c r="AL49" s="179" t="str">
        <f t="shared" si="10"/>
        <v/>
      </c>
      <c r="AM49" s="193" t="str">
        <f t="shared" si="11"/>
        <v/>
      </c>
      <c r="AN49" s="193" t="str">
        <f t="shared" si="6"/>
        <v/>
      </c>
      <c r="AO49" s="193" t="str">
        <f t="shared" si="12"/>
        <v/>
      </c>
      <c r="AP49" s="193" t="str">
        <f t="shared" si="13"/>
        <v/>
      </c>
      <c r="AQ49" s="193" t="str">
        <f t="shared" si="14"/>
        <v/>
      </c>
    </row>
    <row r="50" spans="2:71" ht="14.25" x14ac:dyDescent="0.2">
      <c r="B50" s="189">
        <v>43</v>
      </c>
      <c r="C50" s="289" t="str">
        <f>VLOOKUP($B50,'Saved Waypoint Input Sheet'!$K$2:$V$253,3)</f>
        <v/>
      </c>
      <c r="D50" s="290" t="str">
        <f>VLOOKUP($B50,'Saved Waypoint Input Sheet'!$K$2:$V$253,4)</f>
        <v/>
      </c>
      <c r="E50" s="291" t="str">
        <f>VLOOKUP($B50,'Saved Waypoint Input Sheet'!$K$2:$V$253,5)</f>
        <v/>
      </c>
      <c r="F50" s="289" t="str">
        <f>VLOOKUP($B50,'Saved Waypoint Input Sheet'!$K$2:$V$253,6)</f>
        <v/>
      </c>
      <c r="G50" s="292" t="str">
        <f>VLOOKUP($B50,'Saved Waypoint Input Sheet'!$K$2:$V$253,7)</f>
        <v/>
      </c>
      <c r="H50" s="293" t="str">
        <f>VLOOKUP($B50,'Saved Waypoint Input Sheet'!$K$2:$V$253,8)</f>
        <v/>
      </c>
      <c r="I50" s="494" t="str">
        <f>VLOOKUP($B50,'Saved Waypoint Input Sheet'!$K$2:$V$253,11)</f>
        <v/>
      </c>
      <c r="J50" s="288" t="str">
        <f>IF(C50="","",(IF((VLOOKUP($B50,'Saved Waypoint Input Sheet'!$K$2:$V$253,12))="",("see psg plan"),(VLOOKUP($B50,'Saved Waypoint Input Sheet'!$K$2:$V$253,12)))))</f>
        <v/>
      </c>
      <c r="K50" s="298"/>
      <c r="L50" s="299"/>
      <c r="M50" s="300"/>
      <c r="N50" s="301"/>
      <c r="O50" s="300"/>
      <c r="P50" s="324" t="str">
        <f>IF(C51="","",(IF((VLOOKUP($B51,'Saved Waypoint Input Sheet'!$K$2:$V$253,9))="",Z51,(VLOOKUP($B51,'Saved Waypoint Input Sheet'!$K$2:$V$253,9)))))</f>
        <v/>
      </c>
      <c r="Q50" s="325" t="str">
        <f>IF(C51="","",(IF((VLOOKUP($B51,'Saved Waypoint Input Sheet'!$K$2:$V$253,10))="",AA51,(VLOOKUP($B51,'Saved Waypoint Input Sheet'!$K$2:$V$253,10)))))</f>
        <v/>
      </c>
      <c r="R50" s="325" t="str">
        <f t="shared" si="15"/>
        <v/>
      </c>
      <c r="S50" s="303"/>
      <c r="T50" s="303"/>
      <c r="U50" s="301"/>
      <c r="V50" s="197"/>
      <c r="W50" s="197"/>
      <c r="Z50" s="190" t="str">
        <f t="shared" si="0"/>
        <v/>
      </c>
      <c r="AA50" s="191" t="str">
        <f t="shared" si="1"/>
        <v/>
      </c>
      <c r="AB50" s="194" t="str">
        <f t="shared" si="2"/>
        <v/>
      </c>
      <c r="AC50" s="194" t="str">
        <f t="shared" si="7"/>
        <v/>
      </c>
      <c r="AD50" s="194" t="str">
        <f t="shared" si="3"/>
        <v/>
      </c>
      <c r="AE50" s="194" t="str">
        <f t="shared" si="4"/>
        <v/>
      </c>
      <c r="AF50" s="193" t="e">
        <f t="shared" si="16"/>
        <v>#VALUE!</v>
      </c>
      <c r="AG50" s="193" t="str">
        <f t="shared" si="17"/>
        <v/>
      </c>
      <c r="AH50" s="193" t="str">
        <f t="shared" si="5"/>
        <v/>
      </c>
      <c r="AI50" s="193" t="str">
        <f t="shared" si="8"/>
        <v/>
      </c>
      <c r="AJ50" s="194" t="str">
        <f t="shared" si="18"/>
        <v/>
      </c>
      <c r="AK50" s="179" t="str">
        <f t="shared" si="9"/>
        <v/>
      </c>
      <c r="AL50" s="179" t="str">
        <f t="shared" si="10"/>
        <v/>
      </c>
      <c r="AM50" s="193" t="str">
        <f t="shared" si="11"/>
        <v/>
      </c>
      <c r="AN50" s="193" t="str">
        <f t="shared" si="6"/>
        <v/>
      </c>
      <c r="AO50" s="193" t="str">
        <f t="shared" si="12"/>
        <v/>
      </c>
      <c r="AP50" s="193" t="str">
        <f t="shared" si="13"/>
        <v/>
      </c>
      <c r="AQ50" s="193" t="str">
        <f t="shared" si="14"/>
        <v/>
      </c>
    </row>
    <row r="51" spans="2:71" ht="14.25" x14ac:dyDescent="0.2">
      <c r="B51" s="189">
        <v>44</v>
      </c>
      <c r="C51" s="289" t="str">
        <f>VLOOKUP($B51,'Saved Waypoint Input Sheet'!$K$2:$V$253,3)</f>
        <v/>
      </c>
      <c r="D51" s="290" t="str">
        <f>VLOOKUP($B51,'Saved Waypoint Input Sheet'!$K$2:$V$253,4)</f>
        <v/>
      </c>
      <c r="E51" s="291" t="str">
        <f>VLOOKUP($B51,'Saved Waypoint Input Sheet'!$K$2:$V$253,5)</f>
        <v/>
      </c>
      <c r="F51" s="289" t="str">
        <f>VLOOKUP($B51,'Saved Waypoint Input Sheet'!$K$2:$V$253,6)</f>
        <v/>
      </c>
      <c r="G51" s="292" t="str">
        <f>VLOOKUP($B51,'Saved Waypoint Input Sheet'!$K$2:$V$253,7)</f>
        <v/>
      </c>
      <c r="H51" s="293" t="str">
        <f>VLOOKUP($B51,'Saved Waypoint Input Sheet'!$K$2:$V$253,8)</f>
        <v/>
      </c>
      <c r="I51" s="494" t="str">
        <f>VLOOKUP($B51,'Saved Waypoint Input Sheet'!$K$2:$V$253,11)</f>
        <v/>
      </c>
      <c r="J51" s="288" t="str">
        <f>IF(C51="","",(IF((VLOOKUP($B51,'Saved Waypoint Input Sheet'!$K$2:$V$253,12))="",("see psg plan"),(VLOOKUP($B51,'Saved Waypoint Input Sheet'!$K$2:$V$253,12)))))</f>
        <v/>
      </c>
      <c r="K51" s="298"/>
      <c r="L51" s="299"/>
      <c r="M51" s="300"/>
      <c r="N51" s="301"/>
      <c r="O51" s="300"/>
      <c r="P51" s="324" t="str">
        <f>IF(C52="","",(IF((VLOOKUP($B52,'Saved Waypoint Input Sheet'!$K$2:$V$253,9))="",Z52,(VLOOKUP($B52,'Saved Waypoint Input Sheet'!$K$2:$V$253,9)))))</f>
        <v/>
      </c>
      <c r="Q51" s="325" t="str">
        <f>IF(C52="","",(IF((VLOOKUP($B52,'Saved Waypoint Input Sheet'!$K$2:$V$253,10))="",AA52,(VLOOKUP($B52,'Saved Waypoint Input Sheet'!$K$2:$V$253,10)))))</f>
        <v/>
      </c>
      <c r="R51" s="325" t="str">
        <f t="shared" si="15"/>
        <v/>
      </c>
      <c r="S51" s="303"/>
      <c r="T51" s="303"/>
      <c r="U51" s="301"/>
      <c r="V51" s="197"/>
      <c r="W51" s="197"/>
      <c r="Z51" s="190" t="str">
        <f t="shared" si="0"/>
        <v/>
      </c>
      <c r="AA51" s="191" t="str">
        <f t="shared" si="1"/>
        <v/>
      </c>
      <c r="AB51" s="194" t="str">
        <f t="shared" si="2"/>
        <v/>
      </c>
      <c r="AC51" s="194" t="str">
        <f t="shared" si="7"/>
        <v/>
      </c>
      <c r="AD51" s="194" t="str">
        <f t="shared" si="3"/>
        <v/>
      </c>
      <c r="AE51" s="194" t="str">
        <f t="shared" si="4"/>
        <v/>
      </c>
      <c r="AF51" s="193" t="e">
        <f t="shared" si="16"/>
        <v>#VALUE!</v>
      </c>
      <c r="AG51" s="193" t="str">
        <f t="shared" si="17"/>
        <v/>
      </c>
      <c r="AH51" s="193" t="str">
        <f t="shared" si="5"/>
        <v/>
      </c>
      <c r="AI51" s="193" t="str">
        <f t="shared" si="8"/>
        <v/>
      </c>
      <c r="AJ51" s="194" t="str">
        <f t="shared" si="18"/>
        <v/>
      </c>
      <c r="AK51" s="179" t="str">
        <f t="shared" si="9"/>
        <v/>
      </c>
      <c r="AL51" s="179" t="str">
        <f t="shared" si="10"/>
        <v/>
      </c>
      <c r="AM51" s="193" t="str">
        <f t="shared" si="11"/>
        <v/>
      </c>
      <c r="AN51" s="193" t="str">
        <f t="shared" si="6"/>
        <v/>
      </c>
      <c r="AO51" s="193" t="str">
        <f t="shared" si="12"/>
        <v/>
      </c>
      <c r="AP51" s="193" t="str">
        <f t="shared" si="13"/>
        <v/>
      </c>
      <c r="AQ51" s="193" t="str">
        <f t="shared" si="14"/>
        <v/>
      </c>
    </row>
    <row r="52" spans="2:71" ht="14.25" x14ac:dyDescent="0.2">
      <c r="B52" s="189">
        <v>45</v>
      </c>
      <c r="C52" s="289" t="str">
        <f>VLOOKUP($B52,'Saved Waypoint Input Sheet'!$K$2:$V$253,3)</f>
        <v/>
      </c>
      <c r="D52" s="290" t="str">
        <f>VLOOKUP($B52,'Saved Waypoint Input Sheet'!$K$2:$V$253,4)</f>
        <v/>
      </c>
      <c r="E52" s="291" t="str">
        <f>VLOOKUP($B52,'Saved Waypoint Input Sheet'!$K$2:$V$253,5)</f>
        <v/>
      </c>
      <c r="F52" s="289" t="str">
        <f>VLOOKUP($B52,'Saved Waypoint Input Sheet'!$K$2:$V$253,6)</f>
        <v/>
      </c>
      <c r="G52" s="292" t="str">
        <f>VLOOKUP($B52,'Saved Waypoint Input Sheet'!$K$2:$V$253,7)</f>
        <v/>
      </c>
      <c r="H52" s="293" t="str">
        <f>VLOOKUP($B52,'Saved Waypoint Input Sheet'!$K$2:$V$253,8)</f>
        <v/>
      </c>
      <c r="I52" s="494" t="str">
        <f>VLOOKUP($B52,'Saved Waypoint Input Sheet'!$K$2:$V$253,11)</f>
        <v/>
      </c>
      <c r="J52" s="288" t="str">
        <f>IF(C52="","",(IF((VLOOKUP($B52,'Saved Waypoint Input Sheet'!$K$2:$V$253,12))="",("see psg plan"),(VLOOKUP($B52,'Saved Waypoint Input Sheet'!$K$2:$V$253,12)))))</f>
        <v/>
      </c>
      <c r="K52" s="298"/>
      <c r="L52" s="299"/>
      <c r="M52" s="300"/>
      <c r="N52" s="301"/>
      <c r="O52" s="300"/>
      <c r="P52" s="324" t="str">
        <f>IF(C53="","",(IF((VLOOKUP($B53,'Saved Waypoint Input Sheet'!$K$2:$V$253,9))="",Z53,(VLOOKUP($B53,'Saved Waypoint Input Sheet'!$K$2:$V$253,9)))))</f>
        <v/>
      </c>
      <c r="Q52" s="325" t="str">
        <f>IF(C53="","",(IF((VLOOKUP($B53,'Saved Waypoint Input Sheet'!$K$2:$V$253,10))="",AA53,(VLOOKUP($B53,'Saved Waypoint Input Sheet'!$K$2:$V$253,10)))))</f>
        <v/>
      </c>
      <c r="R52" s="325" t="str">
        <f t="shared" si="15"/>
        <v/>
      </c>
      <c r="S52" s="303"/>
      <c r="T52" s="303"/>
      <c r="U52" s="301"/>
      <c r="V52" s="197"/>
      <c r="W52" s="197"/>
      <c r="Z52" s="190" t="str">
        <f t="shared" si="0"/>
        <v/>
      </c>
      <c r="AA52" s="191" t="str">
        <f t="shared" si="1"/>
        <v/>
      </c>
      <c r="AB52" s="194" t="str">
        <f t="shared" si="2"/>
        <v/>
      </c>
      <c r="AC52" s="194" t="str">
        <f t="shared" si="7"/>
        <v/>
      </c>
      <c r="AD52" s="194" t="str">
        <f t="shared" si="3"/>
        <v/>
      </c>
      <c r="AE52" s="194" t="str">
        <f t="shared" si="4"/>
        <v/>
      </c>
      <c r="AF52" s="193" t="e">
        <f t="shared" si="16"/>
        <v>#VALUE!</v>
      </c>
      <c r="AG52" s="193" t="str">
        <f t="shared" si="17"/>
        <v/>
      </c>
      <c r="AH52" s="193" t="str">
        <f t="shared" si="5"/>
        <v/>
      </c>
      <c r="AI52" s="193" t="str">
        <f t="shared" si="8"/>
        <v/>
      </c>
      <c r="AJ52" s="194" t="str">
        <f t="shared" si="18"/>
        <v/>
      </c>
      <c r="AK52" s="179" t="str">
        <f t="shared" si="9"/>
        <v/>
      </c>
      <c r="AL52" s="179" t="str">
        <f t="shared" si="10"/>
        <v/>
      </c>
      <c r="AM52" s="193" t="str">
        <f t="shared" si="11"/>
        <v/>
      </c>
      <c r="AN52" s="193" t="str">
        <f t="shared" si="6"/>
        <v/>
      </c>
      <c r="AO52" s="193" t="str">
        <f t="shared" si="12"/>
        <v/>
      </c>
      <c r="AP52" s="193" t="str">
        <f t="shared" si="13"/>
        <v/>
      </c>
      <c r="AQ52" s="193" t="str">
        <f t="shared" si="14"/>
        <v/>
      </c>
    </row>
    <row r="53" spans="2:71" ht="14.25" x14ac:dyDescent="0.2">
      <c r="B53" s="189">
        <v>46</v>
      </c>
      <c r="C53" s="289" t="str">
        <f>VLOOKUP($B53,'Saved Waypoint Input Sheet'!$K$2:$V$253,3)</f>
        <v/>
      </c>
      <c r="D53" s="290" t="str">
        <f>VLOOKUP($B53,'Saved Waypoint Input Sheet'!$K$2:$V$253,4)</f>
        <v/>
      </c>
      <c r="E53" s="291" t="str">
        <f>VLOOKUP($B53,'Saved Waypoint Input Sheet'!$K$2:$V$253,5)</f>
        <v/>
      </c>
      <c r="F53" s="289" t="str">
        <f>VLOOKUP($B53,'Saved Waypoint Input Sheet'!$K$2:$V$253,6)</f>
        <v/>
      </c>
      <c r="G53" s="292" t="str">
        <f>VLOOKUP($B53,'Saved Waypoint Input Sheet'!$K$2:$V$253,7)</f>
        <v/>
      </c>
      <c r="H53" s="293" t="str">
        <f>VLOOKUP($B53,'Saved Waypoint Input Sheet'!$K$2:$V$253,8)</f>
        <v/>
      </c>
      <c r="I53" s="494" t="str">
        <f>VLOOKUP($B53,'Saved Waypoint Input Sheet'!$K$2:$V$253,11)</f>
        <v/>
      </c>
      <c r="J53" s="288" t="str">
        <f>IF(C53="","",(IF((VLOOKUP($B53,'Saved Waypoint Input Sheet'!$K$2:$V$253,12))="",("see psg plan"),(VLOOKUP($B53,'Saved Waypoint Input Sheet'!$K$2:$V$253,12)))))</f>
        <v/>
      </c>
      <c r="K53" s="298"/>
      <c r="L53" s="299"/>
      <c r="M53" s="300"/>
      <c r="N53" s="301"/>
      <c r="O53" s="300"/>
      <c r="P53" s="324" t="str">
        <f>IF(C54="","",(IF((VLOOKUP($B54,'Saved Waypoint Input Sheet'!$K$2:$V$253,9))="",Z54,(VLOOKUP($B54,'Saved Waypoint Input Sheet'!$K$2:$V$253,9)))))</f>
        <v/>
      </c>
      <c r="Q53" s="325" t="str">
        <f>IF(C54="","",(IF((VLOOKUP($B54,'Saved Waypoint Input Sheet'!$K$2:$V$253,10))="",AA54,(VLOOKUP($B54,'Saved Waypoint Input Sheet'!$K$2:$V$253,10)))))</f>
        <v/>
      </c>
      <c r="R53" s="325" t="str">
        <f t="shared" si="15"/>
        <v/>
      </c>
      <c r="S53" s="303"/>
      <c r="T53" s="303"/>
      <c r="U53" s="301"/>
      <c r="V53" s="197"/>
      <c r="W53" s="197"/>
      <c r="Z53" s="190" t="str">
        <f t="shared" si="0"/>
        <v/>
      </c>
      <c r="AA53" s="191" t="str">
        <f t="shared" si="1"/>
        <v/>
      </c>
      <c r="AB53" s="194" t="str">
        <f t="shared" si="2"/>
        <v/>
      </c>
      <c r="AC53" s="194" t="str">
        <f t="shared" si="7"/>
        <v/>
      </c>
      <c r="AD53" s="194" t="str">
        <f t="shared" si="3"/>
        <v/>
      </c>
      <c r="AE53" s="194" t="str">
        <f t="shared" si="4"/>
        <v/>
      </c>
      <c r="AF53" s="193" t="e">
        <f t="shared" si="16"/>
        <v>#VALUE!</v>
      </c>
      <c r="AG53" s="193" t="str">
        <f t="shared" si="17"/>
        <v/>
      </c>
      <c r="AH53" s="193" t="str">
        <f t="shared" si="5"/>
        <v/>
      </c>
      <c r="AI53" s="193" t="str">
        <f t="shared" si="8"/>
        <v/>
      </c>
      <c r="AJ53" s="194" t="str">
        <f t="shared" si="18"/>
        <v/>
      </c>
      <c r="AK53" s="179" t="str">
        <f t="shared" si="9"/>
        <v/>
      </c>
      <c r="AL53" s="179" t="str">
        <f t="shared" si="10"/>
        <v/>
      </c>
      <c r="AM53" s="193" t="str">
        <f t="shared" si="11"/>
        <v/>
      </c>
      <c r="AN53" s="193" t="str">
        <f t="shared" si="6"/>
        <v/>
      </c>
      <c r="AO53" s="193" t="str">
        <f t="shared" si="12"/>
        <v/>
      </c>
      <c r="AP53" s="193" t="str">
        <f t="shared" si="13"/>
        <v/>
      </c>
      <c r="AQ53" s="193" t="str">
        <f t="shared" si="14"/>
        <v/>
      </c>
    </row>
    <row r="54" spans="2:71" ht="14.25" x14ac:dyDescent="0.2">
      <c r="B54" s="189">
        <v>47</v>
      </c>
      <c r="C54" s="289" t="str">
        <f>VLOOKUP($B54,'Saved Waypoint Input Sheet'!$K$2:$V$253,3)</f>
        <v/>
      </c>
      <c r="D54" s="290" t="str">
        <f>VLOOKUP($B54,'Saved Waypoint Input Sheet'!$K$2:$V$253,4)</f>
        <v/>
      </c>
      <c r="E54" s="291" t="str">
        <f>VLOOKUP($B54,'Saved Waypoint Input Sheet'!$K$2:$V$253,5)</f>
        <v/>
      </c>
      <c r="F54" s="289" t="str">
        <f>VLOOKUP($B54,'Saved Waypoint Input Sheet'!$K$2:$V$253,6)</f>
        <v/>
      </c>
      <c r="G54" s="292" t="str">
        <f>VLOOKUP($B54,'Saved Waypoint Input Sheet'!$K$2:$V$253,7)</f>
        <v/>
      </c>
      <c r="H54" s="293" t="str">
        <f>VLOOKUP($B54,'Saved Waypoint Input Sheet'!$K$2:$V$253,8)</f>
        <v/>
      </c>
      <c r="I54" s="494" t="str">
        <f>VLOOKUP($B54,'Saved Waypoint Input Sheet'!$K$2:$V$253,11)</f>
        <v/>
      </c>
      <c r="J54" s="288" t="str">
        <f>IF(C54="","",(IF((VLOOKUP($B54,'Saved Waypoint Input Sheet'!$K$2:$V$253,12))="",("see psg plan"),(VLOOKUP($B54,'Saved Waypoint Input Sheet'!$K$2:$V$253,12)))))</f>
        <v/>
      </c>
      <c r="K54" s="298"/>
      <c r="L54" s="299"/>
      <c r="M54" s="300"/>
      <c r="N54" s="301"/>
      <c r="O54" s="300"/>
      <c r="P54" s="324" t="str">
        <f>IF(C55="","",(IF((VLOOKUP($B55,'Saved Waypoint Input Sheet'!$K$2:$V$253,9))="",Z55,(VLOOKUP($B55,'Saved Waypoint Input Sheet'!$K$2:$V$253,9)))))</f>
        <v/>
      </c>
      <c r="Q54" s="325" t="str">
        <f>IF(C55="","",(IF((VLOOKUP($B55,'Saved Waypoint Input Sheet'!$K$2:$V$253,10))="",AA55,(VLOOKUP($B55,'Saved Waypoint Input Sheet'!$K$2:$V$253,10)))))</f>
        <v/>
      </c>
      <c r="R54" s="325" t="str">
        <f t="shared" si="15"/>
        <v/>
      </c>
      <c r="S54" s="303"/>
      <c r="T54" s="303"/>
      <c r="U54" s="301"/>
      <c r="V54" s="197"/>
      <c r="W54" s="197"/>
      <c r="Z54" s="190" t="str">
        <f t="shared" si="0"/>
        <v/>
      </c>
      <c r="AA54" s="191" t="str">
        <f t="shared" si="1"/>
        <v/>
      </c>
      <c r="AB54" s="194" t="str">
        <f t="shared" si="2"/>
        <v/>
      </c>
      <c r="AC54" s="194" t="str">
        <f t="shared" si="7"/>
        <v/>
      </c>
      <c r="AD54" s="194" t="str">
        <f t="shared" si="3"/>
        <v/>
      </c>
      <c r="AE54" s="194" t="str">
        <f t="shared" si="4"/>
        <v/>
      </c>
      <c r="AF54" s="193" t="e">
        <f t="shared" si="16"/>
        <v>#VALUE!</v>
      </c>
      <c r="AG54" s="193" t="str">
        <f t="shared" si="17"/>
        <v/>
      </c>
      <c r="AH54" s="193" t="str">
        <f t="shared" si="5"/>
        <v/>
      </c>
      <c r="AI54" s="193" t="str">
        <f t="shared" si="8"/>
        <v/>
      </c>
      <c r="AJ54" s="194" t="str">
        <f t="shared" si="18"/>
        <v/>
      </c>
      <c r="AK54" s="179" t="str">
        <f t="shared" si="9"/>
        <v/>
      </c>
      <c r="AL54" s="179" t="str">
        <f t="shared" si="10"/>
        <v/>
      </c>
      <c r="AM54" s="193" t="str">
        <f t="shared" si="11"/>
        <v/>
      </c>
      <c r="AN54" s="193" t="str">
        <f t="shared" si="6"/>
        <v/>
      </c>
      <c r="AO54" s="193" t="str">
        <f t="shared" si="12"/>
        <v/>
      </c>
      <c r="AP54" s="193" t="str">
        <f t="shared" si="13"/>
        <v/>
      </c>
      <c r="AQ54" s="193" t="str">
        <f t="shared" si="14"/>
        <v/>
      </c>
    </row>
    <row r="55" spans="2:71" ht="14.25" x14ac:dyDescent="0.2">
      <c r="B55" s="189">
        <v>48</v>
      </c>
      <c r="C55" s="289" t="str">
        <f>VLOOKUP($B55,'Saved Waypoint Input Sheet'!$K$2:$V$253,3)</f>
        <v/>
      </c>
      <c r="D55" s="290" t="str">
        <f>VLOOKUP($B55,'Saved Waypoint Input Sheet'!$K$2:$V$253,4)</f>
        <v/>
      </c>
      <c r="E55" s="291" t="str">
        <f>VLOOKUP($B55,'Saved Waypoint Input Sheet'!$K$2:$V$253,5)</f>
        <v/>
      </c>
      <c r="F55" s="289" t="str">
        <f>VLOOKUP($B55,'Saved Waypoint Input Sheet'!$K$2:$V$253,6)</f>
        <v/>
      </c>
      <c r="G55" s="292" t="str">
        <f>VLOOKUP($B55,'Saved Waypoint Input Sheet'!$K$2:$V$253,7)</f>
        <v/>
      </c>
      <c r="H55" s="293" t="str">
        <f>VLOOKUP($B55,'Saved Waypoint Input Sheet'!$K$2:$V$253,8)</f>
        <v/>
      </c>
      <c r="I55" s="494" t="str">
        <f>VLOOKUP($B55,'Saved Waypoint Input Sheet'!$K$2:$V$253,11)</f>
        <v/>
      </c>
      <c r="J55" s="288" t="str">
        <f>IF(C55="","",(IF((VLOOKUP($B55,'Saved Waypoint Input Sheet'!$K$2:$V$253,12))="",("see psg plan"),(VLOOKUP($B55,'Saved Waypoint Input Sheet'!$K$2:$V$253,12)))))</f>
        <v/>
      </c>
      <c r="K55" s="298"/>
      <c r="L55" s="299"/>
      <c r="M55" s="300"/>
      <c r="N55" s="301"/>
      <c r="O55" s="300"/>
      <c r="P55" s="324" t="str">
        <f>IF(C56="","",(IF((VLOOKUP($B56,'Saved Waypoint Input Sheet'!$K$2:$V$253,9))="",Z56,(VLOOKUP($B56,'Saved Waypoint Input Sheet'!$K$2:$V$253,9)))))</f>
        <v/>
      </c>
      <c r="Q55" s="325" t="str">
        <f>IF(C56="","",(IF((VLOOKUP($B56,'Saved Waypoint Input Sheet'!$K$2:$V$253,10))="",AA56,(VLOOKUP($B56,'Saved Waypoint Input Sheet'!$K$2:$V$253,10)))))</f>
        <v/>
      </c>
      <c r="R55" s="325" t="str">
        <f t="shared" si="15"/>
        <v/>
      </c>
      <c r="S55" s="303"/>
      <c r="T55" s="303"/>
      <c r="U55" s="301"/>
      <c r="V55" s="197"/>
      <c r="W55" s="197"/>
      <c r="Z55" s="190" t="str">
        <f t="shared" si="0"/>
        <v/>
      </c>
      <c r="AA55" s="191" t="str">
        <f t="shared" si="1"/>
        <v/>
      </c>
      <c r="AB55" s="194" t="str">
        <f t="shared" si="2"/>
        <v/>
      </c>
      <c r="AC55" s="194" t="str">
        <f t="shared" si="7"/>
        <v/>
      </c>
      <c r="AD55" s="194" t="str">
        <f t="shared" si="3"/>
        <v/>
      </c>
      <c r="AE55" s="194" t="str">
        <f t="shared" si="4"/>
        <v/>
      </c>
      <c r="AF55" s="193" t="e">
        <f t="shared" si="16"/>
        <v>#VALUE!</v>
      </c>
      <c r="AG55" s="193" t="str">
        <f t="shared" si="17"/>
        <v/>
      </c>
      <c r="AH55" s="193" t="str">
        <f t="shared" si="5"/>
        <v/>
      </c>
      <c r="AI55" s="193" t="str">
        <f t="shared" si="8"/>
        <v/>
      </c>
      <c r="AJ55" s="194" t="str">
        <f t="shared" si="18"/>
        <v/>
      </c>
      <c r="AK55" s="179" t="str">
        <f t="shared" si="9"/>
        <v/>
      </c>
      <c r="AL55" s="179" t="str">
        <f t="shared" si="10"/>
        <v/>
      </c>
      <c r="AM55" s="193" t="str">
        <f t="shared" si="11"/>
        <v/>
      </c>
      <c r="AN55" s="193" t="str">
        <f t="shared" si="6"/>
        <v/>
      </c>
      <c r="AO55" s="193" t="str">
        <f t="shared" si="12"/>
        <v/>
      </c>
      <c r="AP55" s="193" t="str">
        <f t="shared" si="13"/>
        <v/>
      </c>
      <c r="AQ55" s="193" t="str">
        <f t="shared" si="14"/>
        <v/>
      </c>
    </row>
    <row r="56" spans="2:71" ht="14.25" x14ac:dyDescent="0.2">
      <c r="B56" s="189">
        <v>49</v>
      </c>
      <c r="C56" s="289" t="str">
        <f>VLOOKUP($B56,'Saved Waypoint Input Sheet'!$K$2:$V$253,3)</f>
        <v/>
      </c>
      <c r="D56" s="290" t="str">
        <f>VLOOKUP($B56,'Saved Waypoint Input Sheet'!$K$2:$V$253,4)</f>
        <v/>
      </c>
      <c r="E56" s="291" t="str">
        <f>VLOOKUP($B56,'Saved Waypoint Input Sheet'!$K$2:$V$253,5)</f>
        <v/>
      </c>
      <c r="F56" s="289" t="str">
        <f>VLOOKUP($B56,'Saved Waypoint Input Sheet'!$K$2:$V$253,6)</f>
        <v/>
      </c>
      <c r="G56" s="292" t="str">
        <f>VLOOKUP($B56,'Saved Waypoint Input Sheet'!$K$2:$V$253,7)</f>
        <v/>
      </c>
      <c r="H56" s="293" t="str">
        <f>VLOOKUP($B56,'Saved Waypoint Input Sheet'!$K$2:$V$253,8)</f>
        <v/>
      </c>
      <c r="I56" s="494" t="str">
        <f>VLOOKUP($B56,'Saved Waypoint Input Sheet'!$K$2:$V$253,11)</f>
        <v/>
      </c>
      <c r="J56" s="288" t="str">
        <f>IF(C56="","",(IF((VLOOKUP($B56,'Saved Waypoint Input Sheet'!$K$2:$V$253,12))="",("see psg plan"),(VLOOKUP($B56,'Saved Waypoint Input Sheet'!$K$2:$V$253,12)))))</f>
        <v/>
      </c>
      <c r="K56" s="298"/>
      <c r="L56" s="299"/>
      <c r="M56" s="300"/>
      <c r="N56" s="301"/>
      <c r="O56" s="300"/>
      <c r="P56" s="324" t="str">
        <f>IF(C57="","",(IF((VLOOKUP($B57,'Saved Waypoint Input Sheet'!$K$2:$V$253,9))="",Z57,(VLOOKUP($B57,'Saved Waypoint Input Sheet'!$K$2:$V$253,9)))))</f>
        <v/>
      </c>
      <c r="Q56" s="325" t="str">
        <f>IF(C57="","",(IF((VLOOKUP($B57,'Saved Waypoint Input Sheet'!$K$2:$V$253,10))="",AA57,(VLOOKUP($B57,'Saved Waypoint Input Sheet'!$K$2:$V$253,10)))))</f>
        <v/>
      </c>
      <c r="R56" s="325" t="str">
        <f t="shared" si="15"/>
        <v/>
      </c>
      <c r="S56" s="303"/>
      <c r="T56" s="303"/>
      <c r="U56" s="301"/>
      <c r="V56" s="197"/>
      <c r="W56" s="197"/>
      <c r="Z56" s="190" t="str">
        <f t="shared" si="0"/>
        <v/>
      </c>
      <c r="AA56" s="191" t="str">
        <f t="shared" si="1"/>
        <v/>
      </c>
      <c r="AB56" s="194" t="str">
        <f t="shared" si="2"/>
        <v/>
      </c>
      <c r="AC56" s="194" t="str">
        <f t="shared" si="7"/>
        <v/>
      </c>
      <c r="AD56" s="194" t="str">
        <f t="shared" si="3"/>
        <v/>
      </c>
      <c r="AE56" s="194" t="str">
        <f t="shared" si="4"/>
        <v/>
      </c>
      <c r="AF56" s="193" t="e">
        <f t="shared" si="16"/>
        <v>#VALUE!</v>
      </c>
      <c r="AG56" s="193" t="str">
        <f t="shared" si="17"/>
        <v/>
      </c>
      <c r="AH56" s="193" t="str">
        <f t="shared" si="5"/>
        <v/>
      </c>
      <c r="AI56" s="193" t="str">
        <f t="shared" si="8"/>
        <v/>
      </c>
      <c r="AJ56" s="194" t="str">
        <f t="shared" si="18"/>
        <v/>
      </c>
      <c r="AK56" s="179" t="str">
        <f t="shared" si="9"/>
        <v/>
      </c>
      <c r="AL56" s="179" t="str">
        <f t="shared" si="10"/>
        <v/>
      </c>
      <c r="AM56" s="193" t="str">
        <f t="shared" si="11"/>
        <v/>
      </c>
      <c r="AN56" s="193" t="str">
        <f t="shared" si="6"/>
        <v/>
      </c>
      <c r="AO56" s="193" t="str">
        <f t="shared" si="12"/>
        <v/>
      </c>
      <c r="AP56" s="193" t="str">
        <f t="shared" si="13"/>
        <v/>
      </c>
      <c r="AQ56" s="193" t="str">
        <f t="shared" si="14"/>
        <v/>
      </c>
    </row>
    <row r="57" spans="2:71" ht="14.25" x14ac:dyDescent="0.2">
      <c r="B57" s="189">
        <v>50</v>
      </c>
      <c r="C57" s="289" t="str">
        <f>VLOOKUP($B57,'Saved Waypoint Input Sheet'!$K$2:$V$253,3)</f>
        <v/>
      </c>
      <c r="D57" s="290" t="str">
        <f>VLOOKUP($B57,'Saved Waypoint Input Sheet'!$K$2:$V$253,4)</f>
        <v/>
      </c>
      <c r="E57" s="291" t="str">
        <f>VLOOKUP($B57,'Saved Waypoint Input Sheet'!$K$2:$V$253,5)</f>
        <v/>
      </c>
      <c r="F57" s="289" t="str">
        <f>VLOOKUP($B57,'Saved Waypoint Input Sheet'!$K$2:$V$253,6)</f>
        <v/>
      </c>
      <c r="G57" s="292" t="str">
        <f>VLOOKUP($B57,'Saved Waypoint Input Sheet'!$K$2:$V$253,7)</f>
        <v/>
      </c>
      <c r="H57" s="293" t="str">
        <f>VLOOKUP($B57,'Saved Waypoint Input Sheet'!$K$2:$V$253,8)</f>
        <v/>
      </c>
      <c r="I57" s="494" t="str">
        <f>VLOOKUP($B57,'Saved Waypoint Input Sheet'!$K$2:$V$253,11)</f>
        <v/>
      </c>
      <c r="J57" s="288" t="str">
        <f>IF(C57="","",(IF((VLOOKUP($B57,'Saved Waypoint Input Sheet'!$K$2:$V$253,12))="",("see psg plan"),(VLOOKUP($B57,'Saved Waypoint Input Sheet'!$K$2:$V$253,12)))))</f>
        <v/>
      </c>
      <c r="K57" s="298"/>
      <c r="L57" s="299"/>
      <c r="M57" s="300"/>
      <c r="N57" s="301"/>
      <c r="O57" s="300"/>
      <c r="P57" s="324" t="str">
        <f>IF(C58="","",(IF((VLOOKUP($B58,'Saved Waypoint Input Sheet'!$K$2:$V$253,9))="",Z58,(VLOOKUP($B58,'Saved Waypoint Input Sheet'!$K$2:$V$253,9)))))</f>
        <v/>
      </c>
      <c r="Q57" s="325" t="str">
        <f>IF(C58="","",(IF((VLOOKUP($B58,'Saved Waypoint Input Sheet'!$K$2:$V$253,10))="",AA58,(VLOOKUP($B58,'Saved Waypoint Input Sheet'!$K$2:$V$253,10)))))</f>
        <v/>
      </c>
      <c r="R57" s="325" t="str">
        <f t="shared" si="15"/>
        <v/>
      </c>
      <c r="S57" s="303"/>
      <c r="T57" s="303"/>
      <c r="U57" s="301"/>
      <c r="V57" s="197"/>
      <c r="W57" s="197"/>
      <c r="Z57" s="190" t="str">
        <f t="shared" si="0"/>
        <v/>
      </c>
      <c r="AA57" s="191" t="str">
        <f t="shared" si="1"/>
        <v/>
      </c>
      <c r="AB57" s="194" t="str">
        <f t="shared" si="2"/>
        <v/>
      </c>
      <c r="AC57" s="194" t="str">
        <f t="shared" si="7"/>
        <v/>
      </c>
      <c r="AD57" s="194" t="str">
        <f t="shared" si="3"/>
        <v/>
      </c>
      <c r="AE57" s="194" t="str">
        <f t="shared" si="4"/>
        <v/>
      </c>
      <c r="AF57" s="193" t="e">
        <f t="shared" si="16"/>
        <v>#VALUE!</v>
      </c>
      <c r="AG57" s="193" t="str">
        <f t="shared" si="17"/>
        <v/>
      </c>
      <c r="AH57" s="193" t="str">
        <f t="shared" si="5"/>
        <v/>
      </c>
      <c r="AI57" s="193" t="str">
        <f t="shared" si="8"/>
        <v/>
      </c>
      <c r="AJ57" s="194" t="str">
        <f t="shared" si="18"/>
        <v/>
      </c>
      <c r="AK57" s="179" t="str">
        <f t="shared" si="9"/>
        <v/>
      </c>
      <c r="AL57" s="179" t="str">
        <f t="shared" si="10"/>
        <v/>
      </c>
      <c r="AM57" s="193" t="str">
        <f t="shared" si="11"/>
        <v/>
      </c>
      <c r="AN57" s="193" t="str">
        <f t="shared" si="6"/>
        <v/>
      </c>
      <c r="AO57" s="193" t="str">
        <f t="shared" si="12"/>
        <v/>
      </c>
      <c r="AP57" s="193" t="str">
        <f t="shared" si="13"/>
        <v/>
      </c>
      <c r="AQ57" s="193" t="str">
        <f t="shared" si="14"/>
        <v/>
      </c>
    </row>
    <row r="58" spans="2:71" ht="14.25" x14ac:dyDescent="0.2">
      <c r="B58" s="189">
        <v>51</v>
      </c>
      <c r="C58" s="289" t="str">
        <f>VLOOKUP($B58,'Saved Waypoint Input Sheet'!$K$2:$V$253,3)</f>
        <v/>
      </c>
      <c r="D58" s="290" t="str">
        <f>VLOOKUP($B58,'Saved Waypoint Input Sheet'!$K$2:$V$253,4)</f>
        <v/>
      </c>
      <c r="E58" s="291" t="str">
        <f>VLOOKUP($B58,'Saved Waypoint Input Sheet'!$K$2:$V$253,5)</f>
        <v/>
      </c>
      <c r="F58" s="289" t="str">
        <f>VLOOKUP($B58,'Saved Waypoint Input Sheet'!$K$2:$V$253,6)</f>
        <v/>
      </c>
      <c r="G58" s="292" t="str">
        <f>VLOOKUP($B58,'Saved Waypoint Input Sheet'!$K$2:$V$253,7)</f>
        <v/>
      </c>
      <c r="H58" s="293" t="str">
        <f>VLOOKUP($B58,'Saved Waypoint Input Sheet'!$K$2:$V$253,8)</f>
        <v/>
      </c>
      <c r="I58" s="494" t="str">
        <f>VLOOKUP($B58,'Saved Waypoint Input Sheet'!$K$2:$V$253,11)</f>
        <v/>
      </c>
      <c r="J58" s="288" t="str">
        <f>IF(C58="","",(IF((VLOOKUP($B58,'Saved Waypoint Input Sheet'!$K$2:$V$253,12))="",("see psg plan"),(VLOOKUP($B58,'Saved Waypoint Input Sheet'!$K$2:$V$253,12)))))</f>
        <v/>
      </c>
      <c r="K58" s="298"/>
      <c r="L58" s="299"/>
      <c r="M58" s="300"/>
      <c r="N58" s="301"/>
      <c r="O58" s="300"/>
      <c r="P58" s="324" t="str">
        <f>IF(C59="","",(IF((VLOOKUP($B59,'Saved Waypoint Input Sheet'!$K$2:$V$253,9))="",Z59,(VLOOKUP($B59,'Saved Waypoint Input Sheet'!$K$2:$V$253,9)))))</f>
        <v/>
      </c>
      <c r="Q58" s="325" t="str">
        <f>IF(C59="","",(IF((VLOOKUP($B59,'Saved Waypoint Input Sheet'!$K$2:$V$253,10))="",AA59,(VLOOKUP($B59,'Saved Waypoint Input Sheet'!$K$2:$V$253,10)))))</f>
        <v/>
      </c>
      <c r="R58" s="325" t="str">
        <f t="shared" si="15"/>
        <v/>
      </c>
      <c r="S58" s="303"/>
      <c r="T58" s="303"/>
      <c r="U58" s="301"/>
      <c r="V58" s="197"/>
      <c r="W58" s="197"/>
      <c r="Z58" s="190" t="str">
        <f t="shared" si="0"/>
        <v/>
      </c>
      <c r="AA58" s="191" t="str">
        <f t="shared" si="1"/>
        <v/>
      </c>
      <c r="AB58" s="194" t="str">
        <f t="shared" si="2"/>
        <v/>
      </c>
      <c r="AC58" s="194" t="str">
        <f t="shared" si="7"/>
        <v/>
      </c>
      <c r="AD58" s="194" t="str">
        <f t="shared" si="3"/>
        <v/>
      </c>
      <c r="AE58" s="194" t="str">
        <f t="shared" si="4"/>
        <v/>
      </c>
      <c r="AF58" s="193" t="e">
        <f t="shared" si="16"/>
        <v>#VALUE!</v>
      </c>
      <c r="AG58" s="193" t="str">
        <f t="shared" si="17"/>
        <v/>
      </c>
      <c r="AH58" s="193" t="str">
        <f t="shared" si="5"/>
        <v/>
      </c>
      <c r="AI58" s="193" t="str">
        <f t="shared" si="8"/>
        <v/>
      </c>
      <c r="AJ58" s="194" t="str">
        <f t="shared" si="18"/>
        <v/>
      </c>
      <c r="AK58" s="179" t="str">
        <f t="shared" si="9"/>
        <v/>
      </c>
      <c r="AL58" s="179" t="str">
        <f t="shared" si="10"/>
        <v/>
      </c>
      <c r="AM58" s="193" t="str">
        <f t="shared" si="11"/>
        <v/>
      </c>
      <c r="AN58" s="193" t="str">
        <f t="shared" si="6"/>
        <v/>
      </c>
      <c r="AO58" s="193" t="str">
        <f t="shared" si="12"/>
        <v/>
      </c>
      <c r="AP58" s="193" t="str">
        <f t="shared" si="13"/>
        <v/>
      </c>
      <c r="AQ58" s="193" t="str">
        <f t="shared" si="14"/>
        <v/>
      </c>
    </row>
    <row r="59" spans="2:71" ht="14.25" x14ac:dyDescent="0.2">
      <c r="B59" s="189">
        <v>52</v>
      </c>
      <c r="C59" s="289" t="str">
        <f>VLOOKUP($B59,'Saved Waypoint Input Sheet'!$K$2:$V$253,3)</f>
        <v/>
      </c>
      <c r="D59" s="290" t="str">
        <f>VLOOKUP($B59,'Saved Waypoint Input Sheet'!$K$2:$V$253,4)</f>
        <v/>
      </c>
      <c r="E59" s="291" t="str">
        <f>VLOOKUP($B59,'Saved Waypoint Input Sheet'!$K$2:$V$253,5)</f>
        <v/>
      </c>
      <c r="F59" s="289" t="str">
        <f>VLOOKUP($B59,'Saved Waypoint Input Sheet'!$K$2:$V$253,6)</f>
        <v/>
      </c>
      <c r="G59" s="292" t="str">
        <f>VLOOKUP($B59,'Saved Waypoint Input Sheet'!$K$2:$V$253,7)</f>
        <v/>
      </c>
      <c r="H59" s="293" t="str">
        <f>VLOOKUP($B59,'Saved Waypoint Input Sheet'!$K$2:$V$253,8)</f>
        <v/>
      </c>
      <c r="I59" s="494" t="str">
        <f>VLOOKUP($B59,'Saved Waypoint Input Sheet'!$K$2:$V$253,11)</f>
        <v/>
      </c>
      <c r="J59" s="288" t="str">
        <f>IF(C59="","",(IF((VLOOKUP($B59,'Saved Waypoint Input Sheet'!$K$2:$V$253,12))="",("see psg plan"),(VLOOKUP($B59,'Saved Waypoint Input Sheet'!$K$2:$V$253,12)))))</f>
        <v/>
      </c>
      <c r="K59" s="298"/>
      <c r="L59" s="299"/>
      <c r="M59" s="300"/>
      <c r="N59" s="301"/>
      <c r="O59" s="300"/>
      <c r="P59" s="324" t="str">
        <f>IF(C60="","",(IF((VLOOKUP($B60,'Saved Waypoint Input Sheet'!$K$2:$V$253,9))="",Z60,(VLOOKUP($B60,'Saved Waypoint Input Sheet'!$K$2:$V$253,9)))))</f>
        <v/>
      </c>
      <c r="Q59" s="325" t="str">
        <f>IF(C60="","",(IF((VLOOKUP($B60,'Saved Waypoint Input Sheet'!$K$2:$V$253,10))="",AA60,(VLOOKUP($B60,'Saved Waypoint Input Sheet'!$K$2:$V$253,10)))))</f>
        <v/>
      </c>
      <c r="R59" s="325" t="str">
        <f t="shared" si="15"/>
        <v/>
      </c>
      <c r="S59" s="303"/>
      <c r="T59" s="303"/>
      <c r="U59" s="301"/>
      <c r="V59" s="197"/>
      <c r="W59" s="197"/>
      <c r="Z59" s="190" t="str">
        <f t="shared" si="0"/>
        <v/>
      </c>
      <c r="AA59" s="191" t="str">
        <f t="shared" si="1"/>
        <v/>
      </c>
      <c r="AB59" s="194" t="str">
        <f t="shared" si="2"/>
        <v/>
      </c>
      <c r="AC59" s="194" t="str">
        <f t="shared" si="7"/>
        <v/>
      </c>
      <c r="AD59" s="194" t="str">
        <f t="shared" si="3"/>
        <v/>
      </c>
      <c r="AE59" s="194" t="str">
        <f t="shared" si="4"/>
        <v/>
      </c>
      <c r="AF59" s="193" t="e">
        <f t="shared" si="16"/>
        <v>#VALUE!</v>
      </c>
      <c r="AG59" s="193" t="str">
        <f t="shared" si="17"/>
        <v/>
      </c>
      <c r="AH59" s="193" t="str">
        <f t="shared" si="5"/>
        <v/>
      </c>
      <c r="AI59" s="193" t="str">
        <f t="shared" si="8"/>
        <v/>
      </c>
      <c r="AJ59" s="194" t="str">
        <f t="shared" si="18"/>
        <v/>
      </c>
      <c r="AK59" s="179" t="str">
        <f t="shared" si="9"/>
        <v/>
      </c>
      <c r="AL59" s="179" t="str">
        <f t="shared" si="10"/>
        <v/>
      </c>
      <c r="AM59" s="193" t="str">
        <f t="shared" si="11"/>
        <v/>
      </c>
      <c r="AN59" s="193" t="str">
        <f t="shared" si="6"/>
        <v/>
      </c>
      <c r="AO59" s="193" t="str">
        <f t="shared" si="12"/>
        <v/>
      </c>
      <c r="AP59" s="193" t="str">
        <f t="shared" si="13"/>
        <v/>
      </c>
      <c r="AQ59" s="193" t="str">
        <f t="shared" si="14"/>
        <v/>
      </c>
    </row>
    <row r="60" spans="2:71" ht="14.25" x14ac:dyDescent="0.2">
      <c r="B60" s="189">
        <v>53</v>
      </c>
      <c r="C60" s="289" t="str">
        <f>VLOOKUP($B60,'Saved Waypoint Input Sheet'!$K$2:$V$253,3)</f>
        <v/>
      </c>
      <c r="D60" s="290" t="str">
        <f>VLOOKUP($B60,'Saved Waypoint Input Sheet'!$K$2:$V$253,4)</f>
        <v/>
      </c>
      <c r="E60" s="291" t="str">
        <f>VLOOKUP($B60,'Saved Waypoint Input Sheet'!$K$2:$V$253,5)</f>
        <v/>
      </c>
      <c r="F60" s="289" t="str">
        <f>VLOOKUP($B60,'Saved Waypoint Input Sheet'!$K$2:$V$253,6)</f>
        <v/>
      </c>
      <c r="G60" s="292" t="str">
        <f>VLOOKUP($B60,'Saved Waypoint Input Sheet'!$K$2:$V$253,7)</f>
        <v/>
      </c>
      <c r="H60" s="293" t="str">
        <f>VLOOKUP($B60,'Saved Waypoint Input Sheet'!$K$2:$V$253,8)</f>
        <v/>
      </c>
      <c r="I60" s="494" t="str">
        <f>VLOOKUP($B60,'Saved Waypoint Input Sheet'!$K$2:$V$253,11)</f>
        <v/>
      </c>
      <c r="J60" s="288" t="str">
        <f>IF(C60="","",(IF((VLOOKUP($B60,'Saved Waypoint Input Sheet'!$K$2:$V$253,12))="",("see psg plan"),(VLOOKUP($B60,'Saved Waypoint Input Sheet'!$K$2:$V$253,12)))))</f>
        <v/>
      </c>
      <c r="K60" s="298"/>
      <c r="L60" s="299"/>
      <c r="M60" s="300"/>
      <c r="N60" s="301"/>
      <c r="O60" s="300"/>
      <c r="P60" s="324" t="str">
        <f>IF(C61="","",(IF((VLOOKUP($B61,'Saved Waypoint Input Sheet'!$K$2:$V$253,9))="",Z61,(VLOOKUP($B61,'Saved Waypoint Input Sheet'!$K$2:$V$253,9)))))</f>
        <v/>
      </c>
      <c r="Q60" s="325" t="str">
        <f>IF(C61="","",(IF((VLOOKUP($B61,'Saved Waypoint Input Sheet'!$K$2:$V$253,10))="",AA61,(VLOOKUP($B61,'Saved Waypoint Input Sheet'!$K$2:$V$253,10)))))</f>
        <v/>
      </c>
      <c r="R60" s="325" t="str">
        <f t="shared" si="15"/>
        <v/>
      </c>
      <c r="S60" s="303"/>
      <c r="T60" s="303"/>
      <c r="U60" s="301"/>
      <c r="V60" s="197"/>
      <c r="W60" s="197"/>
      <c r="Z60" s="190" t="str">
        <f t="shared" si="0"/>
        <v/>
      </c>
      <c r="AA60" s="191" t="str">
        <f t="shared" si="1"/>
        <v/>
      </c>
      <c r="AB60" s="194" t="str">
        <f t="shared" si="2"/>
        <v/>
      </c>
      <c r="AC60" s="194" t="str">
        <f t="shared" si="7"/>
        <v/>
      </c>
      <c r="AD60" s="194" t="str">
        <f t="shared" si="3"/>
        <v/>
      </c>
      <c r="AE60" s="194" t="str">
        <f t="shared" si="4"/>
        <v/>
      </c>
      <c r="AF60" s="193" t="e">
        <f t="shared" si="16"/>
        <v>#VALUE!</v>
      </c>
      <c r="AG60" s="193" t="str">
        <f t="shared" si="17"/>
        <v/>
      </c>
      <c r="AH60" s="193" t="str">
        <f t="shared" si="5"/>
        <v/>
      </c>
      <c r="AI60" s="193" t="str">
        <f t="shared" si="8"/>
        <v/>
      </c>
      <c r="AJ60" s="194" t="str">
        <f t="shared" si="18"/>
        <v/>
      </c>
      <c r="AK60" s="179" t="str">
        <f t="shared" si="9"/>
        <v/>
      </c>
      <c r="AL60" s="179" t="str">
        <f t="shared" si="10"/>
        <v/>
      </c>
      <c r="AM60" s="193" t="str">
        <f t="shared" si="11"/>
        <v/>
      </c>
      <c r="AN60" s="193" t="str">
        <f t="shared" si="6"/>
        <v/>
      </c>
      <c r="AO60" s="193" t="str">
        <f t="shared" si="12"/>
        <v/>
      </c>
      <c r="AP60" s="193" t="str">
        <f t="shared" si="13"/>
        <v/>
      </c>
      <c r="AQ60" s="193" t="str">
        <f t="shared" si="14"/>
        <v/>
      </c>
    </row>
    <row r="61" spans="2:71" ht="14.25" x14ac:dyDescent="0.2">
      <c r="B61" s="189">
        <v>54</v>
      </c>
      <c r="C61" s="289" t="str">
        <f>VLOOKUP($B61,'Saved Waypoint Input Sheet'!$K$2:$V$253,3)</f>
        <v/>
      </c>
      <c r="D61" s="290" t="str">
        <f>VLOOKUP($B61,'Saved Waypoint Input Sheet'!$K$2:$V$253,4)</f>
        <v/>
      </c>
      <c r="E61" s="291" t="str">
        <f>VLOOKUP($B61,'Saved Waypoint Input Sheet'!$K$2:$V$253,5)</f>
        <v/>
      </c>
      <c r="F61" s="289" t="str">
        <f>VLOOKUP($B61,'Saved Waypoint Input Sheet'!$K$2:$V$253,6)</f>
        <v/>
      </c>
      <c r="G61" s="292" t="str">
        <f>VLOOKUP($B61,'Saved Waypoint Input Sheet'!$K$2:$V$253,7)</f>
        <v/>
      </c>
      <c r="H61" s="293" t="str">
        <f>VLOOKUP($B61,'Saved Waypoint Input Sheet'!$K$2:$V$253,8)</f>
        <v/>
      </c>
      <c r="I61" s="494" t="str">
        <f>VLOOKUP($B61,'Saved Waypoint Input Sheet'!$K$2:$V$253,11)</f>
        <v/>
      </c>
      <c r="J61" s="288" t="str">
        <f>IF(C61="","",(IF((VLOOKUP($B61,'Saved Waypoint Input Sheet'!$K$2:$V$253,12))="",("see psg plan"),(VLOOKUP($B61,'Saved Waypoint Input Sheet'!$K$2:$V$253,12)))))</f>
        <v/>
      </c>
      <c r="K61" s="298"/>
      <c r="L61" s="299"/>
      <c r="M61" s="300"/>
      <c r="N61" s="301"/>
      <c r="O61" s="300"/>
      <c r="P61" s="324" t="str">
        <f>IF(C62="","",(IF((VLOOKUP($B62,'Saved Waypoint Input Sheet'!$K$2:$V$253,9))="",Z62,(VLOOKUP($B62,'Saved Waypoint Input Sheet'!$K$2:$V$253,9)))))</f>
        <v/>
      </c>
      <c r="Q61" s="325" t="str">
        <f>IF(C62="","",(IF((VLOOKUP($B62,'Saved Waypoint Input Sheet'!$K$2:$V$253,10))="",AA62,(VLOOKUP($B62,'Saved Waypoint Input Sheet'!$K$2:$V$253,10)))))</f>
        <v/>
      </c>
      <c r="R61" s="325" t="str">
        <f t="shared" si="15"/>
        <v/>
      </c>
      <c r="S61" s="303"/>
      <c r="T61" s="303"/>
      <c r="U61" s="301"/>
      <c r="V61" s="197"/>
      <c r="W61" s="197"/>
      <c r="Z61" s="190" t="str">
        <f t="shared" si="0"/>
        <v/>
      </c>
      <c r="AA61" s="191" t="str">
        <f t="shared" si="1"/>
        <v/>
      </c>
      <c r="AB61" s="194" t="str">
        <f t="shared" si="2"/>
        <v/>
      </c>
      <c r="AC61" s="194" t="str">
        <f t="shared" si="7"/>
        <v/>
      </c>
      <c r="AD61" s="194" t="str">
        <f t="shared" si="3"/>
        <v/>
      </c>
      <c r="AE61" s="194" t="str">
        <f t="shared" si="4"/>
        <v/>
      </c>
      <c r="AF61" s="193" t="e">
        <f t="shared" si="16"/>
        <v>#VALUE!</v>
      </c>
      <c r="AG61" s="193" t="str">
        <f t="shared" si="17"/>
        <v/>
      </c>
      <c r="AH61" s="193" t="str">
        <f t="shared" si="5"/>
        <v/>
      </c>
      <c r="AI61" s="193" t="str">
        <f t="shared" si="8"/>
        <v/>
      </c>
      <c r="AJ61" s="194" t="str">
        <f t="shared" si="18"/>
        <v/>
      </c>
      <c r="AK61" s="179" t="str">
        <f t="shared" si="9"/>
        <v/>
      </c>
      <c r="AL61" s="179" t="str">
        <f t="shared" si="10"/>
        <v/>
      </c>
      <c r="AM61" s="193" t="str">
        <f t="shared" si="11"/>
        <v/>
      </c>
      <c r="AN61" s="193" t="str">
        <f t="shared" si="6"/>
        <v/>
      </c>
      <c r="AO61" s="193" t="str">
        <f t="shared" si="12"/>
        <v/>
      </c>
      <c r="AP61" s="193" t="str">
        <f t="shared" si="13"/>
        <v/>
      </c>
      <c r="AQ61" s="193" t="str">
        <f t="shared" si="14"/>
        <v/>
      </c>
    </row>
    <row r="62" spans="2:71" ht="14.25" x14ac:dyDescent="0.2">
      <c r="B62" s="189">
        <v>55</v>
      </c>
      <c r="C62" s="289" t="str">
        <f>VLOOKUP($B62,'Saved Waypoint Input Sheet'!$K$2:$V$253,3)</f>
        <v/>
      </c>
      <c r="D62" s="290" t="str">
        <f>VLOOKUP($B62,'Saved Waypoint Input Sheet'!$K$2:$V$253,4)</f>
        <v/>
      </c>
      <c r="E62" s="291" t="str">
        <f>VLOOKUP($B62,'Saved Waypoint Input Sheet'!$K$2:$V$253,5)</f>
        <v/>
      </c>
      <c r="F62" s="289" t="str">
        <f>VLOOKUP($B62,'Saved Waypoint Input Sheet'!$K$2:$V$253,6)</f>
        <v/>
      </c>
      <c r="G62" s="292" t="str">
        <f>VLOOKUP($B62,'Saved Waypoint Input Sheet'!$K$2:$V$253,7)</f>
        <v/>
      </c>
      <c r="H62" s="293" t="str">
        <f>VLOOKUP($B62,'Saved Waypoint Input Sheet'!$K$2:$V$253,8)</f>
        <v/>
      </c>
      <c r="I62" s="494" t="str">
        <f>VLOOKUP($B62,'Saved Waypoint Input Sheet'!$K$2:$V$253,11)</f>
        <v/>
      </c>
      <c r="J62" s="288" t="str">
        <f>IF(C62="","",(IF((VLOOKUP($B62,'Saved Waypoint Input Sheet'!$K$2:$V$253,12))="",("see psg plan"),(VLOOKUP($B62,'Saved Waypoint Input Sheet'!$K$2:$V$253,12)))))</f>
        <v/>
      </c>
      <c r="K62" s="298"/>
      <c r="L62" s="299"/>
      <c r="M62" s="300"/>
      <c r="N62" s="301"/>
      <c r="O62" s="300"/>
      <c r="P62" s="324" t="str">
        <f>IF(C63="","",(IF((VLOOKUP($B63,'Saved Waypoint Input Sheet'!$K$2:$V$253,9))="",Z63,(VLOOKUP($B63,'Saved Waypoint Input Sheet'!$K$2:$V$253,9)))))</f>
        <v/>
      </c>
      <c r="Q62" s="325" t="str">
        <f>IF(C63="","",(IF((VLOOKUP($B63,'Saved Waypoint Input Sheet'!$K$2:$V$253,10))="",AA63,(VLOOKUP($B63,'Saved Waypoint Input Sheet'!$K$2:$V$253,10)))))</f>
        <v/>
      </c>
      <c r="R62" s="325" t="str">
        <f t="shared" si="15"/>
        <v/>
      </c>
      <c r="S62" s="303"/>
      <c r="T62" s="303"/>
      <c r="U62" s="301"/>
      <c r="V62" s="197"/>
      <c r="W62" s="197"/>
      <c r="Z62" s="190" t="str">
        <f t="shared" si="0"/>
        <v/>
      </c>
      <c r="AA62" s="191" t="str">
        <f t="shared" si="1"/>
        <v/>
      </c>
      <c r="AB62" s="194" t="str">
        <f t="shared" si="2"/>
        <v/>
      </c>
      <c r="AC62" s="194" t="str">
        <f t="shared" si="7"/>
        <v/>
      </c>
      <c r="AD62" s="194" t="str">
        <f t="shared" si="3"/>
        <v/>
      </c>
      <c r="AE62" s="194" t="str">
        <f t="shared" si="4"/>
        <v/>
      </c>
      <c r="AF62" s="193" t="e">
        <f t="shared" si="16"/>
        <v>#VALUE!</v>
      </c>
      <c r="AG62" s="193" t="str">
        <f t="shared" si="17"/>
        <v/>
      </c>
      <c r="AH62" s="193" t="str">
        <f t="shared" si="5"/>
        <v/>
      </c>
      <c r="AI62" s="193" t="str">
        <f t="shared" si="8"/>
        <v/>
      </c>
      <c r="AJ62" s="194" t="str">
        <f t="shared" si="18"/>
        <v/>
      </c>
      <c r="AK62" s="179" t="str">
        <f t="shared" si="9"/>
        <v/>
      </c>
      <c r="AL62" s="179" t="str">
        <f t="shared" si="10"/>
        <v/>
      </c>
      <c r="AM62" s="193" t="str">
        <f t="shared" si="11"/>
        <v/>
      </c>
      <c r="AN62" s="193" t="str">
        <f t="shared" si="6"/>
        <v/>
      </c>
      <c r="AO62" s="193" t="str">
        <f t="shared" si="12"/>
        <v/>
      </c>
      <c r="AP62" s="193" t="str">
        <f t="shared" si="13"/>
        <v/>
      </c>
      <c r="AQ62" s="193" t="str">
        <f t="shared" si="14"/>
        <v/>
      </c>
    </row>
    <row r="63" spans="2:71" s="180" customFormat="1" ht="14.25" x14ac:dyDescent="0.2">
      <c r="B63" s="189">
        <v>56</v>
      </c>
      <c r="C63" s="289" t="str">
        <f>VLOOKUP($B63,'Saved Waypoint Input Sheet'!$K$2:$V$253,3)</f>
        <v/>
      </c>
      <c r="D63" s="290" t="str">
        <f>VLOOKUP($B63,'Saved Waypoint Input Sheet'!$K$2:$V$253,4)</f>
        <v/>
      </c>
      <c r="E63" s="291" t="str">
        <f>VLOOKUP($B63,'Saved Waypoint Input Sheet'!$K$2:$V$253,5)</f>
        <v/>
      </c>
      <c r="F63" s="289" t="str">
        <f>VLOOKUP($B63,'Saved Waypoint Input Sheet'!$K$2:$V$253,6)</f>
        <v/>
      </c>
      <c r="G63" s="292" t="str">
        <f>VLOOKUP($B63,'Saved Waypoint Input Sheet'!$K$2:$V$253,7)</f>
        <v/>
      </c>
      <c r="H63" s="293" t="str">
        <f>VLOOKUP($B63,'Saved Waypoint Input Sheet'!$K$2:$V$253,8)</f>
        <v/>
      </c>
      <c r="I63" s="494" t="str">
        <f>VLOOKUP($B63,'Saved Waypoint Input Sheet'!$K$2:$V$253,11)</f>
        <v/>
      </c>
      <c r="J63" s="288" t="str">
        <f>IF(C63="","",(IF((VLOOKUP($B63,'Saved Waypoint Input Sheet'!$K$2:$V$253,12))="",("see psg plan"),(VLOOKUP($B63,'Saved Waypoint Input Sheet'!$K$2:$V$253,12)))))</f>
        <v/>
      </c>
      <c r="K63" s="298"/>
      <c r="L63" s="299"/>
      <c r="M63" s="300"/>
      <c r="N63" s="301"/>
      <c r="O63" s="300"/>
      <c r="P63" s="324" t="str">
        <f>IF(C64="","",(IF((VLOOKUP($B64,'Saved Waypoint Input Sheet'!$K$2:$V$253,9))="",Z64,(VLOOKUP($B64,'Saved Waypoint Input Sheet'!$K$2:$V$253,9)))))</f>
        <v/>
      </c>
      <c r="Q63" s="325" t="str">
        <f>IF(C64="","",(IF((VLOOKUP($B64,'Saved Waypoint Input Sheet'!$K$2:$V$253,10))="",AA64,(VLOOKUP($B64,'Saved Waypoint Input Sheet'!$K$2:$V$253,10)))))</f>
        <v/>
      </c>
      <c r="R63" s="325" t="str">
        <f t="shared" si="15"/>
        <v/>
      </c>
      <c r="S63" s="303"/>
      <c r="T63" s="303"/>
      <c r="U63" s="301"/>
      <c r="V63" s="197"/>
      <c r="W63" s="197"/>
      <c r="Y63" s="193"/>
      <c r="Z63" s="190" t="str">
        <f t="shared" si="0"/>
        <v/>
      </c>
      <c r="AA63" s="191" t="str">
        <f t="shared" si="1"/>
        <v/>
      </c>
      <c r="AB63" s="194" t="str">
        <f t="shared" si="2"/>
        <v/>
      </c>
      <c r="AC63" s="194" t="str">
        <f t="shared" si="7"/>
        <v/>
      </c>
      <c r="AD63" s="194" t="str">
        <f t="shared" si="3"/>
        <v/>
      </c>
      <c r="AE63" s="194" t="str">
        <f t="shared" si="4"/>
        <v/>
      </c>
      <c r="AF63" s="193" t="e">
        <f t="shared" si="16"/>
        <v>#VALUE!</v>
      </c>
      <c r="AG63" s="193" t="str">
        <f t="shared" si="17"/>
        <v/>
      </c>
      <c r="AH63" s="193" t="str">
        <f t="shared" si="5"/>
        <v/>
      </c>
      <c r="AI63" s="193" t="str">
        <f t="shared" si="8"/>
        <v/>
      </c>
      <c r="AJ63" s="194" t="str">
        <f t="shared" si="18"/>
        <v/>
      </c>
      <c r="AK63" s="179" t="str">
        <f t="shared" si="9"/>
        <v/>
      </c>
      <c r="AL63" s="179" t="str">
        <f t="shared" si="10"/>
        <v/>
      </c>
      <c r="AM63" s="193" t="str">
        <f t="shared" si="11"/>
        <v/>
      </c>
      <c r="AN63" s="193" t="str">
        <f t="shared" si="6"/>
        <v/>
      </c>
      <c r="AO63" s="193" t="str">
        <f t="shared" si="12"/>
        <v/>
      </c>
      <c r="AP63" s="193" t="str">
        <f t="shared" si="13"/>
        <v/>
      </c>
      <c r="AQ63" s="193" t="str">
        <f t="shared" si="14"/>
        <v/>
      </c>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row>
    <row r="64" spans="2:71" ht="14.25" x14ac:dyDescent="0.2">
      <c r="B64" s="189">
        <v>57</v>
      </c>
      <c r="C64" s="289" t="str">
        <f>VLOOKUP($B64,'Saved Waypoint Input Sheet'!$K$2:$V$253,3)</f>
        <v/>
      </c>
      <c r="D64" s="290" t="str">
        <f>VLOOKUP($B64,'Saved Waypoint Input Sheet'!$K$2:$V$253,4)</f>
        <v/>
      </c>
      <c r="E64" s="291" t="str">
        <f>VLOOKUP($B64,'Saved Waypoint Input Sheet'!$K$2:$V$253,5)</f>
        <v/>
      </c>
      <c r="F64" s="289" t="str">
        <f>VLOOKUP($B64,'Saved Waypoint Input Sheet'!$K$2:$V$253,6)</f>
        <v/>
      </c>
      <c r="G64" s="292" t="str">
        <f>VLOOKUP($B64,'Saved Waypoint Input Sheet'!$K$2:$V$253,7)</f>
        <v/>
      </c>
      <c r="H64" s="293" t="str">
        <f>VLOOKUP($B64,'Saved Waypoint Input Sheet'!$K$2:$V$253,8)</f>
        <v/>
      </c>
      <c r="I64" s="494" t="str">
        <f>VLOOKUP($B64,'Saved Waypoint Input Sheet'!$K$2:$V$253,11)</f>
        <v/>
      </c>
      <c r="J64" s="288" t="str">
        <f>IF(C64="","",(IF((VLOOKUP($B64,'Saved Waypoint Input Sheet'!$K$2:$V$253,12))="",("see psg plan"),(VLOOKUP($B64,'Saved Waypoint Input Sheet'!$K$2:$V$253,12)))))</f>
        <v/>
      </c>
      <c r="K64" s="298"/>
      <c r="L64" s="299"/>
      <c r="M64" s="300"/>
      <c r="N64" s="301"/>
      <c r="O64" s="300"/>
      <c r="P64" s="324" t="str">
        <f>IF(C65="","",(IF((VLOOKUP($B65,'Saved Waypoint Input Sheet'!$K$2:$V$253,9))="",Z65,(VLOOKUP($B65,'Saved Waypoint Input Sheet'!$K$2:$V$253,9)))))</f>
        <v/>
      </c>
      <c r="Q64" s="325" t="str">
        <f>IF(C65="","",(IF((VLOOKUP($B65,'Saved Waypoint Input Sheet'!$K$2:$V$253,10))="",AA65,(VLOOKUP($B65,'Saved Waypoint Input Sheet'!$K$2:$V$253,10)))))</f>
        <v/>
      </c>
      <c r="R64" s="325" t="str">
        <f t="shared" si="15"/>
        <v/>
      </c>
      <c r="S64" s="303"/>
      <c r="T64" s="303"/>
      <c r="U64" s="301"/>
      <c r="V64" s="197"/>
      <c r="W64" s="197"/>
      <c r="Z64" s="190" t="str">
        <f t="shared" si="0"/>
        <v/>
      </c>
      <c r="AA64" s="191" t="str">
        <f t="shared" si="1"/>
        <v/>
      </c>
      <c r="AB64" s="194" t="str">
        <f t="shared" si="2"/>
        <v/>
      </c>
      <c r="AC64" s="194" t="str">
        <f t="shared" si="7"/>
        <v/>
      </c>
      <c r="AD64" s="194" t="str">
        <f t="shared" si="3"/>
        <v/>
      </c>
      <c r="AE64" s="194" t="str">
        <f t="shared" si="4"/>
        <v/>
      </c>
      <c r="AF64" s="193" t="e">
        <f t="shared" si="16"/>
        <v>#VALUE!</v>
      </c>
      <c r="AG64" s="193" t="str">
        <f t="shared" si="17"/>
        <v/>
      </c>
      <c r="AH64" s="193" t="str">
        <f t="shared" si="5"/>
        <v/>
      </c>
      <c r="AI64" s="193" t="str">
        <f t="shared" si="8"/>
        <v/>
      </c>
      <c r="AJ64" s="194" t="str">
        <f t="shared" si="18"/>
        <v/>
      </c>
      <c r="AK64" s="179" t="str">
        <f t="shared" si="9"/>
        <v/>
      </c>
      <c r="AL64" s="179" t="str">
        <f t="shared" si="10"/>
        <v/>
      </c>
      <c r="AM64" s="193" t="str">
        <f t="shared" si="11"/>
        <v/>
      </c>
      <c r="AN64" s="193" t="str">
        <f t="shared" si="6"/>
        <v/>
      </c>
      <c r="AO64" s="193" t="str">
        <f t="shared" si="12"/>
        <v/>
      </c>
      <c r="AP64" s="193" t="str">
        <f t="shared" si="13"/>
        <v/>
      </c>
      <c r="AQ64" s="193" t="str">
        <f t="shared" si="14"/>
        <v/>
      </c>
    </row>
    <row r="65" spans="2:43" ht="14.25" x14ac:dyDescent="0.2">
      <c r="B65" s="189">
        <v>58</v>
      </c>
      <c r="C65" s="289" t="str">
        <f>VLOOKUP($B65,'Saved Waypoint Input Sheet'!$K$2:$V$253,3)</f>
        <v/>
      </c>
      <c r="D65" s="290" t="str">
        <f>VLOOKUP($B65,'Saved Waypoint Input Sheet'!$K$2:$V$253,4)</f>
        <v/>
      </c>
      <c r="E65" s="291" t="str">
        <f>VLOOKUP($B65,'Saved Waypoint Input Sheet'!$K$2:$V$253,5)</f>
        <v/>
      </c>
      <c r="F65" s="289" t="str">
        <f>VLOOKUP($B65,'Saved Waypoint Input Sheet'!$K$2:$V$253,6)</f>
        <v/>
      </c>
      <c r="G65" s="292" t="str">
        <f>VLOOKUP($B65,'Saved Waypoint Input Sheet'!$K$2:$V$253,7)</f>
        <v/>
      </c>
      <c r="H65" s="293" t="str">
        <f>VLOOKUP($B65,'Saved Waypoint Input Sheet'!$K$2:$V$253,8)</f>
        <v/>
      </c>
      <c r="I65" s="494" t="str">
        <f>VLOOKUP($B65,'Saved Waypoint Input Sheet'!$K$2:$V$253,11)</f>
        <v/>
      </c>
      <c r="J65" s="288" t="str">
        <f>IF(C65="","",(IF((VLOOKUP($B65,'Saved Waypoint Input Sheet'!$K$2:$V$253,12))="",("see psg plan"),(VLOOKUP($B65,'Saved Waypoint Input Sheet'!$K$2:$V$253,12)))))</f>
        <v/>
      </c>
      <c r="K65" s="298"/>
      <c r="L65" s="299"/>
      <c r="M65" s="300"/>
      <c r="N65" s="301"/>
      <c r="O65" s="300"/>
      <c r="P65" s="324" t="str">
        <f>IF(C66="","",(IF((VLOOKUP($B66,'Saved Waypoint Input Sheet'!$K$2:$V$253,9))="",Z66,(VLOOKUP($B66,'Saved Waypoint Input Sheet'!$K$2:$V$253,9)))))</f>
        <v/>
      </c>
      <c r="Q65" s="325" t="str">
        <f>IF(C66="","",(IF((VLOOKUP($B66,'Saved Waypoint Input Sheet'!$K$2:$V$253,10))="",AA66,(VLOOKUP($B66,'Saved Waypoint Input Sheet'!$K$2:$V$253,10)))))</f>
        <v/>
      </c>
      <c r="R65" s="325" t="str">
        <f t="shared" si="15"/>
        <v/>
      </c>
      <c r="S65" s="303"/>
      <c r="T65" s="303"/>
      <c r="U65" s="301"/>
      <c r="V65" s="197"/>
      <c r="W65" s="197"/>
      <c r="Z65" s="190" t="str">
        <f t="shared" si="0"/>
        <v/>
      </c>
      <c r="AA65" s="191" t="str">
        <f t="shared" si="1"/>
        <v/>
      </c>
      <c r="AB65" s="194" t="str">
        <f t="shared" si="2"/>
        <v/>
      </c>
      <c r="AC65" s="194" t="str">
        <f t="shared" si="7"/>
        <v/>
      </c>
      <c r="AD65" s="194" t="str">
        <f t="shared" si="3"/>
        <v/>
      </c>
      <c r="AE65" s="194" t="str">
        <f t="shared" si="4"/>
        <v/>
      </c>
      <c r="AF65" s="193" t="e">
        <f t="shared" si="16"/>
        <v>#VALUE!</v>
      </c>
      <c r="AG65" s="193" t="str">
        <f t="shared" si="17"/>
        <v/>
      </c>
      <c r="AH65" s="193" t="str">
        <f t="shared" si="5"/>
        <v/>
      </c>
      <c r="AI65" s="193" t="str">
        <f t="shared" si="8"/>
        <v/>
      </c>
      <c r="AJ65" s="194" t="str">
        <f t="shared" si="18"/>
        <v/>
      </c>
      <c r="AK65" s="179" t="str">
        <f t="shared" si="9"/>
        <v/>
      </c>
      <c r="AL65" s="179" t="str">
        <f t="shared" si="10"/>
        <v/>
      </c>
      <c r="AM65" s="193" t="str">
        <f t="shared" si="11"/>
        <v/>
      </c>
      <c r="AN65" s="193" t="str">
        <f t="shared" si="6"/>
        <v/>
      </c>
      <c r="AO65" s="193" t="str">
        <f t="shared" si="12"/>
        <v/>
      </c>
      <c r="AP65" s="193" t="str">
        <f t="shared" si="13"/>
        <v/>
      </c>
      <c r="AQ65" s="193" t="str">
        <f t="shared" si="14"/>
        <v/>
      </c>
    </row>
    <row r="66" spans="2:43" ht="14.25" x14ac:dyDescent="0.2">
      <c r="B66" s="189">
        <v>59</v>
      </c>
      <c r="C66" s="289" t="str">
        <f>VLOOKUP($B66,'Saved Waypoint Input Sheet'!$K$2:$V$253,3)</f>
        <v/>
      </c>
      <c r="D66" s="290" t="str">
        <f>VLOOKUP($B66,'Saved Waypoint Input Sheet'!$K$2:$V$253,4)</f>
        <v/>
      </c>
      <c r="E66" s="291" t="str">
        <f>VLOOKUP($B66,'Saved Waypoint Input Sheet'!$K$2:$V$253,5)</f>
        <v/>
      </c>
      <c r="F66" s="289" t="str">
        <f>VLOOKUP($B66,'Saved Waypoint Input Sheet'!$K$2:$V$253,6)</f>
        <v/>
      </c>
      <c r="G66" s="292" t="str">
        <f>VLOOKUP($B66,'Saved Waypoint Input Sheet'!$K$2:$V$253,7)</f>
        <v/>
      </c>
      <c r="H66" s="293" t="str">
        <f>VLOOKUP($B66,'Saved Waypoint Input Sheet'!$K$2:$V$253,8)</f>
        <v/>
      </c>
      <c r="I66" s="494" t="str">
        <f>VLOOKUP($B66,'Saved Waypoint Input Sheet'!$K$2:$V$253,11)</f>
        <v/>
      </c>
      <c r="J66" s="288" t="str">
        <f>IF(C66="","",(IF((VLOOKUP($B66,'Saved Waypoint Input Sheet'!$K$2:$V$253,12))="",("see psg plan"),(VLOOKUP($B66,'Saved Waypoint Input Sheet'!$K$2:$V$253,12)))))</f>
        <v/>
      </c>
      <c r="K66" s="298"/>
      <c r="L66" s="299"/>
      <c r="M66" s="300"/>
      <c r="N66" s="301"/>
      <c r="O66" s="300"/>
      <c r="P66" s="324" t="str">
        <f>IF(C67="","",(IF((VLOOKUP($B67,'Saved Waypoint Input Sheet'!$K$2:$V$253,9))="",Z67,(VLOOKUP($B67,'Saved Waypoint Input Sheet'!$K$2:$V$253,9)))))</f>
        <v/>
      </c>
      <c r="Q66" s="325" t="str">
        <f>IF(C67="","",(IF((VLOOKUP($B67,'Saved Waypoint Input Sheet'!$K$2:$V$253,10))="",AA67,(VLOOKUP($B67,'Saved Waypoint Input Sheet'!$K$2:$V$253,10)))))</f>
        <v/>
      </c>
      <c r="R66" s="325" t="str">
        <f t="shared" si="15"/>
        <v/>
      </c>
      <c r="S66" s="303"/>
      <c r="T66" s="303"/>
      <c r="U66" s="301"/>
      <c r="V66" s="197"/>
      <c r="W66" s="197"/>
      <c r="Z66" s="190" t="str">
        <f t="shared" si="0"/>
        <v/>
      </c>
      <c r="AA66" s="191" t="str">
        <f t="shared" si="1"/>
        <v/>
      </c>
      <c r="AB66" s="194" t="str">
        <f t="shared" si="2"/>
        <v/>
      </c>
      <c r="AC66" s="194" t="str">
        <f t="shared" si="7"/>
        <v/>
      </c>
      <c r="AD66" s="194" t="str">
        <f t="shared" si="3"/>
        <v/>
      </c>
      <c r="AE66" s="194" t="str">
        <f t="shared" si="4"/>
        <v/>
      </c>
      <c r="AF66" s="193" t="e">
        <f t="shared" si="16"/>
        <v>#VALUE!</v>
      </c>
      <c r="AG66" s="193" t="str">
        <f t="shared" si="17"/>
        <v/>
      </c>
      <c r="AH66" s="193" t="str">
        <f t="shared" si="5"/>
        <v/>
      </c>
      <c r="AI66" s="193" t="str">
        <f t="shared" si="8"/>
        <v/>
      </c>
      <c r="AJ66" s="194" t="str">
        <f t="shared" si="18"/>
        <v/>
      </c>
      <c r="AK66" s="179" t="str">
        <f t="shared" si="9"/>
        <v/>
      </c>
      <c r="AL66" s="179" t="str">
        <f t="shared" si="10"/>
        <v/>
      </c>
      <c r="AM66" s="193" t="str">
        <f t="shared" si="11"/>
        <v/>
      </c>
      <c r="AN66" s="193" t="str">
        <f t="shared" si="6"/>
        <v/>
      </c>
      <c r="AO66" s="193" t="str">
        <f t="shared" si="12"/>
        <v/>
      </c>
      <c r="AP66" s="193" t="str">
        <f t="shared" si="13"/>
        <v/>
      </c>
      <c r="AQ66" s="193" t="str">
        <f t="shared" si="14"/>
        <v/>
      </c>
    </row>
    <row r="67" spans="2:43" ht="14.25" x14ac:dyDescent="0.2">
      <c r="B67" s="189">
        <v>60</v>
      </c>
      <c r="C67" s="289" t="str">
        <f>VLOOKUP($B67,'Saved Waypoint Input Sheet'!$K$2:$V$253,3)</f>
        <v/>
      </c>
      <c r="D67" s="290" t="str">
        <f>VLOOKUP($B67,'Saved Waypoint Input Sheet'!$K$2:$V$253,4)</f>
        <v/>
      </c>
      <c r="E67" s="291" t="str">
        <f>VLOOKUP($B67,'Saved Waypoint Input Sheet'!$K$2:$V$253,5)</f>
        <v/>
      </c>
      <c r="F67" s="289" t="str">
        <f>VLOOKUP($B67,'Saved Waypoint Input Sheet'!$K$2:$V$253,6)</f>
        <v/>
      </c>
      <c r="G67" s="292" t="str">
        <f>VLOOKUP($B67,'Saved Waypoint Input Sheet'!$K$2:$V$253,7)</f>
        <v/>
      </c>
      <c r="H67" s="293" t="str">
        <f>VLOOKUP($B67,'Saved Waypoint Input Sheet'!$K$2:$V$253,8)</f>
        <v/>
      </c>
      <c r="I67" s="494" t="str">
        <f>VLOOKUP($B67,'Saved Waypoint Input Sheet'!$K$2:$V$253,11)</f>
        <v/>
      </c>
      <c r="J67" s="288" t="str">
        <f>IF(C67="","",(IF((VLOOKUP($B67,'Saved Waypoint Input Sheet'!$K$2:$V$253,12))="",("see psg plan"),(VLOOKUP($B67,'Saved Waypoint Input Sheet'!$K$2:$V$253,12)))))</f>
        <v/>
      </c>
      <c r="K67" s="298"/>
      <c r="L67" s="299"/>
      <c r="M67" s="300"/>
      <c r="N67" s="301"/>
      <c r="O67" s="300"/>
      <c r="P67" s="324" t="str">
        <f>IF(C68="","",(IF((VLOOKUP($B68,'Saved Waypoint Input Sheet'!$K$2:$V$253,9))="",Z68,(VLOOKUP($B68,'Saved Waypoint Input Sheet'!$K$2:$V$253,9)))))</f>
        <v/>
      </c>
      <c r="Q67" s="325" t="str">
        <f>IF(C68="","",(IF((VLOOKUP($B68,'Saved Waypoint Input Sheet'!$K$2:$V$253,10))="",AA68,(VLOOKUP($B68,'Saved Waypoint Input Sheet'!$K$2:$V$253,10)))))</f>
        <v/>
      </c>
      <c r="R67" s="325" t="str">
        <f t="shared" si="15"/>
        <v/>
      </c>
      <c r="S67" s="303"/>
      <c r="T67" s="303"/>
      <c r="U67" s="301"/>
      <c r="V67" s="197"/>
      <c r="W67" s="197"/>
      <c r="Z67" s="190" t="str">
        <f t="shared" si="0"/>
        <v/>
      </c>
      <c r="AA67" s="191" t="str">
        <f t="shared" si="1"/>
        <v/>
      </c>
      <c r="AB67" s="194" t="str">
        <f t="shared" si="2"/>
        <v/>
      </c>
      <c r="AC67" s="194" t="str">
        <f t="shared" si="7"/>
        <v/>
      </c>
      <c r="AD67" s="194" t="str">
        <f t="shared" si="3"/>
        <v/>
      </c>
      <c r="AE67" s="194" t="str">
        <f t="shared" si="4"/>
        <v/>
      </c>
      <c r="AF67" s="193" t="e">
        <f t="shared" si="16"/>
        <v>#VALUE!</v>
      </c>
      <c r="AG67" s="193" t="str">
        <f t="shared" si="17"/>
        <v/>
      </c>
      <c r="AH67" s="193" t="str">
        <f t="shared" si="5"/>
        <v/>
      </c>
      <c r="AI67" s="193" t="str">
        <f t="shared" si="8"/>
        <v/>
      </c>
      <c r="AJ67" s="194" t="str">
        <f t="shared" si="18"/>
        <v/>
      </c>
      <c r="AK67" s="179" t="str">
        <f t="shared" si="9"/>
        <v/>
      </c>
      <c r="AL67" s="179" t="str">
        <f t="shared" si="10"/>
        <v/>
      </c>
      <c r="AM67" s="193" t="str">
        <f t="shared" si="11"/>
        <v/>
      </c>
      <c r="AN67" s="193" t="str">
        <f t="shared" si="6"/>
        <v/>
      </c>
      <c r="AO67" s="193" t="str">
        <f t="shared" si="12"/>
        <v/>
      </c>
      <c r="AP67" s="193" t="str">
        <f t="shared" si="13"/>
        <v/>
      </c>
      <c r="AQ67" s="193" t="str">
        <f t="shared" si="14"/>
        <v/>
      </c>
    </row>
    <row r="68" spans="2:43" ht="14.25" x14ac:dyDescent="0.2">
      <c r="B68" s="189">
        <v>61</v>
      </c>
      <c r="C68" s="289" t="str">
        <f>VLOOKUP($B68,'Saved Waypoint Input Sheet'!$K$2:$V$253,3)</f>
        <v/>
      </c>
      <c r="D68" s="290" t="str">
        <f>VLOOKUP($B68,'Saved Waypoint Input Sheet'!$K$2:$V$253,4)</f>
        <v/>
      </c>
      <c r="E68" s="291" t="str">
        <f>VLOOKUP($B68,'Saved Waypoint Input Sheet'!$K$2:$V$253,5)</f>
        <v/>
      </c>
      <c r="F68" s="289" t="str">
        <f>VLOOKUP($B68,'Saved Waypoint Input Sheet'!$K$2:$V$253,6)</f>
        <v/>
      </c>
      <c r="G68" s="292" t="str">
        <f>VLOOKUP($B68,'Saved Waypoint Input Sheet'!$K$2:$V$253,7)</f>
        <v/>
      </c>
      <c r="H68" s="293" t="str">
        <f>VLOOKUP($B68,'Saved Waypoint Input Sheet'!$K$2:$V$253,8)</f>
        <v/>
      </c>
      <c r="I68" s="494" t="str">
        <f>VLOOKUP($B68,'Saved Waypoint Input Sheet'!$K$2:$V$253,11)</f>
        <v/>
      </c>
      <c r="J68" s="288" t="str">
        <f>IF(C68="","",(IF((VLOOKUP($B68,'Saved Waypoint Input Sheet'!$K$2:$V$253,12))="",("see psg plan"),(VLOOKUP($B68,'Saved Waypoint Input Sheet'!$K$2:$V$253,12)))))</f>
        <v/>
      </c>
      <c r="K68" s="298"/>
      <c r="L68" s="299"/>
      <c r="M68" s="300"/>
      <c r="N68" s="301"/>
      <c r="O68" s="300"/>
      <c r="P68" s="324" t="str">
        <f>IF(C69="","",(IF((VLOOKUP($B69,'Saved Waypoint Input Sheet'!$K$2:$V$253,9))="",Z69,(VLOOKUP($B69,'Saved Waypoint Input Sheet'!$K$2:$V$253,9)))))</f>
        <v/>
      </c>
      <c r="Q68" s="325" t="str">
        <f>IF(C69="","",(IF((VLOOKUP($B69,'Saved Waypoint Input Sheet'!$K$2:$V$253,10))="",AA69,(VLOOKUP($B69,'Saved Waypoint Input Sheet'!$K$2:$V$253,10)))))</f>
        <v/>
      </c>
      <c r="R68" s="325" t="str">
        <f t="shared" si="15"/>
        <v/>
      </c>
      <c r="S68" s="303"/>
      <c r="T68" s="303"/>
      <c r="U68" s="301"/>
      <c r="V68" s="197"/>
      <c r="W68" s="197"/>
      <c r="Z68" s="190" t="str">
        <f t="shared" si="0"/>
        <v/>
      </c>
      <c r="AA68" s="191" t="str">
        <f t="shared" si="1"/>
        <v/>
      </c>
      <c r="AB68" s="194" t="str">
        <f t="shared" si="2"/>
        <v/>
      </c>
      <c r="AC68" s="194" t="str">
        <f t="shared" si="7"/>
        <v/>
      </c>
      <c r="AD68" s="194" t="str">
        <f t="shared" si="3"/>
        <v/>
      </c>
      <c r="AE68" s="194" t="str">
        <f t="shared" si="4"/>
        <v/>
      </c>
      <c r="AF68" s="193" t="e">
        <f t="shared" si="16"/>
        <v>#VALUE!</v>
      </c>
      <c r="AG68" s="193" t="str">
        <f t="shared" si="17"/>
        <v/>
      </c>
      <c r="AH68" s="193" t="str">
        <f t="shared" si="5"/>
        <v/>
      </c>
      <c r="AI68" s="193" t="str">
        <f t="shared" si="8"/>
        <v/>
      </c>
      <c r="AJ68" s="194" t="str">
        <f t="shared" si="18"/>
        <v/>
      </c>
      <c r="AK68" s="179" t="str">
        <f t="shared" si="9"/>
        <v/>
      </c>
      <c r="AL68" s="179" t="str">
        <f t="shared" si="10"/>
        <v/>
      </c>
      <c r="AM68" s="193" t="str">
        <f t="shared" si="11"/>
        <v/>
      </c>
      <c r="AN68" s="193" t="str">
        <f t="shared" si="6"/>
        <v/>
      </c>
      <c r="AO68" s="193" t="str">
        <f t="shared" si="12"/>
        <v/>
      </c>
      <c r="AP68" s="193" t="str">
        <f t="shared" si="13"/>
        <v/>
      </c>
      <c r="AQ68" s="193" t="str">
        <f t="shared" si="14"/>
        <v/>
      </c>
    </row>
    <row r="69" spans="2:43" ht="14.25" x14ac:dyDescent="0.2">
      <c r="B69" s="189">
        <v>62</v>
      </c>
      <c r="C69" s="289" t="str">
        <f>VLOOKUP($B69,'Saved Waypoint Input Sheet'!$K$2:$V$253,3)</f>
        <v/>
      </c>
      <c r="D69" s="290" t="str">
        <f>VLOOKUP($B69,'Saved Waypoint Input Sheet'!$K$2:$V$253,4)</f>
        <v/>
      </c>
      <c r="E69" s="291" t="str">
        <f>VLOOKUP($B69,'Saved Waypoint Input Sheet'!$K$2:$V$253,5)</f>
        <v/>
      </c>
      <c r="F69" s="289" t="str">
        <f>VLOOKUP($B69,'Saved Waypoint Input Sheet'!$K$2:$V$253,6)</f>
        <v/>
      </c>
      <c r="G69" s="292" t="str">
        <f>VLOOKUP($B69,'Saved Waypoint Input Sheet'!$K$2:$V$253,7)</f>
        <v/>
      </c>
      <c r="H69" s="293" t="str">
        <f>VLOOKUP($B69,'Saved Waypoint Input Sheet'!$K$2:$V$253,8)</f>
        <v/>
      </c>
      <c r="I69" s="494" t="str">
        <f>VLOOKUP($B69,'Saved Waypoint Input Sheet'!$K$2:$V$253,11)</f>
        <v/>
      </c>
      <c r="J69" s="288" t="str">
        <f>IF(C69="","",(IF((VLOOKUP($B69,'Saved Waypoint Input Sheet'!$K$2:$V$253,12))="",("see psg plan"),(VLOOKUP($B69,'Saved Waypoint Input Sheet'!$K$2:$V$253,12)))))</f>
        <v/>
      </c>
      <c r="K69" s="298"/>
      <c r="L69" s="299"/>
      <c r="M69" s="300"/>
      <c r="N69" s="301"/>
      <c r="O69" s="300"/>
      <c r="P69" s="324" t="str">
        <f>IF(C70="","",(IF((VLOOKUP($B70,'Saved Waypoint Input Sheet'!$K$2:$V$253,9))="",Z70,(VLOOKUP($B70,'Saved Waypoint Input Sheet'!$K$2:$V$253,9)))))</f>
        <v/>
      </c>
      <c r="Q69" s="325" t="str">
        <f>IF(C70="","",(IF((VLOOKUP($B70,'Saved Waypoint Input Sheet'!$K$2:$V$253,10))="",AA70,(VLOOKUP($B70,'Saved Waypoint Input Sheet'!$K$2:$V$253,10)))))</f>
        <v/>
      </c>
      <c r="R69" s="325" t="str">
        <f t="shared" si="15"/>
        <v/>
      </c>
      <c r="S69" s="303"/>
      <c r="T69" s="303"/>
      <c r="U69" s="301"/>
      <c r="V69" s="197"/>
      <c r="W69" s="197"/>
      <c r="Z69" s="190" t="str">
        <f t="shared" si="0"/>
        <v/>
      </c>
      <c r="AA69" s="191" t="str">
        <f t="shared" si="1"/>
        <v/>
      </c>
      <c r="AB69" s="194" t="str">
        <f t="shared" si="2"/>
        <v/>
      </c>
      <c r="AC69" s="194" t="str">
        <f t="shared" si="7"/>
        <v/>
      </c>
      <c r="AD69" s="194" t="str">
        <f t="shared" si="3"/>
        <v/>
      </c>
      <c r="AE69" s="194" t="str">
        <f t="shared" si="4"/>
        <v/>
      </c>
      <c r="AF69" s="193" t="e">
        <f t="shared" si="16"/>
        <v>#VALUE!</v>
      </c>
      <c r="AG69" s="193" t="str">
        <f t="shared" si="17"/>
        <v/>
      </c>
      <c r="AH69" s="193" t="str">
        <f t="shared" si="5"/>
        <v/>
      </c>
      <c r="AI69" s="193" t="str">
        <f t="shared" si="8"/>
        <v/>
      </c>
      <c r="AJ69" s="194" t="str">
        <f t="shared" si="18"/>
        <v/>
      </c>
      <c r="AK69" s="179" t="str">
        <f t="shared" si="9"/>
        <v/>
      </c>
      <c r="AL69" s="179" t="str">
        <f t="shared" si="10"/>
        <v/>
      </c>
      <c r="AM69" s="193" t="str">
        <f t="shared" si="11"/>
        <v/>
      </c>
      <c r="AN69" s="193" t="str">
        <f t="shared" si="6"/>
        <v/>
      </c>
      <c r="AO69" s="193" t="str">
        <f t="shared" si="12"/>
        <v/>
      </c>
      <c r="AP69" s="193" t="str">
        <f t="shared" si="13"/>
        <v/>
      </c>
      <c r="AQ69" s="193" t="str">
        <f t="shared" si="14"/>
        <v/>
      </c>
    </row>
    <row r="70" spans="2:43" ht="14.25" x14ac:dyDescent="0.2">
      <c r="B70" s="189">
        <v>63</v>
      </c>
      <c r="C70" s="289" t="str">
        <f>VLOOKUP($B70,'Saved Waypoint Input Sheet'!$K$2:$V$253,3)</f>
        <v/>
      </c>
      <c r="D70" s="290" t="str">
        <f>VLOOKUP($B70,'Saved Waypoint Input Sheet'!$K$2:$V$253,4)</f>
        <v/>
      </c>
      <c r="E70" s="291" t="str">
        <f>VLOOKUP($B70,'Saved Waypoint Input Sheet'!$K$2:$V$253,5)</f>
        <v/>
      </c>
      <c r="F70" s="289" t="str">
        <f>VLOOKUP($B70,'Saved Waypoint Input Sheet'!$K$2:$V$253,6)</f>
        <v/>
      </c>
      <c r="G70" s="292" t="str">
        <f>VLOOKUP($B70,'Saved Waypoint Input Sheet'!$K$2:$V$253,7)</f>
        <v/>
      </c>
      <c r="H70" s="293" t="str">
        <f>VLOOKUP($B70,'Saved Waypoint Input Sheet'!$K$2:$V$253,8)</f>
        <v/>
      </c>
      <c r="I70" s="494" t="str">
        <f>VLOOKUP($B70,'Saved Waypoint Input Sheet'!$K$2:$V$253,11)</f>
        <v/>
      </c>
      <c r="J70" s="288" t="str">
        <f>IF(C70="","",(IF((VLOOKUP($B70,'Saved Waypoint Input Sheet'!$K$2:$V$253,12))="",("see psg plan"),(VLOOKUP($B70,'Saved Waypoint Input Sheet'!$K$2:$V$253,12)))))</f>
        <v/>
      </c>
      <c r="K70" s="298"/>
      <c r="L70" s="299"/>
      <c r="M70" s="300"/>
      <c r="N70" s="301"/>
      <c r="O70" s="300"/>
      <c r="P70" s="324" t="str">
        <f>IF(C71="","",(IF((VLOOKUP($B71,'Saved Waypoint Input Sheet'!$K$2:$V$253,9))="",Z71,(VLOOKUP($B71,'Saved Waypoint Input Sheet'!$K$2:$V$253,9)))))</f>
        <v/>
      </c>
      <c r="Q70" s="325" t="str">
        <f>IF(C71="","",(IF((VLOOKUP($B71,'Saved Waypoint Input Sheet'!$K$2:$V$253,10))="",AA71,(VLOOKUP($B71,'Saved Waypoint Input Sheet'!$K$2:$V$253,10)))))</f>
        <v/>
      </c>
      <c r="R70" s="325" t="str">
        <f t="shared" si="15"/>
        <v/>
      </c>
      <c r="S70" s="303"/>
      <c r="T70" s="303"/>
      <c r="U70" s="301"/>
      <c r="V70" s="197"/>
      <c r="W70" s="197"/>
      <c r="Z70" s="190" t="str">
        <f t="shared" si="0"/>
        <v/>
      </c>
      <c r="AA70" s="191" t="str">
        <f t="shared" si="1"/>
        <v/>
      </c>
      <c r="AB70" s="194" t="str">
        <f t="shared" si="2"/>
        <v/>
      </c>
      <c r="AC70" s="194" t="str">
        <f t="shared" si="7"/>
        <v/>
      </c>
      <c r="AD70" s="194" t="str">
        <f t="shared" si="3"/>
        <v/>
      </c>
      <c r="AE70" s="194" t="str">
        <f t="shared" si="4"/>
        <v/>
      </c>
      <c r="AF70" s="193" t="e">
        <f t="shared" si="16"/>
        <v>#VALUE!</v>
      </c>
      <c r="AG70" s="193" t="str">
        <f t="shared" si="17"/>
        <v/>
      </c>
      <c r="AH70" s="193" t="str">
        <f t="shared" si="5"/>
        <v/>
      </c>
      <c r="AI70" s="193" t="str">
        <f t="shared" si="8"/>
        <v/>
      </c>
      <c r="AJ70" s="194" t="str">
        <f t="shared" si="18"/>
        <v/>
      </c>
      <c r="AK70" s="179" t="str">
        <f t="shared" si="9"/>
        <v/>
      </c>
      <c r="AL70" s="179" t="str">
        <f t="shared" si="10"/>
        <v/>
      </c>
      <c r="AM70" s="193" t="str">
        <f t="shared" si="11"/>
        <v/>
      </c>
      <c r="AN70" s="193" t="str">
        <f t="shared" si="6"/>
        <v/>
      </c>
      <c r="AO70" s="193" t="str">
        <f t="shared" si="12"/>
        <v/>
      </c>
      <c r="AP70" s="193" t="str">
        <f t="shared" si="13"/>
        <v/>
      </c>
      <c r="AQ70" s="193" t="str">
        <f t="shared" si="14"/>
        <v/>
      </c>
    </row>
    <row r="71" spans="2:43" ht="14.25" x14ac:dyDescent="0.2">
      <c r="B71" s="189">
        <v>64</v>
      </c>
      <c r="C71" s="289" t="str">
        <f>VLOOKUP($B71,'Saved Waypoint Input Sheet'!$K$2:$V$253,3)</f>
        <v/>
      </c>
      <c r="D71" s="290" t="str">
        <f>VLOOKUP($B71,'Saved Waypoint Input Sheet'!$K$2:$V$253,4)</f>
        <v/>
      </c>
      <c r="E71" s="291" t="str">
        <f>VLOOKUP($B71,'Saved Waypoint Input Sheet'!$K$2:$V$253,5)</f>
        <v/>
      </c>
      <c r="F71" s="289" t="str">
        <f>VLOOKUP($B71,'Saved Waypoint Input Sheet'!$K$2:$V$253,6)</f>
        <v/>
      </c>
      <c r="G71" s="292" t="str">
        <f>VLOOKUP($B71,'Saved Waypoint Input Sheet'!$K$2:$V$253,7)</f>
        <v/>
      </c>
      <c r="H71" s="293" t="str">
        <f>VLOOKUP($B71,'Saved Waypoint Input Sheet'!$K$2:$V$253,8)</f>
        <v/>
      </c>
      <c r="I71" s="494" t="str">
        <f>VLOOKUP($B71,'Saved Waypoint Input Sheet'!$K$2:$V$253,11)</f>
        <v/>
      </c>
      <c r="J71" s="288" t="str">
        <f>IF(C71="","",(IF((VLOOKUP($B71,'Saved Waypoint Input Sheet'!$K$2:$V$253,12))="",("see psg plan"),(VLOOKUP($B71,'Saved Waypoint Input Sheet'!$K$2:$V$253,12)))))</f>
        <v/>
      </c>
      <c r="K71" s="298"/>
      <c r="L71" s="299"/>
      <c r="M71" s="300"/>
      <c r="N71" s="301"/>
      <c r="O71" s="300"/>
      <c r="P71" s="324" t="str">
        <f>IF(C72="","",(IF((VLOOKUP($B72,'Saved Waypoint Input Sheet'!$K$2:$V$253,9))="",Z72,(VLOOKUP($B72,'Saved Waypoint Input Sheet'!$K$2:$V$253,9)))))</f>
        <v/>
      </c>
      <c r="Q71" s="325" t="str">
        <f>IF(C72="","",(IF((VLOOKUP($B72,'Saved Waypoint Input Sheet'!$K$2:$V$253,10))="",AA72,(VLOOKUP($B72,'Saved Waypoint Input Sheet'!$K$2:$V$253,10)))))</f>
        <v/>
      </c>
      <c r="R71" s="325" t="str">
        <f t="shared" si="15"/>
        <v/>
      </c>
      <c r="S71" s="303"/>
      <c r="T71" s="303"/>
      <c r="U71" s="301"/>
      <c r="V71" s="197"/>
      <c r="W71" s="197"/>
      <c r="Z71" s="190" t="str">
        <f t="shared" si="0"/>
        <v/>
      </c>
      <c r="AA71" s="191" t="str">
        <f t="shared" si="1"/>
        <v/>
      </c>
      <c r="AB71" s="194" t="str">
        <f t="shared" si="2"/>
        <v/>
      </c>
      <c r="AC71" s="194" t="str">
        <f t="shared" si="7"/>
        <v/>
      </c>
      <c r="AD71" s="194" t="str">
        <f t="shared" si="3"/>
        <v/>
      </c>
      <c r="AE71" s="194" t="str">
        <f t="shared" si="4"/>
        <v/>
      </c>
      <c r="AF71" s="193" t="e">
        <f t="shared" si="16"/>
        <v>#VALUE!</v>
      </c>
      <c r="AG71" s="193" t="str">
        <f t="shared" si="17"/>
        <v/>
      </c>
      <c r="AH71" s="193" t="str">
        <f t="shared" si="5"/>
        <v/>
      </c>
      <c r="AI71" s="193" t="str">
        <f t="shared" si="8"/>
        <v/>
      </c>
      <c r="AJ71" s="194" t="str">
        <f t="shared" si="18"/>
        <v/>
      </c>
      <c r="AK71" s="179" t="str">
        <f t="shared" si="9"/>
        <v/>
      </c>
      <c r="AL71" s="179" t="str">
        <f t="shared" si="10"/>
        <v/>
      </c>
      <c r="AM71" s="193" t="str">
        <f t="shared" si="11"/>
        <v/>
      </c>
      <c r="AN71" s="193" t="str">
        <f t="shared" si="6"/>
        <v/>
      </c>
      <c r="AO71" s="193" t="str">
        <f t="shared" si="12"/>
        <v/>
      </c>
      <c r="AP71" s="193" t="str">
        <f t="shared" si="13"/>
        <v/>
      </c>
      <c r="AQ71" s="193" t="str">
        <f t="shared" si="14"/>
        <v/>
      </c>
    </row>
    <row r="72" spans="2:43" ht="14.25" x14ac:dyDescent="0.2">
      <c r="B72" s="189">
        <v>65</v>
      </c>
      <c r="C72" s="289" t="str">
        <f>VLOOKUP($B72,'Saved Waypoint Input Sheet'!$K$2:$V$253,3)</f>
        <v/>
      </c>
      <c r="D72" s="290" t="str">
        <f>VLOOKUP($B72,'Saved Waypoint Input Sheet'!$K$2:$V$253,4)</f>
        <v/>
      </c>
      <c r="E72" s="291" t="str">
        <f>VLOOKUP($B72,'Saved Waypoint Input Sheet'!$K$2:$V$253,5)</f>
        <v/>
      </c>
      <c r="F72" s="289" t="str">
        <f>VLOOKUP($B72,'Saved Waypoint Input Sheet'!$K$2:$V$253,6)</f>
        <v/>
      </c>
      <c r="G72" s="292" t="str">
        <f>VLOOKUP($B72,'Saved Waypoint Input Sheet'!$K$2:$V$253,7)</f>
        <v/>
      </c>
      <c r="H72" s="293" t="str">
        <f>VLOOKUP($B72,'Saved Waypoint Input Sheet'!$K$2:$V$253,8)</f>
        <v/>
      </c>
      <c r="I72" s="494" t="str">
        <f>VLOOKUP($B72,'Saved Waypoint Input Sheet'!$K$2:$V$253,11)</f>
        <v/>
      </c>
      <c r="J72" s="288" t="str">
        <f>IF(C72="","",(IF((VLOOKUP($B72,'Saved Waypoint Input Sheet'!$K$2:$V$253,12))="",("see psg plan"),(VLOOKUP($B72,'Saved Waypoint Input Sheet'!$K$2:$V$253,12)))))</f>
        <v/>
      </c>
      <c r="K72" s="298"/>
      <c r="L72" s="299"/>
      <c r="M72" s="300"/>
      <c r="N72" s="301"/>
      <c r="O72" s="300"/>
      <c r="P72" s="324" t="str">
        <f>IF(C73="","",(IF((VLOOKUP($B73,'Saved Waypoint Input Sheet'!$K$2:$V$253,9))="",Z73,(VLOOKUP($B73,'Saved Waypoint Input Sheet'!$K$2:$V$253,9)))))</f>
        <v/>
      </c>
      <c r="Q72" s="325" t="str">
        <f>IF(C73="","",(IF((VLOOKUP($B73,'Saved Waypoint Input Sheet'!$K$2:$V$253,10))="",AA73,(VLOOKUP($B73,'Saved Waypoint Input Sheet'!$K$2:$V$253,10)))))</f>
        <v/>
      </c>
      <c r="R72" s="325" t="str">
        <f t="shared" si="15"/>
        <v/>
      </c>
      <c r="S72" s="303"/>
      <c r="T72" s="303"/>
      <c r="U72" s="301"/>
      <c r="V72" s="197"/>
      <c r="W72" s="197"/>
      <c r="Z72" s="190" t="str">
        <f t="shared" ref="Z72:Z135" si="19">IF($C72="","",(IF($AF72&gt;0,IF($AI72&gt;0,$AN72,$AQ72),IF($AI72&gt;0,$AO72,$AP72))))</f>
        <v/>
      </c>
      <c r="AA72" s="191" t="str">
        <f t="shared" ref="AA72:AA135" si="20">IF($Z72="","",(ABS(IF($AF72=0,$AK72/SIN(Z72/57.2958),$AF72/COS(Z72/57.2958)))))</f>
        <v/>
      </c>
      <c r="AB72" s="194" t="str">
        <f t="shared" ref="AB72:AB135" si="21">IF($C72="","",(D72+E72/60))</f>
        <v/>
      </c>
      <c r="AC72" s="194" t="str">
        <f t="shared" si="7"/>
        <v/>
      </c>
      <c r="AD72" s="194" t="str">
        <f t="shared" ref="AD72:AD135" si="22">IF($C72="","",(IF(F72="E",G72+H72/60,(G72+H72/60)*(-1))))</f>
        <v/>
      </c>
      <c r="AE72" s="194" t="str">
        <f t="shared" si="4"/>
        <v/>
      </c>
      <c r="AF72" s="193" t="e">
        <f t="shared" si="16"/>
        <v>#VALUE!</v>
      </c>
      <c r="AG72" s="193" t="str">
        <f t="shared" si="17"/>
        <v/>
      </c>
      <c r="AH72" s="193" t="str">
        <f t="shared" si="5"/>
        <v/>
      </c>
      <c r="AI72" s="193" t="str">
        <f t="shared" si="8"/>
        <v/>
      </c>
      <c r="AJ72" s="194" t="str">
        <f t="shared" si="18"/>
        <v/>
      </c>
      <c r="AK72" s="179" t="str">
        <f t="shared" si="9"/>
        <v/>
      </c>
      <c r="AL72" s="179" t="str">
        <f t="shared" si="10"/>
        <v/>
      </c>
      <c r="AM72" s="193" t="str">
        <f t="shared" si="11"/>
        <v/>
      </c>
      <c r="AN72" s="193" t="str">
        <f t="shared" si="6"/>
        <v/>
      </c>
      <c r="AO72" s="193" t="str">
        <f t="shared" si="12"/>
        <v/>
      </c>
      <c r="AP72" s="193" t="str">
        <f t="shared" si="13"/>
        <v/>
      </c>
      <c r="AQ72" s="193" t="str">
        <f t="shared" si="14"/>
        <v/>
      </c>
    </row>
    <row r="73" spans="2:43" ht="14.25" x14ac:dyDescent="0.2">
      <c r="B73" s="189">
        <v>66</v>
      </c>
      <c r="C73" s="289" t="str">
        <f>VLOOKUP($B73,'Saved Waypoint Input Sheet'!$K$2:$V$253,3)</f>
        <v/>
      </c>
      <c r="D73" s="290" t="str">
        <f>VLOOKUP($B73,'Saved Waypoint Input Sheet'!$K$2:$V$253,4)</f>
        <v/>
      </c>
      <c r="E73" s="291" t="str">
        <f>VLOOKUP($B73,'Saved Waypoint Input Sheet'!$K$2:$V$253,5)</f>
        <v/>
      </c>
      <c r="F73" s="289" t="str">
        <f>VLOOKUP($B73,'Saved Waypoint Input Sheet'!$K$2:$V$253,6)</f>
        <v/>
      </c>
      <c r="G73" s="292" t="str">
        <f>VLOOKUP($B73,'Saved Waypoint Input Sheet'!$K$2:$V$253,7)</f>
        <v/>
      </c>
      <c r="H73" s="293" t="str">
        <f>VLOOKUP($B73,'Saved Waypoint Input Sheet'!$K$2:$V$253,8)</f>
        <v/>
      </c>
      <c r="I73" s="494" t="str">
        <f>VLOOKUP($B73,'Saved Waypoint Input Sheet'!$K$2:$V$253,11)</f>
        <v/>
      </c>
      <c r="J73" s="288" t="str">
        <f>IF(C73="","",(IF((VLOOKUP($B73,'Saved Waypoint Input Sheet'!$K$2:$V$253,12))="",("see psg plan"),(VLOOKUP($B73,'Saved Waypoint Input Sheet'!$K$2:$V$253,12)))))</f>
        <v/>
      </c>
      <c r="K73" s="298"/>
      <c r="L73" s="299"/>
      <c r="M73" s="300"/>
      <c r="N73" s="301"/>
      <c r="O73" s="300"/>
      <c r="P73" s="324" t="str">
        <f>IF(C74="","",(IF((VLOOKUP($B74,'Saved Waypoint Input Sheet'!$K$2:$V$253,9))="",Z74,(VLOOKUP($B74,'Saved Waypoint Input Sheet'!$K$2:$V$253,9)))))</f>
        <v/>
      </c>
      <c r="Q73" s="325" t="str">
        <f>IF(C74="","",(IF((VLOOKUP($B74,'Saved Waypoint Input Sheet'!$K$2:$V$253,10))="",AA74,(VLOOKUP($B74,'Saved Waypoint Input Sheet'!$K$2:$V$253,10)))))</f>
        <v/>
      </c>
      <c r="R73" s="325" t="str">
        <f t="shared" si="15"/>
        <v/>
      </c>
      <c r="S73" s="303"/>
      <c r="T73" s="303"/>
      <c r="U73" s="301"/>
      <c r="V73" s="197"/>
      <c r="W73" s="197"/>
      <c r="Z73" s="190" t="str">
        <f t="shared" si="19"/>
        <v/>
      </c>
      <c r="AA73" s="191" t="str">
        <f t="shared" si="20"/>
        <v/>
      </c>
      <c r="AB73" s="194" t="str">
        <f t="shared" si="21"/>
        <v/>
      </c>
      <c r="AC73" s="194" t="str">
        <f t="shared" si="7"/>
        <v/>
      </c>
      <c r="AD73" s="194" t="str">
        <f t="shared" si="22"/>
        <v/>
      </c>
      <c r="AE73" s="194" t="str">
        <f t="shared" ref="AE73:AE136" si="23">IF(AD73&gt;0,AD73,360-ABS(AD73))</f>
        <v/>
      </c>
      <c r="AF73" s="193" t="e">
        <f t="shared" si="16"/>
        <v>#VALUE!</v>
      </c>
      <c r="AG73" s="193" t="str">
        <f t="shared" si="17"/>
        <v/>
      </c>
      <c r="AH73" s="193" t="str">
        <f t="shared" ref="AH73:AH136" si="24">IF(AG73="","",(IF(ABS(AG73)&gt;(180*60),(360*60-ABS(AG73)),AG73)))</f>
        <v/>
      </c>
      <c r="AI73" s="193" t="str">
        <f t="shared" si="8"/>
        <v/>
      </c>
      <c r="AJ73" s="194" t="str">
        <f t="shared" si="18"/>
        <v/>
      </c>
      <c r="AK73" s="179" t="str">
        <f t="shared" si="9"/>
        <v/>
      </c>
      <c r="AL73" s="179" t="str">
        <f t="shared" si="10"/>
        <v/>
      </c>
      <c r="AM73" s="193" t="str">
        <f t="shared" si="11"/>
        <v/>
      </c>
      <c r="AN73" s="193" t="str">
        <f t="shared" ref="AN73:AN136" si="25">IF($C73="","",(AM73))</f>
        <v/>
      </c>
      <c r="AO73" s="193" t="str">
        <f t="shared" si="12"/>
        <v/>
      </c>
      <c r="AP73" s="193" t="str">
        <f t="shared" si="13"/>
        <v/>
      </c>
      <c r="AQ73" s="193" t="str">
        <f t="shared" si="14"/>
        <v/>
      </c>
    </row>
    <row r="74" spans="2:43" ht="14.25" x14ac:dyDescent="0.2">
      <c r="B74" s="189">
        <v>67</v>
      </c>
      <c r="C74" s="289" t="str">
        <f>VLOOKUP($B74,'Saved Waypoint Input Sheet'!$K$2:$V$253,3)</f>
        <v/>
      </c>
      <c r="D74" s="290" t="str">
        <f>VLOOKUP($B74,'Saved Waypoint Input Sheet'!$K$2:$V$253,4)</f>
        <v/>
      </c>
      <c r="E74" s="291" t="str">
        <f>VLOOKUP($B74,'Saved Waypoint Input Sheet'!$K$2:$V$253,5)</f>
        <v/>
      </c>
      <c r="F74" s="289" t="str">
        <f>VLOOKUP($B74,'Saved Waypoint Input Sheet'!$K$2:$V$253,6)</f>
        <v/>
      </c>
      <c r="G74" s="292" t="str">
        <f>VLOOKUP($B74,'Saved Waypoint Input Sheet'!$K$2:$V$253,7)</f>
        <v/>
      </c>
      <c r="H74" s="293" t="str">
        <f>VLOOKUP($B74,'Saved Waypoint Input Sheet'!$K$2:$V$253,8)</f>
        <v/>
      </c>
      <c r="I74" s="494" t="str">
        <f>VLOOKUP($B74,'Saved Waypoint Input Sheet'!$K$2:$V$253,11)</f>
        <v/>
      </c>
      <c r="J74" s="288" t="str">
        <f>IF(C74="","",(IF((VLOOKUP($B74,'Saved Waypoint Input Sheet'!$K$2:$V$253,12))="",("see psg plan"),(VLOOKUP($B74,'Saved Waypoint Input Sheet'!$K$2:$V$253,12)))))</f>
        <v/>
      </c>
      <c r="K74" s="298"/>
      <c r="L74" s="299"/>
      <c r="M74" s="300"/>
      <c r="N74" s="301"/>
      <c r="O74" s="300"/>
      <c r="P74" s="324" t="str">
        <f>IF(C75="","",(IF((VLOOKUP($B75,'Saved Waypoint Input Sheet'!$K$2:$V$253,9))="",Z75,(VLOOKUP($B75,'Saved Waypoint Input Sheet'!$K$2:$V$253,9)))))</f>
        <v/>
      </c>
      <c r="Q74" s="325" t="str">
        <f>IF(C75="","",(IF((VLOOKUP($B75,'Saved Waypoint Input Sheet'!$K$2:$V$253,10))="",AA75,(VLOOKUP($B75,'Saved Waypoint Input Sheet'!$K$2:$V$253,10)))))</f>
        <v/>
      </c>
      <c r="R74" s="325" t="str">
        <f t="shared" si="15"/>
        <v/>
      </c>
      <c r="S74" s="303"/>
      <c r="T74" s="303"/>
      <c r="U74" s="301"/>
      <c r="V74" s="197"/>
      <c r="W74" s="197"/>
      <c r="Z74" s="190" t="str">
        <f t="shared" si="19"/>
        <v/>
      </c>
      <c r="AA74" s="191" t="str">
        <f t="shared" si="20"/>
        <v/>
      </c>
      <c r="AB74" s="194" t="str">
        <f t="shared" si="21"/>
        <v/>
      </c>
      <c r="AC74" s="194" t="str">
        <f t="shared" si="7"/>
        <v/>
      </c>
      <c r="AD74" s="194" t="str">
        <f t="shared" si="22"/>
        <v/>
      </c>
      <c r="AE74" s="194" t="str">
        <f t="shared" si="23"/>
        <v/>
      </c>
      <c r="AF74" s="193" t="e">
        <f t="shared" si="16"/>
        <v>#VALUE!</v>
      </c>
      <c r="AG74" s="193" t="str">
        <f t="shared" si="17"/>
        <v/>
      </c>
      <c r="AH74" s="193" t="str">
        <f t="shared" si="24"/>
        <v/>
      </c>
      <c r="AI74" s="193" t="str">
        <f t="shared" si="8"/>
        <v/>
      </c>
      <c r="AJ74" s="194" t="str">
        <f t="shared" si="18"/>
        <v/>
      </c>
      <c r="AK74" s="179" t="str">
        <f t="shared" si="9"/>
        <v/>
      </c>
      <c r="AL74" s="179" t="str">
        <f t="shared" si="10"/>
        <v/>
      </c>
      <c r="AM74" s="193" t="str">
        <f t="shared" si="11"/>
        <v/>
      </c>
      <c r="AN74" s="193" t="str">
        <f t="shared" si="25"/>
        <v/>
      </c>
      <c r="AO74" s="193" t="str">
        <f t="shared" si="12"/>
        <v/>
      </c>
      <c r="AP74" s="193" t="str">
        <f t="shared" si="13"/>
        <v/>
      </c>
      <c r="AQ74" s="193" t="str">
        <f t="shared" si="14"/>
        <v/>
      </c>
    </row>
    <row r="75" spans="2:43" ht="14.25" x14ac:dyDescent="0.2">
      <c r="B75" s="189">
        <v>68</v>
      </c>
      <c r="C75" s="289" t="str">
        <f>VLOOKUP($B75,'Saved Waypoint Input Sheet'!$K$2:$V$253,3)</f>
        <v/>
      </c>
      <c r="D75" s="290" t="str">
        <f>VLOOKUP($B75,'Saved Waypoint Input Sheet'!$K$2:$V$253,4)</f>
        <v/>
      </c>
      <c r="E75" s="291" t="str">
        <f>VLOOKUP($B75,'Saved Waypoint Input Sheet'!$K$2:$V$253,5)</f>
        <v/>
      </c>
      <c r="F75" s="289" t="str">
        <f>VLOOKUP($B75,'Saved Waypoint Input Sheet'!$K$2:$V$253,6)</f>
        <v/>
      </c>
      <c r="G75" s="292" t="str">
        <f>VLOOKUP($B75,'Saved Waypoint Input Sheet'!$K$2:$V$253,7)</f>
        <v/>
      </c>
      <c r="H75" s="293" t="str">
        <f>VLOOKUP($B75,'Saved Waypoint Input Sheet'!$K$2:$V$253,8)</f>
        <v/>
      </c>
      <c r="I75" s="494" t="str">
        <f>VLOOKUP($B75,'Saved Waypoint Input Sheet'!$K$2:$V$253,11)</f>
        <v/>
      </c>
      <c r="J75" s="288" t="str">
        <f>IF(C75="","",(IF((VLOOKUP($B75,'Saved Waypoint Input Sheet'!$K$2:$V$253,12))="",("see psg plan"),(VLOOKUP($B75,'Saved Waypoint Input Sheet'!$K$2:$V$253,12)))))</f>
        <v/>
      </c>
      <c r="K75" s="298"/>
      <c r="L75" s="299"/>
      <c r="M75" s="300"/>
      <c r="N75" s="301"/>
      <c r="O75" s="300"/>
      <c r="P75" s="324" t="str">
        <f>IF(C76="","",(IF((VLOOKUP($B76,'Saved Waypoint Input Sheet'!$K$2:$V$253,9))="",Z76,(VLOOKUP($B76,'Saved Waypoint Input Sheet'!$K$2:$V$253,9)))))</f>
        <v/>
      </c>
      <c r="Q75" s="325" t="str">
        <f>IF(C76="","",(IF((VLOOKUP($B76,'Saved Waypoint Input Sheet'!$K$2:$V$253,10))="",AA76,(VLOOKUP($B76,'Saved Waypoint Input Sheet'!$K$2:$V$253,10)))))</f>
        <v/>
      </c>
      <c r="R75" s="325" t="str">
        <f t="shared" si="15"/>
        <v/>
      </c>
      <c r="S75" s="303"/>
      <c r="T75" s="303"/>
      <c r="U75" s="301"/>
      <c r="V75" s="197"/>
      <c r="W75" s="197"/>
      <c r="Z75" s="190" t="str">
        <f t="shared" si="19"/>
        <v/>
      </c>
      <c r="AA75" s="191" t="str">
        <f t="shared" si="20"/>
        <v/>
      </c>
      <c r="AB75" s="194" t="str">
        <f t="shared" si="21"/>
        <v/>
      </c>
      <c r="AC75" s="194" t="str">
        <f t="shared" ref="AC75:AC138" si="26">IF($C75="","",IF($C75="N",(90-AB75),(90+AB75)))</f>
        <v/>
      </c>
      <c r="AD75" s="194" t="str">
        <f t="shared" si="22"/>
        <v/>
      </c>
      <c r="AE75" s="194" t="str">
        <f t="shared" si="23"/>
        <v/>
      </c>
      <c r="AF75" s="193" t="e">
        <f t="shared" si="16"/>
        <v>#VALUE!</v>
      </c>
      <c r="AG75" s="193" t="str">
        <f t="shared" si="17"/>
        <v/>
      </c>
      <c r="AH75" s="193" t="str">
        <f t="shared" si="24"/>
        <v/>
      </c>
      <c r="AI75" s="193" t="str">
        <f t="shared" ref="AI75:AI138" si="27">IF(AH75=AG75,AH75,IF(AG75&lt;0,AH75,AH75*-1))</f>
        <v/>
      </c>
      <c r="AJ75" s="194" t="str">
        <f t="shared" si="18"/>
        <v/>
      </c>
      <c r="AK75" s="179" t="str">
        <f t="shared" ref="AK75:AK138" si="28">IF($C75="","",(AI75*COS(AJ75/57.2958)))</f>
        <v/>
      </c>
      <c r="AL75" s="179" t="str">
        <f t="shared" ref="AL75:AL138" si="29">IF($C75="","",(IF(AF75&lt;&gt;0,AK75/AF75,0)))</f>
        <v/>
      </c>
      <c r="AM75" s="193" t="str">
        <f t="shared" ref="AM75:AM138" si="30">IF($C75="","",(ABS(IF(AF75&lt;&gt;0,((ATAN(AK75/AF75))*57.2958),90))))</f>
        <v/>
      </c>
      <c r="AN75" s="193" t="str">
        <f t="shared" si="25"/>
        <v/>
      </c>
      <c r="AO75" s="193" t="str">
        <f t="shared" ref="AO75:AO138" si="31">IF($C75="","",(180-AM75))</f>
        <v/>
      </c>
      <c r="AP75" s="193" t="str">
        <f t="shared" ref="AP75:AP138" si="32">IF($C75="","",(180+AM75))</f>
        <v/>
      </c>
      <c r="AQ75" s="193" t="str">
        <f t="shared" ref="AQ75:AQ138" si="33">IF($C75="","",(360-AM75))</f>
        <v/>
      </c>
    </row>
    <row r="76" spans="2:43" ht="14.25" x14ac:dyDescent="0.2">
      <c r="B76" s="189">
        <v>69</v>
      </c>
      <c r="C76" s="289" t="str">
        <f>VLOOKUP($B76,'Saved Waypoint Input Sheet'!$K$2:$V$253,3)</f>
        <v/>
      </c>
      <c r="D76" s="290" t="str">
        <f>VLOOKUP($B76,'Saved Waypoint Input Sheet'!$K$2:$V$253,4)</f>
        <v/>
      </c>
      <c r="E76" s="291" t="str">
        <f>VLOOKUP($B76,'Saved Waypoint Input Sheet'!$K$2:$V$253,5)</f>
        <v/>
      </c>
      <c r="F76" s="289" t="str">
        <f>VLOOKUP($B76,'Saved Waypoint Input Sheet'!$K$2:$V$253,6)</f>
        <v/>
      </c>
      <c r="G76" s="292" t="str">
        <f>VLOOKUP($B76,'Saved Waypoint Input Sheet'!$K$2:$V$253,7)</f>
        <v/>
      </c>
      <c r="H76" s="293" t="str">
        <f>VLOOKUP($B76,'Saved Waypoint Input Sheet'!$K$2:$V$253,8)</f>
        <v/>
      </c>
      <c r="I76" s="494" t="str">
        <f>VLOOKUP($B76,'Saved Waypoint Input Sheet'!$K$2:$V$253,11)</f>
        <v/>
      </c>
      <c r="J76" s="288" t="str">
        <f>IF(C76="","",(IF((VLOOKUP($B76,'Saved Waypoint Input Sheet'!$K$2:$V$253,12))="",("see psg plan"),(VLOOKUP($B76,'Saved Waypoint Input Sheet'!$K$2:$V$253,12)))))</f>
        <v/>
      </c>
      <c r="K76" s="298"/>
      <c r="L76" s="299"/>
      <c r="M76" s="300"/>
      <c r="N76" s="301"/>
      <c r="O76" s="300"/>
      <c r="P76" s="324" t="str">
        <f>IF(C77="","",(IF((VLOOKUP($B77,'Saved Waypoint Input Sheet'!$K$2:$V$253,9))="",Z77,(VLOOKUP($B77,'Saved Waypoint Input Sheet'!$K$2:$V$253,9)))))</f>
        <v/>
      </c>
      <c r="Q76" s="325" t="str">
        <f>IF(C77="","",(IF((VLOOKUP($B77,'Saved Waypoint Input Sheet'!$K$2:$V$253,10))="",AA77,(VLOOKUP($B77,'Saved Waypoint Input Sheet'!$K$2:$V$253,10)))))</f>
        <v/>
      </c>
      <c r="R76" s="325" t="str">
        <f t="shared" ref="R76:R139" si="34">IF($C76="","",(R75-Q75))</f>
        <v/>
      </c>
      <c r="S76" s="303"/>
      <c r="T76" s="303"/>
      <c r="U76" s="301"/>
      <c r="V76" s="197"/>
      <c r="W76" s="197"/>
      <c r="Z76" s="190" t="str">
        <f t="shared" si="19"/>
        <v/>
      </c>
      <c r="AA76" s="191" t="str">
        <f t="shared" si="20"/>
        <v/>
      </c>
      <c r="AB76" s="194" t="str">
        <f t="shared" si="21"/>
        <v/>
      </c>
      <c r="AC76" s="194" t="str">
        <f t="shared" si="26"/>
        <v/>
      </c>
      <c r="AD76" s="194" t="str">
        <f t="shared" si="22"/>
        <v/>
      </c>
      <c r="AE76" s="194" t="str">
        <f t="shared" si="23"/>
        <v/>
      </c>
      <c r="AF76" s="193" t="e">
        <f t="shared" ref="AF76:AF139" si="35">(AC75-AC76)*60</f>
        <v>#VALUE!</v>
      </c>
      <c r="AG76" s="193" t="str">
        <f t="shared" ref="AG76:AG139" si="36">IF($C76="","",(AE76-AE75)*60)</f>
        <v/>
      </c>
      <c r="AH76" s="193" t="str">
        <f t="shared" si="24"/>
        <v/>
      </c>
      <c r="AI76" s="193" t="str">
        <f t="shared" si="27"/>
        <v/>
      </c>
      <c r="AJ76" s="194" t="str">
        <f t="shared" ref="AJ76:AJ139" si="37">IF($C76="","",(AVERAGE(AB75:AB76)))</f>
        <v/>
      </c>
      <c r="AK76" s="179" t="str">
        <f t="shared" si="28"/>
        <v/>
      </c>
      <c r="AL76" s="179" t="str">
        <f t="shared" si="29"/>
        <v/>
      </c>
      <c r="AM76" s="193" t="str">
        <f t="shared" si="30"/>
        <v/>
      </c>
      <c r="AN76" s="193" t="str">
        <f t="shared" si="25"/>
        <v/>
      </c>
      <c r="AO76" s="193" t="str">
        <f t="shared" si="31"/>
        <v/>
      </c>
      <c r="AP76" s="193" t="str">
        <f t="shared" si="32"/>
        <v/>
      </c>
      <c r="AQ76" s="193" t="str">
        <f t="shared" si="33"/>
        <v/>
      </c>
    </row>
    <row r="77" spans="2:43" ht="14.25" x14ac:dyDescent="0.2">
      <c r="B77" s="189">
        <v>70</v>
      </c>
      <c r="C77" s="289" t="str">
        <f>VLOOKUP($B77,'Saved Waypoint Input Sheet'!$K$2:$V$253,3)</f>
        <v/>
      </c>
      <c r="D77" s="290" t="str">
        <f>VLOOKUP($B77,'Saved Waypoint Input Sheet'!$K$2:$V$253,4)</f>
        <v/>
      </c>
      <c r="E77" s="291" t="str">
        <f>VLOOKUP($B77,'Saved Waypoint Input Sheet'!$K$2:$V$253,5)</f>
        <v/>
      </c>
      <c r="F77" s="289" t="str">
        <f>VLOOKUP($B77,'Saved Waypoint Input Sheet'!$K$2:$V$253,6)</f>
        <v/>
      </c>
      <c r="G77" s="292" t="str">
        <f>VLOOKUP($B77,'Saved Waypoint Input Sheet'!$K$2:$V$253,7)</f>
        <v/>
      </c>
      <c r="H77" s="293" t="str">
        <f>VLOOKUP($B77,'Saved Waypoint Input Sheet'!$K$2:$V$253,8)</f>
        <v/>
      </c>
      <c r="I77" s="494" t="str">
        <f>VLOOKUP($B77,'Saved Waypoint Input Sheet'!$K$2:$V$253,11)</f>
        <v/>
      </c>
      <c r="J77" s="288" t="str">
        <f>IF(C77="","",(IF((VLOOKUP($B77,'Saved Waypoint Input Sheet'!$K$2:$V$253,12))="",("see psg plan"),(VLOOKUP($B77,'Saved Waypoint Input Sheet'!$K$2:$V$253,12)))))</f>
        <v/>
      </c>
      <c r="K77" s="298"/>
      <c r="L77" s="299"/>
      <c r="M77" s="300"/>
      <c r="N77" s="301"/>
      <c r="O77" s="300"/>
      <c r="P77" s="324" t="str">
        <f>IF(C78="","",(IF((VLOOKUP($B78,'Saved Waypoint Input Sheet'!$K$2:$V$253,9))="",Z78,(VLOOKUP($B78,'Saved Waypoint Input Sheet'!$K$2:$V$253,9)))))</f>
        <v/>
      </c>
      <c r="Q77" s="325" t="str">
        <f>IF(C78="","",(IF((VLOOKUP($B78,'Saved Waypoint Input Sheet'!$K$2:$V$253,10))="",AA78,(VLOOKUP($B78,'Saved Waypoint Input Sheet'!$K$2:$V$253,10)))))</f>
        <v/>
      </c>
      <c r="R77" s="325" t="str">
        <f t="shared" si="34"/>
        <v/>
      </c>
      <c r="S77" s="303"/>
      <c r="T77" s="303"/>
      <c r="U77" s="301"/>
      <c r="V77" s="197"/>
      <c r="W77" s="197"/>
      <c r="Z77" s="190" t="str">
        <f t="shared" si="19"/>
        <v/>
      </c>
      <c r="AA77" s="191" t="str">
        <f t="shared" si="20"/>
        <v/>
      </c>
      <c r="AB77" s="194" t="str">
        <f t="shared" si="21"/>
        <v/>
      </c>
      <c r="AC77" s="194" t="str">
        <f t="shared" si="26"/>
        <v/>
      </c>
      <c r="AD77" s="194" t="str">
        <f t="shared" si="22"/>
        <v/>
      </c>
      <c r="AE77" s="194" t="str">
        <f t="shared" si="23"/>
        <v/>
      </c>
      <c r="AF77" s="193" t="e">
        <f t="shared" si="35"/>
        <v>#VALUE!</v>
      </c>
      <c r="AG77" s="193" t="str">
        <f t="shared" si="36"/>
        <v/>
      </c>
      <c r="AH77" s="193" t="str">
        <f t="shared" si="24"/>
        <v/>
      </c>
      <c r="AI77" s="193" t="str">
        <f t="shared" si="27"/>
        <v/>
      </c>
      <c r="AJ77" s="194" t="str">
        <f t="shared" si="37"/>
        <v/>
      </c>
      <c r="AK77" s="179" t="str">
        <f t="shared" si="28"/>
        <v/>
      </c>
      <c r="AL77" s="179" t="str">
        <f t="shared" si="29"/>
        <v/>
      </c>
      <c r="AM77" s="193" t="str">
        <f t="shared" si="30"/>
        <v/>
      </c>
      <c r="AN77" s="193" t="str">
        <f t="shared" si="25"/>
        <v/>
      </c>
      <c r="AO77" s="193" t="str">
        <f t="shared" si="31"/>
        <v/>
      </c>
      <c r="AP77" s="193" t="str">
        <f t="shared" si="32"/>
        <v/>
      </c>
      <c r="AQ77" s="193" t="str">
        <f t="shared" si="33"/>
        <v/>
      </c>
    </row>
    <row r="78" spans="2:43" ht="14.25" x14ac:dyDescent="0.2">
      <c r="B78" s="189">
        <v>71</v>
      </c>
      <c r="C78" s="289" t="str">
        <f>VLOOKUP($B78,'Saved Waypoint Input Sheet'!$K$2:$V$253,3)</f>
        <v/>
      </c>
      <c r="D78" s="290" t="str">
        <f>VLOOKUP($B78,'Saved Waypoint Input Sheet'!$K$2:$V$253,4)</f>
        <v/>
      </c>
      <c r="E78" s="291" t="str">
        <f>VLOOKUP($B78,'Saved Waypoint Input Sheet'!$K$2:$V$253,5)</f>
        <v/>
      </c>
      <c r="F78" s="289" t="str">
        <f>VLOOKUP($B78,'Saved Waypoint Input Sheet'!$K$2:$V$253,6)</f>
        <v/>
      </c>
      <c r="G78" s="292" t="str">
        <f>VLOOKUP($B78,'Saved Waypoint Input Sheet'!$K$2:$V$253,7)</f>
        <v/>
      </c>
      <c r="H78" s="293" t="str">
        <f>VLOOKUP($B78,'Saved Waypoint Input Sheet'!$K$2:$V$253,8)</f>
        <v/>
      </c>
      <c r="I78" s="494" t="str">
        <f>VLOOKUP($B78,'Saved Waypoint Input Sheet'!$K$2:$V$253,11)</f>
        <v/>
      </c>
      <c r="J78" s="288" t="str">
        <f>IF(C78="","",(IF((VLOOKUP($B78,'Saved Waypoint Input Sheet'!$K$2:$V$253,12))="",("see psg plan"),(VLOOKUP($B78,'Saved Waypoint Input Sheet'!$K$2:$V$253,12)))))</f>
        <v/>
      </c>
      <c r="K78" s="298"/>
      <c r="L78" s="299"/>
      <c r="M78" s="300"/>
      <c r="N78" s="301"/>
      <c r="O78" s="300"/>
      <c r="P78" s="324" t="str">
        <f>IF(C79="","",(IF((VLOOKUP($B79,'Saved Waypoint Input Sheet'!$K$2:$V$253,9))="",Z79,(VLOOKUP($B79,'Saved Waypoint Input Sheet'!$K$2:$V$253,9)))))</f>
        <v/>
      </c>
      <c r="Q78" s="325" t="str">
        <f>IF(C79="","",(IF((VLOOKUP($B79,'Saved Waypoint Input Sheet'!$K$2:$V$253,10))="",AA79,(VLOOKUP($B79,'Saved Waypoint Input Sheet'!$K$2:$V$253,10)))))</f>
        <v/>
      </c>
      <c r="R78" s="325" t="str">
        <f t="shared" si="34"/>
        <v/>
      </c>
      <c r="S78" s="303"/>
      <c r="T78" s="303"/>
      <c r="U78" s="301"/>
      <c r="V78" s="197"/>
      <c r="W78" s="197"/>
      <c r="Z78" s="190" t="str">
        <f t="shared" si="19"/>
        <v/>
      </c>
      <c r="AA78" s="191" t="str">
        <f t="shared" si="20"/>
        <v/>
      </c>
      <c r="AB78" s="194" t="str">
        <f t="shared" si="21"/>
        <v/>
      </c>
      <c r="AC78" s="194" t="str">
        <f t="shared" si="26"/>
        <v/>
      </c>
      <c r="AD78" s="194" t="str">
        <f t="shared" si="22"/>
        <v/>
      </c>
      <c r="AE78" s="194" t="str">
        <f t="shared" si="23"/>
        <v/>
      </c>
      <c r="AF78" s="193" t="e">
        <f t="shared" si="35"/>
        <v>#VALUE!</v>
      </c>
      <c r="AG78" s="193" t="str">
        <f t="shared" si="36"/>
        <v/>
      </c>
      <c r="AH78" s="193" t="str">
        <f t="shared" si="24"/>
        <v/>
      </c>
      <c r="AI78" s="193" t="str">
        <f t="shared" si="27"/>
        <v/>
      </c>
      <c r="AJ78" s="194" t="str">
        <f t="shared" si="37"/>
        <v/>
      </c>
      <c r="AK78" s="179" t="str">
        <f t="shared" si="28"/>
        <v/>
      </c>
      <c r="AL78" s="179" t="str">
        <f t="shared" si="29"/>
        <v/>
      </c>
      <c r="AM78" s="193" t="str">
        <f t="shared" si="30"/>
        <v/>
      </c>
      <c r="AN78" s="193" t="str">
        <f t="shared" si="25"/>
        <v/>
      </c>
      <c r="AO78" s="193" t="str">
        <f t="shared" si="31"/>
        <v/>
      </c>
      <c r="AP78" s="193" t="str">
        <f t="shared" si="32"/>
        <v/>
      </c>
      <c r="AQ78" s="193" t="str">
        <f t="shared" si="33"/>
        <v/>
      </c>
    </row>
    <row r="79" spans="2:43" ht="14.25" x14ac:dyDescent="0.2">
      <c r="B79" s="189">
        <v>72</v>
      </c>
      <c r="C79" s="289" t="str">
        <f>VLOOKUP($B79,'Saved Waypoint Input Sheet'!$K$2:$V$253,3)</f>
        <v/>
      </c>
      <c r="D79" s="290" t="str">
        <f>VLOOKUP($B79,'Saved Waypoint Input Sheet'!$K$2:$V$253,4)</f>
        <v/>
      </c>
      <c r="E79" s="291" t="str">
        <f>VLOOKUP($B79,'Saved Waypoint Input Sheet'!$K$2:$V$253,5)</f>
        <v/>
      </c>
      <c r="F79" s="289" t="str">
        <f>VLOOKUP($B79,'Saved Waypoint Input Sheet'!$K$2:$V$253,6)</f>
        <v/>
      </c>
      <c r="G79" s="292" t="str">
        <f>VLOOKUP($B79,'Saved Waypoint Input Sheet'!$K$2:$V$253,7)</f>
        <v/>
      </c>
      <c r="H79" s="293" t="str">
        <f>VLOOKUP($B79,'Saved Waypoint Input Sheet'!$K$2:$V$253,8)</f>
        <v/>
      </c>
      <c r="I79" s="494" t="str">
        <f>VLOOKUP($B79,'Saved Waypoint Input Sheet'!$K$2:$V$253,11)</f>
        <v/>
      </c>
      <c r="J79" s="288" t="str">
        <f>IF(C79="","",(IF((VLOOKUP($B79,'Saved Waypoint Input Sheet'!$K$2:$V$253,12))="",("see psg plan"),(VLOOKUP($B79,'Saved Waypoint Input Sheet'!$K$2:$V$253,12)))))</f>
        <v/>
      </c>
      <c r="K79" s="298"/>
      <c r="L79" s="299"/>
      <c r="M79" s="300"/>
      <c r="N79" s="301"/>
      <c r="O79" s="300"/>
      <c r="P79" s="324" t="str">
        <f>IF(C80="","",(IF((VLOOKUP($B80,'Saved Waypoint Input Sheet'!$K$2:$V$253,9))="",Z80,(VLOOKUP($B80,'Saved Waypoint Input Sheet'!$K$2:$V$253,9)))))</f>
        <v/>
      </c>
      <c r="Q79" s="325" t="str">
        <f>IF(C80="","",(IF((VLOOKUP($B80,'Saved Waypoint Input Sheet'!$K$2:$V$253,10))="",AA80,(VLOOKUP($B80,'Saved Waypoint Input Sheet'!$K$2:$V$253,10)))))</f>
        <v/>
      </c>
      <c r="R79" s="325" t="str">
        <f t="shared" si="34"/>
        <v/>
      </c>
      <c r="S79" s="303"/>
      <c r="T79" s="303"/>
      <c r="U79" s="301"/>
      <c r="V79" s="197"/>
      <c r="W79" s="197"/>
      <c r="Z79" s="190" t="str">
        <f t="shared" si="19"/>
        <v/>
      </c>
      <c r="AA79" s="191" t="str">
        <f t="shared" si="20"/>
        <v/>
      </c>
      <c r="AB79" s="194" t="str">
        <f t="shared" si="21"/>
        <v/>
      </c>
      <c r="AC79" s="194" t="str">
        <f t="shared" si="26"/>
        <v/>
      </c>
      <c r="AD79" s="194" t="str">
        <f t="shared" si="22"/>
        <v/>
      </c>
      <c r="AE79" s="194" t="str">
        <f t="shared" si="23"/>
        <v/>
      </c>
      <c r="AF79" s="193" t="e">
        <f t="shared" si="35"/>
        <v>#VALUE!</v>
      </c>
      <c r="AG79" s="193" t="str">
        <f t="shared" si="36"/>
        <v/>
      </c>
      <c r="AH79" s="193" t="str">
        <f t="shared" si="24"/>
        <v/>
      </c>
      <c r="AI79" s="193" t="str">
        <f t="shared" si="27"/>
        <v/>
      </c>
      <c r="AJ79" s="194" t="str">
        <f t="shared" si="37"/>
        <v/>
      </c>
      <c r="AK79" s="179" t="str">
        <f t="shared" si="28"/>
        <v/>
      </c>
      <c r="AL79" s="179" t="str">
        <f t="shared" si="29"/>
        <v/>
      </c>
      <c r="AM79" s="193" t="str">
        <f t="shared" si="30"/>
        <v/>
      </c>
      <c r="AN79" s="193" t="str">
        <f t="shared" si="25"/>
        <v/>
      </c>
      <c r="AO79" s="193" t="str">
        <f t="shared" si="31"/>
        <v/>
      </c>
      <c r="AP79" s="193" t="str">
        <f t="shared" si="32"/>
        <v/>
      </c>
      <c r="AQ79" s="193" t="str">
        <f t="shared" si="33"/>
        <v/>
      </c>
    </row>
    <row r="80" spans="2:43" ht="14.25" x14ac:dyDescent="0.2">
      <c r="B80" s="189">
        <v>73</v>
      </c>
      <c r="C80" s="289" t="str">
        <f>VLOOKUP($B80,'Saved Waypoint Input Sheet'!$K$2:$V$253,3)</f>
        <v/>
      </c>
      <c r="D80" s="290" t="str">
        <f>VLOOKUP($B80,'Saved Waypoint Input Sheet'!$K$2:$V$253,4)</f>
        <v/>
      </c>
      <c r="E80" s="291" t="str">
        <f>VLOOKUP($B80,'Saved Waypoint Input Sheet'!$K$2:$V$253,5)</f>
        <v/>
      </c>
      <c r="F80" s="289" t="str">
        <f>VLOOKUP($B80,'Saved Waypoint Input Sheet'!$K$2:$V$253,6)</f>
        <v/>
      </c>
      <c r="G80" s="292" t="str">
        <f>VLOOKUP($B80,'Saved Waypoint Input Sheet'!$K$2:$V$253,7)</f>
        <v/>
      </c>
      <c r="H80" s="293" t="str">
        <f>VLOOKUP($B80,'Saved Waypoint Input Sheet'!$K$2:$V$253,8)</f>
        <v/>
      </c>
      <c r="I80" s="494" t="str">
        <f>VLOOKUP($B80,'Saved Waypoint Input Sheet'!$K$2:$V$253,11)</f>
        <v/>
      </c>
      <c r="J80" s="288" t="str">
        <f>IF(C80="","",(IF((VLOOKUP($B80,'Saved Waypoint Input Sheet'!$K$2:$V$253,12))="",("see psg plan"),(VLOOKUP($B80,'Saved Waypoint Input Sheet'!$K$2:$V$253,12)))))</f>
        <v/>
      </c>
      <c r="K80" s="298"/>
      <c r="L80" s="299"/>
      <c r="M80" s="300"/>
      <c r="N80" s="301"/>
      <c r="O80" s="300"/>
      <c r="P80" s="324" t="str">
        <f>IF(C81="","",(IF((VLOOKUP($B81,'Saved Waypoint Input Sheet'!$K$2:$V$253,9))="",Z81,(VLOOKUP($B81,'Saved Waypoint Input Sheet'!$K$2:$V$253,9)))))</f>
        <v/>
      </c>
      <c r="Q80" s="325" t="str">
        <f>IF(C81="","",(IF((VLOOKUP($B81,'Saved Waypoint Input Sheet'!$K$2:$V$253,10))="",AA81,(VLOOKUP($B81,'Saved Waypoint Input Sheet'!$K$2:$V$253,10)))))</f>
        <v/>
      </c>
      <c r="R80" s="325" t="str">
        <f t="shared" si="34"/>
        <v/>
      </c>
      <c r="S80" s="303"/>
      <c r="T80" s="303"/>
      <c r="U80" s="301"/>
      <c r="V80" s="197"/>
      <c r="W80" s="197"/>
      <c r="Z80" s="190" t="str">
        <f t="shared" si="19"/>
        <v/>
      </c>
      <c r="AA80" s="191" t="str">
        <f t="shared" si="20"/>
        <v/>
      </c>
      <c r="AB80" s="194" t="str">
        <f t="shared" si="21"/>
        <v/>
      </c>
      <c r="AC80" s="194" t="str">
        <f t="shared" si="26"/>
        <v/>
      </c>
      <c r="AD80" s="194" t="str">
        <f t="shared" si="22"/>
        <v/>
      </c>
      <c r="AE80" s="194" t="str">
        <f t="shared" si="23"/>
        <v/>
      </c>
      <c r="AF80" s="193" t="e">
        <f t="shared" si="35"/>
        <v>#VALUE!</v>
      </c>
      <c r="AG80" s="193" t="str">
        <f t="shared" si="36"/>
        <v/>
      </c>
      <c r="AH80" s="193" t="str">
        <f t="shared" si="24"/>
        <v/>
      </c>
      <c r="AI80" s="193" t="str">
        <f t="shared" si="27"/>
        <v/>
      </c>
      <c r="AJ80" s="194" t="str">
        <f t="shared" si="37"/>
        <v/>
      </c>
      <c r="AK80" s="179" t="str">
        <f t="shared" si="28"/>
        <v/>
      </c>
      <c r="AL80" s="179" t="str">
        <f t="shared" si="29"/>
        <v/>
      </c>
      <c r="AM80" s="193" t="str">
        <f t="shared" si="30"/>
        <v/>
      </c>
      <c r="AN80" s="193" t="str">
        <f t="shared" si="25"/>
        <v/>
      </c>
      <c r="AO80" s="193" t="str">
        <f t="shared" si="31"/>
        <v/>
      </c>
      <c r="AP80" s="193" t="str">
        <f t="shared" si="32"/>
        <v/>
      </c>
      <c r="AQ80" s="193" t="str">
        <f t="shared" si="33"/>
        <v/>
      </c>
    </row>
    <row r="81" spans="2:43" ht="14.25" x14ac:dyDescent="0.2">
      <c r="B81" s="189">
        <v>74</v>
      </c>
      <c r="C81" s="289" t="str">
        <f>VLOOKUP($B81,'Saved Waypoint Input Sheet'!$K$2:$V$253,3)</f>
        <v/>
      </c>
      <c r="D81" s="290" t="str">
        <f>VLOOKUP($B81,'Saved Waypoint Input Sheet'!$K$2:$V$253,4)</f>
        <v/>
      </c>
      <c r="E81" s="291" t="str">
        <f>VLOOKUP($B81,'Saved Waypoint Input Sheet'!$K$2:$V$253,5)</f>
        <v/>
      </c>
      <c r="F81" s="289" t="str">
        <f>VLOOKUP($B81,'Saved Waypoint Input Sheet'!$K$2:$V$253,6)</f>
        <v/>
      </c>
      <c r="G81" s="292" t="str">
        <f>VLOOKUP($B81,'Saved Waypoint Input Sheet'!$K$2:$V$253,7)</f>
        <v/>
      </c>
      <c r="H81" s="293" t="str">
        <f>VLOOKUP($B81,'Saved Waypoint Input Sheet'!$K$2:$V$253,8)</f>
        <v/>
      </c>
      <c r="I81" s="494" t="str">
        <f>VLOOKUP($B81,'Saved Waypoint Input Sheet'!$K$2:$V$253,11)</f>
        <v/>
      </c>
      <c r="J81" s="288" t="str">
        <f>IF(C81="","",(IF((VLOOKUP($B81,'Saved Waypoint Input Sheet'!$K$2:$V$253,12))="",("see psg plan"),(VLOOKUP($B81,'Saved Waypoint Input Sheet'!$K$2:$V$253,12)))))</f>
        <v/>
      </c>
      <c r="K81" s="298"/>
      <c r="L81" s="299"/>
      <c r="M81" s="300"/>
      <c r="N81" s="301"/>
      <c r="O81" s="300"/>
      <c r="P81" s="324" t="str">
        <f>IF(C82="","",(IF((VLOOKUP($B82,'Saved Waypoint Input Sheet'!$K$2:$V$253,9))="",Z82,(VLOOKUP($B82,'Saved Waypoint Input Sheet'!$K$2:$V$253,9)))))</f>
        <v/>
      </c>
      <c r="Q81" s="325" t="str">
        <f>IF(C82="","",(IF((VLOOKUP($B82,'Saved Waypoint Input Sheet'!$K$2:$V$253,10))="",AA82,(VLOOKUP($B82,'Saved Waypoint Input Sheet'!$K$2:$V$253,10)))))</f>
        <v/>
      </c>
      <c r="R81" s="325" t="str">
        <f t="shared" si="34"/>
        <v/>
      </c>
      <c r="S81" s="303"/>
      <c r="T81" s="303"/>
      <c r="U81" s="301"/>
      <c r="V81" s="197"/>
      <c r="W81" s="197"/>
      <c r="Z81" s="190" t="str">
        <f t="shared" si="19"/>
        <v/>
      </c>
      <c r="AA81" s="191" t="str">
        <f t="shared" si="20"/>
        <v/>
      </c>
      <c r="AB81" s="194" t="str">
        <f t="shared" si="21"/>
        <v/>
      </c>
      <c r="AC81" s="194" t="str">
        <f t="shared" si="26"/>
        <v/>
      </c>
      <c r="AD81" s="194" t="str">
        <f t="shared" si="22"/>
        <v/>
      </c>
      <c r="AE81" s="194" t="str">
        <f t="shared" si="23"/>
        <v/>
      </c>
      <c r="AF81" s="193" t="e">
        <f t="shared" si="35"/>
        <v>#VALUE!</v>
      </c>
      <c r="AG81" s="193" t="str">
        <f t="shared" si="36"/>
        <v/>
      </c>
      <c r="AH81" s="193" t="str">
        <f t="shared" si="24"/>
        <v/>
      </c>
      <c r="AI81" s="193" t="str">
        <f t="shared" si="27"/>
        <v/>
      </c>
      <c r="AJ81" s="194" t="str">
        <f t="shared" si="37"/>
        <v/>
      </c>
      <c r="AK81" s="179" t="str">
        <f t="shared" si="28"/>
        <v/>
      </c>
      <c r="AL81" s="179" t="str">
        <f t="shared" si="29"/>
        <v/>
      </c>
      <c r="AM81" s="193" t="str">
        <f t="shared" si="30"/>
        <v/>
      </c>
      <c r="AN81" s="193" t="str">
        <f t="shared" si="25"/>
        <v/>
      </c>
      <c r="AO81" s="193" t="str">
        <f t="shared" si="31"/>
        <v/>
      </c>
      <c r="AP81" s="193" t="str">
        <f t="shared" si="32"/>
        <v/>
      </c>
      <c r="AQ81" s="193" t="str">
        <f t="shared" si="33"/>
        <v/>
      </c>
    </row>
    <row r="82" spans="2:43" ht="14.25" x14ac:dyDescent="0.2">
      <c r="B82" s="189">
        <v>75</v>
      </c>
      <c r="C82" s="289" t="str">
        <f>VLOOKUP($B82,'Saved Waypoint Input Sheet'!$K$2:$V$253,3)</f>
        <v/>
      </c>
      <c r="D82" s="290" t="str">
        <f>VLOOKUP($B82,'Saved Waypoint Input Sheet'!$K$2:$V$253,4)</f>
        <v/>
      </c>
      <c r="E82" s="291" t="str">
        <f>VLOOKUP($B82,'Saved Waypoint Input Sheet'!$K$2:$V$253,5)</f>
        <v/>
      </c>
      <c r="F82" s="289" t="str">
        <f>VLOOKUP($B82,'Saved Waypoint Input Sheet'!$K$2:$V$253,6)</f>
        <v/>
      </c>
      <c r="G82" s="292" t="str">
        <f>VLOOKUP($B82,'Saved Waypoint Input Sheet'!$K$2:$V$253,7)</f>
        <v/>
      </c>
      <c r="H82" s="293" t="str">
        <f>VLOOKUP($B82,'Saved Waypoint Input Sheet'!$K$2:$V$253,8)</f>
        <v/>
      </c>
      <c r="I82" s="494" t="str">
        <f>VLOOKUP($B82,'Saved Waypoint Input Sheet'!$K$2:$V$253,11)</f>
        <v/>
      </c>
      <c r="J82" s="288" t="str">
        <f>IF(C82="","",(IF((VLOOKUP($B82,'Saved Waypoint Input Sheet'!$K$2:$V$253,12))="",("see psg plan"),(VLOOKUP($B82,'Saved Waypoint Input Sheet'!$K$2:$V$253,12)))))</f>
        <v/>
      </c>
      <c r="K82" s="298"/>
      <c r="L82" s="299"/>
      <c r="M82" s="300"/>
      <c r="N82" s="301"/>
      <c r="O82" s="300"/>
      <c r="P82" s="324" t="str">
        <f>IF(C83="","",(IF((VLOOKUP($B83,'Saved Waypoint Input Sheet'!$K$2:$V$253,9))="",Z83,(VLOOKUP($B83,'Saved Waypoint Input Sheet'!$K$2:$V$253,9)))))</f>
        <v/>
      </c>
      <c r="Q82" s="325" t="str">
        <f>IF(C83="","",(IF((VLOOKUP($B83,'Saved Waypoint Input Sheet'!$K$2:$V$253,10))="",AA83,(VLOOKUP($B83,'Saved Waypoint Input Sheet'!$K$2:$V$253,10)))))</f>
        <v/>
      </c>
      <c r="R82" s="325" t="str">
        <f t="shared" si="34"/>
        <v/>
      </c>
      <c r="S82" s="303"/>
      <c r="T82" s="303"/>
      <c r="U82" s="301"/>
      <c r="V82" s="197"/>
      <c r="W82" s="197"/>
      <c r="Z82" s="190" t="str">
        <f t="shared" si="19"/>
        <v/>
      </c>
      <c r="AA82" s="191" t="str">
        <f t="shared" si="20"/>
        <v/>
      </c>
      <c r="AB82" s="194" t="str">
        <f t="shared" si="21"/>
        <v/>
      </c>
      <c r="AC82" s="194" t="str">
        <f t="shared" si="26"/>
        <v/>
      </c>
      <c r="AD82" s="194" t="str">
        <f t="shared" si="22"/>
        <v/>
      </c>
      <c r="AE82" s="194" t="str">
        <f t="shared" si="23"/>
        <v/>
      </c>
      <c r="AF82" s="193" t="e">
        <f t="shared" si="35"/>
        <v>#VALUE!</v>
      </c>
      <c r="AG82" s="193" t="str">
        <f t="shared" si="36"/>
        <v/>
      </c>
      <c r="AH82" s="193" t="str">
        <f t="shared" si="24"/>
        <v/>
      </c>
      <c r="AI82" s="193" t="str">
        <f t="shared" si="27"/>
        <v/>
      </c>
      <c r="AJ82" s="194" t="str">
        <f t="shared" si="37"/>
        <v/>
      </c>
      <c r="AK82" s="179" t="str">
        <f t="shared" si="28"/>
        <v/>
      </c>
      <c r="AL82" s="179" t="str">
        <f t="shared" si="29"/>
        <v/>
      </c>
      <c r="AM82" s="193" t="str">
        <f t="shared" si="30"/>
        <v/>
      </c>
      <c r="AN82" s="193" t="str">
        <f t="shared" si="25"/>
        <v/>
      </c>
      <c r="AO82" s="193" t="str">
        <f t="shared" si="31"/>
        <v/>
      </c>
      <c r="AP82" s="193" t="str">
        <f t="shared" si="32"/>
        <v/>
      </c>
      <c r="AQ82" s="193" t="str">
        <f t="shared" si="33"/>
        <v/>
      </c>
    </row>
    <row r="83" spans="2:43" ht="14.25" x14ac:dyDescent="0.2">
      <c r="B83" s="189">
        <v>76</v>
      </c>
      <c r="C83" s="289" t="str">
        <f>VLOOKUP($B83,'Saved Waypoint Input Sheet'!$K$2:$V$253,3)</f>
        <v/>
      </c>
      <c r="D83" s="290" t="str">
        <f>VLOOKUP($B83,'Saved Waypoint Input Sheet'!$K$2:$V$253,4)</f>
        <v/>
      </c>
      <c r="E83" s="291" t="str">
        <f>VLOOKUP($B83,'Saved Waypoint Input Sheet'!$K$2:$V$253,5)</f>
        <v/>
      </c>
      <c r="F83" s="289" t="str">
        <f>VLOOKUP($B83,'Saved Waypoint Input Sheet'!$K$2:$V$253,6)</f>
        <v/>
      </c>
      <c r="G83" s="292" t="str">
        <f>VLOOKUP($B83,'Saved Waypoint Input Sheet'!$K$2:$V$253,7)</f>
        <v/>
      </c>
      <c r="H83" s="293" t="str">
        <f>VLOOKUP($B83,'Saved Waypoint Input Sheet'!$K$2:$V$253,8)</f>
        <v/>
      </c>
      <c r="I83" s="494" t="str">
        <f>VLOOKUP($B83,'Saved Waypoint Input Sheet'!$K$2:$V$253,11)</f>
        <v/>
      </c>
      <c r="J83" s="288" t="str">
        <f>IF(C83="","",(IF((VLOOKUP($B83,'Saved Waypoint Input Sheet'!$K$2:$V$253,12))="",("see psg plan"),(VLOOKUP($B83,'Saved Waypoint Input Sheet'!$K$2:$V$253,12)))))</f>
        <v/>
      </c>
      <c r="K83" s="298"/>
      <c r="L83" s="299"/>
      <c r="M83" s="300"/>
      <c r="N83" s="301"/>
      <c r="O83" s="300"/>
      <c r="P83" s="324" t="str">
        <f>IF(C84="","",(IF((VLOOKUP($B84,'Saved Waypoint Input Sheet'!$K$2:$V$253,9))="",Z84,(VLOOKUP($B84,'Saved Waypoint Input Sheet'!$K$2:$V$253,9)))))</f>
        <v/>
      </c>
      <c r="Q83" s="325" t="str">
        <f>IF(C84="","",(IF((VLOOKUP($B84,'Saved Waypoint Input Sheet'!$K$2:$V$253,10))="",AA84,(VLOOKUP($B84,'Saved Waypoint Input Sheet'!$K$2:$V$253,10)))))</f>
        <v/>
      </c>
      <c r="R83" s="325" t="str">
        <f t="shared" si="34"/>
        <v/>
      </c>
      <c r="S83" s="303"/>
      <c r="T83" s="303"/>
      <c r="U83" s="301"/>
      <c r="V83" s="197"/>
      <c r="W83" s="197"/>
      <c r="Z83" s="190" t="str">
        <f t="shared" si="19"/>
        <v/>
      </c>
      <c r="AA83" s="191" t="str">
        <f t="shared" si="20"/>
        <v/>
      </c>
      <c r="AB83" s="194" t="str">
        <f t="shared" si="21"/>
        <v/>
      </c>
      <c r="AC83" s="194" t="str">
        <f t="shared" si="26"/>
        <v/>
      </c>
      <c r="AD83" s="194" t="str">
        <f t="shared" si="22"/>
        <v/>
      </c>
      <c r="AE83" s="194" t="str">
        <f t="shared" si="23"/>
        <v/>
      </c>
      <c r="AF83" s="193" t="e">
        <f t="shared" si="35"/>
        <v>#VALUE!</v>
      </c>
      <c r="AG83" s="193" t="str">
        <f t="shared" si="36"/>
        <v/>
      </c>
      <c r="AH83" s="193" t="str">
        <f t="shared" si="24"/>
        <v/>
      </c>
      <c r="AI83" s="193" t="str">
        <f t="shared" si="27"/>
        <v/>
      </c>
      <c r="AJ83" s="194" t="str">
        <f t="shared" si="37"/>
        <v/>
      </c>
      <c r="AK83" s="179" t="str">
        <f t="shared" si="28"/>
        <v/>
      </c>
      <c r="AL83" s="179" t="str">
        <f t="shared" si="29"/>
        <v/>
      </c>
      <c r="AM83" s="193" t="str">
        <f t="shared" si="30"/>
        <v/>
      </c>
      <c r="AN83" s="193" t="str">
        <f t="shared" si="25"/>
        <v/>
      </c>
      <c r="AO83" s="193" t="str">
        <f t="shared" si="31"/>
        <v/>
      </c>
      <c r="AP83" s="193" t="str">
        <f t="shared" si="32"/>
        <v/>
      </c>
      <c r="AQ83" s="193" t="str">
        <f t="shared" si="33"/>
        <v/>
      </c>
    </row>
    <row r="84" spans="2:43" ht="14.25" x14ac:dyDescent="0.2">
      <c r="B84" s="189">
        <v>77</v>
      </c>
      <c r="C84" s="289" t="str">
        <f>VLOOKUP($B84,'Saved Waypoint Input Sheet'!$K$2:$V$253,3)</f>
        <v/>
      </c>
      <c r="D84" s="290" t="str">
        <f>VLOOKUP($B84,'Saved Waypoint Input Sheet'!$K$2:$V$253,4)</f>
        <v/>
      </c>
      <c r="E84" s="291" t="str">
        <f>VLOOKUP($B84,'Saved Waypoint Input Sheet'!$K$2:$V$253,5)</f>
        <v/>
      </c>
      <c r="F84" s="289" t="str">
        <f>VLOOKUP($B84,'Saved Waypoint Input Sheet'!$K$2:$V$253,6)</f>
        <v/>
      </c>
      <c r="G84" s="292" t="str">
        <f>VLOOKUP($B84,'Saved Waypoint Input Sheet'!$K$2:$V$253,7)</f>
        <v/>
      </c>
      <c r="H84" s="293" t="str">
        <f>VLOOKUP($B84,'Saved Waypoint Input Sheet'!$K$2:$V$253,8)</f>
        <v/>
      </c>
      <c r="I84" s="494" t="str">
        <f>VLOOKUP($B84,'Saved Waypoint Input Sheet'!$K$2:$V$253,11)</f>
        <v/>
      </c>
      <c r="J84" s="288" t="str">
        <f>IF(C84="","",(IF((VLOOKUP($B84,'Saved Waypoint Input Sheet'!$K$2:$V$253,12))="",("see psg plan"),(VLOOKUP($B84,'Saved Waypoint Input Sheet'!$K$2:$V$253,12)))))</f>
        <v/>
      </c>
      <c r="K84" s="298"/>
      <c r="L84" s="299"/>
      <c r="M84" s="300"/>
      <c r="N84" s="301"/>
      <c r="O84" s="300"/>
      <c r="P84" s="324" t="str">
        <f>IF(C85="","",(IF((VLOOKUP($B85,'Saved Waypoint Input Sheet'!$K$2:$V$253,9))="",Z85,(VLOOKUP($B85,'Saved Waypoint Input Sheet'!$K$2:$V$253,9)))))</f>
        <v/>
      </c>
      <c r="Q84" s="325" t="str">
        <f>IF(C85="","",(IF((VLOOKUP($B85,'Saved Waypoint Input Sheet'!$K$2:$V$253,10))="",AA85,(VLOOKUP($B85,'Saved Waypoint Input Sheet'!$K$2:$V$253,10)))))</f>
        <v/>
      </c>
      <c r="R84" s="325" t="str">
        <f t="shared" si="34"/>
        <v/>
      </c>
      <c r="S84" s="303"/>
      <c r="T84" s="303"/>
      <c r="U84" s="301"/>
      <c r="V84" s="197"/>
      <c r="W84" s="197"/>
      <c r="Z84" s="190" t="str">
        <f t="shared" si="19"/>
        <v/>
      </c>
      <c r="AA84" s="191" t="str">
        <f t="shared" si="20"/>
        <v/>
      </c>
      <c r="AB84" s="194" t="str">
        <f t="shared" si="21"/>
        <v/>
      </c>
      <c r="AC84" s="194" t="str">
        <f t="shared" si="26"/>
        <v/>
      </c>
      <c r="AD84" s="194" t="str">
        <f t="shared" si="22"/>
        <v/>
      </c>
      <c r="AE84" s="194" t="str">
        <f t="shared" si="23"/>
        <v/>
      </c>
      <c r="AF84" s="193" t="e">
        <f t="shared" si="35"/>
        <v>#VALUE!</v>
      </c>
      <c r="AG84" s="193" t="str">
        <f t="shared" si="36"/>
        <v/>
      </c>
      <c r="AH84" s="193" t="str">
        <f t="shared" si="24"/>
        <v/>
      </c>
      <c r="AI84" s="193" t="str">
        <f t="shared" si="27"/>
        <v/>
      </c>
      <c r="AJ84" s="194" t="str">
        <f t="shared" si="37"/>
        <v/>
      </c>
      <c r="AK84" s="179" t="str">
        <f t="shared" si="28"/>
        <v/>
      </c>
      <c r="AL84" s="179" t="str">
        <f t="shared" si="29"/>
        <v/>
      </c>
      <c r="AM84" s="193" t="str">
        <f t="shared" si="30"/>
        <v/>
      </c>
      <c r="AN84" s="193" t="str">
        <f t="shared" si="25"/>
        <v/>
      </c>
      <c r="AO84" s="193" t="str">
        <f t="shared" si="31"/>
        <v/>
      </c>
      <c r="AP84" s="193" t="str">
        <f t="shared" si="32"/>
        <v/>
      </c>
      <c r="AQ84" s="193" t="str">
        <f t="shared" si="33"/>
        <v/>
      </c>
    </row>
    <row r="85" spans="2:43" ht="14.25" x14ac:dyDescent="0.2">
      <c r="B85" s="189">
        <v>78</v>
      </c>
      <c r="C85" s="289" t="str">
        <f>VLOOKUP($B85,'Saved Waypoint Input Sheet'!$K$2:$V$253,3)</f>
        <v/>
      </c>
      <c r="D85" s="290" t="str">
        <f>VLOOKUP($B85,'Saved Waypoint Input Sheet'!$K$2:$V$253,4)</f>
        <v/>
      </c>
      <c r="E85" s="291" t="str">
        <f>VLOOKUP($B85,'Saved Waypoint Input Sheet'!$K$2:$V$253,5)</f>
        <v/>
      </c>
      <c r="F85" s="289" t="str">
        <f>VLOOKUP($B85,'Saved Waypoint Input Sheet'!$K$2:$V$253,6)</f>
        <v/>
      </c>
      <c r="G85" s="292" t="str">
        <f>VLOOKUP($B85,'Saved Waypoint Input Sheet'!$K$2:$V$253,7)</f>
        <v/>
      </c>
      <c r="H85" s="293" t="str">
        <f>VLOOKUP($B85,'Saved Waypoint Input Sheet'!$K$2:$V$253,8)</f>
        <v/>
      </c>
      <c r="I85" s="494" t="str">
        <f>VLOOKUP($B85,'Saved Waypoint Input Sheet'!$K$2:$V$253,11)</f>
        <v/>
      </c>
      <c r="J85" s="288" t="str">
        <f>IF(C85="","",(IF((VLOOKUP($B85,'Saved Waypoint Input Sheet'!$K$2:$V$253,12))="",("see psg plan"),(VLOOKUP($B85,'Saved Waypoint Input Sheet'!$K$2:$V$253,12)))))</f>
        <v/>
      </c>
      <c r="K85" s="298"/>
      <c r="L85" s="299"/>
      <c r="M85" s="300"/>
      <c r="N85" s="301"/>
      <c r="O85" s="300"/>
      <c r="P85" s="324" t="str">
        <f>IF(C86="","",(IF((VLOOKUP($B86,'Saved Waypoint Input Sheet'!$K$2:$V$253,9))="",Z86,(VLOOKUP($B86,'Saved Waypoint Input Sheet'!$K$2:$V$253,9)))))</f>
        <v/>
      </c>
      <c r="Q85" s="325" t="str">
        <f>IF(C86="","",(IF((VLOOKUP($B86,'Saved Waypoint Input Sheet'!$K$2:$V$253,10))="",AA86,(VLOOKUP($B86,'Saved Waypoint Input Sheet'!$K$2:$V$253,10)))))</f>
        <v/>
      </c>
      <c r="R85" s="325" t="str">
        <f t="shared" si="34"/>
        <v/>
      </c>
      <c r="S85" s="303"/>
      <c r="T85" s="303"/>
      <c r="U85" s="301"/>
      <c r="V85" s="197"/>
      <c r="W85" s="197"/>
      <c r="Z85" s="190" t="str">
        <f t="shared" si="19"/>
        <v/>
      </c>
      <c r="AA85" s="191" t="str">
        <f t="shared" si="20"/>
        <v/>
      </c>
      <c r="AB85" s="194" t="str">
        <f t="shared" si="21"/>
        <v/>
      </c>
      <c r="AC85" s="194" t="str">
        <f t="shared" si="26"/>
        <v/>
      </c>
      <c r="AD85" s="194" t="str">
        <f t="shared" si="22"/>
        <v/>
      </c>
      <c r="AE85" s="194" t="str">
        <f t="shared" si="23"/>
        <v/>
      </c>
      <c r="AF85" s="193" t="e">
        <f t="shared" si="35"/>
        <v>#VALUE!</v>
      </c>
      <c r="AG85" s="193" t="str">
        <f t="shared" si="36"/>
        <v/>
      </c>
      <c r="AH85" s="193" t="str">
        <f t="shared" si="24"/>
        <v/>
      </c>
      <c r="AI85" s="193" t="str">
        <f t="shared" si="27"/>
        <v/>
      </c>
      <c r="AJ85" s="194" t="str">
        <f t="shared" si="37"/>
        <v/>
      </c>
      <c r="AK85" s="179" t="str">
        <f t="shared" si="28"/>
        <v/>
      </c>
      <c r="AL85" s="179" t="str">
        <f t="shared" si="29"/>
        <v/>
      </c>
      <c r="AM85" s="193" t="str">
        <f t="shared" si="30"/>
        <v/>
      </c>
      <c r="AN85" s="193" t="str">
        <f t="shared" si="25"/>
        <v/>
      </c>
      <c r="AO85" s="193" t="str">
        <f t="shared" si="31"/>
        <v/>
      </c>
      <c r="AP85" s="193" t="str">
        <f t="shared" si="32"/>
        <v/>
      </c>
      <c r="AQ85" s="193" t="str">
        <f t="shared" si="33"/>
        <v/>
      </c>
    </row>
    <row r="86" spans="2:43" ht="14.25" x14ac:dyDescent="0.2">
      <c r="B86" s="189">
        <v>79</v>
      </c>
      <c r="C86" s="289" t="str">
        <f>VLOOKUP($B86,'Saved Waypoint Input Sheet'!$K$2:$V$253,3)</f>
        <v/>
      </c>
      <c r="D86" s="290" t="str">
        <f>VLOOKUP($B86,'Saved Waypoint Input Sheet'!$K$2:$V$253,4)</f>
        <v/>
      </c>
      <c r="E86" s="291" t="str">
        <f>VLOOKUP($B86,'Saved Waypoint Input Sheet'!$K$2:$V$253,5)</f>
        <v/>
      </c>
      <c r="F86" s="289" t="str">
        <f>VLOOKUP($B86,'Saved Waypoint Input Sheet'!$K$2:$V$253,6)</f>
        <v/>
      </c>
      <c r="G86" s="292" t="str">
        <f>VLOOKUP($B86,'Saved Waypoint Input Sheet'!$K$2:$V$253,7)</f>
        <v/>
      </c>
      <c r="H86" s="293" t="str">
        <f>VLOOKUP($B86,'Saved Waypoint Input Sheet'!$K$2:$V$253,8)</f>
        <v/>
      </c>
      <c r="I86" s="494" t="str">
        <f>VLOOKUP($B86,'Saved Waypoint Input Sheet'!$K$2:$V$253,11)</f>
        <v/>
      </c>
      <c r="J86" s="288" t="str">
        <f>IF(C86="","",(IF((VLOOKUP($B86,'Saved Waypoint Input Sheet'!$K$2:$V$253,12))="",("see psg plan"),(VLOOKUP($B86,'Saved Waypoint Input Sheet'!$K$2:$V$253,12)))))</f>
        <v/>
      </c>
      <c r="K86" s="298"/>
      <c r="L86" s="299"/>
      <c r="M86" s="300"/>
      <c r="N86" s="301"/>
      <c r="O86" s="300"/>
      <c r="P86" s="324" t="str">
        <f>IF(C87="","",(IF((VLOOKUP($B87,'Saved Waypoint Input Sheet'!$K$2:$V$253,9))="",Z87,(VLOOKUP($B87,'Saved Waypoint Input Sheet'!$K$2:$V$253,9)))))</f>
        <v/>
      </c>
      <c r="Q86" s="325" t="str">
        <f>IF(C87="","",(IF((VLOOKUP($B87,'Saved Waypoint Input Sheet'!$K$2:$V$253,10))="",AA87,(VLOOKUP($B87,'Saved Waypoint Input Sheet'!$K$2:$V$253,10)))))</f>
        <v/>
      </c>
      <c r="R86" s="325" t="str">
        <f t="shared" si="34"/>
        <v/>
      </c>
      <c r="S86" s="303"/>
      <c r="T86" s="303"/>
      <c r="U86" s="301"/>
      <c r="V86" s="197"/>
      <c r="W86" s="197"/>
      <c r="Z86" s="190" t="str">
        <f t="shared" si="19"/>
        <v/>
      </c>
      <c r="AA86" s="191" t="str">
        <f t="shared" si="20"/>
        <v/>
      </c>
      <c r="AB86" s="194" t="str">
        <f t="shared" si="21"/>
        <v/>
      </c>
      <c r="AC86" s="194" t="str">
        <f t="shared" si="26"/>
        <v/>
      </c>
      <c r="AD86" s="194" t="str">
        <f t="shared" si="22"/>
        <v/>
      </c>
      <c r="AE86" s="194" t="str">
        <f t="shared" si="23"/>
        <v/>
      </c>
      <c r="AF86" s="193" t="e">
        <f t="shared" si="35"/>
        <v>#VALUE!</v>
      </c>
      <c r="AG86" s="193" t="str">
        <f t="shared" si="36"/>
        <v/>
      </c>
      <c r="AH86" s="193" t="str">
        <f t="shared" si="24"/>
        <v/>
      </c>
      <c r="AI86" s="193" t="str">
        <f t="shared" si="27"/>
        <v/>
      </c>
      <c r="AJ86" s="194" t="str">
        <f t="shared" si="37"/>
        <v/>
      </c>
      <c r="AK86" s="179" t="str">
        <f t="shared" si="28"/>
        <v/>
      </c>
      <c r="AL86" s="179" t="str">
        <f t="shared" si="29"/>
        <v/>
      </c>
      <c r="AM86" s="193" t="str">
        <f t="shared" si="30"/>
        <v/>
      </c>
      <c r="AN86" s="193" t="str">
        <f t="shared" si="25"/>
        <v/>
      </c>
      <c r="AO86" s="193" t="str">
        <f t="shared" si="31"/>
        <v/>
      </c>
      <c r="AP86" s="193" t="str">
        <f t="shared" si="32"/>
        <v/>
      </c>
      <c r="AQ86" s="193" t="str">
        <f t="shared" si="33"/>
        <v/>
      </c>
    </row>
    <row r="87" spans="2:43" ht="14.25" x14ac:dyDescent="0.2">
      <c r="B87" s="189">
        <v>80</v>
      </c>
      <c r="C87" s="289" t="str">
        <f>VLOOKUP($B87,'Saved Waypoint Input Sheet'!$K$2:$V$253,3)</f>
        <v/>
      </c>
      <c r="D87" s="290" t="str">
        <f>VLOOKUP($B87,'Saved Waypoint Input Sheet'!$K$2:$V$253,4)</f>
        <v/>
      </c>
      <c r="E87" s="291" t="str">
        <f>VLOOKUP($B87,'Saved Waypoint Input Sheet'!$K$2:$V$253,5)</f>
        <v/>
      </c>
      <c r="F87" s="289" t="str">
        <f>VLOOKUP($B87,'Saved Waypoint Input Sheet'!$K$2:$V$253,6)</f>
        <v/>
      </c>
      <c r="G87" s="292" t="str">
        <f>VLOOKUP($B87,'Saved Waypoint Input Sheet'!$K$2:$V$253,7)</f>
        <v/>
      </c>
      <c r="H87" s="293" t="str">
        <f>VLOOKUP($B87,'Saved Waypoint Input Sheet'!$K$2:$V$253,8)</f>
        <v/>
      </c>
      <c r="I87" s="494" t="str">
        <f>VLOOKUP($B87,'Saved Waypoint Input Sheet'!$K$2:$V$253,11)</f>
        <v/>
      </c>
      <c r="J87" s="288" t="str">
        <f>IF(C87="","",(IF((VLOOKUP($B87,'Saved Waypoint Input Sheet'!$K$2:$V$253,12))="",("see psg plan"),(VLOOKUP($B87,'Saved Waypoint Input Sheet'!$K$2:$V$253,12)))))</f>
        <v/>
      </c>
      <c r="K87" s="298"/>
      <c r="L87" s="299"/>
      <c r="M87" s="300"/>
      <c r="N87" s="301"/>
      <c r="O87" s="300"/>
      <c r="P87" s="324" t="str">
        <f>IF(C88="","",(IF((VLOOKUP($B88,'Saved Waypoint Input Sheet'!$K$2:$V$253,9))="",Z88,(VLOOKUP($B88,'Saved Waypoint Input Sheet'!$K$2:$V$253,9)))))</f>
        <v/>
      </c>
      <c r="Q87" s="325" t="str">
        <f>IF(C88="","",(IF((VLOOKUP($B88,'Saved Waypoint Input Sheet'!$K$2:$V$253,10))="",AA88,(VLOOKUP($B88,'Saved Waypoint Input Sheet'!$K$2:$V$253,10)))))</f>
        <v/>
      </c>
      <c r="R87" s="325" t="str">
        <f t="shared" si="34"/>
        <v/>
      </c>
      <c r="S87" s="303"/>
      <c r="T87" s="303"/>
      <c r="U87" s="301"/>
      <c r="V87" s="197"/>
      <c r="W87" s="197"/>
      <c r="Z87" s="190" t="str">
        <f t="shared" si="19"/>
        <v/>
      </c>
      <c r="AA87" s="191" t="str">
        <f t="shared" si="20"/>
        <v/>
      </c>
      <c r="AB87" s="194" t="str">
        <f t="shared" si="21"/>
        <v/>
      </c>
      <c r="AC87" s="194" t="str">
        <f t="shared" si="26"/>
        <v/>
      </c>
      <c r="AD87" s="194" t="str">
        <f t="shared" si="22"/>
        <v/>
      </c>
      <c r="AE87" s="194" t="str">
        <f t="shared" si="23"/>
        <v/>
      </c>
      <c r="AF87" s="193" t="e">
        <f t="shared" si="35"/>
        <v>#VALUE!</v>
      </c>
      <c r="AG87" s="193" t="str">
        <f t="shared" si="36"/>
        <v/>
      </c>
      <c r="AH87" s="193" t="str">
        <f t="shared" si="24"/>
        <v/>
      </c>
      <c r="AI87" s="193" t="str">
        <f t="shared" si="27"/>
        <v/>
      </c>
      <c r="AJ87" s="194" t="str">
        <f t="shared" si="37"/>
        <v/>
      </c>
      <c r="AK87" s="179" t="str">
        <f t="shared" si="28"/>
        <v/>
      </c>
      <c r="AL87" s="179" t="str">
        <f t="shared" si="29"/>
        <v/>
      </c>
      <c r="AM87" s="193" t="str">
        <f t="shared" si="30"/>
        <v/>
      </c>
      <c r="AN87" s="193" t="str">
        <f t="shared" si="25"/>
        <v/>
      </c>
      <c r="AO87" s="193" t="str">
        <f t="shared" si="31"/>
        <v/>
      </c>
      <c r="AP87" s="193" t="str">
        <f t="shared" si="32"/>
        <v/>
      </c>
      <c r="AQ87" s="193" t="str">
        <f t="shared" si="33"/>
        <v/>
      </c>
    </row>
    <row r="88" spans="2:43" ht="14.25" x14ac:dyDescent="0.2">
      <c r="B88" s="189">
        <v>81</v>
      </c>
      <c r="C88" s="289" t="str">
        <f>VLOOKUP($B88,'Saved Waypoint Input Sheet'!$K$2:$V$253,3)</f>
        <v/>
      </c>
      <c r="D88" s="290" t="str">
        <f>VLOOKUP($B88,'Saved Waypoint Input Sheet'!$K$2:$V$253,4)</f>
        <v/>
      </c>
      <c r="E88" s="291" t="str">
        <f>VLOOKUP($B88,'Saved Waypoint Input Sheet'!$K$2:$V$253,5)</f>
        <v/>
      </c>
      <c r="F88" s="289" t="str">
        <f>VLOOKUP($B88,'Saved Waypoint Input Sheet'!$K$2:$V$253,6)</f>
        <v/>
      </c>
      <c r="G88" s="292" t="str">
        <f>VLOOKUP($B88,'Saved Waypoint Input Sheet'!$K$2:$V$253,7)</f>
        <v/>
      </c>
      <c r="H88" s="293" t="str">
        <f>VLOOKUP($B88,'Saved Waypoint Input Sheet'!$K$2:$V$253,8)</f>
        <v/>
      </c>
      <c r="I88" s="494" t="str">
        <f>VLOOKUP($B88,'Saved Waypoint Input Sheet'!$K$2:$V$253,11)</f>
        <v/>
      </c>
      <c r="J88" s="288" t="str">
        <f>IF(C88="","",(IF((VLOOKUP($B88,'Saved Waypoint Input Sheet'!$K$2:$V$253,12))="",("see psg plan"),(VLOOKUP($B88,'Saved Waypoint Input Sheet'!$K$2:$V$253,12)))))</f>
        <v/>
      </c>
      <c r="K88" s="298"/>
      <c r="L88" s="299"/>
      <c r="M88" s="300"/>
      <c r="N88" s="301"/>
      <c r="O88" s="300"/>
      <c r="P88" s="324" t="str">
        <f>IF(C89="","",(IF((VLOOKUP($B89,'Saved Waypoint Input Sheet'!$K$2:$V$253,9))="",Z89,(VLOOKUP($B89,'Saved Waypoint Input Sheet'!$K$2:$V$253,9)))))</f>
        <v/>
      </c>
      <c r="Q88" s="325" t="str">
        <f>IF(C89="","",(IF((VLOOKUP($B89,'Saved Waypoint Input Sheet'!$K$2:$V$253,10))="",AA89,(VLOOKUP($B89,'Saved Waypoint Input Sheet'!$K$2:$V$253,10)))))</f>
        <v/>
      </c>
      <c r="R88" s="325" t="str">
        <f t="shared" si="34"/>
        <v/>
      </c>
      <c r="S88" s="303"/>
      <c r="T88" s="303"/>
      <c r="U88" s="301"/>
      <c r="V88" s="197"/>
      <c r="W88" s="197"/>
      <c r="Z88" s="190" t="str">
        <f t="shared" si="19"/>
        <v/>
      </c>
      <c r="AA88" s="191" t="str">
        <f t="shared" si="20"/>
        <v/>
      </c>
      <c r="AB88" s="194" t="str">
        <f t="shared" si="21"/>
        <v/>
      </c>
      <c r="AC88" s="194" t="str">
        <f t="shared" si="26"/>
        <v/>
      </c>
      <c r="AD88" s="194" t="str">
        <f t="shared" si="22"/>
        <v/>
      </c>
      <c r="AE88" s="194" t="str">
        <f t="shared" si="23"/>
        <v/>
      </c>
      <c r="AF88" s="193" t="e">
        <f t="shared" si="35"/>
        <v>#VALUE!</v>
      </c>
      <c r="AG88" s="193" t="str">
        <f t="shared" si="36"/>
        <v/>
      </c>
      <c r="AH88" s="193" t="str">
        <f t="shared" si="24"/>
        <v/>
      </c>
      <c r="AI88" s="193" t="str">
        <f t="shared" si="27"/>
        <v/>
      </c>
      <c r="AJ88" s="194" t="str">
        <f t="shared" si="37"/>
        <v/>
      </c>
      <c r="AK88" s="179" t="str">
        <f t="shared" si="28"/>
        <v/>
      </c>
      <c r="AL88" s="179" t="str">
        <f t="shared" si="29"/>
        <v/>
      </c>
      <c r="AM88" s="193" t="str">
        <f t="shared" si="30"/>
        <v/>
      </c>
      <c r="AN88" s="193" t="str">
        <f t="shared" si="25"/>
        <v/>
      </c>
      <c r="AO88" s="193" t="str">
        <f t="shared" si="31"/>
        <v/>
      </c>
      <c r="AP88" s="193" t="str">
        <f t="shared" si="32"/>
        <v/>
      </c>
      <c r="AQ88" s="193" t="str">
        <f t="shared" si="33"/>
        <v/>
      </c>
    </row>
    <row r="89" spans="2:43" ht="14.25" x14ac:dyDescent="0.2">
      <c r="B89" s="189">
        <v>82</v>
      </c>
      <c r="C89" s="289" t="str">
        <f>VLOOKUP($B89,'Saved Waypoint Input Sheet'!$K$2:$V$253,3)</f>
        <v/>
      </c>
      <c r="D89" s="290" t="str">
        <f>VLOOKUP($B89,'Saved Waypoint Input Sheet'!$K$2:$V$253,4)</f>
        <v/>
      </c>
      <c r="E89" s="291" t="str">
        <f>VLOOKUP($B89,'Saved Waypoint Input Sheet'!$K$2:$V$253,5)</f>
        <v/>
      </c>
      <c r="F89" s="289" t="str">
        <f>VLOOKUP($B89,'Saved Waypoint Input Sheet'!$K$2:$V$253,6)</f>
        <v/>
      </c>
      <c r="G89" s="292" t="str">
        <f>VLOOKUP($B89,'Saved Waypoint Input Sheet'!$K$2:$V$253,7)</f>
        <v/>
      </c>
      <c r="H89" s="293" t="str">
        <f>VLOOKUP($B89,'Saved Waypoint Input Sheet'!$K$2:$V$253,8)</f>
        <v/>
      </c>
      <c r="I89" s="494" t="str">
        <f>VLOOKUP($B89,'Saved Waypoint Input Sheet'!$K$2:$V$253,11)</f>
        <v/>
      </c>
      <c r="J89" s="288" t="str">
        <f>IF(C89="","",(IF((VLOOKUP($B89,'Saved Waypoint Input Sheet'!$K$2:$V$253,12))="",("see psg plan"),(VLOOKUP($B89,'Saved Waypoint Input Sheet'!$K$2:$V$253,12)))))</f>
        <v/>
      </c>
      <c r="K89" s="298"/>
      <c r="L89" s="299"/>
      <c r="M89" s="300"/>
      <c r="N89" s="301"/>
      <c r="O89" s="300"/>
      <c r="P89" s="324" t="str">
        <f>IF(C90="","",(IF((VLOOKUP($B90,'Saved Waypoint Input Sheet'!$K$2:$V$253,9))="",Z90,(VLOOKUP($B90,'Saved Waypoint Input Sheet'!$K$2:$V$253,9)))))</f>
        <v/>
      </c>
      <c r="Q89" s="325" t="str">
        <f>IF(C90="","",(IF((VLOOKUP($B90,'Saved Waypoint Input Sheet'!$K$2:$V$253,10))="",AA90,(VLOOKUP($B90,'Saved Waypoint Input Sheet'!$K$2:$V$253,10)))))</f>
        <v/>
      </c>
      <c r="R89" s="325" t="str">
        <f t="shared" si="34"/>
        <v/>
      </c>
      <c r="S89" s="303"/>
      <c r="T89" s="303"/>
      <c r="U89" s="301"/>
      <c r="V89" s="197"/>
      <c r="W89" s="197"/>
      <c r="Z89" s="190" t="str">
        <f t="shared" si="19"/>
        <v/>
      </c>
      <c r="AA89" s="191" t="str">
        <f t="shared" si="20"/>
        <v/>
      </c>
      <c r="AB89" s="194" t="str">
        <f t="shared" si="21"/>
        <v/>
      </c>
      <c r="AC89" s="194" t="str">
        <f t="shared" si="26"/>
        <v/>
      </c>
      <c r="AD89" s="194" t="str">
        <f t="shared" si="22"/>
        <v/>
      </c>
      <c r="AE89" s="194" t="str">
        <f t="shared" si="23"/>
        <v/>
      </c>
      <c r="AF89" s="193" t="e">
        <f t="shared" si="35"/>
        <v>#VALUE!</v>
      </c>
      <c r="AG89" s="193" t="str">
        <f t="shared" si="36"/>
        <v/>
      </c>
      <c r="AH89" s="193" t="str">
        <f t="shared" si="24"/>
        <v/>
      </c>
      <c r="AI89" s="193" t="str">
        <f t="shared" si="27"/>
        <v/>
      </c>
      <c r="AJ89" s="194" t="str">
        <f t="shared" si="37"/>
        <v/>
      </c>
      <c r="AK89" s="179" t="str">
        <f t="shared" si="28"/>
        <v/>
      </c>
      <c r="AL89" s="179" t="str">
        <f t="shared" si="29"/>
        <v/>
      </c>
      <c r="AM89" s="193" t="str">
        <f t="shared" si="30"/>
        <v/>
      </c>
      <c r="AN89" s="193" t="str">
        <f t="shared" si="25"/>
        <v/>
      </c>
      <c r="AO89" s="193" t="str">
        <f t="shared" si="31"/>
        <v/>
      </c>
      <c r="AP89" s="193" t="str">
        <f t="shared" si="32"/>
        <v/>
      </c>
      <c r="AQ89" s="193" t="str">
        <f t="shared" si="33"/>
        <v/>
      </c>
    </row>
    <row r="90" spans="2:43" ht="14.25" x14ac:dyDescent="0.2">
      <c r="B90" s="189">
        <v>83</v>
      </c>
      <c r="C90" s="289" t="str">
        <f>VLOOKUP($B90,'Saved Waypoint Input Sheet'!$K$2:$V$253,3)</f>
        <v/>
      </c>
      <c r="D90" s="290" t="str">
        <f>VLOOKUP($B90,'Saved Waypoint Input Sheet'!$K$2:$V$253,4)</f>
        <v/>
      </c>
      <c r="E90" s="291" t="str">
        <f>VLOOKUP($B90,'Saved Waypoint Input Sheet'!$K$2:$V$253,5)</f>
        <v/>
      </c>
      <c r="F90" s="289" t="str">
        <f>VLOOKUP($B90,'Saved Waypoint Input Sheet'!$K$2:$V$253,6)</f>
        <v/>
      </c>
      <c r="G90" s="292" t="str">
        <f>VLOOKUP($B90,'Saved Waypoint Input Sheet'!$K$2:$V$253,7)</f>
        <v/>
      </c>
      <c r="H90" s="293" t="str">
        <f>VLOOKUP($B90,'Saved Waypoint Input Sheet'!$K$2:$V$253,8)</f>
        <v/>
      </c>
      <c r="I90" s="494" t="str">
        <f>VLOOKUP($B90,'Saved Waypoint Input Sheet'!$K$2:$V$253,11)</f>
        <v/>
      </c>
      <c r="J90" s="288" t="str">
        <f>IF(C90="","",(IF((VLOOKUP($B90,'Saved Waypoint Input Sheet'!$K$2:$V$253,12))="",("see psg plan"),(VLOOKUP($B90,'Saved Waypoint Input Sheet'!$K$2:$V$253,12)))))</f>
        <v/>
      </c>
      <c r="K90" s="298"/>
      <c r="L90" s="299"/>
      <c r="M90" s="300"/>
      <c r="N90" s="301"/>
      <c r="O90" s="300"/>
      <c r="P90" s="324" t="str">
        <f>IF(C91="","",(IF((VLOOKUP($B91,'Saved Waypoint Input Sheet'!$K$2:$V$253,9))="",Z91,(VLOOKUP($B91,'Saved Waypoint Input Sheet'!$K$2:$V$253,9)))))</f>
        <v/>
      </c>
      <c r="Q90" s="325" t="str">
        <f>IF(C91="","",(IF((VLOOKUP($B91,'Saved Waypoint Input Sheet'!$K$2:$V$253,10))="",AA91,(VLOOKUP($B91,'Saved Waypoint Input Sheet'!$K$2:$V$253,10)))))</f>
        <v/>
      </c>
      <c r="R90" s="325" t="str">
        <f t="shared" si="34"/>
        <v/>
      </c>
      <c r="S90" s="303"/>
      <c r="T90" s="303"/>
      <c r="U90" s="301"/>
      <c r="V90" s="197"/>
      <c r="W90" s="197"/>
      <c r="Z90" s="190" t="str">
        <f t="shared" si="19"/>
        <v/>
      </c>
      <c r="AA90" s="191" t="str">
        <f t="shared" si="20"/>
        <v/>
      </c>
      <c r="AB90" s="194" t="str">
        <f t="shared" si="21"/>
        <v/>
      </c>
      <c r="AC90" s="194" t="str">
        <f t="shared" si="26"/>
        <v/>
      </c>
      <c r="AD90" s="194" t="str">
        <f t="shared" si="22"/>
        <v/>
      </c>
      <c r="AE90" s="194" t="str">
        <f t="shared" si="23"/>
        <v/>
      </c>
      <c r="AF90" s="193" t="e">
        <f t="shared" si="35"/>
        <v>#VALUE!</v>
      </c>
      <c r="AG90" s="193" t="str">
        <f t="shared" si="36"/>
        <v/>
      </c>
      <c r="AH90" s="193" t="str">
        <f t="shared" si="24"/>
        <v/>
      </c>
      <c r="AI90" s="193" t="str">
        <f t="shared" si="27"/>
        <v/>
      </c>
      <c r="AJ90" s="194" t="str">
        <f t="shared" si="37"/>
        <v/>
      </c>
      <c r="AK90" s="179" t="str">
        <f t="shared" si="28"/>
        <v/>
      </c>
      <c r="AL90" s="179" t="str">
        <f t="shared" si="29"/>
        <v/>
      </c>
      <c r="AM90" s="193" t="str">
        <f t="shared" si="30"/>
        <v/>
      </c>
      <c r="AN90" s="193" t="str">
        <f t="shared" si="25"/>
        <v/>
      </c>
      <c r="AO90" s="193" t="str">
        <f t="shared" si="31"/>
        <v/>
      </c>
      <c r="AP90" s="193" t="str">
        <f t="shared" si="32"/>
        <v/>
      </c>
      <c r="AQ90" s="193" t="str">
        <f t="shared" si="33"/>
        <v/>
      </c>
    </row>
    <row r="91" spans="2:43" ht="14.25" x14ac:dyDescent="0.2">
      <c r="B91" s="189">
        <v>84</v>
      </c>
      <c r="C91" s="289" t="str">
        <f>VLOOKUP($B91,'Saved Waypoint Input Sheet'!$K$2:$V$253,3)</f>
        <v/>
      </c>
      <c r="D91" s="290" t="str">
        <f>VLOOKUP($B91,'Saved Waypoint Input Sheet'!$K$2:$V$253,4)</f>
        <v/>
      </c>
      <c r="E91" s="291" t="str">
        <f>VLOOKUP($B91,'Saved Waypoint Input Sheet'!$K$2:$V$253,5)</f>
        <v/>
      </c>
      <c r="F91" s="289" t="str">
        <f>VLOOKUP($B91,'Saved Waypoint Input Sheet'!$K$2:$V$253,6)</f>
        <v/>
      </c>
      <c r="G91" s="292" t="str">
        <f>VLOOKUP($B91,'Saved Waypoint Input Sheet'!$K$2:$V$253,7)</f>
        <v/>
      </c>
      <c r="H91" s="293" t="str">
        <f>VLOOKUP($B91,'Saved Waypoint Input Sheet'!$K$2:$V$253,8)</f>
        <v/>
      </c>
      <c r="I91" s="494" t="str">
        <f>VLOOKUP($B91,'Saved Waypoint Input Sheet'!$K$2:$V$253,11)</f>
        <v/>
      </c>
      <c r="J91" s="288" t="str">
        <f>IF(C91="","",(IF((VLOOKUP($B91,'Saved Waypoint Input Sheet'!$K$2:$V$253,12))="",("see psg plan"),(VLOOKUP($B91,'Saved Waypoint Input Sheet'!$K$2:$V$253,12)))))</f>
        <v/>
      </c>
      <c r="K91" s="298"/>
      <c r="L91" s="299"/>
      <c r="M91" s="300"/>
      <c r="N91" s="301"/>
      <c r="O91" s="300"/>
      <c r="P91" s="324" t="str">
        <f>IF(C92="","",(IF((VLOOKUP($B92,'Saved Waypoint Input Sheet'!$K$2:$V$253,9))="",Z92,(VLOOKUP($B92,'Saved Waypoint Input Sheet'!$K$2:$V$253,9)))))</f>
        <v/>
      </c>
      <c r="Q91" s="325" t="str">
        <f>IF(C92="","",(IF((VLOOKUP($B92,'Saved Waypoint Input Sheet'!$K$2:$V$253,10))="",AA92,(VLOOKUP($B92,'Saved Waypoint Input Sheet'!$K$2:$V$253,10)))))</f>
        <v/>
      </c>
      <c r="R91" s="325" t="str">
        <f t="shared" si="34"/>
        <v/>
      </c>
      <c r="S91" s="303"/>
      <c r="T91" s="303"/>
      <c r="U91" s="301"/>
      <c r="V91" s="197"/>
      <c r="W91" s="197"/>
      <c r="Z91" s="190" t="str">
        <f t="shared" si="19"/>
        <v/>
      </c>
      <c r="AA91" s="191" t="str">
        <f t="shared" si="20"/>
        <v/>
      </c>
      <c r="AB91" s="194" t="str">
        <f t="shared" si="21"/>
        <v/>
      </c>
      <c r="AC91" s="194" t="str">
        <f t="shared" si="26"/>
        <v/>
      </c>
      <c r="AD91" s="194" t="str">
        <f t="shared" si="22"/>
        <v/>
      </c>
      <c r="AE91" s="194" t="str">
        <f t="shared" si="23"/>
        <v/>
      </c>
      <c r="AF91" s="193" t="e">
        <f t="shared" si="35"/>
        <v>#VALUE!</v>
      </c>
      <c r="AG91" s="193" t="str">
        <f t="shared" si="36"/>
        <v/>
      </c>
      <c r="AH91" s="193" t="str">
        <f t="shared" si="24"/>
        <v/>
      </c>
      <c r="AI91" s="193" t="str">
        <f t="shared" si="27"/>
        <v/>
      </c>
      <c r="AJ91" s="194" t="str">
        <f t="shared" si="37"/>
        <v/>
      </c>
      <c r="AK91" s="179" t="str">
        <f t="shared" si="28"/>
        <v/>
      </c>
      <c r="AL91" s="179" t="str">
        <f t="shared" si="29"/>
        <v/>
      </c>
      <c r="AM91" s="193" t="str">
        <f t="shared" si="30"/>
        <v/>
      </c>
      <c r="AN91" s="193" t="str">
        <f t="shared" si="25"/>
        <v/>
      </c>
      <c r="AO91" s="193" t="str">
        <f t="shared" si="31"/>
        <v/>
      </c>
      <c r="AP91" s="193" t="str">
        <f t="shared" si="32"/>
        <v/>
      </c>
      <c r="AQ91" s="193" t="str">
        <f t="shared" si="33"/>
        <v/>
      </c>
    </row>
    <row r="92" spans="2:43" ht="14.25" x14ac:dyDescent="0.2">
      <c r="B92" s="189">
        <v>85</v>
      </c>
      <c r="C92" s="289" t="str">
        <f>VLOOKUP($B92,'Saved Waypoint Input Sheet'!$K$2:$V$253,3)</f>
        <v/>
      </c>
      <c r="D92" s="290" t="str">
        <f>VLOOKUP($B92,'Saved Waypoint Input Sheet'!$K$2:$V$253,4)</f>
        <v/>
      </c>
      <c r="E92" s="291" t="str">
        <f>VLOOKUP($B92,'Saved Waypoint Input Sheet'!$K$2:$V$253,5)</f>
        <v/>
      </c>
      <c r="F92" s="289" t="str">
        <f>VLOOKUP($B92,'Saved Waypoint Input Sheet'!$K$2:$V$253,6)</f>
        <v/>
      </c>
      <c r="G92" s="292" t="str">
        <f>VLOOKUP($B92,'Saved Waypoint Input Sheet'!$K$2:$V$253,7)</f>
        <v/>
      </c>
      <c r="H92" s="293" t="str">
        <f>VLOOKUP($B92,'Saved Waypoint Input Sheet'!$K$2:$V$253,8)</f>
        <v/>
      </c>
      <c r="I92" s="494" t="str">
        <f>VLOOKUP($B92,'Saved Waypoint Input Sheet'!$K$2:$V$253,11)</f>
        <v/>
      </c>
      <c r="J92" s="288" t="str">
        <f>IF(C92="","",(IF((VLOOKUP($B92,'Saved Waypoint Input Sheet'!$K$2:$V$253,12))="",("see psg plan"),(VLOOKUP($B92,'Saved Waypoint Input Sheet'!$K$2:$V$253,12)))))</f>
        <v/>
      </c>
      <c r="K92" s="298"/>
      <c r="L92" s="299"/>
      <c r="M92" s="300"/>
      <c r="N92" s="301"/>
      <c r="O92" s="300"/>
      <c r="P92" s="324" t="str">
        <f>IF(C93="","",(IF((VLOOKUP($B93,'Saved Waypoint Input Sheet'!$K$2:$V$253,9))="",Z93,(VLOOKUP($B93,'Saved Waypoint Input Sheet'!$K$2:$V$253,9)))))</f>
        <v/>
      </c>
      <c r="Q92" s="325" t="str">
        <f>IF(C93="","",(IF((VLOOKUP($B93,'Saved Waypoint Input Sheet'!$K$2:$V$253,10))="",AA93,(VLOOKUP($B93,'Saved Waypoint Input Sheet'!$K$2:$V$253,10)))))</f>
        <v/>
      </c>
      <c r="R92" s="325" t="str">
        <f t="shared" si="34"/>
        <v/>
      </c>
      <c r="S92" s="303"/>
      <c r="T92" s="303"/>
      <c r="U92" s="301"/>
      <c r="V92" s="197"/>
      <c r="W92" s="197"/>
      <c r="Z92" s="190" t="str">
        <f t="shared" si="19"/>
        <v/>
      </c>
      <c r="AA92" s="191" t="str">
        <f t="shared" si="20"/>
        <v/>
      </c>
      <c r="AB92" s="194" t="str">
        <f t="shared" si="21"/>
        <v/>
      </c>
      <c r="AC92" s="194" t="str">
        <f t="shared" si="26"/>
        <v/>
      </c>
      <c r="AD92" s="194" t="str">
        <f t="shared" si="22"/>
        <v/>
      </c>
      <c r="AE92" s="194" t="str">
        <f t="shared" si="23"/>
        <v/>
      </c>
      <c r="AF92" s="193" t="e">
        <f t="shared" si="35"/>
        <v>#VALUE!</v>
      </c>
      <c r="AG92" s="193" t="str">
        <f t="shared" si="36"/>
        <v/>
      </c>
      <c r="AH92" s="193" t="str">
        <f t="shared" si="24"/>
        <v/>
      </c>
      <c r="AI92" s="193" t="str">
        <f t="shared" si="27"/>
        <v/>
      </c>
      <c r="AJ92" s="194" t="str">
        <f t="shared" si="37"/>
        <v/>
      </c>
      <c r="AK92" s="179" t="str">
        <f t="shared" si="28"/>
        <v/>
      </c>
      <c r="AL92" s="179" t="str">
        <f t="shared" si="29"/>
        <v/>
      </c>
      <c r="AM92" s="193" t="str">
        <f t="shared" si="30"/>
        <v/>
      </c>
      <c r="AN92" s="193" t="str">
        <f t="shared" si="25"/>
        <v/>
      </c>
      <c r="AO92" s="193" t="str">
        <f t="shared" si="31"/>
        <v/>
      </c>
      <c r="AP92" s="193" t="str">
        <f t="shared" si="32"/>
        <v/>
      </c>
      <c r="AQ92" s="193" t="str">
        <f t="shared" si="33"/>
        <v/>
      </c>
    </row>
    <row r="93" spans="2:43" ht="14.25" x14ac:dyDescent="0.2">
      <c r="B93" s="189">
        <v>86</v>
      </c>
      <c r="C93" s="289" t="str">
        <f>VLOOKUP($B93,'Saved Waypoint Input Sheet'!$K$2:$V$253,3)</f>
        <v/>
      </c>
      <c r="D93" s="290" t="str">
        <f>VLOOKUP($B93,'Saved Waypoint Input Sheet'!$K$2:$V$253,4)</f>
        <v/>
      </c>
      <c r="E93" s="291" t="str">
        <f>VLOOKUP($B93,'Saved Waypoint Input Sheet'!$K$2:$V$253,5)</f>
        <v/>
      </c>
      <c r="F93" s="289" t="str">
        <f>VLOOKUP($B93,'Saved Waypoint Input Sheet'!$K$2:$V$253,6)</f>
        <v/>
      </c>
      <c r="G93" s="292" t="str">
        <f>VLOOKUP($B93,'Saved Waypoint Input Sheet'!$K$2:$V$253,7)</f>
        <v/>
      </c>
      <c r="H93" s="293" t="str">
        <f>VLOOKUP($B93,'Saved Waypoint Input Sheet'!$K$2:$V$253,8)</f>
        <v/>
      </c>
      <c r="I93" s="494" t="str">
        <f>VLOOKUP($B93,'Saved Waypoint Input Sheet'!$K$2:$V$253,11)</f>
        <v/>
      </c>
      <c r="J93" s="288" t="str">
        <f>IF(C93="","",(IF((VLOOKUP($B93,'Saved Waypoint Input Sheet'!$K$2:$V$253,12))="",("see psg plan"),(VLOOKUP($B93,'Saved Waypoint Input Sheet'!$K$2:$V$253,12)))))</f>
        <v/>
      </c>
      <c r="K93" s="298"/>
      <c r="L93" s="299"/>
      <c r="M93" s="300"/>
      <c r="N93" s="301"/>
      <c r="O93" s="300"/>
      <c r="P93" s="324" t="str">
        <f>IF(C94="","",(IF((VLOOKUP($B94,'Saved Waypoint Input Sheet'!$K$2:$V$253,9))="",Z94,(VLOOKUP($B94,'Saved Waypoint Input Sheet'!$K$2:$V$253,9)))))</f>
        <v/>
      </c>
      <c r="Q93" s="325" t="str">
        <f>IF(C94="","",(IF((VLOOKUP($B94,'Saved Waypoint Input Sheet'!$K$2:$V$253,10))="",AA94,(VLOOKUP($B94,'Saved Waypoint Input Sheet'!$K$2:$V$253,10)))))</f>
        <v/>
      </c>
      <c r="R93" s="325" t="str">
        <f t="shared" si="34"/>
        <v/>
      </c>
      <c r="S93" s="303"/>
      <c r="T93" s="303"/>
      <c r="U93" s="301"/>
      <c r="V93" s="197"/>
      <c r="W93" s="197"/>
      <c r="Z93" s="190" t="str">
        <f t="shared" si="19"/>
        <v/>
      </c>
      <c r="AA93" s="191" t="str">
        <f t="shared" si="20"/>
        <v/>
      </c>
      <c r="AB93" s="194" t="str">
        <f t="shared" si="21"/>
        <v/>
      </c>
      <c r="AC93" s="194" t="str">
        <f t="shared" si="26"/>
        <v/>
      </c>
      <c r="AD93" s="194" t="str">
        <f t="shared" si="22"/>
        <v/>
      </c>
      <c r="AE93" s="194" t="str">
        <f t="shared" si="23"/>
        <v/>
      </c>
      <c r="AF93" s="193" t="e">
        <f t="shared" si="35"/>
        <v>#VALUE!</v>
      </c>
      <c r="AG93" s="193" t="str">
        <f t="shared" si="36"/>
        <v/>
      </c>
      <c r="AH93" s="193" t="str">
        <f t="shared" si="24"/>
        <v/>
      </c>
      <c r="AI93" s="193" t="str">
        <f t="shared" si="27"/>
        <v/>
      </c>
      <c r="AJ93" s="194" t="str">
        <f t="shared" si="37"/>
        <v/>
      </c>
      <c r="AK93" s="179" t="str">
        <f t="shared" si="28"/>
        <v/>
      </c>
      <c r="AL93" s="179" t="str">
        <f t="shared" si="29"/>
        <v/>
      </c>
      <c r="AM93" s="193" t="str">
        <f t="shared" si="30"/>
        <v/>
      </c>
      <c r="AN93" s="193" t="str">
        <f t="shared" si="25"/>
        <v/>
      </c>
      <c r="AO93" s="193" t="str">
        <f t="shared" si="31"/>
        <v/>
      </c>
      <c r="AP93" s="193" t="str">
        <f t="shared" si="32"/>
        <v/>
      </c>
      <c r="AQ93" s="193" t="str">
        <f t="shared" si="33"/>
        <v/>
      </c>
    </row>
    <row r="94" spans="2:43" ht="14.25" x14ac:dyDescent="0.2">
      <c r="B94" s="189">
        <v>87</v>
      </c>
      <c r="C94" s="289" t="str">
        <f>VLOOKUP($B94,'Saved Waypoint Input Sheet'!$K$2:$V$253,3)</f>
        <v/>
      </c>
      <c r="D94" s="290" t="str">
        <f>VLOOKUP($B94,'Saved Waypoint Input Sheet'!$K$2:$V$253,4)</f>
        <v/>
      </c>
      <c r="E94" s="291" t="str">
        <f>VLOOKUP($B94,'Saved Waypoint Input Sheet'!$K$2:$V$253,5)</f>
        <v/>
      </c>
      <c r="F94" s="289" t="str">
        <f>VLOOKUP($B94,'Saved Waypoint Input Sheet'!$K$2:$V$253,6)</f>
        <v/>
      </c>
      <c r="G94" s="292" t="str">
        <f>VLOOKUP($B94,'Saved Waypoint Input Sheet'!$K$2:$V$253,7)</f>
        <v/>
      </c>
      <c r="H94" s="293" t="str">
        <f>VLOOKUP($B94,'Saved Waypoint Input Sheet'!$K$2:$V$253,8)</f>
        <v/>
      </c>
      <c r="I94" s="494" t="str">
        <f>VLOOKUP($B94,'Saved Waypoint Input Sheet'!$K$2:$V$253,11)</f>
        <v/>
      </c>
      <c r="J94" s="288" t="str">
        <f>IF(C94="","",(IF((VLOOKUP($B94,'Saved Waypoint Input Sheet'!$K$2:$V$253,12))="",("see psg plan"),(VLOOKUP($B94,'Saved Waypoint Input Sheet'!$K$2:$V$253,12)))))</f>
        <v/>
      </c>
      <c r="K94" s="298"/>
      <c r="L94" s="299"/>
      <c r="M94" s="300"/>
      <c r="N94" s="301"/>
      <c r="O94" s="300"/>
      <c r="P94" s="324" t="str">
        <f>IF(C95="","",(IF((VLOOKUP($B95,'Saved Waypoint Input Sheet'!$K$2:$V$253,9))="",Z95,(VLOOKUP($B95,'Saved Waypoint Input Sheet'!$K$2:$V$253,9)))))</f>
        <v/>
      </c>
      <c r="Q94" s="325" t="str">
        <f>IF(C95="","",(IF((VLOOKUP($B95,'Saved Waypoint Input Sheet'!$K$2:$V$253,10))="",AA95,(VLOOKUP($B95,'Saved Waypoint Input Sheet'!$K$2:$V$253,10)))))</f>
        <v/>
      </c>
      <c r="R94" s="325" t="str">
        <f t="shared" si="34"/>
        <v/>
      </c>
      <c r="S94" s="303"/>
      <c r="T94" s="303"/>
      <c r="U94" s="301"/>
      <c r="V94" s="197"/>
      <c r="W94" s="197"/>
      <c r="Z94" s="190" t="str">
        <f t="shared" si="19"/>
        <v/>
      </c>
      <c r="AA94" s="191" t="str">
        <f t="shared" si="20"/>
        <v/>
      </c>
      <c r="AB94" s="194" t="str">
        <f t="shared" si="21"/>
        <v/>
      </c>
      <c r="AC94" s="194" t="str">
        <f t="shared" si="26"/>
        <v/>
      </c>
      <c r="AD94" s="194" t="str">
        <f t="shared" si="22"/>
        <v/>
      </c>
      <c r="AE94" s="194" t="str">
        <f t="shared" si="23"/>
        <v/>
      </c>
      <c r="AF94" s="193" t="e">
        <f t="shared" si="35"/>
        <v>#VALUE!</v>
      </c>
      <c r="AG94" s="193" t="str">
        <f t="shared" si="36"/>
        <v/>
      </c>
      <c r="AH94" s="193" t="str">
        <f t="shared" si="24"/>
        <v/>
      </c>
      <c r="AI94" s="193" t="str">
        <f t="shared" si="27"/>
        <v/>
      </c>
      <c r="AJ94" s="194" t="str">
        <f t="shared" si="37"/>
        <v/>
      </c>
      <c r="AK94" s="179" t="str">
        <f t="shared" si="28"/>
        <v/>
      </c>
      <c r="AL94" s="179" t="str">
        <f t="shared" si="29"/>
        <v/>
      </c>
      <c r="AM94" s="193" t="str">
        <f t="shared" si="30"/>
        <v/>
      </c>
      <c r="AN94" s="193" t="str">
        <f t="shared" si="25"/>
        <v/>
      </c>
      <c r="AO94" s="193" t="str">
        <f t="shared" si="31"/>
        <v/>
      </c>
      <c r="AP94" s="193" t="str">
        <f t="shared" si="32"/>
        <v/>
      </c>
      <c r="AQ94" s="193" t="str">
        <f t="shared" si="33"/>
        <v/>
      </c>
    </row>
    <row r="95" spans="2:43" ht="14.25" x14ac:dyDescent="0.2">
      <c r="B95" s="189">
        <v>88</v>
      </c>
      <c r="C95" s="289" t="str">
        <f>VLOOKUP($B95,'Saved Waypoint Input Sheet'!$K$2:$V$253,3)</f>
        <v/>
      </c>
      <c r="D95" s="290" t="str">
        <f>VLOOKUP($B95,'Saved Waypoint Input Sheet'!$K$2:$V$253,4)</f>
        <v/>
      </c>
      <c r="E95" s="291" t="str">
        <f>VLOOKUP($B95,'Saved Waypoint Input Sheet'!$K$2:$V$253,5)</f>
        <v/>
      </c>
      <c r="F95" s="289" t="str">
        <f>VLOOKUP($B95,'Saved Waypoint Input Sheet'!$K$2:$V$253,6)</f>
        <v/>
      </c>
      <c r="G95" s="292" t="str">
        <f>VLOOKUP($B95,'Saved Waypoint Input Sheet'!$K$2:$V$253,7)</f>
        <v/>
      </c>
      <c r="H95" s="293" t="str">
        <f>VLOOKUP($B95,'Saved Waypoint Input Sheet'!$K$2:$V$253,8)</f>
        <v/>
      </c>
      <c r="I95" s="494" t="str">
        <f>VLOOKUP($B95,'Saved Waypoint Input Sheet'!$K$2:$V$253,11)</f>
        <v/>
      </c>
      <c r="J95" s="288" t="str">
        <f>IF(C95="","",(IF((VLOOKUP($B95,'Saved Waypoint Input Sheet'!$K$2:$V$253,12))="",("see psg plan"),(VLOOKUP($B95,'Saved Waypoint Input Sheet'!$K$2:$V$253,12)))))</f>
        <v/>
      </c>
      <c r="K95" s="298"/>
      <c r="L95" s="299"/>
      <c r="M95" s="300"/>
      <c r="N95" s="301"/>
      <c r="O95" s="300"/>
      <c r="P95" s="324" t="str">
        <f>IF(C96="","",(IF((VLOOKUP($B96,'Saved Waypoint Input Sheet'!$K$2:$V$253,9))="",Z96,(VLOOKUP($B96,'Saved Waypoint Input Sheet'!$K$2:$V$253,9)))))</f>
        <v/>
      </c>
      <c r="Q95" s="325" t="str">
        <f>IF(C96="","",(IF((VLOOKUP($B96,'Saved Waypoint Input Sheet'!$K$2:$V$253,10))="",AA96,(VLOOKUP($B96,'Saved Waypoint Input Sheet'!$K$2:$V$253,10)))))</f>
        <v/>
      </c>
      <c r="R95" s="325" t="str">
        <f t="shared" si="34"/>
        <v/>
      </c>
      <c r="S95" s="303"/>
      <c r="T95" s="303"/>
      <c r="U95" s="301"/>
      <c r="V95" s="197"/>
      <c r="W95" s="197"/>
      <c r="Z95" s="190" t="str">
        <f t="shared" si="19"/>
        <v/>
      </c>
      <c r="AA95" s="191" t="str">
        <f t="shared" si="20"/>
        <v/>
      </c>
      <c r="AB95" s="194" t="str">
        <f t="shared" si="21"/>
        <v/>
      </c>
      <c r="AC95" s="194" t="str">
        <f t="shared" si="26"/>
        <v/>
      </c>
      <c r="AD95" s="194" t="str">
        <f t="shared" si="22"/>
        <v/>
      </c>
      <c r="AE95" s="194" t="str">
        <f t="shared" si="23"/>
        <v/>
      </c>
      <c r="AF95" s="193" t="e">
        <f t="shared" si="35"/>
        <v>#VALUE!</v>
      </c>
      <c r="AG95" s="193" t="str">
        <f t="shared" si="36"/>
        <v/>
      </c>
      <c r="AH95" s="193" t="str">
        <f t="shared" si="24"/>
        <v/>
      </c>
      <c r="AI95" s="193" t="str">
        <f t="shared" si="27"/>
        <v/>
      </c>
      <c r="AJ95" s="194" t="str">
        <f t="shared" si="37"/>
        <v/>
      </c>
      <c r="AK95" s="179" t="str">
        <f t="shared" si="28"/>
        <v/>
      </c>
      <c r="AL95" s="179" t="str">
        <f t="shared" si="29"/>
        <v/>
      </c>
      <c r="AM95" s="193" t="str">
        <f t="shared" si="30"/>
        <v/>
      </c>
      <c r="AN95" s="193" t="str">
        <f t="shared" si="25"/>
        <v/>
      </c>
      <c r="AO95" s="193" t="str">
        <f t="shared" si="31"/>
        <v/>
      </c>
      <c r="AP95" s="193" t="str">
        <f t="shared" si="32"/>
        <v/>
      </c>
      <c r="AQ95" s="193" t="str">
        <f t="shared" si="33"/>
        <v/>
      </c>
    </row>
    <row r="96" spans="2:43" ht="14.25" x14ac:dyDescent="0.2">
      <c r="B96" s="189">
        <v>89</v>
      </c>
      <c r="C96" s="289" t="str">
        <f>VLOOKUP($B96,'Saved Waypoint Input Sheet'!$K$2:$V$253,3)</f>
        <v/>
      </c>
      <c r="D96" s="290" t="str">
        <f>VLOOKUP($B96,'Saved Waypoint Input Sheet'!$K$2:$V$253,4)</f>
        <v/>
      </c>
      <c r="E96" s="291" t="str">
        <f>VLOOKUP($B96,'Saved Waypoint Input Sheet'!$K$2:$V$253,5)</f>
        <v/>
      </c>
      <c r="F96" s="289" t="str">
        <f>VLOOKUP($B96,'Saved Waypoint Input Sheet'!$K$2:$V$253,6)</f>
        <v/>
      </c>
      <c r="G96" s="292" t="str">
        <f>VLOOKUP($B96,'Saved Waypoint Input Sheet'!$K$2:$V$253,7)</f>
        <v/>
      </c>
      <c r="H96" s="293" t="str">
        <f>VLOOKUP($B96,'Saved Waypoint Input Sheet'!$K$2:$V$253,8)</f>
        <v/>
      </c>
      <c r="I96" s="494" t="str">
        <f>VLOOKUP($B96,'Saved Waypoint Input Sheet'!$K$2:$V$253,11)</f>
        <v/>
      </c>
      <c r="J96" s="288" t="str">
        <f>IF(C96="","",(IF((VLOOKUP($B96,'Saved Waypoint Input Sheet'!$K$2:$V$253,12))="",("see psg plan"),(VLOOKUP($B96,'Saved Waypoint Input Sheet'!$K$2:$V$253,12)))))</f>
        <v/>
      </c>
      <c r="K96" s="298"/>
      <c r="L96" s="299"/>
      <c r="M96" s="300"/>
      <c r="N96" s="301"/>
      <c r="O96" s="300"/>
      <c r="P96" s="324" t="str">
        <f>IF(C97="","",(IF((VLOOKUP($B97,'Saved Waypoint Input Sheet'!$K$2:$V$253,9))="",Z97,(VLOOKUP($B97,'Saved Waypoint Input Sheet'!$K$2:$V$253,9)))))</f>
        <v/>
      </c>
      <c r="Q96" s="325" t="str">
        <f>IF(C97="","",(IF((VLOOKUP($B97,'Saved Waypoint Input Sheet'!$K$2:$V$253,10))="",AA97,(VLOOKUP($B97,'Saved Waypoint Input Sheet'!$K$2:$V$253,10)))))</f>
        <v/>
      </c>
      <c r="R96" s="325" t="str">
        <f t="shared" si="34"/>
        <v/>
      </c>
      <c r="S96" s="303"/>
      <c r="T96" s="303"/>
      <c r="U96" s="301"/>
      <c r="V96" s="197"/>
      <c r="W96" s="197"/>
      <c r="Z96" s="190" t="str">
        <f t="shared" si="19"/>
        <v/>
      </c>
      <c r="AA96" s="191" t="str">
        <f t="shared" si="20"/>
        <v/>
      </c>
      <c r="AB96" s="194" t="str">
        <f t="shared" si="21"/>
        <v/>
      </c>
      <c r="AC96" s="194" t="str">
        <f t="shared" si="26"/>
        <v/>
      </c>
      <c r="AD96" s="194" t="str">
        <f t="shared" si="22"/>
        <v/>
      </c>
      <c r="AE96" s="194" t="str">
        <f t="shared" si="23"/>
        <v/>
      </c>
      <c r="AF96" s="193" t="e">
        <f t="shared" si="35"/>
        <v>#VALUE!</v>
      </c>
      <c r="AG96" s="193" t="str">
        <f t="shared" si="36"/>
        <v/>
      </c>
      <c r="AH96" s="193" t="str">
        <f t="shared" si="24"/>
        <v/>
      </c>
      <c r="AI96" s="193" t="str">
        <f t="shared" si="27"/>
        <v/>
      </c>
      <c r="AJ96" s="194" t="str">
        <f t="shared" si="37"/>
        <v/>
      </c>
      <c r="AK96" s="179" t="str">
        <f t="shared" si="28"/>
        <v/>
      </c>
      <c r="AL96" s="179" t="str">
        <f t="shared" si="29"/>
        <v/>
      </c>
      <c r="AM96" s="193" t="str">
        <f t="shared" si="30"/>
        <v/>
      </c>
      <c r="AN96" s="193" t="str">
        <f t="shared" si="25"/>
        <v/>
      </c>
      <c r="AO96" s="193" t="str">
        <f t="shared" si="31"/>
        <v/>
      </c>
      <c r="AP96" s="193" t="str">
        <f t="shared" si="32"/>
        <v/>
      </c>
      <c r="AQ96" s="193" t="str">
        <f t="shared" si="33"/>
        <v/>
      </c>
    </row>
    <row r="97" spans="2:43" ht="14.25" x14ac:dyDescent="0.2">
      <c r="B97" s="189">
        <v>90</v>
      </c>
      <c r="C97" s="289" t="str">
        <f>VLOOKUP($B97,'Saved Waypoint Input Sheet'!$K$2:$V$253,3)</f>
        <v/>
      </c>
      <c r="D97" s="290" t="str">
        <f>VLOOKUP($B97,'Saved Waypoint Input Sheet'!$K$2:$V$253,4)</f>
        <v/>
      </c>
      <c r="E97" s="291" t="str">
        <f>VLOOKUP($B97,'Saved Waypoint Input Sheet'!$K$2:$V$253,5)</f>
        <v/>
      </c>
      <c r="F97" s="289" t="str">
        <f>VLOOKUP($B97,'Saved Waypoint Input Sheet'!$K$2:$V$253,6)</f>
        <v/>
      </c>
      <c r="G97" s="292" t="str">
        <f>VLOOKUP($B97,'Saved Waypoint Input Sheet'!$K$2:$V$253,7)</f>
        <v/>
      </c>
      <c r="H97" s="293" t="str">
        <f>VLOOKUP($B97,'Saved Waypoint Input Sheet'!$K$2:$V$253,8)</f>
        <v/>
      </c>
      <c r="I97" s="494" t="str">
        <f>VLOOKUP($B97,'Saved Waypoint Input Sheet'!$K$2:$V$253,11)</f>
        <v/>
      </c>
      <c r="J97" s="288" t="str">
        <f>IF(C97="","",(IF((VLOOKUP($B97,'Saved Waypoint Input Sheet'!$K$2:$V$253,12))="",("see psg plan"),(VLOOKUP($B97,'Saved Waypoint Input Sheet'!$K$2:$V$253,12)))))</f>
        <v/>
      </c>
      <c r="K97" s="298"/>
      <c r="L97" s="299"/>
      <c r="M97" s="300"/>
      <c r="N97" s="301"/>
      <c r="O97" s="300"/>
      <c r="P97" s="324" t="str">
        <f>IF(C98="","",(IF((VLOOKUP($B98,'Saved Waypoint Input Sheet'!$K$2:$V$253,9))="",Z98,(VLOOKUP($B98,'Saved Waypoint Input Sheet'!$K$2:$V$253,9)))))</f>
        <v/>
      </c>
      <c r="Q97" s="325" t="str">
        <f>IF(C98="","",(IF((VLOOKUP($B98,'Saved Waypoint Input Sheet'!$K$2:$V$253,10))="",AA98,(VLOOKUP($B98,'Saved Waypoint Input Sheet'!$K$2:$V$253,10)))))</f>
        <v/>
      </c>
      <c r="R97" s="325" t="str">
        <f t="shared" si="34"/>
        <v/>
      </c>
      <c r="S97" s="303"/>
      <c r="T97" s="303"/>
      <c r="U97" s="301"/>
      <c r="V97" s="197"/>
      <c r="W97" s="197"/>
      <c r="Z97" s="190" t="str">
        <f t="shared" si="19"/>
        <v/>
      </c>
      <c r="AA97" s="191" t="str">
        <f t="shared" si="20"/>
        <v/>
      </c>
      <c r="AB97" s="194" t="str">
        <f t="shared" si="21"/>
        <v/>
      </c>
      <c r="AC97" s="194" t="str">
        <f t="shared" si="26"/>
        <v/>
      </c>
      <c r="AD97" s="194" t="str">
        <f t="shared" si="22"/>
        <v/>
      </c>
      <c r="AE97" s="194" t="str">
        <f t="shared" si="23"/>
        <v/>
      </c>
      <c r="AF97" s="193" t="e">
        <f t="shared" si="35"/>
        <v>#VALUE!</v>
      </c>
      <c r="AG97" s="193" t="str">
        <f t="shared" si="36"/>
        <v/>
      </c>
      <c r="AH97" s="193" t="str">
        <f t="shared" si="24"/>
        <v/>
      </c>
      <c r="AI97" s="193" t="str">
        <f t="shared" si="27"/>
        <v/>
      </c>
      <c r="AJ97" s="194" t="str">
        <f t="shared" si="37"/>
        <v/>
      </c>
      <c r="AK97" s="179" t="str">
        <f t="shared" si="28"/>
        <v/>
      </c>
      <c r="AL97" s="179" t="str">
        <f t="shared" si="29"/>
        <v/>
      </c>
      <c r="AM97" s="193" t="str">
        <f t="shared" si="30"/>
        <v/>
      </c>
      <c r="AN97" s="193" t="str">
        <f t="shared" si="25"/>
        <v/>
      </c>
      <c r="AO97" s="193" t="str">
        <f t="shared" si="31"/>
        <v/>
      </c>
      <c r="AP97" s="193" t="str">
        <f t="shared" si="32"/>
        <v/>
      </c>
      <c r="AQ97" s="193" t="str">
        <f t="shared" si="33"/>
        <v/>
      </c>
    </row>
    <row r="98" spans="2:43" ht="14.25" x14ac:dyDescent="0.2">
      <c r="B98" s="189">
        <v>91</v>
      </c>
      <c r="C98" s="289" t="str">
        <f>VLOOKUP($B98,'Saved Waypoint Input Sheet'!$K$2:$V$253,3)</f>
        <v/>
      </c>
      <c r="D98" s="290" t="str">
        <f>VLOOKUP($B98,'Saved Waypoint Input Sheet'!$K$2:$V$253,4)</f>
        <v/>
      </c>
      <c r="E98" s="291" t="str">
        <f>VLOOKUP($B98,'Saved Waypoint Input Sheet'!$K$2:$V$253,5)</f>
        <v/>
      </c>
      <c r="F98" s="289" t="str">
        <f>VLOOKUP($B98,'Saved Waypoint Input Sheet'!$K$2:$V$253,6)</f>
        <v/>
      </c>
      <c r="G98" s="292" t="str">
        <f>VLOOKUP($B98,'Saved Waypoint Input Sheet'!$K$2:$V$253,7)</f>
        <v/>
      </c>
      <c r="H98" s="293" t="str">
        <f>VLOOKUP($B98,'Saved Waypoint Input Sheet'!$K$2:$V$253,8)</f>
        <v/>
      </c>
      <c r="I98" s="494" t="str">
        <f>VLOOKUP($B98,'Saved Waypoint Input Sheet'!$K$2:$V$253,11)</f>
        <v/>
      </c>
      <c r="J98" s="288" t="str">
        <f>IF(C98="","",(IF((VLOOKUP($B98,'Saved Waypoint Input Sheet'!$K$2:$V$253,12))="",("see psg plan"),(VLOOKUP($B98,'Saved Waypoint Input Sheet'!$K$2:$V$253,12)))))</f>
        <v/>
      </c>
      <c r="K98" s="298"/>
      <c r="L98" s="299"/>
      <c r="M98" s="300"/>
      <c r="N98" s="301"/>
      <c r="O98" s="300"/>
      <c r="P98" s="324" t="str">
        <f>IF(C99="","",(IF((VLOOKUP($B99,'Saved Waypoint Input Sheet'!$K$2:$V$253,9))="",Z99,(VLOOKUP($B99,'Saved Waypoint Input Sheet'!$K$2:$V$253,9)))))</f>
        <v/>
      </c>
      <c r="Q98" s="325" t="str">
        <f>IF(C99="","",(IF((VLOOKUP($B99,'Saved Waypoint Input Sheet'!$K$2:$V$253,10))="",AA99,(VLOOKUP($B99,'Saved Waypoint Input Sheet'!$K$2:$V$253,10)))))</f>
        <v/>
      </c>
      <c r="R98" s="325" t="str">
        <f t="shared" si="34"/>
        <v/>
      </c>
      <c r="S98" s="303"/>
      <c r="T98" s="303"/>
      <c r="U98" s="301"/>
      <c r="V98" s="197"/>
      <c r="W98" s="197"/>
      <c r="Z98" s="190" t="str">
        <f t="shared" si="19"/>
        <v/>
      </c>
      <c r="AA98" s="191" t="str">
        <f t="shared" si="20"/>
        <v/>
      </c>
      <c r="AB98" s="194" t="str">
        <f t="shared" si="21"/>
        <v/>
      </c>
      <c r="AC98" s="194" t="str">
        <f t="shared" si="26"/>
        <v/>
      </c>
      <c r="AD98" s="194" t="str">
        <f t="shared" si="22"/>
        <v/>
      </c>
      <c r="AE98" s="194" t="str">
        <f t="shared" si="23"/>
        <v/>
      </c>
      <c r="AF98" s="193" t="e">
        <f t="shared" si="35"/>
        <v>#VALUE!</v>
      </c>
      <c r="AG98" s="193" t="str">
        <f t="shared" si="36"/>
        <v/>
      </c>
      <c r="AH98" s="193" t="str">
        <f t="shared" si="24"/>
        <v/>
      </c>
      <c r="AI98" s="193" t="str">
        <f t="shared" si="27"/>
        <v/>
      </c>
      <c r="AJ98" s="194" t="str">
        <f t="shared" si="37"/>
        <v/>
      </c>
      <c r="AK98" s="179" t="str">
        <f t="shared" si="28"/>
        <v/>
      </c>
      <c r="AL98" s="179" t="str">
        <f t="shared" si="29"/>
        <v/>
      </c>
      <c r="AM98" s="193" t="str">
        <f t="shared" si="30"/>
        <v/>
      </c>
      <c r="AN98" s="193" t="str">
        <f t="shared" si="25"/>
        <v/>
      </c>
      <c r="AO98" s="193" t="str">
        <f t="shared" si="31"/>
        <v/>
      </c>
      <c r="AP98" s="193" t="str">
        <f t="shared" si="32"/>
        <v/>
      </c>
      <c r="AQ98" s="193" t="str">
        <f t="shared" si="33"/>
        <v/>
      </c>
    </row>
    <row r="99" spans="2:43" ht="14.25" x14ac:dyDescent="0.2">
      <c r="B99" s="189">
        <v>92</v>
      </c>
      <c r="C99" s="289" t="str">
        <f>VLOOKUP($B99,'Saved Waypoint Input Sheet'!$K$2:$V$253,3)</f>
        <v/>
      </c>
      <c r="D99" s="290" t="str">
        <f>VLOOKUP($B99,'Saved Waypoint Input Sheet'!$K$2:$V$253,4)</f>
        <v/>
      </c>
      <c r="E99" s="291" t="str">
        <f>VLOOKUP($B99,'Saved Waypoint Input Sheet'!$K$2:$V$253,5)</f>
        <v/>
      </c>
      <c r="F99" s="289" t="str">
        <f>VLOOKUP($B99,'Saved Waypoint Input Sheet'!$K$2:$V$253,6)</f>
        <v/>
      </c>
      <c r="G99" s="292" t="str">
        <f>VLOOKUP($B99,'Saved Waypoint Input Sheet'!$K$2:$V$253,7)</f>
        <v/>
      </c>
      <c r="H99" s="293" t="str">
        <f>VLOOKUP($B99,'Saved Waypoint Input Sheet'!$K$2:$V$253,8)</f>
        <v/>
      </c>
      <c r="I99" s="494" t="str">
        <f>VLOOKUP($B99,'Saved Waypoint Input Sheet'!$K$2:$V$253,11)</f>
        <v/>
      </c>
      <c r="J99" s="288" t="str">
        <f>IF(C99="","",(IF((VLOOKUP($B99,'Saved Waypoint Input Sheet'!$K$2:$V$253,12))="",("see psg plan"),(VLOOKUP($B99,'Saved Waypoint Input Sheet'!$K$2:$V$253,12)))))</f>
        <v/>
      </c>
      <c r="K99" s="298"/>
      <c r="L99" s="299"/>
      <c r="M99" s="300"/>
      <c r="N99" s="301"/>
      <c r="O99" s="300"/>
      <c r="P99" s="324" t="str">
        <f>IF(C100="","",(IF((VLOOKUP($B100,'Saved Waypoint Input Sheet'!$K$2:$V$253,9))="",Z100,(VLOOKUP($B100,'Saved Waypoint Input Sheet'!$K$2:$V$253,9)))))</f>
        <v/>
      </c>
      <c r="Q99" s="325" t="str">
        <f>IF(C100="","",(IF((VLOOKUP($B100,'Saved Waypoint Input Sheet'!$K$2:$V$253,10))="",AA100,(VLOOKUP($B100,'Saved Waypoint Input Sheet'!$K$2:$V$253,10)))))</f>
        <v/>
      </c>
      <c r="R99" s="325" t="str">
        <f t="shared" si="34"/>
        <v/>
      </c>
      <c r="S99" s="303"/>
      <c r="T99" s="303"/>
      <c r="U99" s="301"/>
      <c r="V99" s="197"/>
      <c r="W99" s="197"/>
      <c r="Z99" s="190" t="str">
        <f t="shared" si="19"/>
        <v/>
      </c>
      <c r="AA99" s="191" t="str">
        <f t="shared" si="20"/>
        <v/>
      </c>
      <c r="AB99" s="194" t="str">
        <f t="shared" si="21"/>
        <v/>
      </c>
      <c r="AC99" s="194" t="str">
        <f t="shared" si="26"/>
        <v/>
      </c>
      <c r="AD99" s="194" t="str">
        <f t="shared" si="22"/>
        <v/>
      </c>
      <c r="AE99" s="194" t="str">
        <f t="shared" si="23"/>
        <v/>
      </c>
      <c r="AF99" s="193" t="e">
        <f t="shared" si="35"/>
        <v>#VALUE!</v>
      </c>
      <c r="AG99" s="193" t="str">
        <f t="shared" si="36"/>
        <v/>
      </c>
      <c r="AH99" s="193" t="str">
        <f t="shared" si="24"/>
        <v/>
      </c>
      <c r="AI99" s="193" t="str">
        <f t="shared" si="27"/>
        <v/>
      </c>
      <c r="AJ99" s="194" t="str">
        <f t="shared" si="37"/>
        <v/>
      </c>
      <c r="AK99" s="179" t="str">
        <f t="shared" si="28"/>
        <v/>
      </c>
      <c r="AL99" s="179" t="str">
        <f t="shared" si="29"/>
        <v/>
      </c>
      <c r="AM99" s="193" t="str">
        <f t="shared" si="30"/>
        <v/>
      </c>
      <c r="AN99" s="193" t="str">
        <f t="shared" si="25"/>
        <v/>
      </c>
      <c r="AO99" s="193" t="str">
        <f t="shared" si="31"/>
        <v/>
      </c>
      <c r="AP99" s="193" t="str">
        <f t="shared" si="32"/>
        <v/>
      </c>
      <c r="AQ99" s="193" t="str">
        <f t="shared" si="33"/>
        <v/>
      </c>
    </row>
    <row r="100" spans="2:43" ht="14.25" x14ac:dyDescent="0.2">
      <c r="B100" s="189">
        <v>93</v>
      </c>
      <c r="C100" s="289" t="str">
        <f>VLOOKUP($B100,'Saved Waypoint Input Sheet'!$K$2:$V$253,3)</f>
        <v/>
      </c>
      <c r="D100" s="290" t="str">
        <f>VLOOKUP($B100,'Saved Waypoint Input Sheet'!$K$2:$V$253,4)</f>
        <v/>
      </c>
      <c r="E100" s="291" t="str">
        <f>VLOOKUP($B100,'Saved Waypoint Input Sheet'!$K$2:$V$253,5)</f>
        <v/>
      </c>
      <c r="F100" s="289" t="str">
        <f>VLOOKUP($B100,'Saved Waypoint Input Sheet'!$K$2:$V$253,6)</f>
        <v/>
      </c>
      <c r="G100" s="292" t="str">
        <f>VLOOKUP($B100,'Saved Waypoint Input Sheet'!$K$2:$V$253,7)</f>
        <v/>
      </c>
      <c r="H100" s="293" t="str">
        <f>VLOOKUP($B100,'Saved Waypoint Input Sheet'!$K$2:$V$253,8)</f>
        <v/>
      </c>
      <c r="I100" s="494" t="str">
        <f>VLOOKUP($B100,'Saved Waypoint Input Sheet'!$K$2:$V$253,11)</f>
        <v/>
      </c>
      <c r="J100" s="288" t="str">
        <f>IF(C100="","",(IF((VLOOKUP($B100,'Saved Waypoint Input Sheet'!$K$2:$V$253,12))="",("see psg plan"),(VLOOKUP($B100,'Saved Waypoint Input Sheet'!$K$2:$V$253,12)))))</f>
        <v/>
      </c>
      <c r="K100" s="298"/>
      <c r="L100" s="299"/>
      <c r="M100" s="300"/>
      <c r="N100" s="301"/>
      <c r="O100" s="300"/>
      <c r="P100" s="324" t="str">
        <f>IF(C101="","",(IF((VLOOKUP($B101,'Saved Waypoint Input Sheet'!$K$2:$V$253,9))="",Z101,(VLOOKUP($B101,'Saved Waypoint Input Sheet'!$K$2:$V$253,9)))))</f>
        <v/>
      </c>
      <c r="Q100" s="325" t="str">
        <f>IF(C101="","",(IF((VLOOKUP($B101,'Saved Waypoint Input Sheet'!$K$2:$V$253,10))="",AA101,(VLOOKUP($B101,'Saved Waypoint Input Sheet'!$K$2:$V$253,10)))))</f>
        <v/>
      </c>
      <c r="R100" s="325" t="str">
        <f t="shared" si="34"/>
        <v/>
      </c>
      <c r="S100" s="303"/>
      <c r="T100" s="303"/>
      <c r="U100" s="301"/>
      <c r="V100" s="197"/>
      <c r="W100" s="197"/>
      <c r="Z100" s="190" t="str">
        <f t="shared" si="19"/>
        <v/>
      </c>
      <c r="AA100" s="191" t="str">
        <f t="shared" si="20"/>
        <v/>
      </c>
      <c r="AB100" s="194" t="str">
        <f t="shared" si="21"/>
        <v/>
      </c>
      <c r="AC100" s="194" t="str">
        <f t="shared" si="26"/>
        <v/>
      </c>
      <c r="AD100" s="194" t="str">
        <f t="shared" si="22"/>
        <v/>
      </c>
      <c r="AE100" s="194" t="str">
        <f t="shared" si="23"/>
        <v/>
      </c>
      <c r="AF100" s="193" t="e">
        <f t="shared" si="35"/>
        <v>#VALUE!</v>
      </c>
      <c r="AG100" s="193" t="str">
        <f t="shared" si="36"/>
        <v/>
      </c>
      <c r="AH100" s="193" t="str">
        <f t="shared" si="24"/>
        <v/>
      </c>
      <c r="AI100" s="193" t="str">
        <f t="shared" si="27"/>
        <v/>
      </c>
      <c r="AJ100" s="194" t="str">
        <f t="shared" si="37"/>
        <v/>
      </c>
      <c r="AK100" s="179" t="str">
        <f t="shared" si="28"/>
        <v/>
      </c>
      <c r="AL100" s="179" t="str">
        <f t="shared" si="29"/>
        <v/>
      </c>
      <c r="AM100" s="193" t="str">
        <f t="shared" si="30"/>
        <v/>
      </c>
      <c r="AN100" s="193" t="str">
        <f t="shared" si="25"/>
        <v/>
      </c>
      <c r="AO100" s="193" t="str">
        <f t="shared" si="31"/>
        <v/>
      </c>
      <c r="AP100" s="193" t="str">
        <f t="shared" si="32"/>
        <v/>
      </c>
      <c r="AQ100" s="193" t="str">
        <f t="shared" si="33"/>
        <v/>
      </c>
    </row>
    <row r="101" spans="2:43" ht="14.25" x14ac:dyDescent="0.2">
      <c r="B101" s="189">
        <v>94</v>
      </c>
      <c r="C101" s="289" t="str">
        <f>VLOOKUP($B101,'Saved Waypoint Input Sheet'!$K$2:$V$253,3)</f>
        <v/>
      </c>
      <c r="D101" s="290" t="str">
        <f>VLOOKUP($B101,'Saved Waypoint Input Sheet'!$K$2:$V$253,4)</f>
        <v/>
      </c>
      <c r="E101" s="291" t="str">
        <f>VLOOKUP($B101,'Saved Waypoint Input Sheet'!$K$2:$V$253,5)</f>
        <v/>
      </c>
      <c r="F101" s="289" t="str">
        <f>VLOOKUP($B101,'Saved Waypoint Input Sheet'!$K$2:$V$253,6)</f>
        <v/>
      </c>
      <c r="G101" s="292" t="str">
        <f>VLOOKUP($B101,'Saved Waypoint Input Sheet'!$K$2:$V$253,7)</f>
        <v/>
      </c>
      <c r="H101" s="293" t="str">
        <f>VLOOKUP($B101,'Saved Waypoint Input Sheet'!$K$2:$V$253,8)</f>
        <v/>
      </c>
      <c r="I101" s="494" t="str">
        <f>VLOOKUP($B101,'Saved Waypoint Input Sheet'!$K$2:$V$253,11)</f>
        <v/>
      </c>
      <c r="J101" s="288" t="str">
        <f>IF(C101="","",(IF((VLOOKUP($B101,'Saved Waypoint Input Sheet'!$K$2:$V$253,12))="",("see psg plan"),(VLOOKUP($B101,'Saved Waypoint Input Sheet'!$K$2:$V$253,12)))))</f>
        <v/>
      </c>
      <c r="K101" s="298"/>
      <c r="L101" s="299"/>
      <c r="M101" s="300"/>
      <c r="N101" s="301"/>
      <c r="O101" s="300"/>
      <c r="P101" s="324" t="str">
        <f>IF(C102="","",(IF((VLOOKUP($B102,'Saved Waypoint Input Sheet'!$K$2:$V$253,9))="",Z102,(VLOOKUP($B102,'Saved Waypoint Input Sheet'!$K$2:$V$253,9)))))</f>
        <v/>
      </c>
      <c r="Q101" s="325" t="str">
        <f>IF(C102="","",(IF((VLOOKUP($B102,'Saved Waypoint Input Sheet'!$K$2:$V$253,10))="",AA102,(VLOOKUP($B102,'Saved Waypoint Input Sheet'!$K$2:$V$253,10)))))</f>
        <v/>
      </c>
      <c r="R101" s="325" t="str">
        <f t="shared" si="34"/>
        <v/>
      </c>
      <c r="S101" s="303"/>
      <c r="T101" s="303"/>
      <c r="U101" s="301"/>
      <c r="V101" s="197"/>
      <c r="W101" s="197"/>
      <c r="Z101" s="190" t="str">
        <f t="shared" si="19"/>
        <v/>
      </c>
      <c r="AA101" s="191" t="str">
        <f t="shared" si="20"/>
        <v/>
      </c>
      <c r="AB101" s="194" t="str">
        <f t="shared" si="21"/>
        <v/>
      </c>
      <c r="AC101" s="194" t="str">
        <f t="shared" si="26"/>
        <v/>
      </c>
      <c r="AD101" s="194" t="str">
        <f t="shared" si="22"/>
        <v/>
      </c>
      <c r="AE101" s="194" t="str">
        <f t="shared" si="23"/>
        <v/>
      </c>
      <c r="AF101" s="193" t="e">
        <f t="shared" si="35"/>
        <v>#VALUE!</v>
      </c>
      <c r="AG101" s="193" t="str">
        <f t="shared" si="36"/>
        <v/>
      </c>
      <c r="AH101" s="193" t="str">
        <f t="shared" si="24"/>
        <v/>
      </c>
      <c r="AI101" s="193" t="str">
        <f t="shared" si="27"/>
        <v/>
      </c>
      <c r="AJ101" s="194" t="str">
        <f t="shared" si="37"/>
        <v/>
      </c>
      <c r="AK101" s="179" t="str">
        <f t="shared" si="28"/>
        <v/>
      </c>
      <c r="AL101" s="179" t="str">
        <f t="shared" si="29"/>
        <v/>
      </c>
      <c r="AM101" s="193" t="str">
        <f t="shared" si="30"/>
        <v/>
      </c>
      <c r="AN101" s="193" t="str">
        <f t="shared" si="25"/>
        <v/>
      </c>
      <c r="AO101" s="193" t="str">
        <f t="shared" si="31"/>
        <v/>
      </c>
      <c r="AP101" s="193" t="str">
        <f t="shared" si="32"/>
        <v/>
      </c>
      <c r="AQ101" s="193" t="str">
        <f t="shared" si="33"/>
        <v/>
      </c>
    </row>
    <row r="102" spans="2:43" ht="14.25" x14ac:dyDescent="0.2">
      <c r="B102" s="189">
        <v>95</v>
      </c>
      <c r="C102" s="289" t="str">
        <f>VLOOKUP($B102,'Saved Waypoint Input Sheet'!$K$2:$V$253,3)</f>
        <v/>
      </c>
      <c r="D102" s="290" t="str">
        <f>VLOOKUP($B102,'Saved Waypoint Input Sheet'!$K$2:$V$253,4)</f>
        <v/>
      </c>
      <c r="E102" s="291" t="str">
        <f>VLOOKUP($B102,'Saved Waypoint Input Sheet'!$K$2:$V$253,5)</f>
        <v/>
      </c>
      <c r="F102" s="289" t="str">
        <f>VLOOKUP($B102,'Saved Waypoint Input Sheet'!$K$2:$V$253,6)</f>
        <v/>
      </c>
      <c r="G102" s="292" t="str">
        <f>VLOOKUP($B102,'Saved Waypoint Input Sheet'!$K$2:$V$253,7)</f>
        <v/>
      </c>
      <c r="H102" s="293" t="str">
        <f>VLOOKUP($B102,'Saved Waypoint Input Sheet'!$K$2:$V$253,8)</f>
        <v/>
      </c>
      <c r="I102" s="494" t="str">
        <f>VLOOKUP($B102,'Saved Waypoint Input Sheet'!$K$2:$V$253,11)</f>
        <v/>
      </c>
      <c r="J102" s="288" t="str">
        <f>IF(C102="","",(IF((VLOOKUP($B102,'Saved Waypoint Input Sheet'!$K$2:$V$253,12))="",("see psg plan"),(VLOOKUP($B102,'Saved Waypoint Input Sheet'!$K$2:$V$253,12)))))</f>
        <v/>
      </c>
      <c r="K102" s="298"/>
      <c r="L102" s="299"/>
      <c r="M102" s="300"/>
      <c r="N102" s="301"/>
      <c r="O102" s="300"/>
      <c r="P102" s="324" t="str">
        <f>IF(C103="","",(IF((VLOOKUP($B103,'Saved Waypoint Input Sheet'!$K$2:$V$253,9))="",Z103,(VLOOKUP($B103,'Saved Waypoint Input Sheet'!$K$2:$V$253,9)))))</f>
        <v/>
      </c>
      <c r="Q102" s="325" t="str">
        <f>IF(C103="","",(IF((VLOOKUP($B103,'Saved Waypoint Input Sheet'!$K$2:$V$253,10))="",AA103,(VLOOKUP($B103,'Saved Waypoint Input Sheet'!$K$2:$V$253,10)))))</f>
        <v/>
      </c>
      <c r="R102" s="325" t="str">
        <f t="shared" si="34"/>
        <v/>
      </c>
      <c r="S102" s="303"/>
      <c r="T102" s="303"/>
      <c r="U102" s="301"/>
      <c r="V102" s="197"/>
      <c r="W102" s="197"/>
      <c r="Z102" s="190" t="str">
        <f t="shared" si="19"/>
        <v/>
      </c>
      <c r="AA102" s="191" t="str">
        <f t="shared" si="20"/>
        <v/>
      </c>
      <c r="AB102" s="194" t="str">
        <f t="shared" si="21"/>
        <v/>
      </c>
      <c r="AC102" s="194" t="str">
        <f t="shared" si="26"/>
        <v/>
      </c>
      <c r="AD102" s="194" t="str">
        <f t="shared" si="22"/>
        <v/>
      </c>
      <c r="AE102" s="194" t="str">
        <f t="shared" si="23"/>
        <v/>
      </c>
      <c r="AF102" s="193" t="e">
        <f t="shared" si="35"/>
        <v>#VALUE!</v>
      </c>
      <c r="AG102" s="193" t="str">
        <f t="shared" si="36"/>
        <v/>
      </c>
      <c r="AH102" s="193" t="str">
        <f t="shared" si="24"/>
        <v/>
      </c>
      <c r="AI102" s="193" t="str">
        <f t="shared" si="27"/>
        <v/>
      </c>
      <c r="AJ102" s="194" t="str">
        <f t="shared" si="37"/>
        <v/>
      </c>
      <c r="AK102" s="179" t="str">
        <f t="shared" si="28"/>
        <v/>
      </c>
      <c r="AL102" s="179" t="str">
        <f t="shared" si="29"/>
        <v/>
      </c>
      <c r="AM102" s="193" t="str">
        <f t="shared" si="30"/>
        <v/>
      </c>
      <c r="AN102" s="193" t="str">
        <f t="shared" si="25"/>
        <v/>
      </c>
      <c r="AO102" s="193" t="str">
        <f t="shared" si="31"/>
        <v/>
      </c>
      <c r="AP102" s="193" t="str">
        <f t="shared" si="32"/>
        <v/>
      </c>
      <c r="AQ102" s="193" t="str">
        <f t="shared" si="33"/>
        <v/>
      </c>
    </row>
    <row r="103" spans="2:43" ht="14.25" x14ac:dyDescent="0.2">
      <c r="B103" s="189">
        <v>96</v>
      </c>
      <c r="C103" s="289" t="str">
        <f>VLOOKUP($B103,'Saved Waypoint Input Sheet'!$K$2:$V$253,3)</f>
        <v/>
      </c>
      <c r="D103" s="290" t="str">
        <f>VLOOKUP($B103,'Saved Waypoint Input Sheet'!$K$2:$V$253,4)</f>
        <v/>
      </c>
      <c r="E103" s="291" t="str">
        <f>VLOOKUP($B103,'Saved Waypoint Input Sheet'!$K$2:$V$253,5)</f>
        <v/>
      </c>
      <c r="F103" s="289" t="str">
        <f>VLOOKUP($B103,'Saved Waypoint Input Sheet'!$K$2:$V$253,6)</f>
        <v/>
      </c>
      <c r="G103" s="292" t="str">
        <f>VLOOKUP($B103,'Saved Waypoint Input Sheet'!$K$2:$V$253,7)</f>
        <v/>
      </c>
      <c r="H103" s="293" t="str">
        <f>VLOOKUP($B103,'Saved Waypoint Input Sheet'!$K$2:$V$253,8)</f>
        <v/>
      </c>
      <c r="I103" s="494" t="str">
        <f>VLOOKUP($B103,'Saved Waypoint Input Sheet'!$K$2:$V$253,11)</f>
        <v/>
      </c>
      <c r="J103" s="288" t="str">
        <f>IF(C103="","",(IF((VLOOKUP($B103,'Saved Waypoint Input Sheet'!$K$2:$V$253,12))="",("see psg plan"),(VLOOKUP($B103,'Saved Waypoint Input Sheet'!$K$2:$V$253,12)))))</f>
        <v/>
      </c>
      <c r="K103" s="298"/>
      <c r="L103" s="299"/>
      <c r="M103" s="300"/>
      <c r="N103" s="301"/>
      <c r="O103" s="300"/>
      <c r="P103" s="324" t="str">
        <f>IF(C104="","",(IF((VLOOKUP($B104,'Saved Waypoint Input Sheet'!$K$2:$V$253,9))="",Z104,(VLOOKUP($B104,'Saved Waypoint Input Sheet'!$K$2:$V$253,9)))))</f>
        <v/>
      </c>
      <c r="Q103" s="325" t="str">
        <f>IF(C104="","",(IF((VLOOKUP($B104,'Saved Waypoint Input Sheet'!$K$2:$V$253,10))="",AA104,(VLOOKUP($B104,'Saved Waypoint Input Sheet'!$K$2:$V$253,10)))))</f>
        <v/>
      </c>
      <c r="R103" s="325" t="str">
        <f t="shared" si="34"/>
        <v/>
      </c>
      <c r="S103" s="303"/>
      <c r="T103" s="303"/>
      <c r="U103" s="301"/>
      <c r="V103" s="197"/>
      <c r="W103" s="197"/>
      <c r="Z103" s="190" t="str">
        <f t="shared" si="19"/>
        <v/>
      </c>
      <c r="AA103" s="191" t="str">
        <f t="shared" si="20"/>
        <v/>
      </c>
      <c r="AB103" s="194" t="str">
        <f t="shared" si="21"/>
        <v/>
      </c>
      <c r="AC103" s="194" t="str">
        <f t="shared" si="26"/>
        <v/>
      </c>
      <c r="AD103" s="194" t="str">
        <f t="shared" si="22"/>
        <v/>
      </c>
      <c r="AE103" s="194" t="str">
        <f t="shared" si="23"/>
        <v/>
      </c>
      <c r="AF103" s="193" t="e">
        <f t="shared" si="35"/>
        <v>#VALUE!</v>
      </c>
      <c r="AG103" s="193" t="str">
        <f t="shared" si="36"/>
        <v/>
      </c>
      <c r="AH103" s="193" t="str">
        <f t="shared" si="24"/>
        <v/>
      </c>
      <c r="AI103" s="193" t="str">
        <f t="shared" si="27"/>
        <v/>
      </c>
      <c r="AJ103" s="194" t="str">
        <f t="shared" si="37"/>
        <v/>
      </c>
      <c r="AK103" s="179" t="str">
        <f t="shared" si="28"/>
        <v/>
      </c>
      <c r="AL103" s="179" t="str">
        <f t="shared" si="29"/>
        <v/>
      </c>
      <c r="AM103" s="193" t="str">
        <f t="shared" si="30"/>
        <v/>
      </c>
      <c r="AN103" s="193" t="str">
        <f t="shared" si="25"/>
        <v/>
      </c>
      <c r="AO103" s="193" t="str">
        <f t="shared" si="31"/>
        <v/>
      </c>
      <c r="AP103" s="193" t="str">
        <f t="shared" si="32"/>
        <v/>
      </c>
      <c r="AQ103" s="193" t="str">
        <f t="shared" si="33"/>
        <v/>
      </c>
    </row>
    <row r="104" spans="2:43" ht="14.25" x14ac:dyDescent="0.2">
      <c r="B104" s="189">
        <v>97</v>
      </c>
      <c r="C104" s="289" t="str">
        <f>VLOOKUP($B104,'Saved Waypoint Input Sheet'!$K$2:$V$253,3)</f>
        <v/>
      </c>
      <c r="D104" s="290" t="str">
        <f>VLOOKUP($B104,'Saved Waypoint Input Sheet'!$K$2:$V$253,4)</f>
        <v/>
      </c>
      <c r="E104" s="291" t="str">
        <f>VLOOKUP($B104,'Saved Waypoint Input Sheet'!$K$2:$V$253,5)</f>
        <v/>
      </c>
      <c r="F104" s="289" t="str">
        <f>VLOOKUP($B104,'Saved Waypoint Input Sheet'!$K$2:$V$253,6)</f>
        <v/>
      </c>
      <c r="G104" s="292" t="str">
        <f>VLOOKUP($B104,'Saved Waypoint Input Sheet'!$K$2:$V$253,7)</f>
        <v/>
      </c>
      <c r="H104" s="293" t="str">
        <f>VLOOKUP($B104,'Saved Waypoint Input Sheet'!$K$2:$V$253,8)</f>
        <v/>
      </c>
      <c r="I104" s="494" t="str">
        <f>VLOOKUP($B104,'Saved Waypoint Input Sheet'!$K$2:$V$253,11)</f>
        <v/>
      </c>
      <c r="J104" s="288" t="str">
        <f>IF(C104="","",(IF((VLOOKUP($B104,'Saved Waypoint Input Sheet'!$K$2:$V$253,12))="",("see psg plan"),(VLOOKUP($B104,'Saved Waypoint Input Sheet'!$K$2:$V$253,12)))))</f>
        <v/>
      </c>
      <c r="K104" s="298"/>
      <c r="L104" s="299"/>
      <c r="M104" s="300"/>
      <c r="N104" s="301"/>
      <c r="O104" s="300"/>
      <c r="P104" s="324" t="str">
        <f>IF(C105="","",(IF((VLOOKUP($B105,'Saved Waypoint Input Sheet'!$K$2:$V$253,9))="",Z105,(VLOOKUP($B105,'Saved Waypoint Input Sheet'!$K$2:$V$253,9)))))</f>
        <v/>
      </c>
      <c r="Q104" s="325" t="str">
        <f>IF(C105="","",(IF((VLOOKUP($B105,'Saved Waypoint Input Sheet'!$K$2:$V$253,10))="",AA105,(VLOOKUP($B105,'Saved Waypoint Input Sheet'!$K$2:$V$253,10)))))</f>
        <v/>
      </c>
      <c r="R104" s="325" t="str">
        <f t="shared" si="34"/>
        <v/>
      </c>
      <c r="S104" s="303"/>
      <c r="T104" s="303"/>
      <c r="U104" s="301"/>
      <c r="V104" s="197"/>
      <c r="W104" s="197"/>
      <c r="Z104" s="190" t="str">
        <f t="shared" si="19"/>
        <v/>
      </c>
      <c r="AA104" s="191" t="str">
        <f t="shared" si="20"/>
        <v/>
      </c>
      <c r="AB104" s="194" t="str">
        <f t="shared" si="21"/>
        <v/>
      </c>
      <c r="AC104" s="194" t="str">
        <f t="shared" si="26"/>
        <v/>
      </c>
      <c r="AD104" s="194" t="str">
        <f t="shared" si="22"/>
        <v/>
      </c>
      <c r="AE104" s="194" t="str">
        <f t="shared" si="23"/>
        <v/>
      </c>
      <c r="AF104" s="193" t="e">
        <f t="shared" si="35"/>
        <v>#VALUE!</v>
      </c>
      <c r="AG104" s="193" t="str">
        <f t="shared" si="36"/>
        <v/>
      </c>
      <c r="AH104" s="193" t="str">
        <f t="shared" si="24"/>
        <v/>
      </c>
      <c r="AI104" s="193" t="str">
        <f t="shared" si="27"/>
        <v/>
      </c>
      <c r="AJ104" s="194" t="str">
        <f t="shared" si="37"/>
        <v/>
      </c>
      <c r="AK104" s="179" t="str">
        <f t="shared" si="28"/>
        <v/>
      </c>
      <c r="AL104" s="179" t="str">
        <f t="shared" si="29"/>
        <v/>
      </c>
      <c r="AM104" s="193" t="str">
        <f t="shared" si="30"/>
        <v/>
      </c>
      <c r="AN104" s="193" t="str">
        <f t="shared" si="25"/>
        <v/>
      </c>
      <c r="AO104" s="193" t="str">
        <f t="shared" si="31"/>
        <v/>
      </c>
      <c r="AP104" s="193" t="str">
        <f t="shared" si="32"/>
        <v/>
      </c>
      <c r="AQ104" s="193" t="str">
        <f t="shared" si="33"/>
        <v/>
      </c>
    </row>
    <row r="105" spans="2:43" ht="14.25" x14ac:dyDescent="0.2">
      <c r="B105" s="189">
        <v>98</v>
      </c>
      <c r="C105" s="289" t="str">
        <f>VLOOKUP($B105,'Saved Waypoint Input Sheet'!$K$2:$V$253,3)</f>
        <v/>
      </c>
      <c r="D105" s="290" t="str">
        <f>VLOOKUP($B105,'Saved Waypoint Input Sheet'!$K$2:$V$253,4)</f>
        <v/>
      </c>
      <c r="E105" s="291" t="str">
        <f>VLOOKUP($B105,'Saved Waypoint Input Sheet'!$K$2:$V$253,5)</f>
        <v/>
      </c>
      <c r="F105" s="289" t="str">
        <f>VLOOKUP($B105,'Saved Waypoint Input Sheet'!$K$2:$V$253,6)</f>
        <v/>
      </c>
      <c r="G105" s="292" t="str">
        <f>VLOOKUP($B105,'Saved Waypoint Input Sheet'!$K$2:$V$253,7)</f>
        <v/>
      </c>
      <c r="H105" s="293" t="str">
        <f>VLOOKUP($B105,'Saved Waypoint Input Sheet'!$K$2:$V$253,8)</f>
        <v/>
      </c>
      <c r="I105" s="494" t="str">
        <f>VLOOKUP($B105,'Saved Waypoint Input Sheet'!$K$2:$V$253,11)</f>
        <v/>
      </c>
      <c r="J105" s="288" t="str">
        <f>IF(C105="","",(IF((VLOOKUP($B105,'Saved Waypoint Input Sheet'!$K$2:$V$253,12))="",("see psg plan"),(VLOOKUP($B105,'Saved Waypoint Input Sheet'!$K$2:$V$253,12)))))</f>
        <v/>
      </c>
      <c r="K105" s="298"/>
      <c r="L105" s="299"/>
      <c r="M105" s="300"/>
      <c r="N105" s="301"/>
      <c r="O105" s="300"/>
      <c r="P105" s="324" t="str">
        <f>IF(C106="","",(IF((VLOOKUP($B106,'Saved Waypoint Input Sheet'!$K$2:$V$253,9))="",Z106,(VLOOKUP($B106,'Saved Waypoint Input Sheet'!$K$2:$V$253,9)))))</f>
        <v/>
      </c>
      <c r="Q105" s="325" t="str">
        <f>IF(C106="","",(IF((VLOOKUP($B106,'Saved Waypoint Input Sheet'!$K$2:$V$253,10))="",AA106,(VLOOKUP($B106,'Saved Waypoint Input Sheet'!$K$2:$V$253,10)))))</f>
        <v/>
      </c>
      <c r="R105" s="325" t="str">
        <f t="shared" si="34"/>
        <v/>
      </c>
      <c r="S105" s="303"/>
      <c r="T105" s="303"/>
      <c r="U105" s="301"/>
      <c r="V105" s="197"/>
      <c r="W105" s="197"/>
      <c r="Z105" s="190" t="str">
        <f t="shared" si="19"/>
        <v/>
      </c>
      <c r="AA105" s="191" t="str">
        <f t="shared" si="20"/>
        <v/>
      </c>
      <c r="AB105" s="194" t="str">
        <f t="shared" si="21"/>
        <v/>
      </c>
      <c r="AC105" s="194" t="str">
        <f t="shared" si="26"/>
        <v/>
      </c>
      <c r="AD105" s="194" t="str">
        <f t="shared" si="22"/>
        <v/>
      </c>
      <c r="AE105" s="194" t="str">
        <f t="shared" si="23"/>
        <v/>
      </c>
      <c r="AF105" s="193" t="e">
        <f t="shared" si="35"/>
        <v>#VALUE!</v>
      </c>
      <c r="AG105" s="193" t="str">
        <f t="shared" si="36"/>
        <v/>
      </c>
      <c r="AH105" s="193" t="str">
        <f t="shared" si="24"/>
        <v/>
      </c>
      <c r="AI105" s="193" t="str">
        <f t="shared" si="27"/>
        <v/>
      </c>
      <c r="AJ105" s="194" t="str">
        <f t="shared" si="37"/>
        <v/>
      </c>
      <c r="AK105" s="179" t="str">
        <f t="shared" si="28"/>
        <v/>
      </c>
      <c r="AL105" s="179" t="str">
        <f t="shared" si="29"/>
        <v/>
      </c>
      <c r="AM105" s="193" t="str">
        <f t="shared" si="30"/>
        <v/>
      </c>
      <c r="AN105" s="193" t="str">
        <f t="shared" si="25"/>
        <v/>
      </c>
      <c r="AO105" s="193" t="str">
        <f t="shared" si="31"/>
        <v/>
      </c>
      <c r="AP105" s="193" t="str">
        <f t="shared" si="32"/>
        <v/>
      </c>
      <c r="AQ105" s="193" t="str">
        <f t="shared" si="33"/>
        <v/>
      </c>
    </row>
    <row r="106" spans="2:43" ht="14.25" x14ac:dyDescent="0.2">
      <c r="B106" s="189">
        <v>99</v>
      </c>
      <c r="C106" s="289" t="str">
        <f>VLOOKUP($B106,'Saved Waypoint Input Sheet'!$K$2:$V$253,3)</f>
        <v/>
      </c>
      <c r="D106" s="290" t="str">
        <f>VLOOKUP($B106,'Saved Waypoint Input Sheet'!$K$2:$V$253,4)</f>
        <v/>
      </c>
      <c r="E106" s="291" t="str">
        <f>VLOOKUP($B106,'Saved Waypoint Input Sheet'!$K$2:$V$253,5)</f>
        <v/>
      </c>
      <c r="F106" s="289" t="str">
        <f>VLOOKUP($B106,'Saved Waypoint Input Sheet'!$K$2:$V$253,6)</f>
        <v/>
      </c>
      <c r="G106" s="292" t="str">
        <f>VLOOKUP($B106,'Saved Waypoint Input Sheet'!$K$2:$V$253,7)</f>
        <v/>
      </c>
      <c r="H106" s="293" t="str">
        <f>VLOOKUP($B106,'Saved Waypoint Input Sheet'!$K$2:$V$253,8)</f>
        <v/>
      </c>
      <c r="I106" s="494" t="str">
        <f>VLOOKUP($B106,'Saved Waypoint Input Sheet'!$K$2:$V$253,11)</f>
        <v/>
      </c>
      <c r="J106" s="288" t="str">
        <f>IF(C106="","",(IF((VLOOKUP($B106,'Saved Waypoint Input Sheet'!$K$2:$V$253,12))="",("see psg plan"),(VLOOKUP($B106,'Saved Waypoint Input Sheet'!$K$2:$V$253,12)))))</f>
        <v/>
      </c>
      <c r="K106" s="298"/>
      <c r="L106" s="299"/>
      <c r="M106" s="300"/>
      <c r="N106" s="301"/>
      <c r="O106" s="300"/>
      <c r="P106" s="324" t="str">
        <f>IF(C107="","",(IF((VLOOKUP($B107,'Saved Waypoint Input Sheet'!$K$2:$V$253,9))="",Z107,(VLOOKUP($B107,'Saved Waypoint Input Sheet'!$K$2:$V$253,9)))))</f>
        <v/>
      </c>
      <c r="Q106" s="325" t="str">
        <f>IF(C107="","",(IF((VLOOKUP($B107,'Saved Waypoint Input Sheet'!$K$2:$V$253,10))="",AA107,(VLOOKUP($B107,'Saved Waypoint Input Sheet'!$K$2:$V$253,10)))))</f>
        <v/>
      </c>
      <c r="R106" s="325" t="str">
        <f t="shared" si="34"/>
        <v/>
      </c>
      <c r="S106" s="303"/>
      <c r="T106" s="303"/>
      <c r="U106" s="301"/>
      <c r="V106" s="197"/>
      <c r="W106" s="197"/>
      <c r="Z106" s="190" t="str">
        <f t="shared" si="19"/>
        <v/>
      </c>
      <c r="AA106" s="191" t="str">
        <f t="shared" si="20"/>
        <v/>
      </c>
      <c r="AB106" s="194" t="str">
        <f t="shared" si="21"/>
        <v/>
      </c>
      <c r="AC106" s="194" t="str">
        <f t="shared" si="26"/>
        <v/>
      </c>
      <c r="AD106" s="194" t="str">
        <f t="shared" si="22"/>
        <v/>
      </c>
      <c r="AE106" s="194" t="str">
        <f t="shared" si="23"/>
        <v/>
      </c>
      <c r="AF106" s="193" t="e">
        <f t="shared" si="35"/>
        <v>#VALUE!</v>
      </c>
      <c r="AG106" s="193" t="str">
        <f t="shared" si="36"/>
        <v/>
      </c>
      <c r="AH106" s="193" t="str">
        <f t="shared" si="24"/>
        <v/>
      </c>
      <c r="AI106" s="193" t="str">
        <f t="shared" si="27"/>
        <v/>
      </c>
      <c r="AJ106" s="194" t="str">
        <f t="shared" si="37"/>
        <v/>
      </c>
      <c r="AK106" s="179" t="str">
        <f t="shared" si="28"/>
        <v/>
      </c>
      <c r="AL106" s="179" t="str">
        <f t="shared" si="29"/>
        <v/>
      </c>
      <c r="AM106" s="193" t="str">
        <f t="shared" si="30"/>
        <v/>
      </c>
      <c r="AN106" s="193" t="str">
        <f t="shared" si="25"/>
        <v/>
      </c>
      <c r="AO106" s="193" t="str">
        <f t="shared" si="31"/>
        <v/>
      </c>
      <c r="AP106" s="193" t="str">
        <f t="shared" si="32"/>
        <v/>
      </c>
      <c r="AQ106" s="193" t="str">
        <f t="shared" si="33"/>
        <v/>
      </c>
    </row>
    <row r="107" spans="2:43" ht="14.25" x14ac:dyDescent="0.2">
      <c r="B107" s="189">
        <v>100</v>
      </c>
      <c r="C107" s="289" t="str">
        <f>VLOOKUP($B107,'Saved Waypoint Input Sheet'!$K$2:$V$253,3)</f>
        <v/>
      </c>
      <c r="D107" s="290" t="str">
        <f>VLOOKUP($B107,'Saved Waypoint Input Sheet'!$K$2:$V$253,4)</f>
        <v/>
      </c>
      <c r="E107" s="291" t="str">
        <f>VLOOKUP($B107,'Saved Waypoint Input Sheet'!$K$2:$V$253,5)</f>
        <v/>
      </c>
      <c r="F107" s="289" t="str">
        <f>VLOOKUP($B107,'Saved Waypoint Input Sheet'!$K$2:$V$253,6)</f>
        <v/>
      </c>
      <c r="G107" s="292" t="str">
        <f>VLOOKUP($B107,'Saved Waypoint Input Sheet'!$K$2:$V$253,7)</f>
        <v/>
      </c>
      <c r="H107" s="293" t="str">
        <f>VLOOKUP($B107,'Saved Waypoint Input Sheet'!$K$2:$V$253,8)</f>
        <v/>
      </c>
      <c r="I107" s="494" t="str">
        <f>VLOOKUP($B107,'Saved Waypoint Input Sheet'!$K$2:$V$253,11)</f>
        <v/>
      </c>
      <c r="J107" s="288" t="str">
        <f>IF(C107="","",(IF((VLOOKUP($B107,'Saved Waypoint Input Sheet'!$K$2:$V$253,12))="",("see psg plan"),(VLOOKUP($B107,'Saved Waypoint Input Sheet'!$K$2:$V$253,12)))))</f>
        <v/>
      </c>
      <c r="K107" s="298"/>
      <c r="L107" s="299"/>
      <c r="M107" s="300"/>
      <c r="N107" s="301"/>
      <c r="O107" s="300"/>
      <c r="P107" s="324" t="str">
        <f>IF(C108="","",(IF((VLOOKUP($B108,'Saved Waypoint Input Sheet'!$K$2:$V$253,9))="",Z108,(VLOOKUP($B108,'Saved Waypoint Input Sheet'!$K$2:$V$253,9)))))</f>
        <v/>
      </c>
      <c r="Q107" s="325" t="str">
        <f>IF(C108="","",(IF((VLOOKUP($B108,'Saved Waypoint Input Sheet'!$K$2:$V$253,10))="",AA108,(VLOOKUP($B108,'Saved Waypoint Input Sheet'!$K$2:$V$253,10)))))</f>
        <v/>
      </c>
      <c r="R107" s="325" t="str">
        <f t="shared" si="34"/>
        <v/>
      </c>
      <c r="S107" s="303"/>
      <c r="T107" s="303"/>
      <c r="U107" s="301"/>
      <c r="V107" s="197"/>
      <c r="W107" s="197"/>
      <c r="Z107" s="190" t="str">
        <f t="shared" si="19"/>
        <v/>
      </c>
      <c r="AA107" s="191" t="str">
        <f t="shared" si="20"/>
        <v/>
      </c>
      <c r="AB107" s="194" t="str">
        <f t="shared" si="21"/>
        <v/>
      </c>
      <c r="AC107" s="194" t="str">
        <f t="shared" si="26"/>
        <v/>
      </c>
      <c r="AD107" s="194" t="str">
        <f t="shared" si="22"/>
        <v/>
      </c>
      <c r="AE107" s="194" t="str">
        <f t="shared" si="23"/>
        <v/>
      </c>
      <c r="AF107" s="193" t="e">
        <f t="shared" si="35"/>
        <v>#VALUE!</v>
      </c>
      <c r="AG107" s="193" t="str">
        <f t="shared" si="36"/>
        <v/>
      </c>
      <c r="AH107" s="193" t="str">
        <f t="shared" si="24"/>
        <v/>
      </c>
      <c r="AI107" s="193" t="str">
        <f t="shared" si="27"/>
        <v/>
      </c>
      <c r="AJ107" s="194" t="str">
        <f t="shared" si="37"/>
        <v/>
      </c>
      <c r="AK107" s="179" t="str">
        <f t="shared" si="28"/>
        <v/>
      </c>
      <c r="AL107" s="179" t="str">
        <f t="shared" si="29"/>
        <v/>
      </c>
      <c r="AM107" s="193" t="str">
        <f t="shared" si="30"/>
        <v/>
      </c>
      <c r="AN107" s="193" t="str">
        <f t="shared" si="25"/>
        <v/>
      </c>
      <c r="AO107" s="193" t="str">
        <f t="shared" si="31"/>
        <v/>
      </c>
      <c r="AP107" s="193" t="str">
        <f t="shared" si="32"/>
        <v/>
      </c>
      <c r="AQ107" s="193" t="str">
        <f t="shared" si="33"/>
        <v/>
      </c>
    </row>
    <row r="108" spans="2:43" ht="14.25" x14ac:dyDescent="0.2">
      <c r="B108" s="189">
        <v>101</v>
      </c>
      <c r="C108" s="289" t="str">
        <f>VLOOKUP($B108,'Saved Waypoint Input Sheet'!$K$2:$V$253,3)</f>
        <v/>
      </c>
      <c r="D108" s="290" t="str">
        <f>VLOOKUP($B108,'Saved Waypoint Input Sheet'!$K$2:$V$253,4)</f>
        <v/>
      </c>
      <c r="E108" s="291" t="str">
        <f>VLOOKUP($B108,'Saved Waypoint Input Sheet'!$K$2:$V$253,5)</f>
        <v/>
      </c>
      <c r="F108" s="289" t="str">
        <f>VLOOKUP($B108,'Saved Waypoint Input Sheet'!$K$2:$V$253,6)</f>
        <v/>
      </c>
      <c r="G108" s="292" t="str">
        <f>VLOOKUP($B108,'Saved Waypoint Input Sheet'!$K$2:$V$253,7)</f>
        <v/>
      </c>
      <c r="H108" s="293" t="str">
        <f>VLOOKUP($B108,'Saved Waypoint Input Sheet'!$K$2:$V$253,8)</f>
        <v/>
      </c>
      <c r="I108" s="494" t="str">
        <f>VLOOKUP($B108,'Saved Waypoint Input Sheet'!$K$2:$V$253,11)</f>
        <v/>
      </c>
      <c r="J108" s="288" t="str">
        <f>IF(C108="","",(IF((VLOOKUP($B108,'Saved Waypoint Input Sheet'!$K$2:$V$253,12))="",("see psg plan"),(VLOOKUP($B108,'Saved Waypoint Input Sheet'!$K$2:$V$253,12)))))</f>
        <v/>
      </c>
      <c r="K108" s="298"/>
      <c r="L108" s="299"/>
      <c r="M108" s="300"/>
      <c r="N108" s="301"/>
      <c r="O108" s="300"/>
      <c r="P108" s="324" t="str">
        <f>IF(C109="","",(IF((VLOOKUP($B109,'Saved Waypoint Input Sheet'!$K$2:$V$253,9))="",Z109,(VLOOKUP($B109,'Saved Waypoint Input Sheet'!$K$2:$V$253,9)))))</f>
        <v/>
      </c>
      <c r="Q108" s="325" t="str">
        <f>IF(C109="","",(IF((VLOOKUP($B109,'Saved Waypoint Input Sheet'!$K$2:$V$253,10))="",AA109,(VLOOKUP($B109,'Saved Waypoint Input Sheet'!$K$2:$V$253,10)))))</f>
        <v/>
      </c>
      <c r="R108" s="325" t="str">
        <f t="shared" si="34"/>
        <v/>
      </c>
      <c r="S108" s="303"/>
      <c r="T108" s="303"/>
      <c r="U108" s="301"/>
      <c r="V108" s="197"/>
      <c r="W108" s="197"/>
      <c r="Z108" s="190" t="str">
        <f t="shared" si="19"/>
        <v/>
      </c>
      <c r="AA108" s="191" t="str">
        <f t="shared" si="20"/>
        <v/>
      </c>
      <c r="AB108" s="194" t="str">
        <f t="shared" si="21"/>
        <v/>
      </c>
      <c r="AC108" s="194" t="str">
        <f t="shared" si="26"/>
        <v/>
      </c>
      <c r="AD108" s="194" t="str">
        <f t="shared" si="22"/>
        <v/>
      </c>
      <c r="AE108" s="194" t="str">
        <f t="shared" si="23"/>
        <v/>
      </c>
      <c r="AF108" s="193" t="e">
        <f t="shared" si="35"/>
        <v>#VALUE!</v>
      </c>
      <c r="AG108" s="193" t="str">
        <f t="shared" si="36"/>
        <v/>
      </c>
      <c r="AH108" s="193" t="str">
        <f t="shared" si="24"/>
        <v/>
      </c>
      <c r="AI108" s="193" t="str">
        <f t="shared" si="27"/>
        <v/>
      </c>
      <c r="AJ108" s="194" t="str">
        <f t="shared" si="37"/>
        <v/>
      </c>
      <c r="AK108" s="179" t="str">
        <f t="shared" si="28"/>
        <v/>
      </c>
      <c r="AL108" s="179" t="str">
        <f t="shared" si="29"/>
        <v/>
      </c>
      <c r="AM108" s="193" t="str">
        <f t="shared" si="30"/>
        <v/>
      </c>
      <c r="AN108" s="193" t="str">
        <f t="shared" si="25"/>
        <v/>
      </c>
      <c r="AO108" s="193" t="str">
        <f t="shared" si="31"/>
        <v/>
      </c>
      <c r="AP108" s="193" t="str">
        <f t="shared" si="32"/>
        <v/>
      </c>
      <c r="AQ108" s="193" t="str">
        <f t="shared" si="33"/>
        <v/>
      </c>
    </row>
    <row r="109" spans="2:43" ht="14.25" x14ac:dyDescent="0.2">
      <c r="B109" s="189">
        <v>102</v>
      </c>
      <c r="C109" s="289" t="str">
        <f>VLOOKUP($B109,'Saved Waypoint Input Sheet'!$K$2:$V$253,3)</f>
        <v/>
      </c>
      <c r="D109" s="290" t="str">
        <f>VLOOKUP($B109,'Saved Waypoint Input Sheet'!$K$2:$V$253,4)</f>
        <v/>
      </c>
      <c r="E109" s="291" t="str">
        <f>VLOOKUP($B109,'Saved Waypoint Input Sheet'!$K$2:$V$253,5)</f>
        <v/>
      </c>
      <c r="F109" s="289" t="str">
        <f>VLOOKUP($B109,'Saved Waypoint Input Sheet'!$K$2:$V$253,6)</f>
        <v/>
      </c>
      <c r="G109" s="292" t="str">
        <f>VLOOKUP($B109,'Saved Waypoint Input Sheet'!$K$2:$V$253,7)</f>
        <v/>
      </c>
      <c r="H109" s="293" t="str">
        <f>VLOOKUP($B109,'Saved Waypoint Input Sheet'!$K$2:$V$253,8)</f>
        <v/>
      </c>
      <c r="I109" s="494" t="str">
        <f>VLOOKUP($B109,'Saved Waypoint Input Sheet'!$K$2:$V$253,11)</f>
        <v/>
      </c>
      <c r="J109" s="288" t="str">
        <f>IF(C109="","",(IF((VLOOKUP($B109,'Saved Waypoint Input Sheet'!$K$2:$V$253,12))="",("see psg plan"),(VLOOKUP($B109,'Saved Waypoint Input Sheet'!$K$2:$V$253,12)))))</f>
        <v/>
      </c>
      <c r="K109" s="298"/>
      <c r="L109" s="299"/>
      <c r="M109" s="300"/>
      <c r="N109" s="301"/>
      <c r="O109" s="300"/>
      <c r="P109" s="324" t="str">
        <f>IF(C110="","",(IF((VLOOKUP($B110,'Saved Waypoint Input Sheet'!$K$2:$V$253,9))="",Z110,(VLOOKUP($B110,'Saved Waypoint Input Sheet'!$K$2:$V$253,9)))))</f>
        <v/>
      </c>
      <c r="Q109" s="325" t="str">
        <f>IF(C110="","",(IF((VLOOKUP($B110,'Saved Waypoint Input Sheet'!$K$2:$V$253,10))="",AA110,(VLOOKUP($B110,'Saved Waypoint Input Sheet'!$K$2:$V$253,10)))))</f>
        <v/>
      </c>
      <c r="R109" s="325" t="str">
        <f t="shared" si="34"/>
        <v/>
      </c>
      <c r="S109" s="303"/>
      <c r="T109" s="303"/>
      <c r="U109" s="301"/>
      <c r="V109" s="197"/>
      <c r="W109" s="197"/>
      <c r="Z109" s="190" t="str">
        <f t="shared" si="19"/>
        <v/>
      </c>
      <c r="AA109" s="191" t="str">
        <f t="shared" si="20"/>
        <v/>
      </c>
      <c r="AB109" s="194" t="str">
        <f t="shared" si="21"/>
        <v/>
      </c>
      <c r="AC109" s="194" t="str">
        <f t="shared" si="26"/>
        <v/>
      </c>
      <c r="AD109" s="194" t="str">
        <f t="shared" si="22"/>
        <v/>
      </c>
      <c r="AE109" s="194" t="str">
        <f t="shared" si="23"/>
        <v/>
      </c>
      <c r="AF109" s="193" t="e">
        <f t="shared" si="35"/>
        <v>#VALUE!</v>
      </c>
      <c r="AG109" s="193" t="str">
        <f t="shared" si="36"/>
        <v/>
      </c>
      <c r="AH109" s="193" t="str">
        <f t="shared" si="24"/>
        <v/>
      </c>
      <c r="AI109" s="193" t="str">
        <f t="shared" si="27"/>
        <v/>
      </c>
      <c r="AJ109" s="194" t="str">
        <f t="shared" si="37"/>
        <v/>
      </c>
      <c r="AK109" s="179" t="str">
        <f t="shared" si="28"/>
        <v/>
      </c>
      <c r="AL109" s="179" t="str">
        <f t="shared" si="29"/>
        <v/>
      </c>
      <c r="AM109" s="193" t="str">
        <f t="shared" si="30"/>
        <v/>
      </c>
      <c r="AN109" s="193" t="str">
        <f t="shared" si="25"/>
        <v/>
      </c>
      <c r="AO109" s="193" t="str">
        <f t="shared" si="31"/>
        <v/>
      </c>
      <c r="AP109" s="193" t="str">
        <f t="shared" si="32"/>
        <v/>
      </c>
      <c r="AQ109" s="193" t="str">
        <f t="shared" si="33"/>
        <v/>
      </c>
    </row>
    <row r="110" spans="2:43" ht="14.25" x14ac:dyDescent="0.2">
      <c r="B110" s="189">
        <v>103</v>
      </c>
      <c r="C110" s="289" t="str">
        <f>VLOOKUP($B110,'Saved Waypoint Input Sheet'!$K$2:$V$253,3)</f>
        <v/>
      </c>
      <c r="D110" s="290" t="str">
        <f>VLOOKUP($B110,'Saved Waypoint Input Sheet'!$K$2:$V$253,4)</f>
        <v/>
      </c>
      <c r="E110" s="291" t="str">
        <f>VLOOKUP($B110,'Saved Waypoint Input Sheet'!$K$2:$V$253,5)</f>
        <v/>
      </c>
      <c r="F110" s="289" t="str">
        <f>VLOOKUP($B110,'Saved Waypoint Input Sheet'!$K$2:$V$253,6)</f>
        <v/>
      </c>
      <c r="G110" s="292" t="str">
        <f>VLOOKUP($B110,'Saved Waypoint Input Sheet'!$K$2:$V$253,7)</f>
        <v/>
      </c>
      <c r="H110" s="293" t="str">
        <f>VLOOKUP($B110,'Saved Waypoint Input Sheet'!$K$2:$V$253,8)</f>
        <v/>
      </c>
      <c r="I110" s="494" t="str">
        <f>VLOOKUP($B110,'Saved Waypoint Input Sheet'!$K$2:$V$253,11)</f>
        <v/>
      </c>
      <c r="J110" s="288" t="str">
        <f>IF(C110="","",(IF((VLOOKUP($B110,'Saved Waypoint Input Sheet'!$K$2:$V$253,12))="",("see psg plan"),(VLOOKUP($B110,'Saved Waypoint Input Sheet'!$K$2:$V$253,12)))))</f>
        <v/>
      </c>
      <c r="K110" s="298"/>
      <c r="L110" s="299"/>
      <c r="M110" s="300"/>
      <c r="N110" s="301"/>
      <c r="O110" s="300"/>
      <c r="P110" s="324" t="str">
        <f>IF(C111="","",(IF((VLOOKUP($B111,'Saved Waypoint Input Sheet'!$K$2:$V$253,9))="",Z111,(VLOOKUP($B111,'Saved Waypoint Input Sheet'!$K$2:$V$253,9)))))</f>
        <v/>
      </c>
      <c r="Q110" s="325" t="str">
        <f>IF(C111="","",(IF((VLOOKUP($B111,'Saved Waypoint Input Sheet'!$K$2:$V$253,10))="",AA111,(VLOOKUP($B111,'Saved Waypoint Input Sheet'!$K$2:$V$253,10)))))</f>
        <v/>
      </c>
      <c r="R110" s="325" t="str">
        <f t="shared" si="34"/>
        <v/>
      </c>
      <c r="S110" s="303"/>
      <c r="T110" s="303"/>
      <c r="U110" s="301"/>
      <c r="V110" s="197"/>
      <c r="W110" s="197"/>
      <c r="Z110" s="190" t="str">
        <f t="shared" si="19"/>
        <v/>
      </c>
      <c r="AA110" s="191" t="str">
        <f t="shared" si="20"/>
        <v/>
      </c>
      <c r="AB110" s="194" t="str">
        <f t="shared" si="21"/>
        <v/>
      </c>
      <c r="AC110" s="194" t="str">
        <f t="shared" si="26"/>
        <v/>
      </c>
      <c r="AD110" s="194" t="str">
        <f t="shared" si="22"/>
        <v/>
      </c>
      <c r="AE110" s="194" t="str">
        <f t="shared" si="23"/>
        <v/>
      </c>
      <c r="AF110" s="193" t="e">
        <f t="shared" si="35"/>
        <v>#VALUE!</v>
      </c>
      <c r="AG110" s="193" t="str">
        <f t="shared" si="36"/>
        <v/>
      </c>
      <c r="AH110" s="193" t="str">
        <f t="shared" si="24"/>
        <v/>
      </c>
      <c r="AI110" s="193" t="str">
        <f t="shared" si="27"/>
        <v/>
      </c>
      <c r="AJ110" s="194" t="str">
        <f t="shared" si="37"/>
        <v/>
      </c>
      <c r="AK110" s="179" t="str">
        <f t="shared" si="28"/>
        <v/>
      </c>
      <c r="AL110" s="179" t="str">
        <f t="shared" si="29"/>
        <v/>
      </c>
      <c r="AM110" s="193" t="str">
        <f t="shared" si="30"/>
        <v/>
      </c>
      <c r="AN110" s="193" t="str">
        <f t="shared" si="25"/>
        <v/>
      </c>
      <c r="AO110" s="193" t="str">
        <f t="shared" si="31"/>
        <v/>
      </c>
      <c r="AP110" s="193" t="str">
        <f t="shared" si="32"/>
        <v/>
      </c>
      <c r="AQ110" s="193" t="str">
        <f t="shared" si="33"/>
        <v/>
      </c>
    </row>
    <row r="111" spans="2:43" ht="14.25" x14ac:dyDescent="0.2">
      <c r="B111" s="189">
        <v>104</v>
      </c>
      <c r="C111" s="289" t="str">
        <f>VLOOKUP($B111,'Saved Waypoint Input Sheet'!$K$2:$V$253,3)</f>
        <v/>
      </c>
      <c r="D111" s="290" t="str">
        <f>VLOOKUP($B111,'Saved Waypoint Input Sheet'!$K$2:$V$253,4)</f>
        <v/>
      </c>
      <c r="E111" s="291" t="str">
        <f>VLOOKUP($B111,'Saved Waypoint Input Sheet'!$K$2:$V$253,5)</f>
        <v/>
      </c>
      <c r="F111" s="289" t="str">
        <f>VLOOKUP($B111,'Saved Waypoint Input Sheet'!$K$2:$V$253,6)</f>
        <v/>
      </c>
      <c r="G111" s="292" t="str">
        <f>VLOOKUP($B111,'Saved Waypoint Input Sheet'!$K$2:$V$253,7)</f>
        <v/>
      </c>
      <c r="H111" s="293" t="str">
        <f>VLOOKUP($B111,'Saved Waypoint Input Sheet'!$K$2:$V$253,8)</f>
        <v/>
      </c>
      <c r="I111" s="494" t="str">
        <f>VLOOKUP($B111,'Saved Waypoint Input Sheet'!$K$2:$V$253,11)</f>
        <v/>
      </c>
      <c r="J111" s="288" t="str">
        <f>IF(C111="","",(IF((VLOOKUP($B111,'Saved Waypoint Input Sheet'!$K$2:$V$253,12))="",("see psg plan"),(VLOOKUP($B111,'Saved Waypoint Input Sheet'!$K$2:$V$253,12)))))</f>
        <v/>
      </c>
      <c r="K111" s="298"/>
      <c r="L111" s="299"/>
      <c r="M111" s="300"/>
      <c r="N111" s="301"/>
      <c r="O111" s="300"/>
      <c r="P111" s="324" t="str">
        <f>IF(C112="","",(IF((VLOOKUP($B112,'Saved Waypoint Input Sheet'!$K$2:$V$253,9))="",Z112,(VLOOKUP($B112,'Saved Waypoint Input Sheet'!$K$2:$V$253,9)))))</f>
        <v/>
      </c>
      <c r="Q111" s="325" t="str">
        <f>IF(C112="","",(IF((VLOOKUP($B112,'Saved Waypoint Input Sheet'!$K$2:$V$253,10))="",AA112,(VLOOKUP($B112,'Saved Waypoint Input Sheet'!$K$2:$V$253,10)))))</f>
        <v/>
      </c>
      <c r="R111" s="325" t="str">
        <f t="shared" si="34"/>
        <v/>
      </c>
      <c r="S111" s="303"/>
      <c r="T111" s="303"/>
      <c r="U111" s="301"/>
      <c r="V111" s="197"/>
      <c r="W111" s="197"/>
      <c r="Z111" s="190" t="str">
        <f t="shared" si="19"/>
        <v/>
      </c>
      <c r="AA111" s="191" t="str">
        <f t="shared" si="20"/>
        <v/>
      </c>
      <c r="AB111" s="194" t="str">
        <f t="shared" si="21"/>
        <v/>
      </c>
      <c r="AC111" s="194" t="str">
        <f t="shared" si="26"/>
        <v/>
      </c>
      <c r="AD111" s="194" t="str">
        <f t="shared" si="22"/>
        <v/>
      </c>
      <c r="AE111" s="194" t="str">
        <f t="shared" si="23"/>
        <v/>
      </c>
      <c r="AF111" s="193" t="e">
        <f t="shared" si="35"/>
        <v>#VALUE!</v>
      </c>
      <c r="AG111" s="193" t="str">
        <f t="shared" si="36"/>
        <v/>
      </c>
      <c r="AH111" s="193" t="str">
        <f t="shared" si="24"/>
        <v/>
      </c>
      <c r="AI111" s="193" t="str">
        <f t="shared" si="27"/>
        <v/>
      </c>
      <c r="AJ111" s="194" t="str">
        <f t="shared" si="37"/>
        <v/>
      </c>
      <c r="AK111" s="179" t="str">
        <f t="shared" si="28"/>
        <v/>
      </c>
      <c r="AL111" s="179" t="str">
        <f t="shared" si="29"/>
        <v/>
      </c>
      <c r="AM111" s="193" t="str">
        <f t="shared" si="30"/>
        <v/>
      </c>
      <c r="AN111" s="193" t="str">
        <f t="shared" si="25"/>
        <v/>
      </c>
      <c r="AO111" s="193" t="str">
        <f t="shared" si="31"/>
        <v/>
      </c>
      <c r="AP111" s="193" t="str">
        <f t="shared" si="32"/>
        <v/>
      </c>
      <c r="AQ111" s="193" t="str">
        <f t="shared" si="33"/>
        <v/>
      </c>
    </row>
    <row r="112" spans="2:43" ht="14.25" x14ac:dyDescent="0.2">
      <c r="B112" s="189">
        <v>105</v>
      </c>
      <c r="C112" s="289" t="str">
        <f>VLOOKUP($B112,'Saved Waypoint Input Sheet'!$K$2:$V$253,3)</f>
        <v/>
      </c>
      <c r="D112" s="290" t="str">
        <f>VLOOKUP($B112,'Saved Waypoint Input Sheet'!$K$2:$V$253,4)</f>
        <v/>
      </c>
      <c r="E112" s="291" t="str">
        <f>VLOOKUP($B112,'Saved Waypoint Input Sheet'!$K$2:$V$253,5)</f>
        <v/>
      </c>
      <c r="F112" s="289" t="str">
        <f>VLOOKUP($B112,'Saved Waypoint Input Sheet'!$K$2:$V$253,6)</f>
        <v/>
      </c>
      <c r="G112" s="292" t="str">
        <f>VLOOKUP($B112,'Saved Waypoint Input Sheet'!$K$2:$V$253,7)</f>
        <v/>
      </c>
      <c r="H112" s="293" t="str">
        <f>VLOOKUP($B112,'Saved Waypoint Input Sheet'!$K$2:$V$253,8)</f>
        <v/>
      </c>
      <c r="I112" s="494" t="str">
        <f>VLOOKUP($B112,'Saved Waypoint Input Sheet'!$K$2:$V$253,11)</f>
        <v/>
      </c>
      <c r="J112" s="288" t="str">
        <f>IF(C112="","",(IF((VLOOKUP($B112,'Saved Waypoint Input Sheet'!$K$2:$V$253,12))="",("see psg plan"),(VLOOKUP($B112,'Saved Waypoint Input Sheet'!$K$2:$V$253,12)))))</f>
        <v/>
      </c>
      <c r="K112" s="298"/>
      <c r="L112" s="299"/>
      <c r="M112" s="300"/>
      <c r="N112" s="301"/>
      <c r="O112" s="300"/>
      <c r="P112" s="324" t="str">
        <f>IF(C113="","",(IF((VLOOKUP($B113,'Saved Waypoint Input Sheet'!$K$2:$V$253,9))="",Z113,(VLOOKUP($B113,'Saved Waypoint Input Sheet'!$K$2:$V$253,9)))))</f>
        <v/>
      </c>
      <c r="Q112" s="325" t="str">
        <f>IF(C113="","",(IF((VLOOKUP($B113,'Saved Waypoint Input Sheet'!$K$2:$V$253,10))="",AA113,(VLOOKUP($B113,'Saved Waypoint Input Sheet'!$K$2:$V$253,10)))))</f>
        <v/>
      </c>
      <c r="R112" s="325" t="str">
        <f t="shared" si="34"/>
        <v/>
      </c>
      <c r="S112" s="303"/>
      <c r="T112" s="303"/>
      <c r="U112" s="301"/>
      <c r="V112" s="197"/>
      <c r="W112" s="197"/>
      <c r="Z112" s="190" t="str">
        <f t="shared" si="19"/>
        <v/>
      </c>
      <c r="AA112" s="191" t="str">
        <f t="shared" si="20"/>
        <v/>
      </c>
      <c r="AB112" s="194" t="str">
        <f t="shared" si="21"/>
        <v/>
      </c>
      <c r="AC112" s="194" t="str">
        <f t="shared" si="26"/>
        <v/>
      </c>
      <c r="AD112" s="194" t="str">
        <f t="shared" si="22"/>
        <v/>
      </c>
      <c r="AE112" s="194" t="str">
        <f t="shared" si="23"/>
        <v/>
      </c>
      <c r="AF112" s="193" t="e">
        <f t="shared" si="35"/>
        <v>#VALUE!</v>
      </c>
      <c r="AG112" s="193" t="str">
        <f t="shared" si="36"/>
        <v/>
      </c>
      <c r="AH112" s="193" t="str">
        <f t="shared" si="24"/>
        <v/>
      </c>
      <c r="AI112" s="193" t="str">
        <f t="shared" si="27"/>
        <v/>
      </c>
      <c r="AJ112" s="194" t="str">
        <f t="shared" si="37"/>
        <v/>
      </c>
      <c r="AK112" s="179" t="str">
        <f t="shared" si="28"/>
        <v/>
      </c>
      <c r="AL112" s="179" t="str">
        <f t="shared" si="29"/>
        <v/>
      </c>
      <c r="AM112" s="193" t="str">
        <f t="shared" si="30"/>
        <v/>
      </c>
      <c r="AN112" s="193" t="str">
        <f t="shared" si="25"/>
        <v/>
      </c>
      <c r="AO112" s="193" t="str">
        <f t="shared" si="31"/>
        <v/>
      </c>
      <c r="AP112" s="193" t="str">
        <f t="shared" si="32"/>
        <v/>
      </c>
      <c r="AQ112" s="193" t="str">
        <f t="shared" si="33"/>
        <v/>
      </c>
    </row>
    <row r="113" spans="2:43" ht="14.25" x14ac:dyDescent="0.2">
      <c r="B113" s="189">
        <v>106</v>
      </c>
      <c r="C113" s="289" t="str">
        <f>VLOOKUP($B113,'Saved Waypoint Input Sheet'!$K$2:$V$253,3)</f>
        <v/>
      </c>
      <c r="D113" s="290" t="str">
        <f>VLOOKUP($B113,'Saved Waypoint Input Sheet'!$K$2:$V$253,4)</f>
        <v/>
      </c>
      <c r="E113" s="291" t="str">
        <f>VLOOKUP($B113,'Saved Waypoint Input Sheet'!$K$2:$V$253,5)</f>
        <v/>
      </c>
      <c r="F113" s="289" t="str">
        <f>VLOOKUP($B113,'Saved Waypoint Input Sheet'!$K$2:$V$253,6)</f>
        <v/>
      </c>
      <c r="G113" s="292" t="str">
        <f>VLOOKUP($B113,'Saved Waypoint Input Sheet'!$K$2:$V$253,7)</f>
        <v/>
      </c>
      <c r="H113" s="293" t="str">
        <f>VLOOKUP($B113,'Saved Waypoint Input Sheet'!$K$2:$V$253,8)</f>
        <v/>
      </c>
      <c r="I113" s="494" t="str">
        <f>VLOOKUP($B113,'Saved Waypoint Input Sheet'!$K$2:$V$253,11)</f>
        <v/>
      </c>
      <c r="J113" s="288" t="str">
        <f>IF(C113="","",(IF((VLOOKUP($B113,'Saved Waypoint Input Sheet'!$K$2:$V$253,12))="",("see psg plan"),(VLOOKUP($B113,'Saved Waypoint Input Sheet'!$K$2:$V$253,12)))))</f>
        <v/>
      </c>
      <c r="K113" s="298"/>
      <c r="L113" s="299"/>
      <c r="M113" s="300"/>
      <c r="N113" s="301"/>
      <c r="O113" s="300"/>
      <c r="P113" s="324" t="str">
        <f>IF(C114="","",(IF((VLOOKUP($B114,'Saved Waypoint Input Sheet'!$K$2:$V$253,9))="",Z114,(VLOOKUP($B114,'Saved Waypoint Input Sheet'!$K$2:$V$253,9)))))</f>
        <v/>
      </c>
      <c r="Q113" s="325" t="str">
        <f>IF(C114="","",(IF((VLOOKUP($B114,'Saved Waypoint Input Sheet'!$K$2:$V$253,10))="",AA114,(VLOOKUP($B114,'Saved Waypoint Input Sheet'!$K$2:$V$253,10)))))</f>
        <v/>
      </c>
      <c r="R113" s="325" t="str">
        <f t="shared" si="34"/>
        <v/>
      </c>
      <c r="S113" s="303"/>
      <c r="T113" s="303"/>
      <c r="U113" s="301"/>
      <c r="V113" s="197"/>
      <c r="W113" s="197"/>
      <c r="Z113" s="190" t="str">
        <f t="shared" si="19"/>
        <v/>
      </c>
      <c r="AA113" s="191" t="str">
        <f t="shared" si="20"/>
        <v/>
      </c>
      <c r="AB113" s="194" t="str">
        <f t="shared" si="21"/>
        <v/>
      </c>
      <c r="AC113" s="194" t="str">
        <f t="shared" si="26"/>
        <v/>
      </c>
      <c r="AD113" s="194" t="str">
        <f t="shared" si="22"/>
        <v/>
      </c>
      <c r="AE113" s="194" t="str">
        <f t="shared" si="23"/>
        <v/>
      </c>
      <c r="AF113" s="193" t="e">
        <f t="shared" si="35"/>
        <v>#VALUE!</v>
      </c>
      <c r="AG113" s="193" t="str">
        <f t="shared" si="36"/>
        <v/>
      </c>
      <c r="AH113" s="193" t="str">
        <f t="shared" si="24"/>
        <v/>
      </c>
      <c r="AI113" s="193" t="str">
        <f t="shared" si="27"/>
        <v/>
      </c>
      <c r="AJ113" s="194" t="str">
        <f t="shared" si="37"/>
        <v/>
      </c>
      <c r="AK113" s="179" t="str">
        <f t="shared" si="28"/>
        <v/>
      </c>
      <c r="AL113" s="179" t="str">
        <f t="shared" si="29"/>
        <v/>
      </c>
      <c r="AM113" s="193" t="str">
        <f t="shared" si="30"/>
        <v/>
      </c>
      <c r="AN113" s="193" t="str">
        <f t="shared" si="25"/>
        <v/>
      </c>
      <c r="AO113" s="193" t="str">
        <f t="shared" si="31"/>
        <v/>
      </c>
      <c r="AP113" s="193" t="str">
        <f t="shared" si="32"/>
        <v/>
      </c>
      <c r="AQ113" s="193" t="str">
        <f t="shared" si="33"/>
        <v/>
      </c>
    </row>
    <row r="114" spans="2:43" ht="14.25" x14ac:dyDescent="0.2">
      <c r="B114" s="189">
        <v>107</v>
      </c>
      <c r="C114" s="289" t="str">
        <f>VLOOKUP($B114,'Saved Waypoint Input Sheet'!$K$2:$V$253,3)</f>
        <v/>
      </c>
      <c r="D114" s="290" t="str">
        <f>VLOOKUP($B114,'Saved Waypoint Input Sheet'!$K$2:$V$253,4)</f>
        <v/>
      </c>
      <c r="E114" s="291" t="str">
        <f>VLOOKUP($B114,'Saved Waypoint Input Sheet'!$K$2:$V$253,5)</f>
        <v/>
      </c>
      <c r="F114" s="289" t="str">
        <f>VLOOKUP($B114,'Saved Waypoint Input Sheet'!$K$2:$V$253,6)</f>
        <v/>
      </c>
      <c r="G114" s="292" t="str">
        <f>VLOOKUP($B114,'Saved Waypoint Input Sheet'!$K$2:$V$253,7)</f>
        <v/>
      </c>
      <c r="H114" s="293" t="str">
        <f>VLOOKUP($B114,'Saved Waypoint Input Sheet'!$K$2:$V$253,8)</f>
        <v/>
      </c>
      <c r="I114" s="494" t="str">
        <f>VLOOKUP($B114,'Saved Waypoint Input Sheet'!$K$2:$V$253,11)</f>
        <v/>
      </c>
      <c r="J114" s="288" t="str">
        <f>IF(C114="","",(IF((VLOOKUP($B114,'Saved Waypoint Input Sheet'!$K$2:$V$253,12))="",("see psg plan"),(VLOOKUP($B114,'Saved Waypoint Input Sheet'!$K$2:$V$253,12)))))</f>
        <v/>
      </c>
      <c r="K114" s="298"/>
      <c r="L114" s="299"/>
      <c r="M114" s="300"/>
      <c r="N114" s="301"/>
      <c r="O114" s="300"/>
      <c r="P114" s="324" t="str">
        <f>IF(C115="","",(IF((VLOOKUP($B115,'Saved Waypoint Input Sheet'!$K$2:$V$253,9))="",Z115,(VLOOKUP($B115,'Saved Waypoint Input Sheet'!$K$2:$V$253,9)))))</f>
        <v/>
      </c>
      <c r="Q114" s="325" t="str">
        <f>IF(C115="","",(IF((VLOOKUP($B115,'Saved Waypoint Input Sheet'!$K$2:$V$253,10))="",AA115,(VLOOKUP($B115,'Saved Waypoint Input Sheet'!$K$2:$V$253,10)))))</f>
        <v/>
      </c>
      <c r="R114" s="325" t="str">
        <f t="shared" si="34"/>
        <v/>
      </c>
      <c r="S114" s="303"/>
      <c r="T114" s="303"/>
      <c r="U114" s="301"/>
      <c r="V114" s="197"/>
      <c r="W114" s="197"/>
      <c r="Z114" s="190" t="str">
        <f t="shared" si="19"/>
        <v/>
      </c>
      <c r="AA114" s="191" t="str">
        <f t="shared" si="20"/>
        <v/>
      </c>
      <c r="AB114" s="194" t="str">
        <f t="shared" si="21"/>
        <v/>
      </c>
      <c r="AC114" s="194" t="str">
        <f t="shared" si="26"/>
        <v/>
      </c>
      <c r="AD114" s="194" t="str">
        <f t="shared" si="22"/>
        <v/>
      </c>
      <c r="AE114" s="194" t="str">
        <f t="shared" si="23"/>
        <v/>
      </c>
      <c r="AF114" s="193" t="e">
        <f t="shared" si="35"/>
        <v>#VALUE!</v>
      </c>
      <c r="AG114" s="193" t="str">
        <f t="shared" si="36"/>
        <v/>
      </c>
      <c r="AH114" s="193" t="str">
        <f t="shared" si="24"/>
        <v/>
      </c>
      <c r="AI114" s="193" t="str">
        <f t="shared" si="27"/>
        <v/>
      </c>
      <c r="AJ114" s="194" t="str">
        <f t="shared" si="37"/>
        <v/>
      </c>
      <c r="AK114" s="179" t="str">
        <f t="shared" si="28"/>
        <v/>
      </c>
      <c r="AL114" s="179" t="str">
        <f t="shared" si="29"/>
        <v/>
      </c>
      <c r="AM114" s="193" t="str">
        <f t="shared" si="30"/>
        <v/>
      </c>
      <c r="AN114" s="193" t="str">
        <f t="shared" si="25"/>
        <v/>
      </c>
      <c r="AO114" s="193" t="str">
        <f t="shared" si="31"/>
        <v/>
      </c>
      <c r="AP114" s="193" t="str">
        <f t="shared" si="32"/>
        <v/>
      </c>
      <c r="AQ114" s="193" t="str">
        <f t="shared" si="33"/>
        <v/>
      </c>
    </row>
    <row r="115" spans="2:43" ht="14.25" x14ac:dyDescent="0.2">
      <c r="B115" s="189">
        <v>108</v>
      </c>
      <c r="C115" s="289" t="str">
        <f>VLOOKUP($B115,'Saved Waypoint Input Sheet'!$K$2:$V$253,3)</f>
        <v/>
      </c>
      <c r="D115" s="290" t="str">
        <f>VLOOKUP($B115,'Saved Waypoint Input Sheet'!$K$2:$V$253,4)</f>
        <v/>
      </c>
      <c r="E115" s="291" t="str">
        <f>VLOOKUP($B115,'Saved Waypoint Input Sheet'!$K$2:$V$253,5)</f>
        <v/>
      </c>
      <c r="F115" s="289" t="str">
        <f>VLOOKUP($B115,'Saved Waypoint Input Sheet'!$K$2:$V$253,6)</f>
        <v/>
      </c>
      <c r="G115" s="292" t="str">
        <f>VLOOKUP($B115,'Saved Waypoint Input Sheet'!$K$2:$V$253,7)</f>
        <v/>
      </c>
      <c r="H115" s="293" t="str">
        <f>VLOOKUP($B115,'Saved Waypoint Input Sheet'!$K$2:$V$253,8)</f>
        <v/>
      </c>
      <c r="I115" s="494" t="str">
        <f>VLOOKUP($B115,'Saved Waypoint Input Sheet'!$K$2:$V$253,11)</f>
        <v/>
      </c>
      <c r="J115" s="288" t="str">
        <f>IF(C115="","",(IF((VLOOKUP($B115,'Saved Waypoint Input Sheet'!$K$2:$V$253,12))="",("see psg plan"),(VLOOKUP($B115,'Saved Waypoint Input Sheet'!$K$2:$V$253,12)))))</f>
        <v/>
      </c>
      <c r="K115" s="298"/>
      <c r="L115" s="299"/>
      <c r="M115" s="300"/>
      <c r="N115" s="301"/>
      <c r="O115" s="300"/>
      <c r="P115" s="324" t="str">
        <f>IF(C116="","",(IF((VLOOKUP($B116,'Saved Waypoint Input Sheet'!$K$2:$V$253,9))="",Z116,(VLOOKUP($B116,'Saved Waypoint Input Sheet'!$K$2:$V$253,9)))))</f>
        <v/>
      </c>
      <c r="Q115" s="325" t="str">
        <f>IF(C116="","",(IF((VLOOKUP($B116,'Saved Waypoint Input Sheet'!$K$2:$V$253,10))="",AA116,(VLOOKUP($B116,'Saved Waypoint Input Sheet'!$K$2:$V$253,10)))))</f>
        <v/>
      </c>
      <c r="R115" s="325" t="str">
        <f t="shared" si="34"/>
        <v/>
      </c>
      <c r="S115" s="303"/>
      <c r="T115" s="303"/>
      <c r="U115" s="301"/>
      <c r="V115" s="197"/>
      <c r="W115" s="197"/>
      <c r="Z115" s="190" t="str">
        <f t="shared" si="19"/>
        <v/>
      </c>
      <c r="AA115" s="191" t="str">
        <f t="shared" si="20"/>
        <v/>
      </c>
      <c r="AB115" s="194" t="str">
        <f t="shared" si="21"/>
        <v/>
      </c>
      <c r="AC115" s="194" t="str">
        <f t="shared" si="26"/>
        <v/>
      </c>
      <c r="AD115" s="194" t="str">
        <f t="shared" si="22"/>
        <v/>
      </c>
      <c r="AE115" s="194" t="str">
        <f t="shared" si="23"/>
        <v/>
      </c>
      <c r="AF115" s="193" t="e">
        <f t="shared" si="35"/>
        <v>#VALUE!</v>
      </c>
      <c r="AG115" s="193" t="str">
        <f t="shared" si="36"/>
        <v/>
      </c>
      <c r="AH115" s="193" t="str">
        <f t="shared" si="24"/>
        <v/>
      </c>
      <c r="AI115" s="193" t="str">
        <f t="shared" si="27"/>
        <v/>
      </c>
      <c r="AJ115" s="194" t="str">
        <f t="shared" si="37"/>
        <v/>
      </c>
      <c r="AK115" s="179" t="str">
        <f t="shared" si="28"/>
        <v/>
      </c>
      <c r="AL115" s="179" t="str">
        <f t="shared" si="29"/>
        <v/>
      </c>
      <c r="AM115" s="193" t="str">
        <f t="shared" si="30"/>
        <v/>
      </c>
      <c r="AN115" s="193" t="str">
        <f t="shared" si="25"/>
        <v/>
      </c>
      <c r="AO115" s="193" t="str">
        <f t="shared" si="31"/>
        <v/>
      </c>
      <c r="AP115" s="193" t="str">
        <f t="shared" si="32"/>
        <v/>
      </c>
      <c r="AQ115" s="193" t="str">
        <f t="shared" si="33"/>
        <v/>
      </c>
    </row>
    <row r="116" spans="2:43" ht="14.25" x14ac:dyDescent="0.2">
      <c r="B116" s="189">
        <v>109</v>
      </c>
      <c r="C116" s="289" t="str">
        <f>VLOOKUP($B116,'Saved Waypoint Input Sheet'!$K$2:$V$253,3)</f>
        <v/>
      </c>
      <c r="D116" s="290" t="str">
        <f>VLOOKUP($B116,'Saved Waypoint Input Sheet'!$K$2:$V$253,4)</f>
        <v/>
      </c>
      <c r="E116" s="291" t="str">
        <f>VLOOKUP($B116,'Saved Waypoint Input Sheet'!$K$2:$V$253,5)</f>
        <v/>
      </c>
      <c r="F116" s="289" t="str">
        <f>VLOOKUP($B116,'Saved Waypoint Input Sheet'!$K$2:$V$253,6)</f>
        <v/>
      </c>
      <c r="G116" s="292" t="str">
        <f>VLOOKUP($B116,'Saved Waypoint Input Sheet'!$K$2:$V$253,7)</f>
        <v/>
      </c>
      <c r="H116" s="293" t="str">
        <f>VLOOKUP($B116,'Saved Waypoint Input Sheet'!$K$2:$V$253,8)</f>
        <v/>
      </c>
      <c r="I116" s="494" t="str">
        <f>VLOOKUP($B116,'Saved Waypoint Input Sheet'!$K$2:$V$253,11)</f>
        <v/>
      </c>
      <c r="J116" s="288" t="str">
        <f>IF(C116="","",(IF((VLOOKUP($B116,'Saved Waypoint Input Sheet'!$K$2:$V$253,12))="",("see psg plan"),(VLOOKUP($B116,'Saved Waypoint Input Sheet'!$K$2:$V$253,12)))))</f>
        <v/>
      </c>
      <c r="K116" s="298"/>
      <c r="L116" s="299"/>
      <c r="M116" s="300"/>
      <c r="N116" s="301"/>
      <c r="O116" s="300"/>
      <c r="P116" s="324" t="str">
        <f>IF(C117="","",(IF((VLOOKUP($B117,'Saved Waypoint Input Sheet'!$K$2:$V$253,9))="",Z117,(VLOOKUP($B117,'Saved Waypoint Input Sheet'!$K$2:$V$253,9)))))</f>
        <v/>
      </c>
      <c r="Q116" s="325" t="str">
        <f>IF(C117="","",(IF((VLOOKUP($B117,'Saved Waypoint Input Sheet'!$K$2:$V$253,10))="",AA117,(VLOOKUP($B117,'Saved Waypoint Input Sheet'!$K$2:$V$253,10)))))</f>
        <v/>
      </c>
      <c r="R116" s="325" t="str">
        <f t="shared" si="34"/>
        <v/>
      </c>
      <c r="S116" s="303"/>
      <c r="T116" s="303"/>
      <c r="U116" s="301"/>
      <c r="V116" s="197"/>
      <c r="W116" s="197"/>
      <c r="Z116" s="190" t="str">
        <f t="shared" si="19"/>
        <v/>
      </c>
      <c r="AA116" s="191" t="str">
        <f t="shared" si="20"/>
        <v/>
      </c>
      <c r="AB116" s="194" t="str">
        <f t="shared" si="21"/>
        <v/>
      </c>
      <c r="AC116" s="194" t="str">
        <f t="shared" si="26"/>
        <v/>
      </c>
      <c r="AD116" s="194" t="str">
        <f t="shared" si="22"/>
        <v/>
      </c>
      <c r="AE116" s="194" t="str">
        <f t="shared" si="23"/>
        <v/>
      </c>
      <c r="AF116" s="193" t="e">
        <f t="shared" si="35"/>
        <v>#VALUE!</v>
      </c>
      <c r="AG116" s="193" t="str">
        <f t="shared" si="36"/>
        <v/>
      </c>
      <c r="AH116" s="193" t="str">
        <f t="shared" si="24"/>
        <v/>
      </c>
      <c r="AI116" s="193" t="str">
        <f t="shared" si="27"/>
        <v/>
      </c>
      <c r="AJ116" s="194" t="str">
        <f t="shared" si="37"/>
        <v/>
      </c>
      <c r="AK116" s="179" t="str">
        <f t="shared" si="28"/>
        <v/>
      </c>
      <c r="AL116" s="179" t="str">
        <f t="shared" si="29"/>
        <v/>
      </c>
      <c r="AM116" s="193" t="str">
        <f t="shared" si="30"/>
        <v/>
      </c>
      <c r="AN116" s="193" t="str">
        <f t="shared" si="25"/>
        <v/>
      </c>
      <c r="AO116" s="193" t="str">
        <f t="shared" si="31"/>
        <v/>
      </c>
      <c r="AP116" s="193" t="str">
        <f t="shared" si="32"/>
        <v/>
      </c>
      <c r="AQ116" s="193" t="str">
        <f t="shared" si="33"/>
        <v/>
      </c>
    </row>
    <row r="117" spans="2:43" ht="14.25" x14ac:dyDescent="0.2">
      <c r="B117" s="189">
        <v>110</v>
      </c>
      <c r="C117" s="289" t="str">
        <f>VLOOKUP($B117,'Saved Waypoint Input Sheet'!$K$2:$V$253,3)</f>
        <v/>
      </c>
      <c r="D117" s="290" t="str">
        <f>VLOOKUP($B117,'Saved Waypoint Input Sheet'!$K$2:$V$253,4)</f>
        <v/>
      </c>
      <c r="E117" s="291" t="str">
        <f>VLOOKUP($B117,'Saved Waypoint Input Sheet'!$K$2:$V$253,5)</f>
        <v/>
      </c>
      <c r="F117" s="289" t="str">
        <f>VLOOKUP($B117,'Saved Waypoint Input Sheet'!$K$2:$V$253,6)</f>
        <v/>
      </c>
      <c r="G117" s="292" t="str">
        <f>VLOOKUP($B117,'Saved Waypoint Input Sheet'!$K$2:$V$253,7)</f>
        <v/>
      </c>
      <c r="H117" s="293" t="str">
        <f>VLOOKUP($B117,'Saved Waypoint Input Sheet'!$K$2:$V$253,8)</f>
        <v/>
      </c>
      <c r="I117" s="494" t="str">
        <f>VLOOKUP($B117,'Saved Waypoint Input Sheet'!$K$2:$V$253,11)</f>
        <v/>
      </c>
      <c r="J117" s="288" t="str">
        <f>IF(C117="","",(IF((VLOOKUP($B117,'Saved Waypoint Input Sheet'!$K$2:$V$253,12))="",("see psg plan"),(VLOOKUP($B117,'Saved Waypoint Input Sheet'!$K$2:$V$253,12)))))</f>
        <v/>
      </c>
      <c r="K117" s="298"/>
      <c r="L117" s="299"/>
      <c r="M117" s="300"/>
      <c r="N117" s="301"/>
      <c r="O117" s="300"/>
      <c r="P117" s="324" t="str">
        <f>IF(C118="","",(IF((VLOOKUP($B118,'Saved Waypoint Input Sheet'!$K$2:$V$253,9))="",Z118,(VLOOKUP($B118,'Saved Waypoint Input Sheet'!$K$2:$V$253,9)))))</f>
        <v/>
      </c>
      <c r="Q117" s="325" t="str">
        <f>IF(C118="","",(IF((VLOOKUP($B118,'Saved Waypoint Input Sheet'!$K$2:$V$253,10))="",AA118,(VLOOKUP($B118,'Saved Waypoint Input Sheet'!$K$2:$V$253,10)))))</f>
        <v/>
      </c>
      <c r="R117" s="325" t="str">
        <f t="shared" si="34"/>
        <v/>
      </c>
      <c r="S117" s="303"/>
      <c r="T117" s="303"/>
      <c r="U117" s="301"/>
      <c r="V117" s="197"/>
      <c r="W117" s="197"/>
      <c r="Z117" s="190" t="str">
        <f t="shared" si="19"/>
        <v/>
      </c>
      <c r="AA117" s="191" t="str">
        <f t="shared" si="20"/>
        <v/>
      </c>
      <c r="AB117" s="194" t="str">
        <f t="shared" si="21"/>
        <v/>
      </c>
      <c r="AC117" s="194" t="str">
        <f t="shared" si="26"/>
        <v/>
      </c>
      <c r="AD117" s="194" t="str">
        <f t="shared" si="22"/>
        <v/>
      </c>
      <c r="AE117" s="194" t="str">
        <f t="shared" si="23"/>
        <v/>
      </c>
      <c r="AF117" s="193" t="e">
        <f t="shared" si="35"/>
        <v>#VALUE!</v>
      </c>
      <c r="AG117" s="193" t="str">
        <f t="shared" si="36"/>
        <v/>
      </c>
      <c r="AH117" s="193" t="str">
        <f t="shared" si="24"/>
        <v/>
      </c>
      <c r="AI117" s="193" t="str">
        <f t="shared" si="27"/>
        <v/>
      </c>
      <c r="AJ117" s="194" t="str">
        <f t="shared" si="37"/>
        <v/>
      </c>
      <c r="AK117" s="179" t="str">
        <f t="shared" si="28"/>
        <v/>
      </c>
      <c r="AL117" s="179" t="str">
        <f t="shared" si="29"/>
        <v/>
      </c>
      <c r="AM117" s="193" t="str">
        <f t="shared" si="30"/>
        <v/>
      </c>
      <c r="AN117" s="193" t="str">
        <f t="shared" si="25"/>
        <v/>
      </c>
      <c r="AO117" s="193" t="str">
        <f t="shared" si="31"/>
        <v/>
      </c>
      <c r="AP117" s="193" t="str">
        <f t="shared" si="32"/>
        <v/>
      </c>
      <c r="AQ117" s="193" t="str">
        <f t="shared" si="33"/>
        <v/>
      </c>
    </row>
    <row r="118" spans="2:43" ht="14.25" x14ac:dyDescent="0.2">
      <c r="B118" s="189">
        <v>111</v>
      </c>
      <c r="C118" s="289" t="str">
        <f>VLOOKUP($B118,'Saved Waypoint Input Sheet'!$K$2:$V$253,3)</f>
        <v/>
      </c>
      <c r="D118" s="290" t="str">
        <f>VLOOKUP($B118,'Saved Waypoint Input Sheet'!$K$2:$V$253,4)</f>
        <v/>
      </c>
      <c r="E118" s="291" t="str">
        <f>VLOOKUP($B118,'Saved Waypoint Input Sheet'!$K$2:$V$253,5)</f>
        <v/>
      </c>
      <c r="F118" s="289" t="str">
        <f>VLOOKUP($B118,'Saved Waypoint Input Sheet'!$K$2:$V$253,6)</f>
        <v/>
      </c>
      <c r="G118" s="292" t="str">
        <f>VLOOKUP($B118,'Saved Waypoint Input Sheet'!$K$2:$V$253,7)</f>
        <v/>
      </c>
      <c r="H118" s="293" t="str">
        <f>VLOOKUP($B118,'Saved Waypoint Input Sheet'!$K$2:$V$253,8)</f>
        <v/>
      </c>
      <c r="I118" s="494" t="str">
        <f>VLOOKUP($B118,'Saved Waypoint Input Sheet'!$K$2:$V$253,11)</f>
        <v/>
      </c>
      <c r="J118" s="288" t="str">
        <f>IF(C118="","",(IF((VLOOKUP($B118,'Saved Waypoint Input Sheet'!$K$2:$V$253,12))="",("see psg plan"),(VLOOKUP($B118,'Saved Waypoint Input Sheet'!$K$2:$V$253,12)))))</f>
        <v/>
      </c>
      <c r="K118" s="298"/>
      <c r="L118" s="299"/>
      <c r="M118" s="300"/>
      <c r="N118" s="301"/>
      <c r="O118" s="300"/>
      <c r="P118" s="324" t="str">
        <f>IF(C119="","",(IF((VLOOKUP($B119,'Saved Waypoint Input Sheet'!$K$2:$V$253,9))="",Z119,(VLOOKUP($B119,'Saved Waypoint Input Sheet'!$K$2:$V$253,9)))))</f>
        <v/>
      </c>
      <c r="Q118" s="325" t="str">
        <f>IF(C119="","",(IF((VLOOKUP($B119,'Saved Waypoint Input Sheet'!$K$2:$V$253,10))="",AA119,(VLOOKUP($B119,'Saved Waypoint Input Sheet'!$K$2:$V$253,10)))))</f>
        <v/>
      </c>
      <c r="R118" s="325" t="str">
        <f t="shared" si="34"/>
        <v/>
      </c>
      <c r="S118" s="303"/>
      <c r="T118" s="303"/>
      <c r="U118" s="301"/>
      <c r="V118" s="197"/>
      <c r="W118" s="197"/>
      <c r="Z118" s="190" t="str">
        <f t="shared" si="19"/>
        <v/>
      </c>
      <c r="AA118" s="191" t="str">
        <f t="shared" si="20"/>
        <v/>
      </c>
      <c r="AB118" s="194" t="str">
        <f t="shared" si="21"/>
        <v/>
      </c>
      <c r="AC118" s="194" t="str">
        <f t="shared" si="26"/>
        <v/>
      </c>
      <c r="AD118" s="194" t="str">
        <f t="shared" si="22"/>
        <v/>
      </c>
      <c r="AE118" s="194" t="str">
        <f t="shared" si="23"/>
        <v/>
      </c>
      <c r="AF118" s="193" t="e">
        <f t="shared" si="35"/>
        <v>#VALUE!</v>
      </c>
      <c r="AG118" s="193" t="str">
        <f t="shared" si="36"/>
        <v/>
      </c>
      <c r="AH118" s="193" t="str">
        <f t="shared" si="24"/>
        <v/>
      </c>
      <c r="AI118" s="193" t="str">
        <f t="shared" si="27"/>
        <v/>
      </c>
      <c r="AJ118" s="194" t="str">
        <f t="shared" si="37"/>
        <v/>
      </c>
      <c r="AK118" s="179" t="str">
        <f t="shared" si="28"/>
        <v/>
      </c>
      <c r="AL118" s="179" t="str">
        <f t="shared" si="29"/>
        <v/>
      </c>
      <c r="AM118" s="193" t="str">
        <f t="shared" si="30"/>
        <v/>
      </c>
      <c r="AN118" s="193" t="str">
        <f t="shared" si="25"/>
        <v/>
      </c>
      <c r="AO118" s="193" t="str">
        <f t="shared" si="31"/>
        <v/>
      </c>
      <c r="AP118" s="193" t="str">
        <f t="shared" si="32"/>
        <v/>
      </c>
      <c r="AQ118" s="193" t="str">
        <f t="shared" si="33"/>
        <v/>
      </c>
    </row>
    <row r="119" spans="2:43" ht="14.25" x14ac:dyDescent="0.2">
      <c r="B119" s="189">
        <v>112</v>
      </c>
      <c r="C119" s="289" t="str">
        <f>VLOOKUP($B119,'Saved Waypoint Input Sheet'!$K$2:$V$253,3)</f>
        <v/>
      </c>
      <c r="D119" s="290" t="str">
        <f>VLOOKUP($B119,'Saved Waypoint Input Sheet'!$K$2:$V$253,4)</f>
        <v/>
      </c>
      <c r="E119" s="291" t="str">
        <f>VLOOKUP($B119,'Saved Waypoint Input Sheet'!$K$2:$V$253,5)</f>
        <v/>
      </c>
      <c r="F119" s="289" t="str">
        <f>VLOOKUP($B119,'Saved Waypoint Input Sheet'!$K$2:$V$253,6)</f>
        <v/>
      </c>
      <c r="G119" s="292" t="str">
        <f>VLOOKUP($B119,'Saved Waypoint Input Sheet'!$K$2:$V$253,7)</f>
        <v/>
      </c>
      <c r="H119" s="293" t="str">
        <f>VLOOKUP($B119,'Saved Waypoint Input Sheet'!$K$2:$V$253,8)</f>
        <v/>
      </c>
      <c r="I119" s="494" t="str">
        <f>VLOOKUP($B119,'Saved Waypoint Input Sheet'!$K$2:$V$253,11)</f>
        <v/>
      </c>
      <c r="J119" s="288" t="str">
        <f>IF(C119="","",(IF((VLOOKUP($B119,'Saved Waypoint Input Sheet'!$K$2:$V$253,12))="",("see psg plan"),(VLOOKUP($B119,'Saved Waypoint Input Sheet'!$K$2:$V$253,12)))))</f>
        <v/>
      </c>
      <c r="K119" s="298"/>
      <c r="L119" s="299"/>
      <c r="M119" s="300"/>
      <c r="N119" s="301"/>
      <c r="O119" s="300"/>
      <c r="P119" s="324" t="str">
        <f>IF(C120="","",(IF((VLOOKUP($B120,'Saved Waypoint Input Sheet'!$K$2:$V$253,9))="",Z120,(VLOOKUP($B120,'Saved Waypoint Input Sheet'!$K$2:$V$253,9)))))</f>
        <v/>
      </c>
      <c r="Q119" s="325" t="str">
        <f>IF(C120="","",(IF((VLOOKUP($B120,'Saved Waypoint Input Sheet'!$K$2:$V$253,10))="",AA120,(VLOOKUP($B120,'Saved Waypoint Input Sheet'!$K$2:$V$253,10)))))</f>
        <v/>
      </c>
      <c r="R119" s="325" t="str">
        <f t="shared" si="34"/>
        <v/>
      </c>
      <c r="S119" s="303"/>
      <c r="T119" s="303"/>
      <c r="U119" s="301"/>
      <c r="V119" s="197"/>
      <c r="W119" s="197"/>
      <c r="Z119" s="190" t="str">
        <f t="shared" si="19"/>
        <v/>
      </c>
      <c r="AA119" s="191" t="str">
        <f t="shared" si="20"/>
        <v/>
      </c>
      <c r="AB119" s="194" t="str">
        <f t="shared" si="21"/>
        <v/>
      </c>
      <c r="AC119" s="194" t="str">
        <f t="shared" si="26"/>
        <v/>
      </c>
      <c r="AD119" s="194" t="str">
        <f t="shared" si="22"/>
        <v/>
      </c>
      <c r="AE119" s="194" t="str">
        <f t="shared" si="23"/>
        <v/>
      </c>
      <c r="AF119" s="193" t="e">
        <f t="shared" si="35"/>
        <v>#VALUE!</v>
      </c>
      <c r="AG119" s="193" t="str">
        <f t="shared" si="36"/>
        <v/>
      </c>
      <c r="AH119" s="193" t="str">
        <f t="shared" si="24"/>
        <v/>
      </c>
      <c r="AI119" s="193" t="str">
        <f t="shared" si="27"/>
        <v/>
      </c>
      <c r="AJ119" s="194" t="str">
        <f t="shared" si="37"/>
        <v/>
      </c>
      <c r="AK119" s="179" t="str">
        <f t="shared" si="28"/>
        <v/>
      </c>
      <c r="AL119" s="179" t="str">
        <f t="shared" si="29"/>
        <v/>
      </c>
      <c r="AM119" s="193" t="str">
        <f t="shared" si="30"/>
        <v/>
      </c>
      <c r="AN119" s="193" t="str">
        <f t="shared" si="25"/>
        <v/>
      </c>
      <c r="AO119" s="193" t="str">
        <f t="shared" si="31"/>
        <v/>
      </c>
      <c r="AP119" s="193" t="str">
        <f t="shared" si="32"/>
        <v/>
      </c>
      <c r="AQ119" s="193" t="str">
        <f t="shared" si="33"/>
        <v/>
      </c>
    </row>
    <row r="120" spans="2:43" ht="14.25" x14ac:dyDescent="0.2">
      <c r="B120" s="189">
        <v>113</v>
      </c>
      <c r="C120" s="289" t="str">
        <f>VLOOKUP($B120,'Saved Waypoint Input Sheet'!$K$2:$V$253,3)</f>
        <v/>
      </c>
      <c r="D120" s="290" t="str">
        <f>VLOOKUP($B120,'Saved Waypoint Input Sheet'!$K$2:$V$253,4)</f>
        <v/>
      </c>
      <c r="E120" s="291" t="str">
        <f>VLOOKUP($B120,'Saved Waypoint Input Sheet'!$K$2:$V$253,5)</f>
        <v/>
      </c>
      <c r="F120" s="289" t="str">
        <f>VLOOKUP($B120,'Saved Waypoint Input Sheet'!$K$2:$V$253,6)</f>
        <v/>
      </c>
      <c r="G120" s="292" t="str">
        <f>VLOOKUP($B120,'Saved Waypoint Input Sheet'!$K$2:$V$253,7)</f>
        <v/>
      </c>
      <c r="H120" s="293" t="str">
        <f>VLOOKUP($B120,'Saved Waypoint Input Sheet'!$K$2:$V$253,8)</f>
        <v/>
      </c>
      <c r="I120" s="494" t="str">
        <f>VLOOKUP($B120,'Saved Waypoint Input Sheet'!$K$2:$V$253,11)</f>
        <v/>
      </c>
      <c r="J120" s="288" t="str">
        <f>IF(C120="","",(IF((VLOOKUP($B120,'Saved Waypoint Input Sheet'!$K$2:$V$253,12))="",("see psg plan"),(VLOOKUP($B120,'Saved Waypoint Input Sheet'!$K$2:$V$253,12)))))</f>
        <v/>
      </c>
      <c r="K120" s="298"/>
      <c r="L120" s="299"/>
      <c r="M120" s="300"/>
      <c r="N120" s="301"/>
      <c r="O120" s="300"/>
      <c r="P120" s="324" t="str">
        <f>IF(C121="","",(IF((VLOOKUP($B121,'Saved Waypoint Input Sheet'!$K$2:$V$253,9))="",Z121,(VLOOKUP($B121,'Saved Waypoint Input Sheet'!$K$2:$V$253,9)))))</f>
        <v/>
      </c>
      <c r="Q120" s="325" t="str">
        <f>IF(C121="","",(IF((VLOOKUP($B121,'Saved Waypoint Input Sheet'!$K$2:$V$253,10))="",AA121,(VLOOKUP($B121,'Saved Waypoint Input Sheet'!$K$2:$V$253,10)))))</f>
        <v/>
      </c>
      <c r="R120" s="325" t="str">
        <f t="shared" si="34"/>
        <v/>
      </c>
      <c r="S120" s="303"/>
      <c r="T120" s="303"/>
      <c r="U120" s="301"/>
      <c r="V120" s="197"/>
      <c r="W120" s="197"/>
      <c r="Z120" s="190" t="str">
        <f t="shared" si="19"/>
        <v/>
      </c>
      <c r="AA120" s="191" t="str">
        <f t="shared" si="20"/>
        <v/>
      </c>
      <c r="AB120" s="194" t="str">
        <f t="shared" si="21"/>
        <v/>
      </c>
      <c r="AC120" s="194" t="str">
        <f t="shared" si="26"/>
        <v/>
      </c>
      <c r="AD120" s="194" t="str">
        <f t="shared" si="22"/>
        <v/>
      </c>
      <c r="AE120" s="194" t="str">
        <f t="shared" si="23"/>
        <v/>
      </c>
      <c r="AF120" s="193" t="e">
        <f t="shared" si="35"/>
        <v>#VALUE!</v>
      </c>
      <c r="AG120" s="193" t="str">
        <f t="shared" si="36"/>
        <v/>
      </c>
      <c r="AH120" s="193" t="str">
        <f t="shared" si="24"/>
        <v/>
      </c>
      <c r="AI120" s="193" t="str">
        <f t="shared" si="27"/>
        <v/>
      </c>
      <c r="AJ120" s="194" t="str">
        <f t="shared" si="37"/>
        <v/>
      </c>
      <c r="AK120" s="179" t="str">
        <f t="shared" si="28"/>
        <v/>
      </c>
      <c r="AL120" s="179" t="str">
        <f t="shared" si="29"/>
        <v/>
      </c>
      <c r="AM120" s="193" t="str">
        <f t="shared" si="30"/>
        <v/>
      </c>
      <c r="AN120" s="193" t="str">
        <f t="shared" si="25"/>
        <v/>
      </c>
      <c r="AO120" s="193" t="str">
        <f t="shared" si="31"/>
        <v/>
      </c>
      <c r="AP120" s="193" t="str">
        <f t="shared" si="32"/>
        <v/>
      </c>
      <c r="AQ120" s="193" t="str">
        <f t="shared" si="33"/>
        <v/>
      </c>
    </row>
    <row r="121" spans="2:43" ht="14.25" x14ac:dyDescent="0.2">
      <c r="B121" s="189">
        <v>114</v>
      </c>
      <c r="C121" s="289" t="str">
        <f>VLOOKUP($B121,'Saved Waypoint Input Sheet'!$K$2:$V$253,3)</f>
        <v/>
      </c>
      <c r="D121" s="290" t="str">
        <f>VLOOKUP($B121,'Saved Waypoint Input Sheet'!$K$2:$V$253,4)</f>
        <v/>
      </c>
      <c r="E121" s="291" t="str">
        <f>VLOOKUP($B121,'Saved Waypoint Input Sheet'!$K$2:$V$253,5)</f>
        <v/>
      </c>
      <c r="F121" s="289" t="str">
        <f>VLOOKUP($B121,'Saved Waypoint Input Sheet'!$K$2:$V$253,6)</f>
        <v/>
      </c>
      <c r="G121" s="292" t="str">
        <f>VLOOKUP($B121,'Saved Waypoint Input Sheet'!$K$2:$V$253,7)</f>
        <v/>
      </c>
      <c r="H121" s="293" t="str">
        <f>VLOOKUP($B121,'Saved Waypoint Input Sheet'!$K$2:$V$253,8)</f>
        <v/>
      </c>
      <c r="I121" s="494" t="str">
        <f>VLOOKUP($B121,'Saved Waypoint Input Sheet'!$K$2:$V$253,11)</f>
        <v/>
      </c>
      <c r="J121" s="288" t="str">
        <f>IF(C121="","",(IF((VLOOKUP($B121,'Saved Waypoint Input Sheet'!$K$2:$V$253,12))="",("see psg plan"),(VLOOKUP($B121,'Saved Waypoint Input Sheet'!$K$2:$V$253,12)))))</f>
        <v/>
      </c>
      <c r="K121" s="298"/>
      <c r="L121" s="299"/>
      <c r="M121" s="300"/>
      <c r="N121" s="301"/>
      <c r="O121" s="300"/>
      <c r="P121" s="324" t="str">
        <f>IF(C122="","",(IF((VLOOKUP($B122,'Saved Waypoint Input Sheet'!$K$2:$V$253,9))="",Z122,(VLOOKUP($B122,'Saved Waypoint Input Sheet'!$K$2:$V$253,9)))))</f>
        <v/>
      </c>
      <c r="Q121" s="325" t="str">
        <f>IF(C122="","",(IF((VLOOKUP($B122,'Saved Waypoint Input Sheet'!$K$2:$V$253,10))="",AA122,(VLOOKUP($B122,'Saved Waypoint Input Sheet'!$K$2:$V$253,10)))))</f>
        <v/>
      </c>
      <c r="R121" s="325" t="str">
        <f t="shared" si="34"/>
        <v/>
      </c>
      <c r="S121" s="303"/>
      <c r="T121" s="303"/>
      <c r="U121" s="301"/>
      <c r="V121" s="197"/>
      <c r="W121" s="197"/>
      <c r="Z121" s="190" t="str">
        <f t="shared" si="19"/>
        <v/>
      </c>
      <c r="AA121" s="191" t="str">
        <f t="shared" si="20"/>
        <v/>
      </c>
      <c r="AB121" s="194" t="str">
        <f t="shared" si="21"/>
        <v/>
      </c>
      <c r="AC121" s="194" t="str">
        <f t="shared" si="26"/>
        <v/>
      </c>
      <c r="AD121" s="194" t="str">
        <f t="shared" si="22"/>
        <v/>
      </c>
      <c r="AE121" s="194" t="str">
        <f t="shared" si="23"/>
        <v/>
      </c>
      <c r="AF121" s="193" t="e">
        <f t="shared" si="35"/>
        <v>#VALUE!</v>
      </c>
      <c r="AG121" s="193" t="str">
        <f t="shared" si="36"/>
        <v/>
      </c>
      <c r="AH121" s="193" t="str">
        <f t="shared" si="24"/>
        <v/>
      </c>
      <c r="AI121" s="193" t="str">
        <f t="shared" si="27"/>
        <v/>
      </c>
      <c r="AJ121" s="194" t="str">
        <f t="shared" si="37"/>
        <v/>
      </c>
      <c r="AK121" s="179" t="str">
        <f t="shared" si="28"/>
        <v/>
      </c>
      <c r="AL121" s="179" t="str">
        <f t="shared" si="29"/>
        <v/>
      </c>
      <c r="AM121" s="193" t="str">
        <f t="shared" si="30"/>
        <v/>
      </c>
      <c r="AN121" s="193" t="str">
        <f t="shared" si="25"/>
        <v/>
      </c>
      <c r="AO121" s="193" t="str">
        <f t="shared" si="31"/>
        <v/>
      </c>
      <c r="AP121" s="193" t="str">
        <f t="shared" si="32"/>
        <v/>
      </c>
      <c r="AQ121" s="193" t="str">
        <f t="shared" si="33"/>
        <v/>
      </c>
    </row>
    <row r="122" spans="2:43" ht="14.25" x14ac:dyDescent="0.2">
      <c r="B122" s="189">
        <v>115</v>
      </c>
      <c r="C122" s="289" t="str">
        <f>VLOOKUP($B122,'Saved Waypoint Input Sheet'!$K$2:$V$253,3)</f>
        <v/>
      </c>
      <c r="D122" s="290" t="str">
        <f>VLOOKUP($B122,'Saved Waypoint Input Sheet'!$K$2:$V$253,4)</f>
        <v/>
      </c>
      <c r="E122" s="291" t="str">
        <f>VLOOKUP($B122,'Saved Waypoint Input Sheet'!$K$2:$V$253,5)</f>
        <v/>
      </c>
      <c r="F122" s="289" t="str">
        <f>VLOOKUP($B122,'Saved Waypoint Input Sheet'!$K$2:$V$253,6)</f>
        <v/>
      </c>
      <c r="G122" s="292" t="str">
        <f>VLOOKUP($B122,'Saved Waypoint Input Sheet'!$K$2:$V$253,7)</f>
        <v/>
      </c>
      <c r="H122" s="293" t="str">
        <f>VLOOKUP($B122,'Saved Waypoint Input Sheet'!$K$2:$V$253,8)</f>
        <v/>
      </c>
      <c r="I122" s="494" t="str">
        <f>VLOOKUP($B122,'Saved Waypoint Input Sheet'!$K$2:$V$253,11)</f>
        <v/>
      </c>
      <c r="J122" s="288" t="str">
        <f>IF(C122="","",(IF((VLOOKUP($B122,'Saved Waypoint Input Sheet'!$K$2:$V$253,12))="",("see psg plan"),(VLOOKUP($B122,'Saved Waypoint Input Sheet'!$K$2:$V$253,12)))))</f>
        <v/>
      </c>
      <c r="K122" s="298"/>
      <c r="L122" s="299"/>
      <c r="M122" s="300"/>
      <c r="N122" s="301"/>
      <c r="O122" s="300"/>
      <c r="P122" s="324" t="str">
        <f>IF(C123="","",(IF((VLOOKUP($B123,'Saved Waypoint Input Sheet'!$K$2:$V$253,9))="",Z123,(VLOOKUP($B123,'Saved Waypoint Input Sheet'!$K$2:$V$253,9)))))</f>
        <v/>
      </c>
      <c r="Q122" s="325" t="str">
        <f>IF(C123="","",(IF((VLOOKUP($B123,'Saved Waypoint Input Sheet'!$K$2:$V$253,10))="",AA123,(VLOOKUP($B123,'Saved Waypoint Input Sheet'!$K$2:$V$253,10)))))</f>
        <v/>
      </c>
      <c r="R122" s="325" t="str">
        <f t="shared" si="34"/>
        <v/>
      </c>
      <c r="S122" s="303"/>
      <c r="T122" s="303"/>
      <c r="U122" s="301"/>
      <c r="V122" s="197"/>
      <c r="W122" s="197"/>
      <c r="Z122" s="190" t="str">
        <f t="shared" si="19"/>
        <v/>
      </c>
      <c r="AA122" s="191" t="str">
        <f t="shared" si="20"/>
        <v/>
      </c>
      <c r="AB122" s="194" t="str">
        <f t="shared" si="21"/>
        <v/>
      </c>
      <c r="AC122" s="194" t="str">
        <f t="shared" si="26"/>
        <v/>
      </c>
      <c r="AD122" s="194" t="str">
        <f t="shared" si="22"/>
        <v/>
      </c>
      <c r="AE122" s="194" t="str">
        <f t="shared" si="23"/>
        <v/>
      </c>
      <c r="AF122" s="193" t="e">
        <f t="shared" si="35"/>
        <v>#VALUE!</v>
      </c>
      <c r="AG122" s="193" t="str">
        <f t="shared" si="36"/>
        <v/>
      </c>
      <c r="AH122" s="193" t="str">
        <f t="shared" si="24"/>
        <v/>
      </c>
      <c r="AI122" s="193" t="str">
        <f t="shared" si="27"/>
        <v/>
      </c>
      <c r="AJ122" s="194" t="str">
        <f t="shared" si="37"/>
        <v/>
      </c>
      <c r="AK122" s="179" t="str">
        <f t="shared" si="28"/>
        <v/>
      </c>
      <c r="AL122" s="179" t="str">
        <f t="shared" si="29"/>
        <v/>
      </c>
      <c r="AM122" s="193" t="str">
        <f t="shared" si="30"/>
        <v/>
      </c>
      <c r="AN122" s="193" t="str">
        <f t="shared" si="25"/>
        <v/>
      </c>
      <c r="AO122" s="193" t="str">
        <f t="shared" si="31"/>
        <v/>
      </c>
      <c r="AP122" s="193" t="str">
        <f t="shared" si="32"/>
        <v/>
      </c>
      <c r="AQ122" s="193" t="str">
        <f t="shared" si="33"/>
        <v/>
      </c>
    </row>
    <row r="123" spans="2:43" ht="14.25" x14ac:dyDescent="0.2">
      <c r="B123" s="189">
        <v>116</v>
      </c>
      <c r="C123" s="289" t="str">
        <f>VLOOKUP($B123,'Saved Waypoint Input Sheet'!$K$2:$V$253,3)</f>
        <v/>
      </c>
      <c r="D123" s="290" t="str">
        <f>VLOOKUP($B123,'Saved Waypoint Input Sheet'!$K$2:$V$253,4)</f>
        <v/>
      </c>
      <c r="E123" s="291" t="str">
        <f>VLOOKUP($B123,'Saved Waypoint Input Sheet'!$K$2:$V$253,5)</f>
        <v/>
      </c>
      <c r="F123" s="289" t="str">
        <f>VLOOKUP($B123,'Saved Waypoint Input Sheet'!$K$2:$V$253,6)</f>
        <v/>
      </c>
      <c r="G123" s="292" t="str">
        <f>VLOOKUP($B123,'Saved Waypoint Input Sheet'!$K$2:$V$253,7)</f>
        <v/>
      </c>
      <c r="H123" s="293" t="str">
        <f>VLOOKUP($B123,'Saved Waypoint Input Sheet'!$K$2:$V$253,8)</f>
        <v/>
      </c>
      <c r="I123" s="494" t="str">
        <f>VLOOKUP($B123,'Saved Waypoint Input Sheet'!$K$2:$V$253,11)</f>
        <v/>
      </c>
      <c r="J123" s="288" t="str">
        <f>IF(C123="","",(IF((VLOOKUP($B123,'Saved Waypoint Input Sheet'!$K$2:$V$253,12))="",("see psg plan"),(VLOOKUP($B123,'Saved Waypoint Input Sheet'!$K$2:$V$253,12)))))</f>
        <v/>
      </c>
      <c r="K123" s="298"/>
      <c r="L123" s="299"/>
      <c r="M123" s="300"/>
      <c r="N123" s="301"/>
      <c r="O123" s="300"/>
      <c r="P123" s="324" t="str">
        <f>IF(C124="","",(IF((VLOOKUP($B124,'Saved Waypoint Input Sheet'!$K$2:$V$253,9))="",Z124,(VLOOKUP($B124,'Saved Waypoint Input Sheet'!$K$2:$V$253,9)))))</f>
        <v/>
      </c>
      <c r="Q123" s="325" t="str">
        <f>IF(C124="","",(IF((VLOOKUP($B124,'Saved Waypoint Input Sheet'!$K$2:$V$253,10))="",AA124,(VLOOKUP($B124,'Saved Waypoint Input Sheet'!$K$2:$V$253,10)))))</f>
        <v/>
      </c>
      <c r="R123" s="325" t="str">
        <f t="shared" si="34"/>
        <v/>
      </c>
      <c r="S123" s="303"/>
      <c r="T123" s="303"/>
      <c r="U123" s="301"/>
      <c r="V123" s="197"/>
      <c r="W123" s="197"/>
      <c r="Z123" s="190" t="str">
        <f t="shared" si="19"/>
        <v/>
      </c>
      <c r="AA123" s="191" t="str">
        <f t="shared" si="20"/>
        <v/>
      </c>
      <c r="AB123" s="194" t="str">
        <f t="shared" si="21"/>
        <v/>
      </c>
      <c r="AC123" s="194" t="str">
        <f t="shared" si="26"/>
        <v/>
      </c>
      <c r="AD123" s="194" t="str">
        <f t="shared" si="22"/>
        <v/>
      </c>
      <c r="AE123" s="194" t="str">
        <f t="shared" si="23"/>
        <v/>
      </c>
      <c r="AF123" s="193" t="e">
        <f t="shared" si="35"/>
        <v>#VALUE!</v>
      </c>
      <c r="AG123" s="193" t="str">
        <f t="shared" si="36"/>
        <v/>
      </c>
      <c r="AH123" s="193" t="str">
        <f t="shared" si="24"/>
        <v/>
      </c>
      <c r="AI123" s="193" t="str">
        <f t="shared" si="27"/>
        <v/>
      </c>
      <c r="AJ123" s="194" t="str">
        <f t="shared" si="37"/>
        <v/>
      </c>
      <c r="AK123" s="179" t="str">
        <f t="shared" si="28"/>
        <v/>
      </c>
      <c r="AL123" s="179" t="str">
        <f t="shared" si="29"/>
        <v/>
      </c>
      <c r="AM123" s="193" t="str">
        <f t="shared" si="30"/>
        <v/>
      </c>
      <c r="AN123" s="193" t="str">
        <f t="shared" si="25"/>
        <v/>
      </c>
      <c r="AO123" s="193" t="str">
        <f t="shared" si="31"/>
        <v/>
      </c>
      <c r="AP123" s="193" t="str">
        <f t="shared" si="32"/>
        <v/>
      </c>
      <c r="AQ123" s="193" t="str">
        <f t="shared" si="33"/>
        <v/>
      </c>
    </row>
    <row r="124" spans="2:43" ht="14.25" x14ac:dyDescent="0.2">
      <c r="B124" s="189">
        <v>117</v>
      </c>
      <c r="C124" s="289" t="str">
        <f>VLOOKUP($B124,'Saved Waypoint Input Sheet'!$K$2:$V$253,3)</f>
        <v/>
      </c>
      <c r="D124" s="290" t="str">
        <f>VLOOKUP($B124,'Saved Waypoint Input Sheet'!$K$2:$V$253,4)</f>
        <v/>
      </c>
      <c r="E124" s="291" t="str">
        <f>VLOOKUP($B124,'Saved Waypoint Input Sheet'!$K$2:$V$253,5)</f>
        <v/>
      </c>
      <c r="F124" s="289" t="str">
        <f>VLOOKUP($B124,'Saved Waypoint Input Sheet'!$K$2:$V$253,6)</f>
        <v/>
      </c>
      <c r="G124" s="292" t="str">
        <f>VLOOKUP($B124,'Saved Waypoint Input Sheet'!$K$2:$V$253,7)</f>
        <v/>
      </c>
      <c r="H124" s="293" t="str">
        <f>VLOOKUP($B124,'Saved Waypoint Input Sheet'!$K$2:$V$253,8)</f>
        <v/>
      </c>
      <c r="I124" s="494" t="str">
        <f>VLOOKUP($B124,'Saved Waypoint Input Sheet'!$K$2:$V$253,11)</f>
        <v/>
      </c>
      <c r="J124" s="288" t="str">
        <f>IF(C124="","",(IF((VLOOKUP($B124,'Saved Waypoint Input Sheet'!$K$2:$V$253,12))="",("see psg plan"),(VLOOKUP($B124,'Saved Waypoint Input Sheet'!$K$2:$V$253,12)))))</f>
        <v/>
      </c>
      <c r="K124" s="298"/>
      <c r="L124" s="299"/>
      <c r="M124" s="300"/>
      <c r="N124" s="301"/>
      <c r="O124" s="300"/>
      <c r="P124" s="324" t="str">
        <f>IF(C125="","",(IF((VLOOKUP($B125,'Saved Waypoint Input Sheet'!$K$2:$V$253,9))="",Z125,(VLOOKUP($B125,'Saved Waypoint Input Sheet'!$K$2:$V$253,9)))))</f>
        <v/>
      </c>
      <c r="Q124" s="325" t="str">
        <f>IF(C125="","",(IF((VLOOKUP($B125,'Saved Waypoint Input Sheet'!$K$2:$V$253,10))="",AA125,(VLOOKUP($B125,'Saved Waypoint Input Sheet'!$K$2:$V$253,10)))))</f>
        <v/>
      </c>
      <c r="R124" s="325" t="str">
        <f t="shared" si="34"/>
        <v/>
      </c>
      <c r="S124" s="303"/>
      <c r="T124" s="303"/>
      <c r="U124" s="301"/>
      <c r="V124" s="197"/>
      <c r="W124" s="197"/>
      <c r="Z124" s="190" t="str">
        <f t="shared" si="19"/>
        <v/>
      </c>
      <c r="AA124" s="191" t="str">
        <f t="shared" si="20"/>
        <v/>
      </c>
      <c r="AB124" s="194" t="str">
        <f t="shared" si="21"/>
        <v/>
      </c>
      <c r="AC124" s="194" t="str">
        <f t="shared" si="26"/>
        <v/>
      </c>
      <c r="AD124" s="194" t="str">
        <f t="shared" si="22"/>
        <v/>
      </c>
      <c r="AE124" s="194" t="str">
        <f t="shared" si="23"/>
        <v/>
      </c>
      <c r="AF124" s="193" t="e">
        <f t="shared" si="35"/>
        <v>#VALUE!</v>
      </c>
      <c r="AG124" s="193" t="str">
        <f t="shared" si="36"/>
        <v/>
      </c>
      <c r="AH124" s="193" t="str">
        <f t="shared" si="24"/>
        <v/>
      </c>
      <c r="AI124" s="193" t="str">
        <f t="shared" si="27"/>
        <v/>
      </c>
      <c r="AJ124" s="194" t="str">
        <f t="shared" si="37"/>
        <v/>
      </c>
      <c r="AK124" s="179" t="str">
        <f t="shared" si="28"/>
        <v/>
      </c>
      <c r="AL124" s="179" t="str">
        <f t="shared" si="29"/>
        <v/>
      </c>
      <c r="AM124" s="193" t="str">
        <f t="shared" si="30"/>
        <v/>
      </c>
      <c r="AN124" s="193" t="str">
        <f t="shared" si="25"/>
        <v/>
      </c>
      <c r="AO124" s="193" t="str">
        <f t="shared" si="31"/>
        <v/>
      </c>
      <c r="AP124" s="193" t="str">
        <f t="shared" si="32"/>
        <v/>
      </c>
      <c r="AQ124" s="193" t="str">
        <f t="shared" si="33"/>
        <v/>
      </c>
    </row>
    <row r="125" spans="2:43" ht="14.25" x14ac:dyDescent="0.2">
      <c r="B125" s="189">
        <v>118</v>
      </c>
      <c r="C125" s="289" t="str">
        <f>VLOOKUP($B125,'Saved Waypoint Input Sheet'!$K$2:$V$253,3)</f>
        <v/>
      </c>
      <c r="D125" s="290" t="str">
        <f>VLOOKUP($B125,'Saved Waypoint Input Sheet'!$K$2:$V$253,4)</f>
        <v/>
      </c>
      <c r="E125" s="291" t="str">
        <f>VLOOKUP($B125,'Saved Waypoint Input Sheet'!$K$2:$V$253,5)</f>
        <v/>
      </c>
      <c r="F125" s="289" t="str">
        <f>VLOOKUP($B125,'Saved Waypoint Input Sheet'!$K$2:$V$253,6)</f>
        <v/>
      </c>
      <c r="G125" s="292" t="str">
        <f>VLOOKUP($B125,'Saved Waypoint Input Sheet'!$K$2:$V$253,7)</f>
        <v/>
      </c>
      <c r="H125" s="293" t="str">
        <f>VLOOKUP($B125,'Saved Waypoint Input Sheet'!$K$2:$V$253,8)</f>
        <v/>
      </c>
      <c r="I125" s="494" t="str">
        <f>VLOOKUP($B125,'Saved Waypoint Input Sheet'!$K$2:$V$253,11)</f>
        <v/>
      </c>
      <c r="J125" s="288" t="str">
        <f>IF(C125="","",(IF((VLOOKUP($B125,'Saved Waypoint Input Sheet'!$K$2:$V$253,12))="",("see psg plan"),(VLOOKUP($B125,'Saved Waypoint Input Sheet'!$K$2:$V$253,12)))))</f>
        <v/>
      </c>
      <c r="K125" s="298"/>
      <c r="L125" s="299"/>
      <c r="M125" s="300"/>
      <c r="N125" s="301"/>
      <c r="O125" s="300"/>
      <c r="P125" s="324" t="str">
        <f>IF(C126="","",(IF((VLOOKUP($B126,'Saved Waypoint Input Sheet'!$K$2:$V$253,9))="",Z126,(VLOOKUP($B126,'Saved Waypoint Input Sheet'!$K$2:$V$253,9)))))</f>
        <v/>
      </c>
      <c r="Q125" s="325" t="str">
        <f>IF(C126="","",(IF((VLOOKUP($B126,'Saved Waypoint Input Sheet'!$K$2:$V$253,10))="",AA126,(VLOOKUP($B126,'Saved Waypoint Input Sheet'!$K$2:$V$253,10)))))</f>
        <v/>
      </c>
      <c r="R125" s="325" t="str">
        <f t="shared" si="34"/>
        <v/>
      </c>
      <c r="S125" s="303"/>
      <c r="T125" s="303"/>
      <c r="U125" s="301"/>
      <c r="V125" s="197"/>
      <c r="W125" s="197"/>
      <c r="Z125" s="190" t="str">
        <f t="shared" si="19"/>
        <v/>
      </c>
      <c r="AA125" s="191" t="str">
        <f t="shared" si="20"/>
        <v/>
      </c>
      <c r="AB125" s="194" t="str">
        <f t="shared" si="21"/>
        <v/>
      </c>
      <c r="AC125" s="194" t="str">
        <f t="shared" si="26"/>
        <v/>
      </c>
      <c r="AD125" s="194" t="str">
        <f t="shared" si="22"/>
        <v/>
      </c>
      <c r="AE125" s="194" t="str">
        <f t="shared" si="23"/>
        <v/>
      </c>
      <c r="AF125" s="193" t="e">
        <f t="shared" si="35"/>
        <v>#VALUE!</v>
      </c>
      <c r="AG125" s="193" t="str">
        <f t="shared" si="36"/>
        <v/>
      </c>
      <c r="AH125" s="193" t="str">
        <f t="shared" si="24"/>
        <v/>
      </c>
      <c r="AI125" s="193" t="str">
        <f t="shared" si="27"/>
        <v/>
      </c>
      <c r="AJ125" s="194" t="str">
        <f t="shared" si="37"/>
        <v/>
      </c>
      <c r="AK125" s="179" t="str">
        <f t="shared" si="28"/>
        <v/>
      </c>
      <c r="AL125" s="179" t="str">
        <f t="shared" si="29"/>
        <v/>
      </c>
      <c r="AM125" s="193" t="str">
        <f t="shared" si="30"/>
        <v/>
      </c>
      <c r="AN125" s="193" t="str">
        <f t="shared" si="25"/>
        <v/>
      </c>
      <c r="AO125" s="193" t="str">
        <f t="shared" si="31"/>
        <v/>
      </c>
      <c r="AP125" s="193" t="str">
        <f t="shared" si="32"/>
        <v/>
      </c>
      <c r="AQ125" s="193" t="str">
        <f t="shared" si="33"/>
        <v/>
      </c>
    </row>
    <row r="126" spans="2:43" ht="14.25" x14ac:dyDescent="0.2">
      <c r="B126" s="189">
        <v>119</v>
      </c>
      <c r="C126" s="289" t="str">
        <f>VLOOKUP($B126,'Saved Waypoint Input Sheet'!$K$2:$V$253,3)</f>
        <v/>
      </c>
      <c r="D126" s="290" t="str">
        <f>VLOOKUP($B126,'Saved Waypoint Input Sheet'!$K$2:$V$253,4)</f>
        <v/>
      </c>
      <c r="E126" s="291" t="str">
        <f>VLOOKUP($B126,'Saved Waypoint Input Sheet'!$K$2:$V$253,5)</f>
        <v/>
      </c>
      <c r="F126" s="289" t="str">
        <f>VLOOKUP($B126,'Saved Waypoint Input Sheet'!$K$2:$V$253,6)</f>
        <v/>
      </c>
      <c r="G126" s="292" t="str">
        <f>VLOOKUP($B126,'Saved Waypoint Input Sheet'!$K$2:$V$253,7)</f>
        <v/>
      </c>
      <c r="H126" s="293" t="str">
        <f>VLOOKUP($B126,'Saved Waypoint Input Sheet'!$K$2:$V$253,8)</f>
        <v/>
      </c>
      <c r="I126" s="494" t="str">
        <f>VLOOKUP($B126,'Saved Waypoint Input Sheet'!$K$2:$V$253,11)</f>
        <v/>
      </c>
      <c r="J126" s="288" t="str">
        <f>IF(C126="","",(IF((VLOOKUP($B126,'Saved Waypoint Input Sheet'!$K$2:$V$253,12))="",("see psg plan"),(VLOOKUP($B126,'Saved Waypoint Input Sheet'!$K$2:$V$253,12)))))</f>
        <v/>
      </c>
      <c r="K126" s="298"/>
      <c r="L126" s="299"/>
      <c r="M126" s="300"/>
      <c r="N126" s="301"/>
      <c r="O126" s="300"/>
      <c r="P126" s="324" t="str">
        <f>IF(C127="","",(IF((VLOOKUP($B127,'Saved Waypoint Input Sheet'!$K$2:$V$253,9))="",Z127,(VLOOKUP($B127,'Saved Waypoint Input Sheet'!$K$2:$V$253,9)))))</f>
        <v/>
      </c>
      <c r="Q126" s="325" t="str">
        <f>IF(C127="","",(IF((VLOOKUP($B127,'Saved Waypoint Input Sheet'!$K$2:$V$253,10))="",AA127,(VLOOKUP($B127,'Saved Waypoint Input Sheet'!$K$2:$V$253,10)))))</f>
        <v/>
      </c>
      <c r="R126" s="325" t="str">
        <f t="shared" si="34"/>
        <v/>
      </c>
      <c r="S126" s="303"/>
      <c r="T126" s="303"/>
      <c r="U126" s="301"/>
      <c r="V126" s="197"/>
      <c r="W126" s="197"/>
      <c r="Z126" s="190" t="str">
        <f t="shared" si="19"/>
        <v/>
      </c>
      <c r="AA126" s="191" t="str">
        <f t="shared" si="20"/>
        <v/>
      </c>
      <c r="AB126" s="194" t="str">
        <f t="shared" si="21"/>
        <v/>
      </c>
      <c r="AC126" s="194" t="str">
        <f t="shared" si="26"/>
        <v/>
      </c>
      <c r="AD126" s="194" t="str">
        <f t="shared" si="22"/>
        <v/>
      </c>
      <c r="AE126" s="194" t="str">
        <f t="shared" si="23"/>
        <v/>
      </c>
      <c r="AF126" s="193" t="e">
        <f t="shared" si="35"/>
        <v>#VALUE!</v>
      </c>
      <c r="AG126" s="193" t="str">
        <f t="shared" si="36"/>
        <v/>
      </c>
      <c r="AH126" s="193" t="str">
        <f t="shared" si="24"/>
        <v/>
      </c>
      <c r="AI126" s="193" t="str">
        <f t="shared" si="27"/>
        <v/>
      </c>
      <c r="AJ126" s="194" t="str">
        <f t="shared" si="37"/>
        <v/>
      </c>
      <c r="AK126" s="179" t="str">
        <f t="shared" si="28"/>
        <v/>
      </c>
      <c r="AL126" s="179" t="str">
        <f t="shared" si="29"/>
        <v/>
      </c>
      <c r="AM126" s="193" t="str">
        <f t="shared" si="30"/>
        <v/>
      </c>
      <c r="AN126" s="193" t="str">
        <f t="shared" si="25"/>
        <v/>
      </c>
      <c r="AO126" s="193" t="str">
        <f t="shared" si="31"/>
        <v/>
      </c>
      <c r="AP126" s="193" t="str">
        <f t="shared" si="32"/>
        <v/>
      </c>
      <c r="AQ126" s="193" t="str">
        <f t="shared" si="33"/>
        <v/>
      </c>
    </row>
    <row r="127" spans="2:43" ht="14.25" x14ac:dyDescent="0.2">
      <c r="B127" s="189">
        <v>120</v>
      </c>
      <c r="C127" s="289" t="str">
        <f>VLOOKUP($B127,'Saved Waypoint Input Sheet'!$K$2:$V$253,3)</f>
        <v/>
      </c>
      <c r="D127" s="290" t="str">
        <f>VLOOKUP($B127,'Saved Waypoint Input Sheet'!$K$2:$V$253,4)</f>
        <v/>
      </c>
      <c r="E127" s="291" t="str">
        <f>VLOOKUP($B127,'Saved Waypoint Input Sheet'!$K$2:$V$253,5)</f>
        <v/>
      </c>
      <c r="F127" s="289" t="str">
        <f>VLOOKUP($B127,'Saved Waypoint Input Sheet'!$K$2:$V$253,6)</f>
        <v/>
      </c>
      <c r="G127" s="292" t="str">
        <f>VLOOKUP($B127,'Saved Waypoint Input Sheet'!$K$2:$V$253,7)</f>
        <v/>
      </c>
      <c r="H127" s="293" t="str">
        <f>VLOOKUP($B127,'Saved Waypoint Input Sheet'!$K$2:$V$253,8)</f>
        <v/>
      </c>
      <c r="I127" s="494" t="str">
        <f>VLOOKUP($B127,'Saved Waypoint Input Sheet'!$K$2:$V$253,11)</f>
        <v/>
      </c>
      <c r="J127" s="288" t="str">
        <f>IF(C127="","",(IF((VLOOKUP($B127,'Saved Waypoint Input Sheet'!$K$2:$V$253,12))="",("see psg plan"),(VLOOKUP($B127,'Saved Waypoint Input Sheet'!$K$2:$V$253,12)))))</f>
        <v/>
      </c>
      <c r="K127" s="298"/>
      <c r="L127" s="299"/>
      <c r="M127" s="300"/>
      <c r="N127" s="301"/>
      <c r="O127" s="300"/>
      <c r="P127" s="324" t="str">
        <f>IF(C128="","",(IF((VLOOKUP($B128,'Saved Waypoint Input Sheet'!$K$2:$V$253,9))="",Z128,(VLOOKUP($B128,'Saved Waypoint Input Sheet'!$K$2:$V$253,9)))))</f>
        <v/>
      </c>
      <c r="Q127" s="325" t="str">
        <f>IF(C128="","",(IF((VLOOKUP($B128,'Saved Waypoint Input Sheet'!$K$2:$V$253,10))="",AA128,(VLOOKUP($B128,'Saved Waypoint Input Sheet'!$K$2:$V$253,10)))))</f>
        <v/>
      </c>
      <c r="R127" s="325" t="str">
        <f t="shared" si="34"/>
        <v/>
      </c>
      <c r="S127" s="303"/>
      <c r="T127" s="303"/>
      <c r="U127" s="301"/>
      <c r="V127" s="197"/>
      <c r="W127" s="197"/>
      <c r="Z127" s="190" t="str">
        <f t="shared" si="19"/>
        <v/>
      </c>
      <c r="AA127" s="191" t="str">
        <f t="shared" si="20"/>
        <v/>
      </c>
      <c r="AB127" s="194" t="str">
        <f t="shared" si="21"/>
        <v/>
      </c>
      <c r="AC127" s="194" t="str">
        <f t="shared" si="26"/>
        <v/>
      </c>
      <c r="AD127" s="194" t="str">
        <f t="shared" si="22"/>
        <v/>
      </c>
      <c r="AE127" s="194" t="str">
        <f t="shared" si="23"/>
        <v/>
      </c>
      <c r="AF127" s="193" t="e">
        <f t="shared" si="35"/>
        <v>#VALUE!</v>
      </c>
      <c r="AG127" s="193" t="str">
        <f t="shared" si="36"/>
        <v/>
      </c>
      <c r="AH127" s="193" t="str">
        <f t="shared" si="24"/>
        <v/>
      </c>
      <c r="AI127" s="193" t="str">
        <f t="shared" si="27"/>
        <v/>
      </c>
      <c r="AJ127" s="194" t="str">
        <f t="shared" si="37"/>
        <v/>
      </c>
      <c r="AK127" s="179" t="str">
        <f t="shared" si="28"/>
        <v/>
      </c>
      <c r="AL127" s="179" t="str">
        <f t="shared" si="29"/>
        <v/>
      </c>
      <c r="AM127" s="193" t="str">
        <f t="shared" si="30"/>
        <v/>
      </c>
      <c r="AN127" s="193" t="str">
        <f t="shared" si="25"/>
        <v/>
      </c>
      <c r="AO127" s="193" t="str">
        <f t="shared" si="31"/>
        <v/>
      </c>
      <c r="AP127" s="193" t="str">
        <f t="shared" si="32"/>
        <v/>
      </c>
      <c r="AQ127" s="193" t="str">
        <f t="shared" si="33"/>
        <v/>
      </c>
    </row>
    <row r="128" spans="2:43" ht="14.25" x14ac:dyDescent="0.2">
      <c r="B128" s="189">
        <v>121</v>
      </c>
      <c r="C128" s="289" t="str">
        <f>VLOOKUP($B128,'Saved Waypoint Input Sheet'!$K$2:$V$253,3)</f>
        <v/>
      </c>
      <c r="D128" s="290" t="str">
        <f>VLOOKUP($B128,'Saved Waypoint Input Sheet'!$K$2:$V$253,4)</f>
        <v/>
      </c>
      <c r="E128" s="291" t="str">
        <f>VLOOKUP($B128,'Saved Waypoint Input Sheet'!$K$2:$V$253,5)</f>
        <v/>
      </c>
      <c r="F128" s="289" t="str">
        <f>VLOOKUP($B128,'Saved Waypoint Input Sheet'!$K$2:$V$253,6)</f>
        <v/>
      </c>
      <c r="G128" s="292" t="str">
        <f>VLOOKUP($B128,'Saved Waypoint Input Sheet'!$K$2:$V$253,7)</f>
        <v/>
      </c>
      <c r="H128" s="293" t="str">
        <f>VLOOKUP($B128,'Saved Waypoint Input Sheet'!$K$2:$V$253,8)</f>
        <v/>
      </c>
      <c r="I128" s="494" t="str">
        <f>VLOOKUP($B128,'Saved Waypoint Input Sheet'!$K$2:$V$253,11)</f>
        <v/>
      </c>
      <c r="J128" s="288" t="str">
        <f>IF(C128="","",(IF((VLOOKUP($B128,'Saved Waypoint Input Sheet'!$K$2:$V$253,12))="",("see psg plan"),(VLOOKUP($B128,'Saved Waypoint Input Sheet'!$K$2:$V$253,12)))))</f>
        <v/>
      </c>
      <c r="K128" s="298"/>
      <c r="L128" s="299"/>
      <c r="M128" s="300"/>
      <c r="N128" s="301"/>
      <c r="O128" s="300"/>
      <c r="P128" s="324" t="str">
        <f>IF(C129="","",(IF((VLOOKUP($B129,'Saved Waypoint Input Sheet'!$K$2:$V$253,9))="",Z129,(VLOOKUP($B129,'Saved Waypoint Input Sheet'!$K$2:$V$253,9)))))</f>
        <v/>
      </c>
      <c r="Q128" s="325" t="str">
        <f>IF(C129="","",(IF((VLOOKUP($B129,'Saved Waypoint Input Sheet'!$K$2:$V$253,10))="",AA129,(VLOOKUP($B129,'Saved Waypoint Input Sheet'!$K$2:$V$253,10)))))</f>
        <v/>
      </c>
      <c r="R128" s="325" t="str">
        <f t="shared" si="34"/>
        <v/>
      </c>
      <c r="S128" s="303"/>
      <c r="T128" s="303"/>
      <c r="U128" s="301"/>
      <c r="V128" s="197"/>
      <c r="W128" s="197"/>
      <c r="Z128" s="190" t="str">
        <f t="shared" si="19"/>
        <v/>
      </c>
      <c r="AA128" s="191" t="str">
        <f t="shared" si="20"/>
        <v/>
      </c>
      <c r="AB128" s="194" t="str">
        <f t="shared" si="21"/>
        <v/>
      </c>
      <c r="AC128" s="194" t="str">
        <f t="shared" si="26"/>
        <v/>
      </c>
      <c r="AD128" s="194" t="str">
        <f t="shared" si="22"/>
        <v/>
      </c>
      <c r="AE128" s="194" t="str">
        <f t="shared" si="23"/>
        <v/>
      </c>
      <c r="AF128" s="193" t="e">
        <f t="shared" si="35"/>
        <v>#VALUE!</v>
      </c>
      <c r="AG128" s="193" t="str">
        <f t="shared" si="36"/>
        <v/>
      </c>
      <c r="AH128" s="193" t="str">
        <f t="shared" si="24"/>
        <v/>
      </c>
      <c r="AI128" s="193" t="str">
        <f t="shared" si="27"/>
        <v/>
      </c>
      <c r="AJ128" s="194" t="str">
        <f t="shared" si="37"/>
        <v/>
      </c>
      <c r="AK128" s="179" t="str">
        <f t="shared" si="28"/>
        <v/>
      </c>
      <c r="AL128" s="179" t="str">
        <f t="shared" si="29"/>
        <v/>
      </c>
      <c r="AM128" s="193" t="str">
        <f t="shared" si="30"/>
        <v/>
      </c>
      <c r="AN128" s="193" t="str">
        <f t="shared" si="25"/>
        <v/>
      </c>
      <c r="AO128" s="193" t="str">
        <f t="shared" si="31"/>
        <v/>
      </c>
      <c r="AP128" s="193" t="str">
        <f t="shared" si="32"/>
        <v/>
      </c>
      <c r="AQ128" s="193" t="str">
        <f t="shared" si="33"/>
        <v/>
      </c>
    </row>
    <row r="129" spans="2:43" ht="14.25" x14ac:dyDescent="0.2">
      <c r="B129" s="189">
        <v>122</v>
      </c>
      <c r="C129" s="289" t="str">
        <f>VLOOKUP($B129,'Saved Waypoint Input Sheet'!$K$2:$V$253,3)</f>
        <v/>
      </c>
      <c r="D129" s="290" t="str">
        <f>VLOOKUP($B129,'Saved Waypoint Input Sheet'!$K$2:$V$253,4)</f>
        <v/>
      </c>
      <c r="E129" s="291" t="str">
        <f>VLOOKUP($B129,'Saved Waypoint Input Sheet'!$K$2:$V$253,5)</f>
        <v/>
      </c>
      <c r="F129" s="289" t="str">
        <f>VLOOKUP($B129,'Saved Waypoint Input Sheet'!$K$2:$V$253,6)</f>
        <v/>
      </c>
      <c r="G129" s="292" t="str">
        <f>VLOOKUP($B129,'Saved Waypoint Input Sheet'!$K$2:$V$253,7)</f>
        <v/>
      </c>
      <c r="H129" s="293" t="str">
        <f>VLOOKUP($B129,'Saved Waypoint Input Sheet'!$K$2:$V$253,8)</f>
        <v/>
      </c>
      <c r="I129" s="494" t="str">
        <f>VLOOKUP($B129,'Saved Waypoint Input Sheet'!$K$2:$V$253,11)</f>
        <v/>
      </c>
      <c r="J129" s="288" t="str">
        <f>IF(C129="","",(IF((VLOOKUP($B129,'Saved Waypoint Input Sheet'!$K$2:$V$253,12))="",("see psg plan"),(VLOOKUP($B129,'Saved Waypoint Input Sheet'!$K$2:$V$253,12)))))</f>
        <v/>
      </c>
      <c r="K129" s="298"/>
      <c r="L129" s="299"/>
      <c r="M129" s="300"/>
      <c r="N129" s="301"/>
      <c r="O129" s="300"/>
      <c r="P129" s="324" t="str">
        <f>IF(C130="","",(IF((VLOOKUP($B130,'Saved Waypoint Input Sheet'!$K$2:$V$253,9))="",Z130,(VLOOKUP($B130,'Saved Waypoint Input Sheet'!$K$2:$V$253,9)))))</f>
        <v/>
      </c>
      <c r="Q129" s="325" t="str">
        <f>IF(C130="","",(IF((VLOOKUP($B130,'Saved Waypoint Input Sheet'!$K$2:$V$253,10))="",AA130,(VLOOKUP($B130,'Saved Waypoint Input Sheet'!$K$2:$V$253,10)))))</f>
        <v/>
      </c>
      <c r="R129" s="325" t="str">
        <f t="shared" si="34"/>
        <v/>
      </c>
      <c r="S129" s="303"/>
      <c r="T129" s="303"/>
      <c r="U129" s="301"/>
      <c r="V129" s="197"/>
      <c r="W129" s="197"/>
      <c r="Z129" s="190" t="str">
        <f t="shared" si="19"/>
        <v/>
      </c>
      <c r="AA129" s="191" t="str">
        <f t="shared" si="20"/>
        <v/>
      </c>
      <c r="AB129" s="194" t="str">
        <f t="shared" si="21"/>
        <v/>
      </c>
      <c r="AC129" s="194" t="str">
        <f t="shared" si="26"/>
        <v/>
      </c>
      <c r="AD129" s="194" t="str">
        <f t="shared" si="22"/>
        <v/>
      </c>
      <c r="AE129" s="194" t="str">
        <f t="shared" si="23"/>
        <v/>
      </c>
      <c r="AF129" s="193" t="e">
        <f t="shared" si="35"/>
        <v>#VALUE!</v>
      </c>
      <c r="AG129" s="193" t="str">
        <f t="shared" si="36"/>
        <v/>
      </c>
      <c r="AH129" s="193" t="str">
        <f t="shared" si="24"/>
        <v/>
      </c>
      <c r="AI129" s="193" t="str">
        <f t="shared" si="27"/>
        <v/>
      </c>
      <c r="AJ129" s="194" t="str">
        <f t="shared" si="37"/>
        <v/>
      </c>
      <c r="AK129" s="179" t="str">
        <f t="shared" si="28"/>
        <v/>
      </c>
      <c r="AL129" s="179" t="str">
        <f t="shared" si="29"/>
        <v/>
      </c>
      <c r="AM129" s="193" t="str">
        <f t="shared" si="30"/>
        <v/>
      </c>
      <c r="AN129" s="193" t="str">
        <f t="shared" si="25"/>
        <v/>
      </c>
      <c r="AO129" s="193" t="str">
        <f t="shared" si="31"/>
        <v/>
      </c>
      <c r="AP129" s="193" t="str">
        <f t="shared" si="32"/>
        <v/>
      </c>
      <c r="AQ129" s="193" t="str">
        <f t="shared" si="33"/>
        <v/>
      </c>
    </row>
    <row r="130" spans="2:43" ht="14.25" x14ac:dyDescent="0.2">
      <c r="B130" s="189">
        <v>123</v>
      </c>
      <c r="C130" s="289" t="str">
        <f>VLOOKUP($B130,'Saved Waypoint Input Sheet'!$K$2:$V$253,3)</f>
        <v/>
      </c>
      <c r="D130" s="290" t="str">
        <f>VLOOKUP($B130,'Saved Waypoint Input Sheet'!$K$2:$V$253,4)</f>
        <v/>
      </c>
      <c r="E130" s="291" t="str">
        <f>VLOOKUP($B130,'Saved Waypoint Input Sheet'!$K$2:$V$253,5)</f>
        <v/>
      </c>
      <c r="F130" s="289" t="str">
        <f>VLOOKUP($B130,'Saved Waypoint Input Sheet'!$K$2:$V$253,6)</f>
        <v/>
      </c>
      <c r="G130" s="292" t="str">
        <f>VLOOKUP($B130,'Saved Waypoint Input Sheet'!$K$2:$V$253,7)</f>
        <v/>
      </c>
      <c r="H130" s="293" t="str">
        <f>VLOOKUP($B130,'Saved Waypoint Input Sheet'!$K$2:$V$253,8)</f>
        <v/>
      </c>
      <c r="I130" s="494" t="str">
        <f>VLOOKUP($B130,'Saved Waypoint Input Sheet'!$K$2:$V$253,11)</f>
        <v/>
      </c>
      <c r="J130" s="288" t="str">
        <f>IF(C130="","",(IF((VLOOKUP($B130,'Saved Waypoint Input Sheet'!$K$2:$V$253,12))="",("see psg plan"),(VLOOKUP($B130,'Saved Waypoint Input Sheet'!$K$2:$V$253,12)))))</f>
        <v/>
      </c>
      <c r="K130" s="298"/>
      <c r="L130" s="299"/>
      <c r="M130" s="300"/>
      <c r="N130" s="301"/>
      <c r="O130" s="300"/>
      <c r="P130" s="324" t="str">
        <f>IF(C131="","",(IF((VLOOKUP($B131,'Saved Waypoint Input Sheet'!$K$2:$V$253,9))="",Z131,(VLOOKUP($B131,'Saved Waypoint Input Sheet'!$K$2:$V$253,9)))))</f>
        <v/>
      </c>
      <c r="Q130" s="325" t="str">
        <f>IF(C131="","",(IF((VLOOKUP($B131,'Saved Waypoint Input Sheet'!$K$2:$V$253,10))="",AA131,(VLOOKUP($B131,'Saved Waypoint Input Sheet'!$K$2:$V$253,10)))))</f>
        <v/>
      </c>
      <c r="R130" s="325" t="str">
        <f t="shared" si="34"/>
        <v/>
      </c>
      <c r="S130" s="303"/>
      <c r="T130" s="303"/>
      <c r="U130" s="301"/>
      <c r="V130" s="197"/>
      <c r="W130" s="197"/>
      <c r="Z130" s="190" t="str">
        <f t="shared" si="19"/>
        <v/>
      </c>
      <c r="AA130" s="191" t="str">
        <f t="shared" si="20"/>
        <v/>
      </c>
      <c r="AB130" s="194" t="str">
        <f t="shared" si="21"/>
        <v/>
      </c>
      <c r="AC130" s="194" t="str">
        <f t="shared" si="26"/>
        <v/>
      </c>
      <c r="AD130" s="194" t="str">
        <f t="shared" si="22"/>
        <v/>
      </c>
      <c r="AE130" s="194" t="str">
        <f t="shared" si="23"/>
        <v/>
      </c>
      <c r="AF130" s="193" t="e">
        <f t="shared" si="35"/>
        <v>#VALUE!</v>
      </c>
      <c r="AG130" s="193" t="str">
        <f t="shared" si="36"/>
        <v/>
      </c>
      <c r="AH130" s="193" t="str">
        <f t="shared" si="24"/>
        <v/>
      </c>
      <c r="AI130" s="193" t="str">
        <f t="shared" si="27"/>
        <v/>
      </c>
      <c r="AJ130" s="194" t="str">
        <f t="shared" si="37"/>
        <v/>
      </c>
      <c r="AK130" s="179" t="str">
        <f t="shared" si="28"/>
        <v/>
      </c>
      <c r="AL130" s="179" t="str">
        <f t="shared" si="29"/>
        <v/>
      </c>
      <c r="AM130" s="193" t="str">
        <f t="shared" si="30"/>
        <v/>
      </c>
      <c r="AN130" s="193" t="str">
        <f t="shared" si="25"/>
        <v/>
      </c>
      <c r="AO130" s="193" t="str">
        <f t="shared" si="31"/>
        <v/>
      </c>
      <c r="AP130" s="193" t="str">
        <f t="shared" si="32"/>
        <v/>
      </c>
      <c r="AQ130" s="193" t="str">
        <f t="shared" si="33"/>
        <v/>
      </c>
    </row>
    <row r="131" spans="2:43" ht="14.25" x14ac:dyDescent="0.2">
      <c r="B131" s="189">
        <v>124</v>
      </c>
      <c r="C131" s="289" t="str">
        <f>VLOOKUP($B131,'Saved Waypoint Input Sheet'!$K$2:$V$253,3)</f>
        <v/>
      </c>
      <c r="D131" s="290" t="str">
        <f>VLOOKUP($B131,'Saved Waypoint Input Sheet'!$K$2:$V$253,4)</f>
        <v/>
      </c>
      <c r="E131" s="291" t="str">
        <f>VLOOKUP($B131,'Saved Waypoint Input Sheet'!$K$2:$V$253,5)</f>
        <v/>
      </c>
      <c r="F131" s="289" t="str">
        <f>VLOOKUP($B131,'Saved Waypoint Input Sheet'!$K$2:$V$253,6)</f>
        <v/>
      </c>
      <c r="G131" s="292" t="str">
        <f>VLOOKUP($B131,'Saved Waypoint Input Sheet'!$K$2:$V$253,7)</f>
        <v/>
      </c>
      <c r="H131" s="293" t="str">
        <f>VLOOKUP($B131,'Saved Waypoint Input Sheet'!$K$2:$V$253,8)</f>
        <v/>
      </c>
      <c r="I131" s="494" t="str">
        <f>VLOOKUP($B131,'Saved Waypoint Input Sheet'!$K$2:$V$253,11)</f>
        <v/>
      </c>
      <c r="J131" s="288" t="str">
        <f>IF(C131="","",(IF((VLOOKUP($B131,'Saved Waypoint Input Sheet'!$K$2:$V$253,12))="",("see psg plan"),(VLOOKUP($B131,'Saved Waypoint Input Sheet'!$K$2:$V$253,12)))))</f>
        <v/>
      </c>
      <c r="K131" s="298"/>
      <c r="L131" s="299"/>
      <c r="M131" s="300"/>
      <c r="N131" s="301"/>
      <c r="O131" s="300"/>
      <c r="P131" s="324" t="str">
        <f>IF(C132="","",(IF((VLOOKUP($B132,'Saved Waypoint Input Sheet'!$K$2:$V$253,9))="",Z132,(VLOOKUP($B132,'Saved Waypoint Input Sheet'!$K$2:$V$253,9)))))</f>
        <v/>
      </c>
      <c r="Q131" s="325" t="str">
        <f>IF(C132="","",(IF((VLOOKUP($B132,'Saved Waypoint Input Sheet'!$K$2:$V$253,10))="",AA132,(VLOOKUP($B132,'Saved Waypoint Input Sheet'!$K$2:$V$253,10)))))</f>
        <v/>
      </c>
      <c r="R131" s="325" t="str">
        <f t="shared" si="34"/>
        <v/>
      </c>
      <c r="S131" s="303"/>
      <c r="T131" s="303"/>
      <c r="U131" s="301"/>
      <c r="V131" s="197"/>
      <c r="W131" s="197"/>
      <c r="Z131" s="190" t="str">
        <f t="shared" si="19"/>
        <v/>
      </c>
      <c r="AA131" s="191" t="str">
        <f t="shared" si="20"/>
        <v/>
      </c>
      <c r="AB131" s="194" t="str">
        <f t="shared" si="21"/>
        <v/>
      </c>
      <c r="AC131" s="194" t="str">
        <f t="shared" si="26"/>
        <v/>
      </c>
      <c r="AD131" s="194" t="str">
        <f t="shared" si="22"/>
        <v/>
      </c>
      <c r="AE131" s="194" t="str">
        <f t="shared" si="23"/>
        <v/>
      </c>
      <c r="AF131" s="193" t="e">
        <f t="shared" si="35"/>
        <v>#VALUE!</v>
      </c>
      <c r="AG131" s="193" t="str">
        <f t="shared" si="36"/>
        <v/>
      </c>
      <c r="AH131" s="193" t="str">
        <f t="shared" si="24"/>
        <v/>
      </c>
      <c r="AI131" s="193" t="str">
        <f t="shared" si="27"/>
        <v/>
      </c>
      <c r="AJ131" s="194" t="str">
        <f t="shared" si="37"/>
        <v/>
      </c>
      <c r="AK131" s="179" t="str">
        <f t="shared" si="28"/>
        <v/>
      </c>
      <c r="AL131" s="179" t="str">
        <f t="shared" si="29"/>
        <v/>
      </c>
      <c r="AM131" s="193" t="str">
        <f t="shared" si="30"/>
        <v/>
      </c>
      <c r="AN131" s="193" t="str">
        <f t="shared" si="25"/>
        <v/>
      </c>
      <c r="AO131" s="193" t="str">
        <f t="shared" si="31"/>
        <v/>
      </c>
      <c r="AP131" s="193" t="str">
        <f t="shared" si="32"/>
        <v/>
      </c>
      <c r="AQ131" s="193" t="str">
        <f t="shared" si="33"/>
        <v/>
      </c>
    </row>
    <row r="132" spans="2:43" ht="14.25" x14ac:dyDescent="0.2">
      <c r="B132" s="189">
        <v>125</v>
      </c>
      <c r="C132" s="289" t="str">
        <f>VLOOKUP($B132,'Saved Waypoint Input Sheet'!$K$2:$V$253,3)</f>
        <v/>
      </c>
      <c r="D132" s="290" t="str">
        <f>VLOOKUP($B132,'Saved Waypoint Input Sheet'!$K$2:$V$253,4)</f>
        <v/>
      </c>
      <c r="E132" s="291" t="str">
        <f>VLOOKUP($B132,'Saved Waypoint Input Sheet'!$K$2:$V$253,5)</f>
        <v/>
      </c>
      <c r="F132" s="289" t="str">
        <f>VLOOKUP($B132,'Saved Waypoint Input Sheet'!$K$2:$V$253,6)</f>
        <v/>
      </c>
      <c r="G132" s="292" t="str">
        <f>VLOOKUP($B132,'Saved Waypoint Input Sheet'!$K$2:$V$253,7)</f>
        <v/>
      </c>
      <c r="H132" s="293" t="str">
        <f>VLOOKUP($B132,'Saved Waypoint Input Sheet'!$K$2:$V$253,8)</f>
        <v/>
      </c>
      <c r="I132" s="494" t="str">
        <f>VLOOKUP($B132,'Saved Waypoint Input Sheet'!$K$2:$V$253,11)</f>
        <v/>
      </c>
      <c r="J132" s="288" t="str">
        <f>IF(C132="","",(IF((VLOOKUP($B132,'Saved Waypoint Input Sheet'!$K$2:$V$253,12))="",("see psg plan"),(VLOOKUP($B132,'Saved Waypoint Input Sheet'!$K$2:$V$253,12)))))</f>
        <v/>
      </c>
      <c r="K132" s="298"/>
      <c r="L132" s="299"/>
      <c r="M132" s="300"/>
      <c r="N132" s="301"/>
      <c r="O132" s="300"/>
      <c r="P132" s="324" t="str">
        <f>IF(C133="","",(IF((VLOOKUP($B133,'Saved Waypoint Input Sheet'!$K$2:$V$253,9))="",Z133,(VLOOKUP($B133,'Saved Waypoint Input Sheet'!$K$2:$V$253,9)))))</f>
        <v/>
      </c>
      <c r="Q132" s="325" t="str">
        <f>IF(C133="","",(IF((VLOOKUP($B133,'Saved Waypoint Input Sheet'!$K$2:$V$253,10))="",AA133,(VLOOKUP($B133,'Saved Waypoint Input Sheet'!$K$2:$V$253,10)))))</f>
        <v/>
      </c>
      <c r="R132" s="325" t="str">
        <f t="shared" si="34"/>
        <v/>
      </c>
      <c r="S132" s="303"/>
      <c r="T132" s="303"/>
      <c r="U132" s="301"/>
      <c r="V132" s="197"/>
      <c r="W132" s="197"/>
      <c r="Z132" s="190" t="str">
        <f t="shared" si="19"/>
        <v/>
      </c>
      <c r="AA132" s="191" t="str">
        <f t="shared" si="20"/>
        <v/>
      </c>
      <c r="AB132" s="194" t="str">
        <f t="shared" si="21"/>
        <v/>
      </c>
      <c r="AC132" s="194" t="str">
        <f t="shared" si="26"/>
        <v/>
      </c>
      <c r="AD132" s="194" t="str">
        <f t="shared" si="22"/>
        <v/>
      </c>
      <c r="AE132" s="194" t="str">
        <f t="shared" si="23"/>
        <v/>
      </c>
      <c r="AF132" s="193" t="e">
        <f t="shared" si="35"/>
        <v>#VALUE!</v>
      </c>
      <c r="AG132" s="193" t="str">
        <f t="shared" si="36"/>
        <v/>
      </c>
      <c r="AH132" s="193" t="str">
        <f t="shared" si="24"/>
        <v/>
      </c>
      <c r="AI132" s="193" t="str">
        <f t="shared" si="27"/>
        <v/>
      </c>
      <c r="AJ132" s="194" t="str">
        <f t="shared" si="37"/>
        <v/>
      </c>
      <c r="AK132" s="179" t="str">
        <f t="shared" si="28"/>
        <v/>
      </c>
      <c r="AL132" s="179" t="str">
        <f t="shared" si="29"/>
        <v/>
      </c>
      <c r="AM132" s="193" t="str">
        <f t="shared" si="30"/>
        <v/>
      </c>
      <c r="AN132" s="193" t="str">
        <f t="shared" si="25"/>
        <v/>
      </c>
      <c r="AO132" s="193" t="str">
        <f t="shared" si="31"/>
        <v/>
      </c>
      <c r="AP132" s="193" t="str">
        <f t="shared" si="32"/>
        <v/>
      </c>
      <c r="AQ132" s="193" t="str">
        <f t="shared" si="33"/>
        <v/>
      </c>
    </row>
    <row r="133" spans="2:43" ht="14.25" x14ac:dyDescent="0.2">
      <c r="B133" s="189">
        <v>126</v>
      </c>
      <c r="C133" s="289" t="str">
        <f>VLOOKUP($B133,'Saved Waypoint Input Sheet'!$K$2:$V$253,3)</f>
        <v/>
      </c>
      <c r="D133" s="290" t="str">
        <f>VLOOKUP($B133,'Saved Waypoint Input Sheet'!$K$2:$V$253,4)</f>
        <v/>
      </c>
      <c r="E133" s="291" t="str">
        <f>VLOOKUP($B133,'Saved Waypoint Input Sheet'!$K$2:$V$253,5)</f>
        <v/>
      </c>
      <c r="F133" s="289" t="str">
        <f>VLOOKUP($B133,'Saved Waypoint Input Sheet'!$K$2:$V$253,6)</f>
        <v/>
      </c>
      <c r="G133" s="292" t="str">
        <f>VLOOKUP($B133,'Saved Waypoint Input Sheet'!$K$2:$V$253,7)</f>
        <v/>
      </c>
      <c r="H133" s="293" t="str">
        <f>VLOOKUP($B133,'Saved Waypoint Input Sheet'!$K$2:$V$253,8)</f>
        <v/>
      </c>
      <c r="I133" s="494" t="str">
        <f>VLOOKUP($B133,'Saved Waypoint Input Sheet'!$K$2:$V$253,11)</f>
        <v/>
      </c>
      <c r="J133" s="288" t="str">
        <f>IF(C133="","",(IF((VLOOKUP($B133,'Saved Waypoint Input Sheet'!$K$2:$V$253,12))="",("see psg plan"),(VLOOKUP($B133,'Saved Waypoint Input Sheet'!$K$2:$V$253,12)))))</f>
        <v/>
      </c>
      <c r="K133" s="298"/>
      <c r="L133" s="299"/>
      <c r="M133" s="300"/>
      <c r="N133" s="301"/>
      <c r="O133" s="300"/>
      <c r="P133" s="324" t="str">
        <f>IF(C134="","",(IF((VLOOKUP($B134,'Saved Waypoint Input Sheet'!$K$2:$V$253,9))="",Z134,(VLOOKUP($B134,'Saved Waypoint Input Sheet'!$K$2:$V$253,9)))))</f>
        <v/>
      </c>
      <c r="Q133" s="325" t="str">
        <f>IF(C134="","",(IF((VLOOKUP($B134,'Saved Waypoint Input Sheet'!$K$2:$V$253,10))="",AA134,(VLOOKUP($B134,'Saved Waypoint Input Sheet'!$K$2:$V$253,10)))))</f>
        <v/>
      </c>
      <c r="R133" s="325" t="str">
        <f t="shared" si="34"/>
        <v/>
      </c>
      <c r="S133" s="303"/>
      <c r="T133" s="303"/>
      <c r="U133" s="301"/>
      <c r="V133" s="197"/>
      <c r="W133" s="197"/>
      <c r="Z133" s="190" t="str">
        <f t="shared" si="19"/>
        <v/>
      </c>
      <c r="AA133" s="191" t="str">
        <f t="shared" si="20"/>
        <v/>
      </c>
      <c r="AB133" s="194" t="str">
        <f t="shared" si="21"/>
        <v/>
      </c>
      <c r="AC133" s="194" t="str">
        <f t="shared" si="26"/>
        <v/>
      </c>
      <c r="AD133" s="194" t="str">
        <f t="shared" si="22"/>
        <v/>
      </c>
      <c r="AE133" s="194" t="str">
        <f t="shared" si="23"/>
        <v/>
      </c>
      <c r="AF133" s="193" t="e">
        <f t="shared" si="35"/>
        <v>#VALUE!</v>
      </c>
      <c r="AG133" s="193" t="str">
        <f t="shared" si="36"/>
        <v/>
      </c>
      <c r="AH133" s="193" t="str">
        <f t="shared" si="24"/>
        <v/>
      </c>
      <c r="AI133" s="193" t="str">
        <f t="shared" si="27"/>
        <v/>
      </c>
      <c r="AJ133" s="194" t="str">
        <f t="shared" si="37"/>
        <v/>
      </c>
      <c r="AK133" s="179" t="str">
        <f t="shared" si="28"/>
        <v/>
      </c>
      <c r="AL133" s="179" t="str">
        <f t="shared" si="29"/>
        <v/>
      </c>
      <c r="AM133" s="193" t="str">
        <f t="shared" si="30"/>
        <v/>
      </c>
      <c r="AN133" s="193" t="str">
        <f t="shared" si="25"/>
        <v/>
      </c>
      <c r="AO133" s="193" t="str">
        <f t="shared" si="31"/>
        <v/>
      </c>
      <c r="AP133" s="193" t="str">
        <f t="shared" si="32"/>
        <v/>
      </c>
      <c r="AQ133" s="193" t="str">
        <f t="shared" si="33"/>
        <v/>
      </c>
    </row>
    <row r="134" spans="2:43" ht="14.25" x14ac:dyDescent="0.2">
      <c r="B134" s="189">
        <v>127</v>
      </c>
      <c r="C134" s="289" t="str">
        <f>VLOOKUP($B134,'Saved Waypoint Input Sheet'!$K$2:$V$253,3)</f>
        <v/>
      </c>
      <c r="D134" s="290" t="str">
        <f>VLOOKUP($B134,'Saved Waypoint Input Sheet'!$K$2:$V$253,4)</f>
        <v/>
      </c>
      <c r="E134" s="291" t="str">
        <f>VLOOKUP($B134,'Saved Waypoint Input Sheet'!$K$2:$V$253,5)</f>
        <v/>
      </c>
      <c r="F134" s="289" t="str">
        <f>VLOOKUP($B134,'Saved Waypoint Input Sheet'!$K$2:$V$253,6)</f>
        <v/>
      </c>
      <c r="G134" s="292" t="str">
        <f>VLOOKUP($B134,'Saved Waypoint Input Sheet'!$K$2:$V$253,7)</f>
        <v/>
      </c>
      <c r="H134" s="293" t="str">
        <f>VLOOKUP($B134,'Saved Waypoint Input Sheet'!$K$2:$V$253,8)</f>
        <v/>
      </c>
      <c r="I134" s="494" t="str">
        <f>VLOOKUP($B134,'Saved Waypoint Input Sheet'!$K$2:$V$253,11)</f>
        <v/>
      </c>
      <c r="J134" s="288" t="str">
        <f>IF(C134="","",(IF((VLOOKUP($B134,'Saved Waypoint Input Sheet'!$K$2:$V$253,12))="",("see psg plan"),(VLOOKUP($B134,'Saved Waypoint Input Sheet'!$K$2:$V$253,12)))))</f>
        <v/>
      </c>
      <c r="K134" s="298"/>
      <c r="L134" s="299"/>
      <c r="M134" s="300"/>
      <c r="N134" s="301"/>
      <c r="O134" s="300"/>
      <c r="P134" s="324" t="str">
        <f>IF(C135="","",(IF((VLOOKUP($B135,'Saved Waypoint Input Sheet'!$K$2:$V$253,9))="",Z135,(VLOOKUP($B135,'Saved Waypoint Input Sheet'!$K$2:$V$253,9)))))</f>
        <v/>
      </c>
      <c r="Q134" s="325" t="str">
        <f>IF(C135="","",(IF((VLOOKUP($B135,'Saved Waypoint Input Sheet'!$K$2:$V$253,10))="",AA135,(VLOOKUP($B135,'Saved Waypoint Input Sheet'!$K$2:$V$253,10)))))</f>
        <v/>
      </c>
      <c r="R134" s="325" t="str">
        <f t="shared" si="34"/>
        <v/>
      </c>
      <c r="S134" s="303"/>
      <c r="T134" s="303"/>
      <c r="U134" s="301"/>
      <c r="V134" s="197"/>
      <c r="W134" s="197"/>
      <c r="Z134" s="190" t="str">
        <f t="shared" si="19"/>
        <v/>
      </c>
      <c r="AA134" s="191" t="str">
        <f t="shared" si="20"/>
        <v/>
      </c>
      <c r="AB134" s="194" t="str">
        <f t="shared" si="21"/>
        <v/>
      </c>
      <c r="AC134" s="194" t="str">
        <f t="shared" si="26"/>
        <v/>
      </c>
      <c r="AD134" s="194" t="str">
        <f t="shared" si="22"/>
        <v/>
      </c>
      <c r="AE134" s="194" t="str">
        <f t="shared" si="23"/>
        <v/>
      </c>
      <c r="AF134" s="193" t="e">
        <f t="shared" si="35"/>
        <v>#VALUE!</v>
      </c>
      <c r="AG134" s="193" t="str">
        <f t="shared" si="36"/>
        <v/>
      </c>
      <c r="AH134" s="193" t="str">
        <f t="shared" si="24"/>
        <v/>
      </c>
      <c r="AI134" s="193" t="str">
        <f t="shared" si="27"/>
        <v/>
      </c>
      <c r="AJ134" s="194" t="str">
        <f t="shared" si="37"/>
        <v/>
      </c>
      <c r="AK134" s="179" t="str">
        <f t="shared" si="28"/>
        <v/>
      </c>
      <c r="AL134" s="179" t="str">
        <f t="shared" si="29"/>
        <v/>
      </c>
      <c r="AM134" s="193" t="str">
        <f t="shared" si="30"/>
        <v/>
      </c>
      <c r="AN134" s="193" t="str">
        <f t="shared" si="25"/>
        <v/>
      </c>
      <c r="AO134" s="193" t="str">
        <f t="shared" si="31"/>
        <v/>
      </c>
      <c r="AP134" s="193" t="str">
        <f t="shared" si="32"/>
        <v/>
      </c>
      <c r="AQ134" s="193" t="str">
        <f t="shared" si="33"/>
        <v/>
      </c>
    </row>
    <row r="135" spans="2:43" ht="14.25" x14ac:dyDescent="0.2">
      <c r="B135" s="189">
        <v>128</v>
      </c>
      <c r="C135" s="289" t="str">
        <f>VLOOKUP($B135,'Saved Waypoint Input Sheet'!$K$2:$V$253,3)</f>
        <v/>
      </c>
      <c r="D135" s="290" t="str">
        <f>VLOOKUP($B135,'Saved Waypoint Input Sheet'!$K$2:$V$253,4)</f>
        <v/>
      </c>
      <c r="E135" s="291" t="str">
        <f>VLOOKUP($B135,'Saved Waypoint Input Sheet'!$K$2:$V$253,5)</f>
        <v/>
      </c>
      <c r="F135" s="289" t="str">
        <f>VLOOKUP($B135,'Saved Waypoint Input Sheet'!$K$2:$V$253,6)</f>
        <v/>
      </c>
      <c r="G135" s="292" t="str">
        <f>VLOOKUP($B135,'Saved Waypoint Input Sheet'!$K$2:$V$253,7)</f>
        <v/>
      </c>
      <c r="H135" s="293" t="str">
        <f>VLOOKUP($B135,'Saved Waypoint Input Sheet'!$K$2:$V$253,8)</f>
        <v/>
      </c>
      <c r="I135" s="494" t="str">
        <f>VLOOKUP($B135,'Saved Waypoint Input Sheet'!$K$2:$V$253,11)</f>
        <v/>
      </c>
      <c r="J135" s="288" t="str">
        <f>IF(C135="","",(IF((VLOOKUP($B135,'Saved Waypoint Input Sheet'!$K$2:$V$253,12))="",("see psg plan"),(VLOOKUP($B135,'Saved Waypoint Input Sheet'!$K$2:$V$253,12)))))</f>
        <v/>
      </c>
      <c r="K135" s="298"/>
      <c r="L135" s="299"/>
      <c r="M135" s="300"/>
      <c r="N135" s="301"/>
      <c r="O135" s="300"/>
      <c r="P135" s="324" t="str">
        <f>IF(C136="","",(IF((VLOOKUP($B136,'Saved Waypoint Input Sheet'!$K$2:$V$253,9))="",Z136,(VLOOKUP($B136,'Saved Waypoint Input Sheet'!$K$2:$V$253,9)))))</f>
        <v/>
      </c>
      <c r="Q135" s="325" t="str">
        <f>IF(C136="","",(IF((VLOOKUP($B136,'Saved Waypoint Input Sheet'!$K$2:$V$253,10))="",AA136,(VLOOKUP($B136,'Saved Waypoint Input Sheet'!$K$2:$V$253,10)))))</f>
        <v/>
      </c>
      <c r="R135" s="325" t="str">
        <f t="shared" si="34"/>
        <v/>
      </c>
      <c r="S135" s="303"/>
      <c r="T135" s="303"/>
      <c r="U135" s="301"/>
      <c r="V135" s="197"/>
      <c r="W135" s="197"/>
      <c r="Z135" s="190" t="str">
        <f t="shared" si="19"/>
        <v/>
      </c>
      <c r="AA135" s="191" t="str">
        <f t="shared" si="20"/>
        <v/>
      </c>
      <c r="AB135" s="194" t="str">
        <f t="shared" si="21"/>
        <v/>
      </c>
      <c r="AC135" s="194" t="str">
        <f t="shared" si="26"/>
        <v/>
      </c>
      <c r="AD135" s="194" t="str">
        <f t="shared" si="22"/>
        <v/>
      </c>
      <c r="AE135" s="194" t="str">
        <f t="shared" si="23"/>
        <v/>
      </c>
      <c r="AF135" s="193" t="e">
        <f t="shared" si="35"/>
        <v>#VALUE!</v>
      </c>
      <c r="AG135" s="193" t="str">
        <f t="shared" si="36"/>
        <v/>
      </c>
      <c r="AH135" s="193" t="str">
        <f t="shared" si="24"/>
        <v/>
      </c>
      <c r="AI135" s="193" t="str">
        <f t="shared" si="27"/>
        <v/>
      </c>
      <c r="AJ135" s="194" t="str">
        <f t="shared" si="37"/>
        <v/>
      </c>
      <c r="AK135" s="179" t="str">
        <f t="shared" si="28"/>
        <v/>
      </c>
      <c r="AL135" s="179" t="str">
        <f t="shared" si="29"/>
        <v/>
      </c>
      <c r="AM135" s="193" t="str">
        <f t="shared" si="30"/>
        <v/>
      </c>
      <c r="AN135" s="193" t="str">
        <f t="shared" si="25"/>
        <v/>
      </c>
      <c r="AO135" s="193" t="str">
        <f t="shared" si="31"/>
        <v/>
      </c>
      <c r="AP135" s="193" t="str">
        <f t="shared" si="32"/>
        <v/>
      </c>
      <c r="AQ135" s="193" t="str">
        <f t="shared" si="33"/>
        <v/>
      </c>
    </row>
    <row r="136" spans="2:43" ht="14.25" x14ac:dyDescent="0.2">
      <c r="B136" s="189">
        <v>129</v>
      </c>
      <c r="C136" s="289" t="str">
        <f>VLOOKUP($B136,'Saved Waypoint Input Sheet'!$K$2:$V$253,3)</f>
        <v/>
      </c>
      <c r="D136" s="290" t="str">
        <f>VLOOKUP($B136,'Saved Waypoint Input Sheet'!$K$2:$V$253,4)</f>
        <v/>
      </c>
      <c r="E136" s="291" t="str">
        <f>VLOOKUP($B136,'Saved Waypoint Input Sheet'!$K$2:$V$253,5)</f>
        <v/>
      </c>
      <c r="F136" s="289" t="str">
        <f>VLOOKUP($B136,'Saved Waypoint Input Sheet'!$K$2:$V$253,6)</f>
        <v/>
      </c>
      <c r="G136" s="292" t="str">
        <f>VLOOKUP($B136,'Saved Waypoint Input Sheet'!$K$2:$V$253,7)</f>
        <v/>
      </c>
      <c r="H136" s="293" t="str">
        <f>VLOOKUP($B136,'Saved Waypoint Input Sheet'!$K$2:$V$253,8)</f>
        <v/>
      </c>
      <c r="I136" s="494" t="str">
        <f>VLOOKUP($B136,'Saved Waypoint Input Sheet'!$K$2:$V$253,11)</f>
        <v/>
      </c>
      <c r="J136" s="288" t="str">
        <f>IF(C136="","",(IF((VLOOKUP($B136,'Saved Waypoint Input Sheet'!$K$2:$V$253,12))="",("see psg plan"),(VLOOKUP($B136,'Saved Waypoint Input Sheet'!$K$2:$V$253,12)))))</f>
        <v/>
      </c>
      <c r="K136" s="298"/>
      <c r="L136" s="299"/>
      <c r="M136" s="300"/>
      <c r="N136" s="301"/>
      <c r="O136" s="300"/>
      <c r="P136" s="324" t="str">
        <f>IF(C137="","",(IF((VLOOKUP($B137,'Saved Waypoint Input Sheet'!$K$2:$V$253,9))="",Z137,(VLOOKUP($B137,'Saved Waypoint Input Sheet'!$K$2:$V$253,9)))))</f>
        <v/>
      </c>
      <c r="Q136" s="325" t="str">
        <f>IF(C137="","",(IF((VLOOKUP($B137,'Saved Waypoint Input Sheet'!$K$2:$V$253,10))="",AA137,(VLOOKUP($B137,'Saved Waypoint Input Sheet'!$K$2:$V$253,10)))))</f>
        <v/>
      </c>
      <c r="R136" s="325" t="str">
        <f t="shared" si="34"/>
        <v/>
      </c>
      <c r="S136" s="303"/>
      <c r="T136" s="303"/>
      <c r="U136" s="301"/>
      <c r="V136" s="197"/>
      <c r="W136" s="197"/>
      <c r="Z136" s="190" t="str">
        <f t="shared" ref="Z136:Z199" si="38">IF($C136="","",(IF($AF136&gt;0,IF($AI136&gt;0,$AN136,$AQ136),IF($AI136&gt;0,$AO136,$AP136))))</f>
        <v/>
      </c>
      <c r="AA136" s="191" t="str">
        <f t="shared" ref="AA136:AA199" si="39">IF($Z136="","",(ABS(IF($AF136=0,$AK136/SIN(Z136/57.2958),$AF136/COS(Z136/57.2958)))))</f>
        <v/>
      </c>
      <c r="AB136" s="194" t="str">
        <f t="shared" ref="AB136:AB199" si="40">IF($C136="","",(D136+E136/60))</f>
        <v/>
      </c>
      <c r="AC136" s="194" t="str">
        <f t="shared" si="26"/>
        <v/>
      </c>
      <c r="AD136" s="194" t="str">
        <f t="shared" ref="AD136:AD199" si="41">IF($C136="","",(IF(F136="E",G136+H136/60,(G136+H136/60)*(-1))))</f>
        <v/>
      </c>
      <c r="AE136" s="194" t="str">
        <f t="shared" si="23"/>
        <v/>
      </c>
      <c r="AF136" s="193" t="e">
        <f t="shared" si="35"/>
        <v>#VALUE!</v>
      </c>
      <c r="AG136" s="193" t="str">
        <f t="shared" si="36"/>
        <v/>
      </c>
      <c r="AH136" s="193" t="str">
        <f t="shared" si="24"/>
        <v/>
      </c>
      <c r="AI136" s="193" t="str">
        <f t="shared" si="27"/>
        <v/>
      </c>
      <c r="AJ136" s="194" t="str">
        <f t="shared" si="37"/>
        <v/>
      </c>
      <c r="AK136" s="179" t="str">
        <f t="shared" si="28"/>
        <v/>
      </c>
      <c r="AL136" s="179" t="str">
        <f t="shared" si="29"/>
        <v/>
      </c>
      <c r="AM136" s="193" t="str">
        <f t="shared" si="30"/>
        <v/>
      </c>
      <c r="AN136" s="193" t="str">
        <f t="shared" si="25"/>
        <v/>
      </c>
      <c r="AO136" s="193" t="str">
        <f t="shared" si="31"/>
        <v/>
      </c>
      <c r="AP136" s="193" t="str">
        <f t="shared" si="32"/>
        <v/>
      </c>
      <c r="AQ136" s="193" t="str">
        <f t="shared" si="33"/>
        <v/>
      </c>
    </row>
    <row r="137" spans="2:43" ht="14.25" x14ac:dyDescent="0.2">
      <c r="B137" s="189">
        <v>130</v>
      </c>
      <c r="C137" s="289" t="str">
        <f>VLOOKUP($B137,'Saved Waypoint Input Sheet'!$K$2:$V$253,3)</f>
        <v/>
      </c>
      <c r="D137" s="290" t="str">
        <f>VLOOKUP($B137,'Saved Waypoint Input Sheet'!$K$2:$V$253,4)</f>
        <v/>
      </c>
      <c r="E137" s="291" t="str">
        <f>VLOOKUP($B137,'Saved Waypoint Input Sheet'!$K$2:$V$253,5)</f>
        <v/>
      </c>
      <c r="F137" s="289" t="str">
        <f>VLOOKUP($B137,'Saved Waypoint Input Sheet'!$K$2:$V$253,6)</f>
        <v/>
      </c>
      <c r="G137" s="292" t="str">
        <f>VLOOKUP($B137,'Saved Waypoint Input Sheet'!$K$2:$V$253,7)</f>
        <v/>
      </c>
      <c r="H137" s="293" t="str">
        <f>VLOOKUP($B137,'Saved Waypoint Input Sheet'!$K$2:$V$253,8)</f>
        <v/>
      </c>
      <c r="I137" s="494" t="str">
        <f>VLOOKUP($B137,'Saved Waypoint Input Sheet'!$K$2:$V$253,11)</f>
        <v/>
      </c>
      <c r="J137" s="288" t="str">
        <f>IF(C137="","",(IF((VLOOKUP($B137,'Saved Waypoint Input Sheet'!$K$2:$V$253,12))="",("see psg plan"),(VLOOKUP($B137,'Saved Waypoint Input Sheet'!$K$2:$V$253,12)))))</f>
        <v/>
      </c>
      <c r="K137" s="298"/>
      <c r="L137" s="299"/>
      <c r="M137" s="300"/>
      <c r="N137" s="301"/>
      <c r="O137" s="300"/>
      <c r="P137" s="324" t="str">
        <f>IF(C138="","",(IF((VLOOKUP($B138,'Saved Waypoint Input Sheet'!$K$2:$V$253,9))="",Z138,(VLOOKUP($B138,'Saved Waypoint Input Sheet'!$K$2:$V$253,9)))))</f>
        <v/>
      </c>
      <c r="Q137" s="325" t="str">
        <f>IF(C138="","",(IF((VLOOKUP($B138,'Saved Waypoint Input Sheet'!$K$2:$V$253,10))="",AA138,(VLOOKUP($B138,'Saved Waypoint Input Sheet'!$K$2:$V$253,10)))))</f>
        <v/>
      </c>
      <c r="R137" s="325" t="str">
        <f t="shared" si="34"/>
        <v/>
      </c>
      <c r="S137" s="303"/>
      <c r="T137" s="303"/>
      <c r="U137" s="301"/>
      <c r="V137" s="197"/>
      <c r="W137" s="197"/>
      <c r="Z137" s="190" t="str">
        <f t="shared" si="38"/>
        <v/>
      </c>
      <c r="AA137" s="191" t="str">
        <f t="shared" si="39"/>
        <v/>
      </c>
      <c r="AB137" s="194" t="str">
        <f t="shared" si="40"/>
        <v/>
      </c>
      <c r="AC137" s="194" t="str">
        <f t="shared" si="26"/>
        <v/>
      </c>
      <c r="AD137" s="194" t="str">
        <f t="shared" si="41"/>
        <v/>
      </c>
      <c r="AE137" s="194" t="str">
        <f t="shared" ref="AE137:AE200" si="42">IF(AD137&gt;0,AD137,360-ABS(AD137))</f>
        <v/>
      </c>
      <c r="AF137" s="193" t="e">
        <f t="shared" si="35"/>
        <v>#VALUE!</v>
      </c>
      <c r="AG137" s="193" t="str">
        <f t="shared" si="36"/>
        <v/>
      </c>
      <c r="AH137" s="193" t="str">
        <f t="shared" ref="AH137:AH200" si="43">IF(AG137="","",(IF(ABS(AG137)&gt;(180*60),(360*60-ABS(AG137)),AG137)))</f>
        <v/>
      </c>
      <c r="AI137" s="193" t="str">
        <f t="shared" si="27"/>
        <v/>
      </c>
      <c r="AJ137" s="194" t="str">
        <f t="shared" si="37"/>
        <v/>
      </c>
      <c r="AK137" s="179" t="str">
        <f t="shared" si="28"/>
        <v/>
      </c>
      <c r="AL137" s="179" t="str">
        <f t="shared" si="29"/>
        <v/>
      </c>
      <c r="AM137" s="193" t="str">
        <f t="shared" si="30"/>
        <v/>
      </c>
      <c r="AN137" s="193" t="str">
        <f t="shared" ref="AN137:AN200" si="44">IF($C137="","",(AM137))</f>
        <v/>
      </c>
      <c r="AO137" s="193" t="str">
        <f t="shared" si="31"/>
        <v/>
      </c>
      <c r="AP137" s="193" t="str">
        <f t="shared" si="32"/>
        <v/>
      </c>
      <c r="AQ137" s="193" t="str">
        <f t="shared" si="33"/>
        <v/>
      </c>
    </row>
    <row r="138" spans="2:43" ht="14.25" x14ac:dyDescent="0.2">
      <c r="B138" s="189">
        <v>131</v>
      </c>
      <c r="C138" s="289" t="str">
        <f>VLOOKUP($B138,'Saved Waypoint Input Sheet'!$K$2:$V$253,3)</f>
        <v/>
      </c>
      <c r="D138" s="290" t="str">
        <f>VLOOKUP($B138,'Saved Waypoint Input Sheet'!$K$2:$V$253,4)</f>
        <v/>
      </c>
      <c r="E138" s="291" t="str">
        <f>VLOOKUP($B138,'Saved Waypoint Input Sheet'!$K$2:$V$253,5)</f>
        <v/>
      </c>
      <c r="F138" s="289" t="str">
        <f>VLOOKUP($B138,'Saved Waypoint Input Sheet'!$K$2:$V$253,6)</f>
        <v/>
      </c>
      <c r="G138" s="292" t="str">
        <f>VLOOKUP($B138,'Saved Waypoint Input Sheet'!$K$2:$V$253,7)</f>
        <v/>
      </c>
      <c r="H138" s="293" t="str">
        <f>VLOOKUP($B138,'Saved Waypoint Input Sheet'!$K$2:$V$253,8)</f>
        <v/>
      </c>
      <c r="I138" s="494" t="str">
        <f>VLOOKUP($B138,'Saved Waypoint Input Sheet'!$K$2:$V$253,11)</f>
        <v/>
      </c>
      <c r="J138" s="288" t="str">
        <f>IF(C138="","",(IF((VLOOKUP($B138,'Saved Waypoint Input Sheet'!$K$2:$V$253,12))="",("see psg plan"),(VLOOKUP($B138,'Saved Waypoint Input Sheet'!$K$2:$V$253,12)))))</f>
        <v/>
      </c>
      <c r="K138" s="298"/>
      <c r="L138" s="299"/>
      <c r="M138" s="300"/>
      <c r="N138" s="301"/>
      <c r="O138" s="300"/>
      <c r="P138" s="324" t="str">
        <f>IF(C139="","",(IF((VLOOKUP($B139,'Saved Waypoint Input Sheet'!$K$2:$V$253,9))="",Z139,(VLOOKUP($B139,'Saved Waypoint Input Sheet'!$K$2:$V$253,9)))))</f>
        <v/>
      </c>
      <c r="Q138" s="325" t="str">
        <f>IF(C139="","",(IF((VLOOKUP($B139,'Saved Waypoint Input Sheet'!$K$2:$V$253,10))="",AA139,(VLOOKUP($B139,'Saved Waypoint Input Sheet'!$K$2:$V$253,10)))))</f>
        <v/>
      </c>
      <c r="R138" s="325" t="str">
        <f t="shared" si="34"/>
        <v/>
      </c>
      <c r="S138" s="303"/>
      <c r="T138" s="303"/>
      <c r="U138" s="301"/>
      <c r="V138" s="197"/>
      <c r="W138" s="197"/>
      <c r="Z138" s="190" t="str">
        <f t="shared" si="38"/>
        <v/>
      </c>
      <c r="AA138" s="191" t="str">
        <f t="shared" si="39"/>
        <v/>
      </c>
      <c r="AB138" s="194" t="str">
        <f t="shared" si="40"/>
        <v/>
      </c>
      <c r="AC138" s="194" t="str">
        <f t="shared" si="26"/>
        <v/>
      </c>
      <c r="AD138" s="194" t="str">
        <f t="shared" si="41"/>
        <v/>
      </c>
      <c r="AE138" s="194" t="str">
        <f t="shared" si="42"/>
        <v/>
      </c>
      <c r="AF138" s="193" t="e">
        <f t="shared" si="35"/>
        <v>#VALUE!</v>
      </c>
      <c r="AG138" s="193" t="str">
        <f t="shared" si="36"/>
        <v/>
      </c>
      <c r="AH138" s="193" t="str">
        <f t="shared" si="43"/>
        <v/>
      </c>
      <c r="AI138" s="193" t="str">
        <f t="shared" si="27"/>
        <v/>
      </c>
      <c r="AJ138" s="194" t="str">
        <f t="shared" si="37"/>
        <v/>
      </c>
      <c r="AK138" s="179" t="str">
        <f t="shared" si="28"/>
        <v/>
      </c>
      <c r="AL138" s="179" t="str">
        <f t="shared" si="29"/>
        <v/>
      </c>
      <c r="AM138" s="193" t="str">
        <f t="shared" si="30"/>
        <v/>
      </c>
      <c r="AN138" s="193" t="str">
        <f t="shared" si="44"/>
        <v/>
      </c>
      <c r="AO138" s="193" t="str">
        <f t="shared" si="31"/>
        <v/>
      </c>
      <c r="AP138" s="193" t="str">
        <f t="shared" si="32"/>
        <v/>
      </c>
      <c r="AQ138" s="193" t="str">
        <f t="shared" si="33"/>
        <v/>
      </c>
    </row>
    <row r="139" spans="2:43" ht="14.25" x14ac:dyDescent="0.2">
      <c r="B139" s="189">
        <v>132</v>
      </c>
      <c r="C139" s="289" t="str">
        <f>VLOOKUP($B139,'Saved Waypoint Input Sheet'!$K$2:$V$253,3)</f>
        <v/>
      </c>
      <c r="D139" s="290" t="str">
        <f>VLOOKUP($B139,'Saved Waypoint Input Sheet'!$K$2:$V$253,4)</f>
        <v/>
      </c>
      <c r="E139" s="291" t="str">
        <f>VLOOKUP($B139,'Saved Waypoint Input Sheet'!$K$2:$V$253,5)</f>
        <v/>
      </c>
      <c r="F139" s="289" t="str">
        <f>VLOOKUP($B139,'Saved Waypoint Input Sheet'!$K$2:$V$253,6)</f>
        <v/>
      </c>
      <c r="G139" s="292" t="str">
        <f>VLOOKUP($B139,'Saved Waypoint Input Sheet'!$K$2:$V$253,7)</f>
        <v/>
      </c>
      <c r="H139" s="293" t="str">
        <f>VLOOKUP($B139,'Saved Waypoint Input Sheet'!$K$2:$V$253,8)</f>
        <v/>
      </c>
      <c r="I139" s="494" t="str">
        <f>VLOOKUP($B139,'Saved Waypoint Input Sheet'!$K$2:$V$253,11)</f>
        <v/>
      </c>
      <c r="J139" s="288" t="str">
        <f>IF(C139="","",(IF((VLOOKUP($B139,'Saved Waypoint Input Sheet'!$K$2:$V$253,12))="",("see psg plan"),(VLOOKUP($B139,'Saved Waypoint Input Sheet'!$K$2:$V$253,12)))))</f>
        <v/>
      </c>
      <c r="K139" s="298"/>
      <c r="L139" s="299"/>
      <c r="M139" s="300"/>
      <c r="N139" s="301"/>
      <c r="O139" s="300"/>
      <c r="P139" s="324" t="str">
        <f>IF(C140="","",(IF((VLOOKUP($B140,'Saved Waypoint Input Sheet'!$K$2:$V$253,9))="",Z140,(VLOOKUP($B140,'Saved Waypoint Input Sheet'!$K$2:$V$253,9)))))</f>
        <v/>
      </c>
      <c r="Q139" s="325" t="str">
        <f>IF(C140="","",(IF((VLOOKUP($B140,'Saved Waypoint Input Sheet'!$K$2:$V$253,10))="",AA140,(VLOOKUP($B140,'Saved Waypoint Input Sheet'!$K$2:$V$253,10)))))</f>
        <v/>
      </c>
      <c r="R139" s="325" t="str">
        <f t="shared" si="34"/>
        <v/>
      </c>
      <c r="S139" s="303"/>
      <c r="T139" s="303"/>
      <c r="U139" s="301"/>
      <c r="V139" s="197"/>
      <c r="W139" s="197"/>
      <c r="Z139" s="190" t="str">
        <f t="shared" si="38"/>
        <v/>
      </c>
      <c r="AA139" s="191" t="str">
        <f t="shared" si="39"/>
        <v/>
      </c>
      <c r="AB139" s="194" t="str">
        <f t="shared" si="40"/>
        <v/>
      </c>
      <c r="AC139" s="194" t="str">
        <f t="shared" ref="AC139:AC202" si="45">IF($C139="","",IF($C139="N",(90-AB139),(90+AB139)))</f>
        <v/>
      </c>
      <c r="AD139" s="194" t="str">
        <f t="shared" si="41"/>
        <v/>
      </c>
      <c r="AE139" s="194" t="str">
        <f t="shared" si="42"/>
        <v/>
      </c>
      <c r="AF139" s="193" t="e">
        <f t="shared" si="35"/>
        <v>#VALUE!</v>
      </c>
      <c r="AG139" s="193" t="str">
        <f t="shared" si="36"/>
        <v/>
      </c>
      <c r="AH139" s="193" t="str">
        <f t="shared" si="43"/>
        <v/>
      </c>
      <c r="AI139" s="193" t="str">
        <f t="shared" ref="AI139:AI202" si="46">IF(AH139=AG139,AH139,IF(AG139&lt;0,AH139,AH139*-1))</f>
        <v/>
      </c>
      <c r="AJ139" s="194" t="str">
        <f t="shared" si="37"/>
        <v/>
      </c>
      <c r="AK139" s="179" t="str">
        <f t="shared" ref="AK139:AK202" si="47">IF($C139="","",(AI139*COS(AJ139/57.2958)))</f>
        <v/>
      </c>
      <c r="AL139" s="179" t="str">
        <f t="shared" ref="AL139:AL202" si="48">IF($C139="","",(IF(AF139&lt;&gt;0,AK139/AF139,0)))</f>
        <v/>
      </c>
      <c r="AM139" s="193" t="str">
        <f t="shared" ref="AM139:AM202" si="49">IF($C139="","",(ABS(IF(AF139&lt;&gt;0,((ATAN(AK139/AF139))*57.2958),90))))</f>
        <v/>
      </c>
      <c r="AN139" s="193" t="str">
        <f t="shared" si="44"/>
        <v/>
      </c>
      <c r="AO139" s="193" t="str">
        <f t="shared" ref="AO139:AO202" si="50">IF($C139="","",(180-AM139))</f>
        <v/>
      </c>
      <c r="AP139" s="193" t="str">
        <f t="shared" ref="AP139:AP202" si="51">IF($C139="","",(180+AM139))</f>
        <v/>
      </c>
      <c r="AQ139" s="193" t="str">
        <f t="shared" ref="AQ139:AQ202" si="52">IF($C139="","",(360-AM139))</f>
        <v/>
      </c>
    </row>
    <row r="140" spans="2:43" ht="14.25" x14ac:dyDescent="0.2">
      <c r="B140" s="189">
        <v>133</v>
      </c>
      <c r="C140" s="289" t="str">
        <f>VLOOKUP($B140,'Saved Waypoint Input Sheet'!$K$2:$V$253,3)</f>
        <v/>
      </c>
      <c r="D140" s="290" t="str">
        <f>VLOOKUP($B140,'Saved Waypoint Input Sheet'!$K$2:$V$253,4)</f>
        <v/>
      </c>
      <c r="E140" s="291" t="str">
        <f>VLOOKUP($B140,'Saved Waypoint Input Sheet'!$K$2:$V$253,5)</f>
        <v/>
      </c>
      <c r="F140" s="289" t="str">
        <f>VLOOKUP($B140,'Saved Waypoint Input Sheet'!$K$2:$V$253,6)</f>
        <v/>
      </c>
      <c r="G140" s="292" t="str">
        <f>VLOOKUP($B140,'Saved Waypoint Input Sheet'!$K$2:$V$253,7)</f>
        <v/>
      </c>
      <c r="H140" s="293" t="str">
        <f>VLOOKUP($B140,'Saved Waypoint Input Sheet'!$K$2:$V$253,8)</f>
        <v/>
      </c>
      <c r="I140" s="494" t="str">
        <f>VLOOKUP($B140,'Saved Waypoint Input Sheet'!$K$2:$V$253,11)</f>
        <v/>
      </c>
      <c r="J140" s="288" t="str">
        <f>IF(C140="","",(IF((VLOOKUP($B140,'Saved Waypoint Input Sheet'!$K$2:$V$253,12))="",("see psg plan"),(VLOOKUP($B140,'Saved Waypoint Input Sheet'!$K$2:$V$253,12)))))</f>
        <v/>
      </c>
      <c r="K140" s="298"/>
      <c r="L140" s="299"/>
      <c r="M140" s="300"/>
      <c r="N140" s="301"/>
      <c r="O140" s="300"/>
      <c r="P140" s="324" t="str">
        <f>IF(C141="","",(IF((VLOOKUP($B141,'Saved Waypoint Input Sheet'!$K$2:$V$253,9))="",Z141,(VLOOKUP($B141,'Saved Waypoint Input Sheet'!$K$2:$V$253,9)))))</f>
        <v/>
      </c>
      <c r="Q140" s="325" t="str">
        <f>IF(C141="","",(IF((VLOOKUP($B141,'Saved Waypoint Input Sheet'!$K$2:$V$253,10))="",AA141,(VLOOKUP($B141,'Saved Waypoint Input Sheet'!$K$2:$V$253,10)))))</f>
        <v/>
      </c>
      <c r="R140" s="325" t="str">
        <f t="shared" ref="R140:R203" si="53">IF($C140="","",(R139-Q139))</f>
        <v/>
      </c>
      <c r="S140" s="303"/>
      <c r="T140" s="303"/>
      <c r="U140" s="301"/>
      <c r="V140" s="197"/>
      <c r="W140" s="197"/>
      <c r="Z140" s="190" t="str">
        <f t="shared" si="38"/>
        <v/>
      </c>
      <c r="AA140" s="191" t="str">
        <f t="shared" si="39"/>
        <v/>
      </c>
      <c r="AB140" s="194" t="str">
        <f t="shared" si="40"/>
        <v/>
      </c>
      <c r="AC140" s="194" t="str">
        <f t="shared" si="45"/>
        <v/>
      </c>
      <c r="AD140" s="194" t="str">
        <f t="shared" si="41"/>
        <v/>
      </c>
      <c r="AE140" s="194" t="str">
        <f t="shared" si="42"/>
        <v/>
      </c>
      <c r="AF140" s="193" t="e">
        <f t="shared" ref="AF140:AF203" si="54">(AC139-AC140)*60</f>
        <v>#VALUE!</v>
      </c>
      <c r="AG140" s="193" t="str">
        <f t="shared" ref="AG140:AG203" si="55">IF($C140="","",(AE140-AE139)*60)</f>
        <v/>
      </c>
      <c r="AH140" s="193" t="str">
        <f t="shared" si="43"/>
        <v/>
      </c>
      <c r="AI140" s="193" t="str">
        <f t="shared" si="46"/>
        <v/>
      </c>
      <c r="AJ140" s="194" t="str">
        <f t="shared" ref="AJ140:AJ203" si="56">IF($C140="","",(AVERAGE(AB139:AB140)))</f>
        <v/>
      </c>
      <c r="AK140" s="179" t="str">
        <f t="shared" si="47"/>
        <v/>
      </c>
      <c r="AL140" s="179" t="str">
        <f t="shared" si="48"/>
        <v/>
      </c>
      <c r="AM140" s="193" t="str">
        <f t="shared" si="49"/>
        <v/>
      </c>
      <c r="AN140" s="193" t="str">
        <f t="shared" si="44"/>
        <v/>
      </c>
      <c r="AO140" s="193" t="str">
        <f t="shared" si="50"/>
        <v/>
      </c>
      <c r="AP140" s="193" t="str">
        <f t="shared" si="51"/>
        <v/>
      </c>
      <c r="AQ140" s="193" t="str">
        <f t="shared" si="52"/>
        <v/>
      </c>
    </row>
    <row r="141" spans="2:43" ht="14.25" x14ac:dyDescent="0.2">
      <c r="B141" s="189">
        <v>134</v>
      </c>
      <c r="C141" s="289" t="str">
        <f>VLOOKUP($B141,'Saved Waypoint Input Sheet'!$K$2:$V$253,3)</f>
        <v/>
      </c>
      <c r="D141" s="290" t="str">
        <f>VLOOKUP($B141,'Saved Waypoint Input Sheet'!$K$2:$V$253,4)</f>
        <v/>
      </c>
      <c r="E141" s="291" t="str">
        <f>VLOOKUP($B141,'Saved Waypoint Input Sheet'!$K$2:$V$253,5)</f>
        <v/>
      </c>
      <c r="F141" s="289" t="str">
        <f>VLOOKUP($B141,'Saved Waypoint Input Sheet'!$K$2:$V$253,6)</f>
        <v/>
      </c>
      <c r="G141" s="292" t="str">
        <f>VLOOKUP($B141,'Saved Waypoint Input Sheet'!$K$2:$V$253,7)</f>
        <v/>
      </c>
      <c r="H141" s="293" t="str">
        <f>VLOOKUP($B141,'Saved Waypoint Input Sheet'!$K$2:$V$253,8)</f>
        <v/>
      </c>
      <c r="I141" s="494" t="str">
        <f>VLOOKUP($B141,'Saved Waypoint Input Sheet'!$K$2:$V$253,11)</f>
        <v/>
      </c>
      <c r="J141" s="288" t="str">
        <f>IF(C141="","",(IF((VLOOKUP($B141,'Saved Waypoint Input Sheet'!$K$2:$V$253,12))="",("see psg plan"),(VLOOKUP($B141,'Saved Waypoint Input Sheet'!$K$2:$V$253,12)))))</f>
        <v/>
      </c>
      <c r="K141" s="298"/>
      <c r="L141" s="299"/>
      <c r="M141" s="300"/>
      <c r="N141" s="301"/>
      <c r="O141" s="300"/>
      <c r="P141" s="324" t="str">
        <f>IF(C142="","",(IF((VLOOKUP($B142,'Saved Waypoint Input Sheet'!$K$2:$V$253,9))="",Z142,(VLOOKUP($B142,'Saved Waypoint Input Sheet'!$K$2:$V$253,9)))))</f>
        <v/>
      </c>
      <c r="Q141" s="325" t="str">
        <f>IF(C142="","",(IF((VLOOKUP($B142,'Saved Waypoint Input Sheet'!$K$2:$V$253,10))="",AA142,(VLOOKUP($B142,'Saved Waypoint Input Sheet'!$K$2:$V$253,10)))))</f>
        <v/>
      </c>
      <c r="R141" s="325" t="str">
        <f t="shared" si="53"/>
        <v/>
      </c>
      <c r="S141" s="303"/>
      <c r="T141" s="303"/>
      <c r="U141" s="301"/>
      <c r="V141" s="197"/>
      <c r="W141" s="197"/>
      <c r="Z141" s="190" t="str">
        <f t="shared" si="38"/>
        <v/>
      </c>
      <c r="AA141" s="191" t="str">
        <f t="shared" si="39"/>
        <v/>
      </c>
      <c r="AB141" s="194" t="str">
        <f t="shared" si="40"/>
        <v/>
      </c>
      <c r="AC141" s="194" t="str">
        <f t="shared" si="45"/>
        <v/>
      </c>
      <c r="AD141" s="194" t="str">
        <f t="shared" si="41"/>
        <v/>
      </c>
      <c r="AE141" s="194" t="str">
        <f t="shared" si="42"/>
        <v/>
      </c>
      <c r="AF141" s="193" t="e">
        <f t="shared" si="54"/>
        <v>#VALUE!</v>
      </c>
      <c r="AG141" s="193" t="str">
        <f t="shared" si="55"/>
        <v/>
      </c>
      <c r="AH141" s="193" t="str">
        <f t="shared" si="43"/>
        <v/>
      </c>
      <c r="AI141" s="193" t="str">
        <f t="shared" si="46"/>
        <v/>
      </c>
      <c r="AJ141" s="194" t="str">
        <f t="shared" si="56"/>
        <v/>
      </c>
      <c r="AK141" s="179" t="str">
        <f t="shared" si="47"/>
        <v/>
      </c>
      <c r="AL141" s="179" t="str">
        <f t="shared" si="48"/>
        <v/>
      </c>
      <c r="AM141" s="193" t="str">
        <f t="shared" si="49"/>
        <v/>
      </c>
      <c r="AN141" s="193" t="str">
        <f t="shared" si="44"/>
        <v/>
      </c>
      <c r="AO141" s="193" t="str">
        <f t="shared" si="50"/>
        <v/>
      </c>
      <c r="AP141" s="193" t="str">
        <f t="shared" si="51"/>
        <v/>
      </c>
      <c r="AQ141" s="193" t="str">
        <f t="shared" si="52"/>
        <v/>
      </c>
    </row>
    <row r="142" spans="2:43" ht="14.25" x14ac:dyDescent="0.2">
      <c r="B142" s="189">
        <v>135</v>
      </c>
      <c r="C142" s="289" t="str">
        <f>VLOOKUP($B142,'Saved Waypoint Input Sheet'!$K$2:$V$253,3)</f>
        <v/>
      </c>
      <c r="D142" s="290" t="str">
        <f>VLOOKUP($B142,'Saved Waypoint Input Sheet'!$K$2:$V$253,4)</f>
        <v/>
      </c>
      <c r="E142" s="291" t="str">
        <f>VLOOKUP($B142,'Saved Waypoint Input Sheet'!$K$2:$V$253,5)</f>
        <v/>
      </c>
      <c r="F142" s="289" t="str">
        <f>VLOOKUP($B142,'Saved Waypoint Input Sheet'!$K$2:$V$253,6)</f>
        <v/>
      </c>
      <c r="G142" s="292" t="str">
        <f>VLOOKUP($B142,'Saved Waypoint Input Sheet'!$K$2:$V$253,7)</f>
        <v/>
      </c>
      <c r="H142" s="293" t="str">
        <f>VLOOKUP($B142,'Saved Waypoint Input Sheet'!$K$2:$V$253,8)</f>
        <v/>
      </c>
      <c r="I142" s="494" t="str">
        <f>VLOOKUP($B142,'Saved Waypoint Input Sheet'!$K$2:$V$253,11)</f>
        <v/>
      </c>
      <c r="J142" s="288" t="str">
        <f>IF(C142="","",(IF((VLOOKUP($B142,'Saved Waypoint Input Sheet'!$K$2:$V$253,12))="",("see psg plan"),(VLOOKUP($B142,'Saved Waypoint Input Sheet'!$K$2:$V$253,12)))))</f>
        <v/>
      </c>
      <c r="K142" s="298"/>
      <c r="L142" s="299"/>
      <c r="M142" s="300"/>
      <c r="N142" s="301"/>
      <c r="O142" s="300"/>
      <c r="P142" s="324" t="str">
        <f>IF(C143="","",(IF((VLOOKUP($B143,'Saved Waypoint Input Sheet'!$K$2:$V$253,9))="",Z143,(VLOOKUP($B143,'Saved Waypoint Input Sheet'!$K$2:$V$253,9)))))</f>
        <v/>
      </c>
      <c r="Q142" s="325" t="str">
        <f>IF(C143="","",(IF((VLOOKUP($B143,'Saved Waypoint Input Sheet'!$K$2:$V$253,10))="",AA143,(VLOOKUP($B143,'Saved Waypoint Input Sheet'!$K$2:$V$253,10)))))</f>
        <v/>
      </c>
      <c r="R142" s="325" t="str">
        <f t="shared" si="53"/>
        <v/>
      </c>
      <c r="S142" s="303"/>
      <c r="T142" s="303"/>
      <c r="U142" s="301"/>
      <c r="V142" s="197"/>
      <c r="W142" s="197"/>
      <c r="Z142" s="190" t="str">
        <f t="shared" si="38"/>
        <v/>
      </c>
      <c r="AA142" s="191" t="str">
        <f t="shared" si="39"/>
        <v/>
      </c>
      <c r="AB142" s="194" t="str">
        <f t="shared" si="40"/>
        <v/>
      </c>
      <c r="AC142" s="194" t="str">
        <f t="shared" si="45"/>
        <v/>
      </c>
      <c r="AD142" s="194" t="str">
        <f t="shared" si="41"/>
        <v/>
      </c>
      <c r="AE142" s="194" t="str">
        <f t="shared" si="42"/>
        <v/>
      </c>
      <c r="AF142" s="193" t="e">
        <f t="shared" si="54"/>
        <v>#VALUE!</v>
      </c>
      <c r="AG142" s="193" t="str">
        <f t="shared" si="55"/>
        <v/>
      </c>
      <c r="AH142" s="193" t="str">
        <f t="shared" si="43"/>
        <v/>
      </c>
      <c r="AI142" s="193" t="str">
        <f t="shared" si="46"/>
        <v/>
      </c>
      <c r="AJ142" s="194" t="str">
        <f t="shared" si="56"/>
        <v/>
      </c>
      <c r="AK142" s="179" t="str">
        <f t="shared" si="47"/>
        <v/>
      </c>
      <c r="AL142" s="179" t="str">
        <f t="shared" si="48"/>
        <v/>
      </c>
      <c r="AM142" s="193" t="str">
        <f t="shared" si="49"/>
        <v/>
      </c>
      <c r="AN142" s="193" t="str">
        <f t="shared" si="44"/>
        <v/>
      </c>
      <c r="AO142" s="193" t="str">
        <f t="shared" si="50"/>
        <v/>
      </c>
      <c r="AP142" s="193" t="str">
        <f t="shared" si="51"/>
        <v/>
      </c>
      <c r="AQ142" s="193" t="str">
        <f t="shared" si="52"/>
        <v/>
      </c>
    </row>
    <row r="143" spans="2:43" ht="14.25" x14ac:dyDescent="0.2">
      <c r="B143" s="189">
        <v>136</v>
      </c>
      <c r="C143" s="289" t="str">
        <f>VLOOKUP($B143,'Saved Waypoint Input Sheet'!$K$2:$V$253,3)</f>
        <v/>
      </c>
      <c r="D143" s="290" t="str">
        <f>VLOOKUP($B143,'Saved Waypoint Input Sheet'!$K$2:$V$253,4)</f>
        <v/>
      </c>
      <c r="E143" s="291" t="str">
        <f>VLOOKUP($B143,'Saved Waypoint Input Sheet'!$K$2:$V$253,5)</f>
        <v/>
      </c>
      <c r="F143" s="289" t="str">
        <f>VLOOKUP($B143,'Saved Waypoint Input Sheet'!$K$2:$V$253,6)</f>
        <v/>
      </c>
      <c r="G143" s="292" t="str">
        <f>VLOOKUP($B143,'Saved Waypoint Input Sheet'!$K$2:$V$253,7)</f>
        <v/>
      </c>
      <c r="H143" s="293" t="str">
        <f>VLOOKUP($B143,'Saved Waypoint Input Sheet'!$K$2:$V$253,8)</f>
        <v/>
      </c>
      <c r="I143" s="494" t="str">
        <f>VLOOKUP($B143,'Saved Waypoint Input Sheet'!$K$2:$V$253,11)</f>
        <v/>
      </c>
      <c r="J143" s="288" t="str">
        <f>IF(C143="","",(IF((VLOOKUP($B143,'Saved Waypoint Input Sheet'!$K$2:$V$253,12))="",("see psg plan"),(VLOOKUP($B143,'Saved Waypoint Input Sheet'!$K$2:$V$253,12)))))</f>
        <v/>
      </c>
      <c r="K143" s="298"/>
      <c r="L143" s="299"/>
      <c r="M143" s="300"/>
      <c r="N143" s="301"/>
      <c r="O143" s="300"/>
      <c r="P143" s="324" t="str">
        <f>IF(C144="","",(IF((VLOOKUP($B144,'Saved Waypoint Input Sheet'!$K$2:$V$253,9))="",Z144,(VLOOKUP($B144,'Saved Waypoint Input Sheet'!$K$2:$V$253,9)))))</f>
        <v/>
      </c>
      <c r="Q143" s="325" t="str">
        <f>IF(C144="","",(IF((VLOOKUP($B144,'Saved Waypoint Input Sheet'!$K$2:$V$253,10))="",AA144,(VLOOKUP($B144,'Saved Waypoint Input Sheet'!$K$2:$V$253,10)))))</f>
        <v/>
      </c>
      <c r="R143" s="325" t="str">
        <f t="shared" si="53"/>
        <v/>
      </c>
      <c r="S143" s="303"/>
      <c r="T143" s="303"/>
      <c r="U143" s="301"/>
      <c r="V143" s="197"/>
      <c r="W143" s="197"/>
      <c r="Z143" s="190" t="str">
        <f t="shared" si="38"/>
        <v/>
      </c>
      <c r="AA143" s="191" t="str">
        <f t="shared" si="39"/>
        <v/>
      </c>
      <c r="AB143" s="194" t="str">
        <f t="shared" si="40"/>
        <v/>
      </c>
      <c r="AC143" s="194" t="str">
        <f t="shared" si="45"/>
        <v/>
      </c>
      <c r="AD143" s="194" t="str">
        <f t="shared" si="41"/>
        <v/>
      </c>
      <c r="AE143" s="194" t="str">
        <f t="shared" si="42"/>
        <v/>
      </c>
      <c r="AF143" s="193" t="e">
        <f t="shared" si="54"/>
        <v>#VALUE!</v>
      </c>
      <c r="AG143" s="193" t="str">
        <f t="shared" si="55"/>
        <v/>
      </c>
      <c r="AH143" s="193" t="str">
        <f t="shared" si="43"/>
        <v/>
      </c>
      <c r="AI143" s="193" t="str">
        <f t="shared" si="46"/>
        <v/>
      </c>
      <c r="AJ143" s="194" t="str">
        <f t="shared" si="56"/>
        <v/>
      </c>
      <c r="AK143" s="179" t="str">
        <f t="shared" si="47"/>
        <v/>
      </c>
      <c r="AL143" s="179" t="str">
        <f t="shared" si="48"/>
        <v/>
      </c>
      <c r="AM143" s="193" t="str">
        <f t="shared" si="49"/>
        <v/>
      </c>
      <c r="AN143" s="193" t="str">
        <f t="shared" si="44"/>
        <v/>
      </c>
      <c r="AO143" s="193" t="str">
        <f t="shared" si="50"/>
        <v/>
      </c>
      <c r="AP143" s="193" t="str">
        <f t="shared" si="51"/>
        <v/>
      </c>
      <c r="AQ143" s="193" t="str">
        <f t="shared" si="52"/>
        <v/>
      </c>
    </row>
    <row r="144" spans="2:43" ht="14.25" x14ac:dyDescent="0.2">
      <c r="B144" s="189">
        <v>137</v>
      </c>
      <c r="C144" s="289" t="str">
        <f>VLOOKUP($B144,'Saved Waypoint Input Sheet'!$K$2:$V$253,3)</f>
        <v/>
      </c>
      <c r="D144" s="290" t="str">
        <f>VLOOKUP($B144,'Saved Waypoint Input Sheet'!$K$2:$V$253,4)</f>
        <v/>
      </c>
      <c r="E144" s="291" t="str">
        <f>VLOOKUP($B144,'Saved Waypoint Input Sheet'!$K$2:$V$253,5)</f>
        <v/>
      </c>
      <c r="F144" s="289" t="str">
        <f>VLOOKUP($B144,'Saved Waypoint Input Sheet'!$K$2:$V$253,6)</f>
        <v/>
      </c>
      <c r="G144" s="292" t="str">
        <f>VLOOKUP($B144,'Saved Waypoint Input Sheet'!$K$2:$V$253,7)</f>
        <v/>
      </c>
      <c r="H144" s="293" t="str">
        <f>VLOOKUP($B144,'Saved Waypoint Input Sheet'!$K$2:$V$253,8)</f>
        <v/>
      </c>
      <c r="I144" s="494" t="str">
        <f>VLOOKUP($B144,'Saved Waypoint Input Sheet'!$K$2:$V$253,11)</f>
        <v/>
      </c>
      <c r="J144" s="288" t="str">
        <f>IF(C144="","",(IF((VLOOKUP($B144,'Saved Waypoint Input Sheet'!$K$2:$V$253,12))="",("see psg plan"),(VLOOKUP($B144,'Saved Waypoint Input Sheet'!$K$2:$V$253,12)))))</f>
        <v/>
      </c>
      <c r="K144" s="298"/>
      <c r="L144" s="299"/>
      <c r="M144" s="300"/>
      <c r="N144" s="301"/>
      <c r="O144" s="300"/>
      <c r="P144" s="324" t="str">
        <f>IF(C145="","",(IF((VLOOKUP($B145,'Saved Waypoint Input Sheet'!$K$2:$V$253,9))="",Z145,(VLOOKUP($B145,'Saved Waypoint Input Sheet'!$K$2:$V$253,9)))))</f>
        <v/>
      </c>
      <c r="Q144" s="325" t="str">
        <f>IF(C145="","",(IF((VLOOKUP($B145,'Saved Waypoint Input Sheet'!$K$2:$V$253,10))="",AA145,(VLOOKUP($B145,'Saved Waypoint Input Sheet'!$K$2:$V$253,10)))))</f>
        <v/>
      </c>
      <c r="R144" s="325" t="str">
        <f t="shared" si="53"/>
        <v/>
      </c>
      <c r="S144" s="303"/>
      <c r="T144" s="303"/>
      <c r="U144" s="301"/>
      <c r="V144" s="197"/>
      <c r="W144" s="197"/>
      <c r="Z144" s="190" t="str">
        <f t="shared" si="38"/>
        <v/>
      </c>
      <c r="AA144" s="191" t="str">
        <f t="shared" si="39"/>
        <v/>
      </c>
      <c r="AB144" s="194" t="str">
        <f t="shared" si="40"/>
        <v/>
      </c>
      <c r="AC144" s="194" t="str">
        <f t="shared" si="45"/>
        <v/>
      </c>
      <c r="AD144" s="194" t="str">
        <f t="shared" si="41"/>
        <v/>
      </c>
      <c r="AE144" s="194" t="str">
        <f t="shared" si="42"/>
        <v/>
      </c>
      <c r="AF144" s="193" t="e">
        <f t="shared" si="54"/>
        <v>#VALUE!</v>
      </c>
      <c r="AG144" s="193" t="str">
        <f t="shared" si="55"/>
        <v/>
      </c>
      <c r="AH144" s="193" t="str">
        <f t="shared" si="43"/>
        <v/>
      </c>
      <c r="AI144" s="193" t="str">
        <f t="shared" si="46"/>
        <v/>
      </c>
      <c r="AJ144" s="194" t="str">
        <f t="shared" si="56"/>
        <v/>
      </c>
      <c r="AK144" s="179" t="str">
        <f t="shared" si="47"/>
        <v/>
      </c>
      <c r="AL144" s="179" t="str">
        <f t="shared" si="48"/>
        <v/>
      </c>
      <c r="AM144" s="193" t="str">
        <f t="shared" si="49"/>
        <v/>
      </c>
      <c r="AN144" s="193" t="str">
        <f t="shared" si="44"/>
        <v/>
      </c>
      <c r="AO144" s="193" t="str">
        <f t="shared" si="50"/>
        <v/>
      </c>
      <c r="AP144" s="193" t="str">
        <f t="shared" si="51"/>
        <v/>
      </c>
      <c r="AQ144" s="193" t="str">
        <f t="shared" si="52"/>
        <v/>
      </c>
    </row>
    <row r="145" spans="2:43" ht="14.25" x14ac:dyDescent="0.2">
      <c r="B145" s="189">
        <v>138</v>
      </c>
      <c r="C145" s="289" t="str">
        <f>VLOOKUP($B145,'Saved Waypoint Input Sheet'!$K$2:$V$253,3)</f>
        <v/>
      </c>
      <c r="D145" s="290" t="str">
        <f>VLOOKUP($B145,'Saved Waypoint Input Sheet'!$K$2:$V$253,4)</f>
        <v/>
      </c>
      <c r="E145" s="291" t="str">
        <f>VLOOKUP($B145,'Saved Waypoint Input Sheet'!$K$2:$V$253,5)</f>
        <v/>
      </c>
      <c r="F145" s="289" t="str">
        <f>VLOOKUP($B145,'Saved Waypoint Input Sheet'!$K$2:$V$253,6)</f>
        <v/>
      </c>
      <c r="G145" s="292" t="str">
        <f>VLOOKUP($B145,'Saved Waypoint Input Sheet'!$K$2:$V$253,7)</f>
        <v/>
      </c>
      <c r="H145" s="293" t="str">
        <f>VLOOKUP($B145,'Saved Waypoint Input Sheet'!$K$2:$V$253,8)</f>
        <v/>
      </c>
      <c r="I145" s="494" t="str">
        <f>VLOOKUP($B145,'Saved Waypoint Input Sheet'!$K$2:$V$253,11)</f>
        <v/>
      </c>
      <c r="J145" s="288" t="str">
        <f>IF(C145="","",(IF((VLOOKUP($B145,'Saved Waypoint Input Sheet'!$K$2:$V$253,12))="",("see psg plan"),(VLOOKUP($B145,'Saved Waypoint Input Sheet'!$K$2:$V$253,12)))))</f>
        <v/>
      </c>
      <c r="K145" s="298"/>
      <c r="L145" s="299"/>
      <c r="M145" s="300"/>
      <c r="N145" s="301"/>
      <c r="O145" s="300"/>
      <c r="P145" s="324" t="str">
        <f>IF(C146="","",(IF((VLOOKUP($B146,'Saved Waypoint Input Sheet'!$K$2:$V$253,9))="",Z146,(VLOOKUP($B146,'Saved Waypoint Input Sheet'!$K$2:$V$253,9)))))</f>
        <v/>
      </c>
      <c r="Q145" s="325" t="str">
        <f>IF(C146="","",(IF((VLOOKUP($B146,'Saved Waypoint Input Sheet'!$K$2:$V$253,10))="",AA146,(VLOOKUP($B146,'Saved Waypoint Input Sheet'!$K$2:$V$253,10)))))</f>
        <v/>
      </c>
      <c r="R145" s="325" t="str">
        <f t="shared" si="53"/>
        <v/>
      </c>
      <c r="S145" s="303"/>
      <c r="T145" s="303"/>
      <c r="U145" s="301"/>
      <c r="V145" s="197"/>
      <c r="W145" s="197"/>
      <c r="Z145" s="190" t="str">
        <f t="shared" si="38"/>
        <v/>
      </c>
      <c r="AA145" s="191" t="str">
        <f t="shared" si="39"/>
        <v/>
      </c>
      <c r="AB145" s="194" t="str">
        <f t="shared" si="40"/>
        <v/>
      </c>
      <c r="AC145" s="194" t="str">
        <f t="shared" si="45"/>
        <v/>
      </c>
      <c r="AD145" s="194" t="str">
        <f t="shared" si="41"/>
        <v/>
      </c>
      <c r="AE145" s="194" t="str">
        <f t="shared" si="42"/>
        <v/>
      </c>
      <c r="AF145" s="193" t="e">
        <f t="shared" si="54"/>
        <v>#VALUE!</v>
      </c>
      <c r="AG145" s="193" t="str">
        <f t="shared" si="55"/>
        <v/>
      </c>
      <c r="AH145" s="193" t="str">
        <f t="shared" si="43"/>
        <v/>
      </c>
      <c r="AI145" s="193" t="str">
        <f t="shared" si="46"/>
        <v/>
      </c>
      <c r="AJ145" s="194" t="str">
        <f t="shared" si="56"/>
        <v/>
      </c>
      <c r="AK145" s="179" t="str">
        <f t="shared" si="47"/>
        <v/>
      </c>
      <c r="AL145" s="179" t="str">
        <f t="shared" si="48"/>
        <v/>
      </c>
      <c r="AM145" s="193" t="str">
        <f t="shared" si="49"/>
        <v/>
      </c>
      <c r="AN145" s="193" t="str">
        <f t="shared" si="44"/>
        <v/>
      </c>
      <c r="AO145" s="193" t="str">
        <f t="shared" si="50"/>
        <v/>
      </c>
      <c r="AP145" s="193" t="str">
        <f t="shared" si="51"/>
        <v/>
      </c>
      <c r="AQ145" s="193" t="str">
        <f t="shared" si="52"/>
        <v/>
      </c>
    </row>
    <row r="146" spans="2:43" ht="14.25" x14ac:dyDescent="0.2">
      <c r="B146" s="189">
        <v>139</v>
      </c>
      <c r="C146" s="289" t="str">
        <f>VLOOKUP($B146,'Saved Waypoint Input Sheet'!$K$2:$V$253,3)</f>
        <v/>
      </c>
      <c r="D146" s="290" t="str">
        <f>VLOOKUP($B146,'Saved Waypoint Input Sheet'!$K$2:$V$253,4)</f>
        <v/>
      </c>
      <c r="E146" s="291" t="str">
        <f>VLOOKUP($B146,'Saved Waypoint Input Sheet'!$K$2:$V$253,5)</f>
        <v/>
      </c>
      <c r="F146" s="289" t="str">
        <f>VLOOKUP($B146,'Saved Waypoint Input Sheet'!$K$2:$V$253,6)</f>
        <v/>
      </c>
      <c r="G146" s="292" t="str">
        <f>VLOOKUP($B146,'Saved Waypoint Input Sheet'!$K$2:$V$253,7)</f>
        <v/>
      </c>
      <c r="H146" s="293" t="str">
        <f>VLOOKUP($B146,'Saved Waypoint Input Sheet'!$K$2:$V$253,8)</f>
        <v/>
      </c>
      <c r="I146" s="494" t="str">
        <f>VLOOKUP($B146,'Saved Waypoint Input Sheet'!$K$2:$V$253,11)</f>
        <v/>
      </c>
      <c r="J146" s="288" t="str">
        <f>IF(C146="","",(IF((VLOOKUP($B146,'Saved Waypoint Input Sheet'!$K$2:$V$253,12))="",("see psg plan"),(VLOOKUP($B146,'Saved Waypoint Input Sheet'!$K$2:$V$253,12)))))</f>
        <v/>
      </c>
      <c r="K146" s="298"/>
      <c r="L146" s="299"/>
      <c r="M146" s="300"/>
      <c r="N146" s="301"/>
      <c r="O146" s="300"/>
      <c r="P146" s="324" t="str">
        <f>IF(C147="","",(IF((VLOOKUP($B147,'Saved Waypoint Input Sheet'!$K$2:$V$253,9))="",Z147,(VLOOKUP($B147,'Saved Waypoint Input Sheet'!$K$2:$V$253,9)))))</f>
        <v/>
      </c>
      <c r="Q146" s="325" t="str">
        <f>IF(C147="","",(IF((VLOOKUP($B147,'Saved Waypoint Input Sheet'!$K$2:$V$253,10))="",AA147,(VLOOKUP($B147,'Saved Waypoint Input Sheet'!$K$2:$V$253,10)))))</f>
        <v/>
      </c>
      <c r="R146" s="325" t="str">
        <f t="shared" si="53"/>
        <v/>
      </c>
      <c r="S146" s="303"/>
      <c r="T146" s="303"/>
      <c r="U146" s="301"/>
      <c r="V146" s="197"/>
      <c r="W146" s="197"/>
      <c r="Z146" s="190" t="str">
        <f t="shared" si="38"/>
        <v/>
      </c>
      <c r="AA146" s="191" t="str">
        <f t="shared" si="39"/>
        <v/>
      </c>
      <c r="AB146" s="194" t="str">
        <f t="shared" si="40"/>
        <v/>
      </c>
      <c r="AC146" s="194" t="str">
        <f t="shared" si="45"/>
        <v/>
      </c>
      <c r="AD146" s="194" t="str">
        <f t="shared" si="41"/>
        <v/>
      </c>
      <c r="AE146" s="194" t="str">
        <f t="shared" si="42"/>
        <v/>
      </c>
      <c r="AF146" s="193" t="e">
        <f t="shared" si="54"/>
        <v>#VALUE!</v>
      </c>
      <c r="AG146" s="193" t="str">
        <f t="shared" si="55"/>
        <v/>
      </c>
      <c r="AH146" s="193" t="str">
        <f t="shared" si="43"/>
        <v/>
      </c>
      <c r="AI146" s="193" t="str">
        <f t="shared" si="46"/>
        <v/>
      </c>
      <c r="AJ146" s="194" t="str">
        <f t="shared" si="56"/>
        <v/>
      </c>
      <c r="AK146" s="179" t="str">
        <f t="shared" si="47"/>
        <v/>
      </c>
      <c r="AL146" s="179" t="str">
        <f t="shared" si="48"/>
        <v/>
      </c>
      <c r="AM146" s="193" t="str">
        <f t="shared" si="49"/>
        <v/>
      </c>
      <c r="AN146" s="193" t="str">
        <f t="shared" si="44"/>
        <v/>
      </c>
      <c r="AO146" s="193" t="str">
        <f t="shared" si="50"/>
        <v/>
      </c>
      <c r="AP146" s="193" t="str">
        <f t="shared" si="51"/>
        <v/>
      </c>
      <c r="AQ146" s="193" t="str">
        <f t="shared" si="52"/>
        <v/>
      </c>
    </row>
    <row r="147" spans="2:43" ht="14.25" x14ac:dyDescent="0.2">
      <c r="B147" s="189">
        <v>140</v>
      </c>
      <c r="C147" s="289" t="str">
        <f>VLOOKUP($B147,'Saved Waypoint Input Sheet'!$K$2:$V$253,3)</f>
        <v/>
      </c>
      <c r="D147" s="290" t="str">
        <f>VLOOKUP($B147,'Saved Waypoint Input Sheet'!$K$2:$V$253,4)</f>
        <v/>
      </c>
      <c r="E147" s="291" t="str">
        <f>VLOOKUP($B147,'Saved Waypoint Input Sheet'!$K$2:$V$253,5)</f>
        <v/>
      </c>
      <c r="F147" s="289" t="str">
        <f>VLOOKUP($B147,'Saved Waypoint Input Sheet'!$K$2:$V$253,6)</f>
        <v/>
      </c>
      <c r="G147" s="292" t="str">
        <f>VLOOKUP($B147,'Saved Waypoint Input Sheet'!$K$2:$V$253,7)</f>
        <v/>
      </c>
      <c r="H147" s="293" t="str">
        <f>VLOOKUP($B147,'Saved Waypoint Input Sheet'!$K$2:$V$253,8)</f>
        <v/>
      </c>
      <c r="I147" s="494" t="str">
        <f>VLOOKUP($B147,'Saved Waypoint Input Sheet'!$K$2:$V$253,11)</f>
        <v/>
      </c>
      <c r="J147" s="288" t="str">
        <f>IF(C147="","",(IF((VLOOKUP($B147,'Saved Waypoint Input Sheet'!$K$2:$V$253,12))="",("see psg plan"),(VLOOKUP($B147,'Saved Waypoint Input Sheet'!$K$2:$V$253,12)))))</f>
        <v/>
      </c>
      <c r="K147" s="298"/>
      <c r="L147" s="299"/>
      <c r="M147" s="300"/>
      <c r="N147" s="301"/>
      <c r="O147" s="300"/>
      <c r="P147" s="324" t="str">
        <f>IF(C148="","",(IF((VLOOKUP($B148,'Saved Waypoint Input Sheet'!$K$2:$V$253,9))="",Z148,(VLOOKUP($B148,'Saved Waypoint Input Sheet'!$K$2:$V$253,9)))))</f>
        <v/>
      </c>
      <c r="Q147" s="325" t="str">
        <f>IF(C148="","",(IF((VLOOKUP($B148,'Saved Waypoint Input Sheet'!$K$2:$V$253,10))="",AA148,(VLOOKUP($B148,'Saved Waypoint Input Sheet'!$K$2:$V$253,10)))))</f>
        <v/>
      </c>
      <c r="R147" s="325" t="str">
        <f t="shared" si="53"/>
        <v/>
      </c>
      <c r="S147" s="303"/>
      <c r="T147" s="303"/>
      <c r="U147" s="301"/>
      <c r="V147" s="197"/>
      <c r="W147" s="197"/>
      <c r="Z147" s="190" t="str">
        <f t="shared" si="38"/>
        <v/>
      </c>
      <c r="AA147" s="191" t="str">
        <f t="shared" si="39"/>
        <v/>
      </c>
      <c r="AB147" s="194" t="str">
        <f t="shared" si="40"/>
        <v/>
      </c>
      <c r="AC147" s="194" t="str">
        <f t="shared" si="45"/>
        <v/>
      </c>
      <c r="AD147" s="194" t="str">
        <f t="shared" si="41"/>
        <v/>
      </c>
      <c r="AE147" s="194" t="str">
        <f t="shared" si="42"/>
        <v/>
      </c>
      <c r="AF147" s="193" t="e">
        <f t="shared" si="54"/>
        <v>#VALUE!</v>
      </c>
      <c r="AG147" s="193" t="str">
        <f t="shared" si="55"/>
        <v/>
      </c>
      <c r="AH147" s="193" t="str">
        <f t="shared" si="43"/>
        <v/>
      </c>
      <c r="AI147" s="193" t="str">
        <f t="shared" si="46"/>
        <v/>
      </c>
      <c r="AJ147" s="194" t="str">
        <f t="shared" si="56"/>
        <v/>
      </c>
      <c r="AK147" s="179" t="str">
        <f t="shared" si="47"/>
        <v/>
      </c>
      <c r="AL147" s="179" t="str">
        <f t="shared" si="48"/>
        <v/>
      </c>
      <c r="AM147" s="193" t="str">
        <f t="shared" si="49"/>
        <v/>
      </c>
      <c r="AN147" s="193" t="str">
        <f t="shared" si="44"/>
        <v/>
      </c>
      <c r="AO147" s="193" t="str">
        <f t="shared" si="50"/>
        <v/>
      </c>
      <c r="AP147" s="193" t="str">
        <f t="shared" si="51"/>
        <v/>
      </c>
      <c r="AQ147" s="193" t="str">
        <f t="shared" si="52"/>
        <v/>
      </c>
    </row>
    <row r="148" spans="2:43" ht="14.25" x14ac:dyDescent="0.2">
      <c r="B148" s="189">
        <v>141</v>
      </c>
      <c r="C148" s="289" t="str">
        <f>VLOOKUP($B148,'Saved Waypoint Input Sheet'!$K$2:$V$253,3)</f>
        <v/>
      </c>
      <c r="D148" s="290" t="str">
        <f>VLOOKUP($B148,'Saved Waypoint Input Sheet'!$K$2:$V$253,4)</f>
        <v/>
      </c>
      <c r="E148" s="291" t="str">
        <f>VLOOKUP($B148,'Saved Waypoint Input Sheet'!$K$2:$V$253,5)</f>
        <v/>
      </c>
      <c r="F148" s="289" t="str">
        <f>VLOOKUP($B148,'Saved Waypoint Input Sheet'!$K$2:$V$253,6)</f>
        <v/>
      </c>
      <c r="G148" s="292" t="str">
        <f>VLOOKUP($B148,'Saved Waypoint Input Sheet'!$K$2:$V$253,7)</f>
        <v/>
      </c>
      <c r="H148" s="293" t="str">
        <f>VLOOKUP($B148,'Saved Waypoint Input Sheet'!$K$2:$V$253,8)</f>
        <v/>
      </c>
      <c r="I148" s="494" t="str">
        <f>VLOOKUP($B148,'Saved Waypoint Input Sheet'!$K$2:$V$253,11)</f>
        <v/>
      </c>
      <c r="J148" s="288" t="str">
        <f>IF(C148="","",(IF((VLOOKUP($B148,'Saved Waypoint Input Sheet'!$K$2:$V$253,12))="",("see psg plan"),(VLOOKUP($B148,'Saved Waypoint Input Sheet'!$K$2:$V$253,12)))))</f>
        <v/>
      </c>
      <c r="K148" s="298"/>
      <c r="L148" s="299"/>
      <c r="M148" s="300"/>
      <c r="N148" s="301"/>
      <c r="O148" s="300"/>
      <c r="P148" s="324" t="str">
        <f>IF(C149="","",(IF((VLOOKUP($B149,'Saved Waypoint Input Sheet'!$K$2:$V$253,9))="",Z149,(VLOOKUP($B149,'Saved Waypoint Input Sheet'!$K$2:$V$253,9)))))</f>
        <v/>
      </c>
      <c r="Q148" s="325" t="str">
        <f>IF(C149="","",(IF((VLOOKUP($B149,'Saved Waypoint Input Sheet'!$K$2:$V$253,10))="",AA149,(VLOOKUP($B149,'Saved Waypoint Input Sheet'!$K$2:$V$253,10)))))</f>
        <v/>
      </c>
      <c r="R148" s="325" t="str">
        <f t="shared" si="53"/>
        <v/>
      </c>
      <c r="S148" s="303"/>
      <c r="T148" s="303"/>
      <c r="U148" s="301"/>
      <c r="V148" s="197"/>
      <c r="W148" s="197"/>
      <c r="Z148" s="190" t="str">
        <f t="shared" si="38"/>
        <v/>
      </c>
      <c r="AA148" s="191" t="str">
        <f t="shared" si="39"/>
        <v/>
      </c>
      <c r="AB148" s="194" t="str">
        <f t="shared" si="40"/>
        <v/>
      </c>
      <c r="AC148" s="194" t="str">
        <f t="shared" si="45"/>
        <v/>
      </c>
      <c r="AD148" s="194" t="str">
        <f t="shared" si="41"/>
        <v/>
      </c>
      <c r="AE148" s="194" t="str">
        <f t="shared" si="42"/>
        <v/>
      </c>
      <c r="AF148" s="193" t="e">
        <f t="shared" si="54"/>
        <v>#VALUE!</v>
      </c>
      <c r="AG148" s="193" t="str">
        <f t="shared" si="55"/>
        <v/>
      </c>
      <c r="AH148" s="193" t="str">
        <f t="shared" si="43"/>
        <v/>
      </c>
      <c r="AI148" s="193" t="str">
        <f t="shared" si="46"/>
        <v/>
      </c>
      <c r="AJ148" s="194" t="str">
        <f t="shared" si="56"/>
        <v/>
      </c>
      <c r="AK148" s="179" t="str">
        <f t="shared" si="47"/>
        <v/>
      </c>
      <c r="AL148" s="179" t="str">
        <f t="shared" si="48"/>
        <v/>
      </c>
      <c r="AM148" s="193" t="str">
        <f t="shared" si="49"/>
        <v/>
      </c>
      <c r="AN148" s="193" t="str">
        <f t="shared" si="44"/>
        <v/>
      </c>
      <c r="AO148" s="193" t="str">
        <f t="shared" si="50"/>
        <v/>
      </c>
      <c r="AP148" s="193" t="str">
        <f t="shared" si="51"/>
        <v/>
      </c>
      <c r="AQ148" s="193" t="str">
        <f t="shared" si="52"/>
        <v/>
      </c>
    </row>
    <row r="149" spans="2:43" ht="14.25" x14ac:dyDescent="0.2">
      <c r="B149" s="189">
        <v>142</v>
      </c>
      <c r="C149" s="289" t="str">
        <f>VLOOKUP($B149,'Saved Waypoint Input Sheet'!$K$2:$V$253,3)</f>
        <v/>
      </c>
      <c r="D149" s="290" t="str">
        <f>VLOOKUP($B149,'Saved Waypoint Input Sheet'!$K$2:$V$253,4)</f>
        <v/>
      </c>
      <c r="E149" s="291" t="str">
        <f>VLOOKUP($B149,'Saved Waypoint Input Sheet'!$K$2:$V$253,5)</f>
        <v/>
      </c>
      <c r="F149" s="289" t="str">
        <f>VLOOKUP($B149,'Saved Waypoint Input Sheet'!$K$2:$V$253,6)</f>
        <v/>
      </c>
      <c r="G149" s="292" t="str">
        <f>VLOOKUP($B149,'Saved Waypoint Input Sheet'!$K$2:$V$253,7)</f>
        <v/>
      </c>
      <c r="H149" s="293" t="str">
        <f>VLOOKUP($B149,'Saved Waypoint Input Sheet'!$K$2:$V$253,8)</f>
        <v/>
      </c>
      <c r="I149" s="494" t="str">
        <f>VLOOKUP($B149,'Saved Waypoint Input Sheet'!$K$2:$V$253,11)</f>
        <v/>
      </c>
      <c r="J149" s="288" t="str">
        <f>IF(C149="","",(IF((VLOOKUP($B149,'Saved Waypoint Input Sheet'!$K$2:$V$253,12))="",("see psg plan"),(VLOOKUP($B149,'Saved Waypoint Input Sheet'!$K$2:$V$253,12)))))</f>
        <v/>
      </c>
      <c r="K149" s="298"/>
      <c r="L149" s="299"/>
      <c r="M149" s="300"/>
      <c r="N149" s="301"/>
      <c r="O149" s="300"/>
      <c r="P149" s="324" t="str">
        <f>IF(C150="","",(IF((VLOOKUP($B150,'Saved Waypoint Input Sheet'!$K$2:$V$253,9))="",Z150,(VLOOKUP($B150,'Saved Waypoint Input Sheet'!$K$2:$V$253,9)))))</f>
        <v/>
      </c>
      <c r="Q149" s="325" t="str">
        <f>IF(C150="","",(IF((VLOOKUP($B150,'Saved Waypoint Input Sheet'!$K$2:$V$253,10))="",AA150,(VLOOKUP($B150,'Saved Waypoint Input Sheet'!$K$2:$V$253,10)))))</f>
        <v/>
      </c>
      <c r="R149" s="325" t="str">
        <f t="shared" si="53"/>
        <v/>
      </c>
      <c r="S149" s="303"/>
      <c r="T149" s="303"/>
      <c r="U149" s="301"/>
      <c r="V149" s="197"/>
      <c r="W149" s="197"/>
      <c r="Z149" s="190" t="str">
        <f t="shared" si="38"/>
        <v/>
      </c>
      <c r="AA149" s="191" t="str">
        <f t="shared" si="39"/>
        <v/>
      </c>
      <c r="AB149" s="194" t="str">
        <f t="shared" si="40"/>
        <v/>
      </c>
      <c r="AC149" s="194" t="str">
        <f t="shared" si="45"/>
        <v/>
      </c>
      <c r="AD149" s="194" t="str">
        <f t="shared" si="41"/>
        <v/>
      </c>
      <c r="AE149" s="194" t="str">
        <f t="shared" si="42"/>
        <v/>
      </c>
      <c r="AF149" s="193" t="e">
        <f t="shared" si="54"/>
        <v>#VALUE!</v>
      </c>
      <c r="AG149" s="193" t="str">
        <f t="shared" si="55"/>
        <v/>
      </c>
      <c r="AH149" s="193" t="str">
        <f t="shared" si="43"/>
        <v/>
      </c>
      <c r="AI149" s="193" t="str">
        <f t="shared" si="46"/>
        <v/>
      </c>
      <c r="AJ149" s="194" t="str">
        <f t="shared" si="56"/>
        <v/>
      </c>
      <c r="AK149" s="179" t="str">
        <f t="shared" si="47"/>
        <v/>
      </c>
      <c r="AL149" s="179" t="str">
        <f t="shared" si="48"/>
        <v/>
      </c>
      <c r="AM149" s="193" t="str">
        <f t="shared" si="49"/>
        <v/>
      </c>
      <c r="AN149" s="193" t="str">
        <f t="shared" si="44"/>
        <v/>
      </c>
      <c r="AO149" s="193" t="str">
        <f t="shared" si="50"/>
        <v/>
      </c>
      <c r="AP149" s="193" t="str">
        <f t="shared" si="51"/>
        <v/>
      </c>
      <c r="AQ149" s="193" t="str">
        <f t="shared" si="52"/>
        <v/>
      </c>
    </row>
    <row r="150" spans="2:43" ht="14.25" x14ac:dyDescent="0.2">
      <c r="B150" s="189">
        <v>143</v>
      </c>
      <c r="C150" s="289" t="str">
        <f>VLOOKUP($B150,'Saved Waypoint Input Sheet'!$K$2:$V$253,3)</f>
        <v/>
      </c>
      <c r="D150" s="290" t="str">
        <f>VLOOKUP($B150,'Saved Waypoint Input Sheet'!$K$2:$V$253,4)</f>
        <v/>
      </c>
      <c r="E150" s="291" t="str">
        <f>VLOOKUP($B150,'Saved Waypoint Input Sheet'!$K$2:$V$253,5)</f>
        <v/>
      </c>
      <c r="F150" s="289" t="str">
        <f>VLOOKUP($B150,'Saved Waypoint Input Sheet'!$K$2:$V$253,6)</f>
        <v/>
      </c>
      <c r="G150" s="292" t="str">
        <f>VLOOKUP($B150,'Saved Waypoint Input Sheet'!$K$2:$V$253,7)</f>
        <v/>
      </c>
      <c r="H150" s="293" t="str">
        <f>VLOOKUP($B150,'Saved Waypoint Input Sheet'!$K$2:$V$253,8)</f>
        <v/>
      </c>
      <c r="I150" s="494" t="str">
        <f>VLOOKUP($B150,'Saved Waypoint Input Sheet'!$K$2:$V$253,11)</f>
        <v/>
      </c>
      <c r="J150" s="288" t="str">
        <f>IF(C150="","",(IF((VLOOKUP($B150,'Saved Waypoint Input Sheet'!$K$2:$V$253,12))="",("see psg plan"),(VLOOKUP($B150,'Saved Waypoint Input Sheet'!$K$2:$V$253,12)))))</f>
        <v/>
      </c>
      <c r="K150" s="298"/>
      <c r="L150" s="299"/>
      <c r="M150" s="300"/>
      <c r="N150" s="301"/>
      <c r="O150" s="300"/>
      <c r="P150" s="324" t="str">
        <f>IF(C151="","",(IF((VLOOKUP($B151,'Saved Waypoint Input Sheet'!$K$2:$V$253,9))="",Z151,(VLOOKUP($B151,'Saved Waypoint Input Sheet'!$K$2:$V$253,9)))))</f>
        <v/>
      </c>
      <c r="Q150" s="325" t="str">
        <f>IF(C151="","",(IF((VLOOKUP($B151,'Saved Waypoint Input Sheet'!$K$2:$V$253,10))="",AA151,(VLOOKUP($B151,'Saved Waypoint Input Sheet'!$K$2:$V$253,10)))))</f>
        <v/>
      </c>
      <c r="R150" s="325" t="str">
        <f t="shared" si="53"/>
        <v/>
      </c>
      <c r="S150" s="303"/>
      <c r="T150" s="303"/>
      <c r="U150" s="301"/>
      <c r="V150" s="197"/>
      <c r="W150" s="197"/>
      <c r="Z150" s="190" t="str">
        <f t="shared" si="38"/>
        <v/>
      </c>
      <c r="AA150" s="191" t="str">
        <f t="shared" si="39"/>
        <v/>
      </c>
      <c r="AB150" s="194" t="str">
        <f t="shared" si="40"/>
        <v/>
      </c>
      <c r="AC150" s="194" t="str">
        <f t="shared" si="45"/>
        <v/>
      </c>
      <c r="AD150" s="194" t="str">
        <f t="shared" si="41"/>
        <v/>
      </c>
      <c r="AE150" s="194" t="str">
        <f t="shared" si="42"/>
        <v/>
      </c>
      <c r="AF150" s="193" t="e">
        <f t="shared" si="54"/>
        <v>#VALUE!</v>
      </c>
      <c r="AG150" s="193" t="str">
        <f t="shared" si="55"/>
        <v/>
      </c>
      <c r="AH150" s="193" t="str">
        <f t="shared" si="43"/>
        <v/>
      </c>
      <c r="AI150" s="193" t="str">
        <f t="shared" si="46"/>
        <v/>
      </c>
      <c r="AJ150" s="194" t="str">
        <f t="shared" si="56"/>
        <v/>
      </c>
      <c r="AK150" s="179" t="str">
        <f t="shared" si="47"/>
        <v/>
      </c>
      <c r="AL150" s="179" t="str">
        <f t="shared" si="48"/>
        <v/>
      </c>
      <c r="AM150" s="193" t="str">
        <f t="shared" si="49"/>
        <v/>
      </c>
      <c r="AN150" s="193" t="str">
        <f t="shared" si="44"/>
        <v/>
      </c>
      <c r="AO150" s="193" t="str">
        <f t="shared" si="50"/>
        <v/>
      </c>
      <c r="AP150" s="193" t="str">
        <f t="shared" si="51"/>
        <v/>
      </c>
      <c r="AQ150" s="193" t="str">
        <f t="shared" si="52"/>
        <v/>
      </c>
    </row>
    <row r="151" spans="2:43" ht="14.25" x14ac:dyDescent="0.2">
      <c r="B151" s="189">
        <v>144</v>
      </c>
      <c r="C151" s="289" t="str">
        <f>VLOOKUP($B151,'Saved Waypoint Input Sheet'!$K$2:$V$253,3)</f>
        <v/>
      </c>
      <c r="D151" s="290" t="str">
        <f>VLOOKUP($B151,'Saved Waypoint Input Sheet'!$K$2:$V$253,4)</f>
        <v/>
      </c>
      <c r="E151" s="291" t="str">
        <f>VLOOKUP($B151,'Saved Waypoint Input Sheet'!$K$2:$V$253,5)</f>
        <v/>
      </c>
      <c r="F151" s="289" t="str">
        <f>VLOOKUP($B151,'Saved Waypoint Input Sheet'!$K$2:$V$253,6)</f>
        <v/>
      </c>
      <c r="G151" s="292" t="str">
        <f>VLOOKUP($B151,'Saved Waypoint Input Sheet'!$K$2:$V$253,7)</f>
        <v/>
      </c>
      <c r="H151" s="293" t="str">
        <f>VLOOKUP($B151,'Saved Waypoint Input Sheet'!$K$2:$V$253,8)</f>
        <v/>
      </c>
      <c r="I151" s="494" t="str">
        <f>VLOOKUP($B151,'Saved Waypoint Input Sheet'!$K$2:$V$253,11)</f>
        <v/>
      </c>
      <c r="J151" s="288" t="str">
        <f>IF(C151="","",(IF((VLOOKUP($B151,'Saved Waypoint Input Sheet'!$K$2:$V$253,12))="",("see psg plan"),(VLOOKUP($B151,'Saved Waypoint Input Sheet'!$K$2:$V$253,12)))))</f>
        <v/>
      </c>
      <c r="K151" s="298"/>
      <c r="L151" s="299"/>
      <c r="M151" s="300"/>
      <c r="N151" s="301"/>
      <c r="O151" s="300"/>
      <c r="P151" s="324" t="str">
        <f>IF(C152="","",(IF((VLOOKUP($B152,'Saved Waypoint Input Sheet'!$K$2:$V$253,9))="",Z152,(VLOOKUP($B152,'Saved Waypoint Input Sheet'!$K$2:$V$253,9)))))</f>
        <v/>
      </c>
      <c r="Q151" s="325" t="str">
        <f>IF(C152="","",(IF((VLOOKUP($B152,'Saved Waypoint Input Sheet'!$K$2:$V$253,10))="",AA152,(VLOOKUP($B152,'Saved Waypoint Input Sheet'!$K$2:$V$253,10)))))</f>
        <v/>
      </c>
      <c r="R151" s="325" t="str">
        <f t="shared" si="53"/>
        <v/>
      </c>
      <c r="S151" s="303"/>
      <c r="T151" s="303"/>
      <c r="U151" s="301"/>
      <c r="V151" s="197"/>
      <c r="W151" s="197"/>
      <c r="Z151" s="190" t="str">
        <f t="shared" si="38"/>
        <v/>
      </c>
      <c r="AA151" s="191" t="str">
        <f t="shared" si="39"/>
        <v/>
      </c>
      <c r="AB151" s="194" t="str">
        <f t="shared" si="40"/>
        <v/>
      </c>
      <c r="AC151" s="194" t="str">
        <f t="shared" si="45"/>
        <v/>
      </c>
      <c r="AD151" s="194" t="str">
        <f t="shared" si="41"/>
        <v/>
      </c>
      <c r="AE151" s="194" t="str">
        <f t="shared" si="42"/>
        <v/>
      </c>
      <c r="AF151" s="193" t="e">
        <f t="shared" si="54"/>
        <v>#VALUE!</v>
      </c>
      <c r="AG151" s="193" t="str">
        <f t="shared" si="55"/>
        <v/>
      </c>
      <c r="AH151" s="193" t="str">
        <f t="shared" si="43"/>
        <v/>
      </c>
      <c r="AI151" s="193" t="str">
        <f t="shared" si="46"/>
        <v/>
      </c>
      <c r="AJ151" s="194" t="str">
        <f t="shared" si="56"/>
        <v/>
      </c>
      <c r="AK151" s="179" t="str">
        <f t="shared" si="47"/>
        <v/>
      </c>
      <c r="AL151" s="179" t="str">
        <f t="shared" si="48"/>
        <v/>
      </c>
      <c r="AM151" s="193" t="str">
        <f t="shared" si="49"/>
        <v/>
      </c>
      <c r="AN151" s="193" t="str">
        <f t="shared" si="44"/>
        <v/>
      </c>
      <c r="AO151" s="193" t="str">
        <f t="shared" si="50"/>
        <v/>
      </c>
      <c r="AP151" s="193" t="str">
        <f t="shared" si="51"/>
        <v/>
      </c>
      <c r="AQ151" s="193" t="str">
        <f t="shared" si="52"/>
        <v/>
      </c>
    </row>
    <row r="152" spans="2:43" ht="14.25" x14ac:dyDescent="0.2">
      <c r="B152" s="189">
        <v>145</v>
      </c>
      <c r="C152" s="289" t="str">
        <f>VLOOKUP($B152,'Saved Waypoint Input Sheet'!$K$2:$V$253,3)</f>
        <v/>
      </c>
      <c r="D152" s="290" t="str">
        <f>VLOOKUP($B152,'Saved Waypoint Input Sheet'!$K$2:$V$253,4)</f>
        <v/>
      </c>
      <c r="E152" s="291" t="str">
        <f>VLOOKUP($B152,'Saved Waypoint Input Sheet'!$K$2:$V$253,5)</f>
        <v/>
      </c>
      <c r="F152" s="289" t="str">
        <f>VLOOKUP($B152,'Saved Waypoint Input Sheet'!$K$2:$V$253,6)</f>
        <v/>
      </c>
      <c r="G152" s="292" t="str">
        <f>VLOOKUP($B152,'Saved Waypoint Input Sheet'!$K$2:$V$253,7)</f>
        <v/>
      </c>
      <c r="H152" s="293" t="str">
        <f>VLOOKUP($B152,'Saved Waypoint Input Sheet'!$K$2:$V$253,8)</f>
        <v/>
      </c>
      <c r="I152" s="494" t="str">
        <f>VLOOKUP($B152,'Saved Waypoint Input Sheet'!$K$2:$V$253,11)</f>
        <v/>
      </c>
      <c r="J152" s="288" t="str">
        <f>IF(C152="","",(IF((VLOOKUP($B152,'Saved Waypoint Input Sheet'!$K$2:$V$253,12))="",("see psg plan"),(VLOOKUP($B152,'Saved Waypoint Input Sheet'!$K$2:$V$253,12)))))</f>
        <v/>
      </c>
      <c r="K152" s="298"/>
      <c r="L152" s="299"/>
      <c r="M152" s="300"/>
      <c r="N152" s="301"/>
      <c r="O152" s="300"/>
      <c r="P152" s="324" t="str">
        <f>IF(C153="","",(IF((VLOOKUP($B153,'Saved Waypoint Input Sheet'!$K$2:$V$253,9))="",Z153,(VLOOKUP($B153,'Saved Waypoint Input Sheet'!$K$2:$V$253,9)))))</f>
        <v/>
      </c>
      <c r="Q152" s="325" t="str">
        <f>IF(C153="","",(IF((VLOOKUP($B153,'Saved Waypoint Input Sheet'!$K$2:$V$253,10))="",AA153,(VLOOKUP($B153,'Saved Waypoint Input Sheet'!$K$2:$V$253,10)))))</f>
        <v/>
      </c>
      <c r="R152" s="325" t="str">
        <f t="shared" si="53"/>
        <v/>
      </c>
      <c r="S152" s="303"/>
      <c r="T152" s="303"/>
      <c r="U152" s="301"/>
      <c r="V152" s="197"/>
      <c r="W152" s="197"/>
      <c r="Z152" s="190" t="str">
        <f t="shared" si="38"/>
        <v/>
      </c>
      <c r="AA152" s="191" t="str">
        <f t="shared" si="39"/>
        <v/>
      </c>
      <c r="AB152" s="194" t="str">
        <f t="shared" si="40"/>
        <v/>
      </c>
      <c r="AC152" s="194" t="str">
        <f t="shared" si="45"/>
        <v/>
      </c>
      <c r="AD152" s="194" t="str">
        <f t="shared" si="41"/>
        <v/>
      </c>
      <c r="AE152" s="194" t="str">
        <f t="shared" si="42"/>
        <v/>
      </c>
      <c r="AF152" s="193" t="e">
        <f t="shared" si="54"/>
        <v>#VALUE!</v>
      </c>
      <c r="AG152" s="193" t="str">
        <f t="shared" si="55"/>
        <v/>
      </c>
      <c r="AH152" s="193" t="str">
        <f t="shared" si="43"/>
        <v/>
      </c>
      <c r="AI152" s="193" t="str">
        <f t="shared" si="46"/>
        <v/>
      </c>
      <c r="AJ152" s="194" t="str">
        <f t="shared" si="56"/>
        <v/>
      </c>
      <c r="AK152" s="179" t="str">
        <f t="shared" si="47"/>
        <v/>
      </c>
      <c r="AL152" s="179" t="str">
        <f t="shared" si="48"/>
        <v/>
      </c>
      <c r="AM152" s="193" t="str">
        <f t="shared" si="49"/>
        <v/>
      </c>
      <c r="AN152" s="193" t="str">
        <f t="shared" si="44"/>
        <v/>
      </c>
      <c r="AO152" s="193" t="str">
        <f t="shared" si="50"/>
        <v/>
      </c>
      <c r="AP152" s="193" t="str">
        <f t="shared" si="51"/>
        <v/>
      </c>
      <c r="AQ152" s="193" t="str">
        <f t="shared" si="52"/>
        <v/>
      </c>
    </row>
    <row r="153" spans="2:43" ht="14.25" x14ac:dyDescent="0.2">
      <c r="B153" s="189">
        <v>146</v>
      </c>
      <c r="C153" s="289" t="str">
        <f>VLOOKUP($B153,'Saved Waypoint Input Sheet'!$K$2:$V$253,3)</f>
        <v/>
      </c>
      <c r="D153" s="290" t="str">
        <f>VLOOKUP($B153,'Saved Waypoint Input Sheet'!$K$2:$V$253,4)</f>
        <v/>
      </c>
      <c r="E153" s="291" t="str">
        <f>VLOOKUP($B153,'Saved Waypoint Input Sheet'!$K$2:$V$253,5)</f>
        <v/>
      </c>
      <c r="F153" s="289" t="str">
        <f>VLOOKUP($B153,'Saved Waypoint Input Sheet'!$K$2:$V$253,6)</f>
        <v/>
      </c>
      <c r="G153" s="292" t="str">
        <f>VLOOKUP($B153,'Saved Waypoint Input Sheet'!$K$2:$V$253,7)</f>
        <v/>
      </c>
      <c r="H153" s="293" t="str">
        <f>VLOOKUP($B153,'Saved Waypoint Input Sheet'!$K$2:$V$253,8)</f>
        <v/>
      </c>
      <c r="I153" s="494" t="str">
        <f>VLOOKUP($B153,'Saved Waypoint Input Sheet'!$K$2:$V$253,11)</f>
        <v/>
      </c>
      <c r="J153" s="288" t="str">
        <f>IF(C153="","",(IF((VLOOKUP($B153,'Saved Waypoint Input Sheet'!$K$2:$V$253,12))="",("see psg plan"),(VLOOKUP($B153,'Saved Waypoint Input Sheet'!$K$2:$V$253,12)))))</f>
        <v/>
      </c>
      <c r="K153" s="298"/>
      <c r="L153" s="299"/>
      <c r="M153" s="300"/>
      <c r="N153" s="301"/>
      <c r="O153" s="300"/>
      <c r="P153" s="324" t="str">
        <f>IF(C154="","",(IF((VLOOKUP($B154,'Saved Waypoint Input Sheet'!$K$2:$V$253,9))="",Z154,(VLOOKUP($B154,'Saved Waypoint Input Sheet'!$K$2:$V$253,9)))))</f>
        <v/>
      </c>
      <c r="Q153" s="325" t="str">
        <f>IF(C154="","",(IF((VLOOKUP($B154,'Saved Waypoint Input Sheet'!$K$2:$V$253,10))="",AA154,(VLOOKUP($B154,'Saved Waypoint Input Sheet'!$K$2:$V$253,10)))))</f>
        <v/>
      </c>
      <c r="R153" s="325" t="str">
        <f t="shared" si="53"/>
        <v/>
      </c>
      <c r="S153" s="303"/>
      <c r="T153" s="303"/>
      <c r="U153" s="301"/>
      <c r="V153" s="197"/>
      <c r="W153" s="197"/>
      <c r="Z153" s="190" t="str">
        <f t="shared" si="38"/>
        <v/>
      </c>
      <c r="AA153" s="191" t="str">
        <f t="shared" si="39"/>
        <v/>
      </c>
      <c r="AB153" s="194" t="str">
        <f t="shared" si="40"/>
        <v/>
      </c>
      <c r="AC153" s="194" t="str">
        <f t="shared" si="45"/>
        <v/>
      </c>
      <c r="AD153" s="194" t="str">
        <f t="shared" si="41"/>
        <v/>
      </c>
      <c r="AE153" s="194" t="str">
        <f t="shared" si="42"/>
        <v/>
      </c>
      <c r="AF153" s="193" t="e">
        <f t="shared" si="54"/>
        <v>#VALUE!</v>
      </c>
      <c r="AG153" s="193" t="str">
        <f t="shared" si="55"/>
        <v/>
      </c>
      <c r="AH153" s="193" t="str">
        <f t="shared" si="43"/>
        <v/>
      </c>
      <c r="AI153" s="193" t="str">
        <f t="shared" si="46"/>
        <v/>
      </c>
      <c r="AJ153" s="194" t="str">
        <f t="shared" si="56"/>
        <v/>
      </c>
      <c r="AK153" s="179" t="str">
        <f t="shared" si="47"/>
        <v/>
      </c>
      <c r="AL153" s="179" t="str">
        <f t="shared" si="48"/>
        <v/>
      </c>
      <c r="AM153" s="193" t="str">
        <f t="shared" si="49"/>
        <v/>
      </c>
      <c r="AN153" s="193" t="str">
        <f t="shared" si="44"/>
        <v/>
      </c>
      <c r="AO153" s="193" t="str">
        <f t="shared" si="50"/>
        <v/>
      </c>
      <c r="AP153" s="193" t="str">
        <f t="shared" si="51"/>
        <v/>
      </c>
      <c r="AQ153" s="193" t="str">
        <f t="shared" si="52"/>
        <v/>
      </c>
    </row>
    <row r="154" spans="2:43" ht="14.25" x14ac:dyDescent="0.2">
      <c r="B154" s="189">
        <v>147</v>
      </c>
      <c r="C154" s="289" t="str">
        <f>VLOOKUP($B154,'Saved Waypoint Input Sheet'!$K$2:$V$253,3)</f>
        <v/>
      </c>
      <c r="D154" s="290" t="str">
        <f>VLOOKUP($B154,'Saved Waypoint Input Sheet'!$K$2:$V$253,4)</f>
        <v/>
      </c>
      <c r="E154" s="291" t="str">
        <f>VLOOKUP($B154,'Saved Waypoint Input Sheet'!$K$2:$V$253,5)</f>
        <v/>
      </c>
      <c r="F154" s="289" t="str">
        <f>VLOOKUP($B154,'Saved Waypoint Input Sheet'!$K$2:$V$253,6)</f>
        <v/>
      </c>
      <c r="G154" s="292" t="str">
        <f>VLOOKUP($B154,'Saved Waypoint Input Sheet'!$K$2:$V$253,7)</f>
        <v/>
      </c>
      <c r="H154" s="293" t="str">
        <f>VLOOKUP($B154,'Saved Waypoint Input Sheet'!$K$2:$V$253,8)</f>
        <v/>
      </c>
      <c r="I154" s="494" t="str">
        <f>VLOOKUP($B154,'Saved Waypoint Input Sheet'!$K$2:$V$253,11)</f>
        <v/>
      </c>
      <c r="J154" s="288" t="str">
        <f>IF(C154="","",(IF((VLOOKUP($B154,'Saved Waypoint Input Sheet'!$K$2:$V$253,12))="",("see psg plan"),(VLOOKUP($B154,'Saved Waypoint Input Sheet'!$K$2:$V$253,12)))))</f>
        <v/>
      </c>
      <c r="K154" s="298"/>
      <c r="L154" s="299"/>
      <c r="M154" s="300"/>
      <c r="N154" s="301"/>
      <c r="O154" s="300"/>
      <c r="P154" s="324" t="str">
        <f>IF(C155="","",(IF((VLOOKUP($B155,'Saved Waypoint Input Sheet'!$K$2:$V$253,9))="",Z155,(VLOOKUP($B155,'Saved Waypoint Input Sheet'!$K$2:$V$253,9)))))</f>
        <v/>
      </c>
      <c r="Q154" s="325" t="str">
        <f>IF(C155="","",(IF((VLOOKUP($B155,'Saved Waypoint Input Sheet'!$K$2:$V$253,10))="",AA155,(VLOOKUP($B155,'Saved Waypoint Input Sheet'!$K$2:$V$253,10)))))</f>
        <v/>
      </c>
      <c r="R154" s="325" t="str">
        <f t="shared" si="53"/>
        <v/>
      </c>
      <c r="S154" s="303"/>
      <c r="T154" s="303"/>
      <c r="U154" s="301"/>
      <c r="V154" s="197"/>
      <c r="W154" s="197"/>
      <c r="Z154" s="190" t="str">
        <f t="shared" si="38"/>
        <v/>
      </c>
      <c r="AA154" s="191" t="str">
        <f t="shared" si="39"/>
        <v/>
      </c>
      <c r="AB154" s="194" t="str">
        <f t="shared" si="40"/>
        <v/>
      </c>
      <c r="AC154" s="194" t="str">
        <f t="shared" si="45"/>
        <v/>
      </c>
      <c r="AD154" s="194" t="str">
        <f t="shared" si="41"/>
        <v/>
      </c>
      <c r="AE154" s="194" t="str">
        <f t="shared" si="42"/>
        <v/>
      </c>
      <c r="AF154" s="193" t="e">
        <f t="shared" si="54"/>
        <v>#VALUE!</v>
      </c>
      <c r="AG154" s="193" t="str">
        <f t="shared" si="55"/>
        <v/>
      </c>
      <c r="AH154" s="193" t="str">
        <f t="shared" si="43"/>
        <v/>
      </c>
      <c r="AI154" s="193" t="str">
        <f t="shared" si="46"/>
        <v/>
      </c>
      <c r="AJ154" s="194" t="str">
        <f t="shared" si="56"/>
        <v/>
      </c>
      <c r="AK154" s="179" t="str">
        <f t="shared" si="47"/>
        <v/>
      </c>
      <c r="AL154" s="179" t="str">
        <f t="shared" si="48"/>
        <v/>
      </c>
      <c r="AM154" s="193" t="str">
        <f t="shared" si="49"/>
        <v/>
      </c>
      <c r="AN154" s="193" t="str">
        <f t="shared" si="44"/>
        <v/>
      </c>
      <c r="AO154" s="193" t="str">
        <f t="shared" si="50"/>
        <v/>
      </c>
      <c r="AP154" s="193" t="str">
        <f t="shared" si="51"/>
        <v/>
      </c>
      <c r="AQ154" s="193" t="str">
        <f t="shared" si="52"/>
        <v/>
      </c>
    </row>
    <row r="155" spans="2:43" ht="14.25" x14ac:dyDescent="0.2">
      <c r="B155" s="189">
        <v>148</v>
      </c>
      <c r="C155" s="289" t="str">
        <f>VLOOKUP($B155,'Saved Waypoint Input Sheet'!$K$2:$V$253,3)</f>
        <v/>
      </c>
      <c r="D155" s="290" t="str">
        <f>VLOOKUP($B155,'Saved Waypoint Input Sheet'!$K$2:$V$253,4)</f>
        <v/>
      </c>
      <c r="E155" s="291" t="str">
        <f>VLOOKUP($B155,'Saved Waypoint Input Sheet'!$K$2:$V$253,5)</f>
        <v/>
      </c>
      <c r="F155" s="289" t="str">
        <f>VLOOKUP($B155,'Saved Waypoint Input Sheet'!$K$2:$V$253,6)</f>
        <v/>
      </c>
      <c r="G155" s="292" t="str">
        <f>VLOOKUP($B155,'Saved Waypoint Input Sheet'!$K$2:$V$253,7)</f>
        <v/>
      </c>
      <c r="H155" s="293" t="str">
        <f>VLOOKUP($B155,'Saved Waypoint Input Sheet'!$K$2:$V$253,8)</f>
        <v/>
      </c>
      <c r="I155" s="494" t="str">
        <f>VLOOKUP($B155,'Saved Waypoint Input Sheet'!$K$2:$V$253,11)</f>
        <v/>
      </c>
      <c r="J155" s="288" t="str">
        <f>IF(C155="","",(IF((VLOOKUP($B155,'Saved Waypoint Input Sheet'!$K$2:$V$253,12))="",("see psg plan"),(VLOOKUP($B155,'Saved Waypoint Input Sheet'!$K$2:$V$253,12)))))</f>
        <v/>
      </c>
      <c r="K155" s="298"/>
      <c r="L155" s="299"/>
      <c r="M155" s="300"/>
      <c r="N155" s="301"/>
      <c r="O155" s="300"/>
      <c r="P155" s="324" t="str">
        <f>IF(C156="","",(IF((VLOOKUP($B156,'Saved Waypoint Input Sheet'!$K$2:$V$253,9))="",Z156,(VLOOKUP($B156,'Saved Waypoint Input Sheet'!$K$2:$V$253,9)))))</f>
        <v/>
      </c>
      <c r="Q155" s="325" t="str">
        <f>IF(C156="","",(IF((VLOOKUP($B156,'Saved Waypoint Input Sheet'!$K$2:$V$253,10))="",AA156,(VLOOKUP($B156,'Saved Waypoint Input Sheet'!$K$2:$V$253,10)))))</f>
        <v/>
      </c>
      <c r="R155" s="325" t="str">
        <f t="shared" si="53"/>
        <v/>
      </c>
      <c r="S155" s="303"/>
      <c r="T155" s="303"/>
      <c r="U155" s="301"/>
      <c r="V155" s="197"/>
      <c r="W155" s="197"/>
      <c r="Z155" s="190" t="str">
        <f t="shared" si="38"/>
        <v/>
      </c>
      <c r="AA155" s="191" t="str">
        <f t="shared" si="39"/>
        <v/>
      </c>
      <c r="AB155" s="194" t="str">
        <f t="shared" si="40"/>
        <v/>
      </c>
      <c r="AC155" s="194" t="str">
        <f t="shared" si="45"/>
        <v/>
      </c>
      <c r="AD155" s="194" t="str">
        <f t="shared" si="41"/>
        <v/>
      </c>
      <c r="AE155" s="194" t="str">
        <f t="shared" si="42"/>
        <v/>
      </c>
      <c r="AF155" s="193" t="e">
        <f t="shared" si="54"/>
        <v>#VALUE!</v>
      </c>
      <c r="AG155" s="193" t="str">
        <f t="shared" si="55"/>
        <v/>
      </c>
      <c r="AH155" s="193" t="str">
        <f t="shared" si="43"/>
        <v/>
      </c>
      <c r="AI155" s="193" t="str">
        <f t="shared" si="46"/>
        <v/>
      </c>
      <c r="AJ155" s="194" t="str">
        <f t="shared" si="56"/>
        <v/>
      </c>
      <c r="AK155" s="179" t="str">
        <f t="shared" si="47"/>
        <v/>
      </c>
      <c r="AL155" s="179" t="str">
        <f t="shared" si="48"/>
        <v/>
      </c>
      <c r="AM155" s="193" t="str">
        <f t="shared" si="49"/>
        <v/>
      </c>
      <c r="AN155" s="193" t="str">
        <f t="shared" si="44"/>
        <v/>
      </c>
      <c r="AO155" s="193" t="str">
        <f t="shared" si="50"/>
        <v/>
      </c>
      <c r="AP155" s="193" t="str">
        <f t="shared" si="51"/>
        <v/>
      </c>
      <c r="AQ155" s="193" t="str">
        <f t="shared" si="52"/>
        <v/>
      </c>
    </row>
    <row r="156" spans="2:43" ht="14.25" x14ac:dyDescent="0.2">
      <c r="B156" s="189">
        <v>149</v>
      </c>
      <c r="C156" s="289" t="str">
        <f>VLOOKUP($B156,'Saved Waypoint Input Sheet'!$K$2:$V$253,3)</f>
        <v/>
      </c>
      <c r="D156" s="290" t="str">
        <f>VLOOKUP($B156,'Saved Waypoint Input Sheet'!$K$2:$V$253,4)</f>
        <v/>
      </c>
      <c r="E156" s="291" t="str">
        <f>VLOOKUP($B156,'Saved Waypoint Input Sheet'!$K$2:$V$253,5)</f>
        <v/>
      </c>
      <c r="F156" s="289" t="str">
        <f>VLOOKUP($B156,'Saved Waypoint Input Sheet'!$K$2:$V$253,6)</f>
        <v/>
      </c>
      <c r="G156" s="292" t="str">
        <f>VLOOKUP($B156,'Saved Waypoint Input Sheet'!$K$2:$V$253,7)</f>
        <v/>
      </c>
      <c r="H156" s="293" t="str">
        <f>VLOOKUP($B156,'Saved Waypoint Input Sheet'!$K$2:$V$253,8)</f>
        <v/>
      </c>
      <c r="I156" s="494" t="str">
        <f>VLOOKUP($B156,'Saved Waypoint Input Sheet'!$K$2:$V$253,11)</f>
        <v/>
      </c>
      <c r="J156" s="288" t="str">
        <f>IF(C156="","",(IF((VLOOKUP($B156,'Saved Waypoint Input Sheet'!$K$2:$V$253,12))="",("see psg plan"),(VLOOKUP($B156,'Saved Waypoint Input Sheet'!$K$2:$V$253,12)))))</f>
        <v/>
      </c>
      <c r="K156" s="298"/>
      <c r="L156" s="299"/>
      <c r="M156" s="300"/>
      <c r="N156" s="301"/>
      <c r="O156" s="300"/>
      <c r="P156" s="324" t="str">
        <f>IF(C157="","",(IF((VLOOKUP($B157,'Saved Waypoint Input Sheet'!$K$2:$V$253,9))="",Z157,(VLOOKUP($B157,'Saved Waypoint Input Sheet'!$K$2:$V$253,9)))))</f>
        <v/>
      </c>
      <c r="Q156" s="325" t="str">
        <f>IF(C157="","",(IF((VLOOKUP($B157,'Saved Waypoint Input Sheet'!$K$2:$V$253,10))="",AA157,(VLOOKUP($B157,'Saved Waypoint Input Sheet'!$K$2:$V$253,10)))))</f>
        <v/>
      </c>
      <c r="R156" s="325" t="str">
        <f t="shared" si="53"/>
        <v/>
      </c>
      <c r="S156" s="303"/>
      <c r="T156" s="303"/>
      <c r="U156" s="301"/>
      <c r="V156" s="197"/>
      <c r="W156" s="197"/>
      <c r="Z156" s="190" t="str">
        <f t="shared" si="38"/>
        <v/>
      </c>
      <c r="AA156" s="191" t="str">
        <f t="shared" si="39"/>
        <v/>
      </c>
      <c r="AB156" s="194" t="str">
        <f t="shared" si="40"/>
        <v/>
      </c>
      <c r="AC156" s="194" t="str">
        <f t="shared" si="45"/>
        <v/>
      </c>
      <c r="AD156" s="194" t="str">
        <f t="shared" si="41"/>
        <v/>
      </c>
      <c r="AE156" s="194" t="str">
        <f t="shared" si="42"/>
        <v/>
      </c>
      <c r="AF156" s="193" t="e">
        <f t="shared" si="54"/>
        <v>#VALUE!</v>
      </c>
      <c r="AG156" s="193" t="str">
        <f t="shared" si="55"/>
        <v/>
      </c>
      <c r="AH156" s="193" t="str">
        <f t="shared" si="43"/>
        <v/>
      </c>
      <c r="AI156" s="193" t="str">
        <f t="shared" si="46"/>
        <v/>
      </c>
      <c r="AJ156" s="194" t="str">
        <f t="shared" si="56"/>
        <v/>
      </c>
      <c r="AK156" s="179" t="str">
        <f t="shared" si="47"/>
        <v/>
      </c>
      <c r="AL156" s="179" t="str">
        <f t="shared" si="48"/>
        <v/>
      </c>
      <c r="AM156" s="193" t="str">
        <f t="shared" si="49"/>
        <v/>
      </c>
      <c r="AN156" s="193" t="str">
        <f t="shared" si="44"/>
        <v/>
      </c>
      <c r="AO156" s="193" t="str">
        <f t="shared" si="50"/>
        <v/>
      </c>
      <c r="AP156" s="193" t="str">
        <f t="shared" si="51"/>
        <v/>
      </c>
      <c r="AQ156" s="193" t="str">
        <f t="shared" si="52"/>
        <v/>
      </c>
    </row>
    <row r="157" spans="2:43" ht="14.25" x14ac:dyDescent="0.2">
      <c r="B157" s="189">
        <v>150</v>
      </c>
      <c r="C157" s="289" t="str">
        <f>VLOOKUP($B157,'Saved Waypoint Input Sheet'!$K$2:$V$253,3)</f>
        <v/>
      </c>
      <c r="D157" s="290" t="str">
        <f>VLOOKUP($B157,'Saved Waypoint Input Sheet'!$K$2:$V$253,4)</f>
        <v/>
      </c>
      <c r="E157" s="291" t="str">
        <f>VLOOKUP($B157,'Saved Waypoint Input Sheet'!$K$2:$V$253,5)</f>
        <v/>
      </c>
      <c r="F157" s="289" t="str">
        <f>VLOOKUP($B157,'Saved Waypoint Input Sheet'!$K$2:$V$253,6)</f>
        <v/>
      </c>
      <c r="G157" s="292" t="str">
        <f>VLOOKUP($B157,'Saved Waypoint Input Sheet'!$K$2:$V$253,7)</f>
        <v/>
      </c>
      <c r="H157" s="293" t="str">
        <f>VLOOKUP($B157,'Saved Waypoint Input Sheet'!$K$2:$V$253,8)</f>
        <v/>
      </c>
      <c r="I157" s="494" t="str">
        <f>VLOOKUP($B157,'Saved Waypoint Input Sheet'!$K$2:$V$253,11)</f>
        <v/>
      </c>
      <c r="J157" s="288" t="str">
        <f>IF(C157="","",(IF((VLOOKUP($B157,'Saved Waypoint Input Sheet'!$K$2:$V$253,12))="",("see psg plan"),(VLOOKUP($B157,'Saved Waypoint Input Sheet'!$K$2:$V$253,12)))))</f>
        <v/>
      </c>
      <c r="K157" s="298"/>
      <c r="L157" s="299"/>
      <c r="M157" s="300"/>
      <c r="N157" s="301"/>
      <c r="O157" s="300"/>
      <c r="P157" s="324" t="str">
        <f>IF(C158="","",(IF((VLOOKUP($B158,'Saved Waypoint Input Sheet'!$K$2:$V$253,9))="",Z158,(VLOOKUP($B158,'Saved Waypoint Input Sheet'!$K$2:$V$253,9)))))</f>
        <v/>
      </c>
      <c r="Q157" s="325" t="str">
        <f>IF(C158="","",(IF((VLOOKUP($B158,'Saved Waypoint Input Sheet'!$K$2:$V$253,10))="",AA158,(VLOOKUP($B158,'Saved Waypoint Input Sheet'!$K$2:$V$253,10)))))</f>
        <v/>
      </c>
      <c r="R157" s="325" t="str">
        <f t="shared" si="53"/>
        <v/>
      </c>
      <c r="S157" s="303"/>
      <c r="T157" s="303"/>
      <c r="U157" s="301"/>
      <c r="V157" s="197"/>
      <c r="W157" s="197"/>
      <c r="Z157" s="190" t="str">
        <f t="shared" si="38"/>
        <v/>
      </c>
      <c r="AA157" s="191" t="str">
        <f t="shared" si="39"/>
        <v/>
      </c>
      <c r="AB157" s="194" t="str">
        <f t="shared" si="40"/>
        <v/>
      </c>
      <c r="AC157" s="194" t="str">
        <f t="shared" si="45"/>
        <v/>
      </c>
      <c r="AD157" s="194" t="str">
        <f t="shared" si="41"/>
        <v/>
      </c>
      <c r="AE157" s="194" t="str">
        <f t="shared" si="42"/>
        <v/>
      </c>
      <c r="AF157" s="193" t="e">
        <f t="shared" si="54"/>
        <v>#VALUE!</v>
      </c>
      <c r="AG157" s="193" t="str">
        <f t="shared" si="55"/>
        <v/>
      </c>
      <c r="AH157" s="193" t="str">
        <f t="shared" si="43"/>
        <v/>
      </c>
      <c r="AI157" s="193" t="str">
        <f t="shared" si="46"/>
        <v/>
      </c>
      <c r="AJ157" s="194" t="str">
        <f t="shared" si="56"/>
        <v/>
      </c>
      <c r="AK157" s="179" t="str">
        <f t="shared" si="47"/>
        <v/>
      </c>
      <c r="AL157" s="179" t="str">
        <f t="shared" si="48"/>
        <v/>
      </c>
      <c r="AM157" s="193" t="str">
        <f t="shared" si="49"/>
        <v/>
      </c>
      <c r="AN157" s="193" t="str">
        <f t="shared" si="44"/>
        <v/>
      </c>
      <c r="AO157" s="193" t="str">
        <f t="shared" si="50"/>
        <v/>
      </c>
      <c r="AP157" s="193" t="str">
        <f t="shared" si="51"/>
        <v/>
      </c>
      <c r="AQ157" s="193" t="str">
        <f t="shared" si="52"/>
        <v/>
      </c>
    </row>
    <row r="158" spans="2:43" ht="14.25" x14ac:dyDescent="0.2">
      <c r="B158" s="189">
        <v>151</v>
      </c>
      <c r="C158" s="289" t="str">
        <f>VLOOKUP($B158,'Saved Waypoint Input Sheet'!$K$2:$V$253,3)</f>
        <v/>
      </c>
      <c r="D158" s="290" t="str">
        <f>VLOOKUP($B158,'Saved Waypoint Input Sheet'!$K$2:$V$253,4)</f>
        <v/>
      </c>
      <c r="E158" s="291" t="str">
        <f>VLOOKUP($B158,'Saved Waypoint Input Sheet'!$K$2:$V$253,5)</f>
        <v/>
      </c>
      <c r="F158" s="289" t="str">
        <f>VLOOKUP($B158,'Saved Waypoint Input Sheet'!$K$2:$V$253,6)</f>
        <v/>
      </c>
      <c r="G158" s="292" t="str">
        <f>VLOOKUP($B158,'Saved Waypoint Input Sheet'!$K$2:$V$253,7)</f>
        <v/>
      </c>
      <c r="H158" s="293" t="str">
        <f>VLOOKUP($B158,'Saved Waypoint Input Sheet'!$K$2:$V$253,8)</f>
        <v/>
      </c>
      <c r="I158" s="494" t="str">
        <f>VLOOKUP($B158,'Saved Waypoint Input Sheet'!$K$2:$V$253,11)</f>
        <v/>
      </c>
      <c r="J158" s="288" t="str">
        <f>IF(C158="","",(IF((VLOOKUP($B158,'Saved Waypoint Input Sheet'!$K$2:$V$253,12))="",("see psg plan"),(VLOOKUP($B158,'Saved Waypoint Input Sheet'!$K$2:$V$253,12)))))</f>
        <v/>
      </c>
      <c r="K158" s="298"/>
      <c r="L158" s="299"/>
      <c r="M158" s="300"/>
      <c r="N158" s="301"/>
      <c r="O158" s="300"/>
      <c r="P158" s="324" t="str">
        <f>IF(C159="","",(IF((VLOOKUP($B159,'Saved Waypoint Input Sheet'!$K$2:$V$253,9))="",Z159,(VLOOKUP($B159,'Saved Waypoint Input Sheet'!$K$2:$V$253,9)))))</f>
        <v/>
      </c>
      <c r="Q158" s="325" t="str">
        <f>IF(C159="","",(IF((VLOOKUP($B159,'Saved Waypoint Input Sheet'!$K$2:$V$253,10))="",AA159,(VLOOKUP($B159,'Saved Waypoint Input Sheet'!$K$2:$V$253,10)))))</f>
        <v/>
      </c>
      <c r="R158" s="325" t="str">
        <f t="shared" si="53"/>
        <v/>
      </c>
      <c r="S158" s="303"/>
      <c r="T158" s="303"/>
      <c r="U158" s="301"/>
      <c r="V158" s="197"/>
      <c r="W158" s="197"/>
      <c r="Z158" s="190" t="str">
        <f t="shared" si="38"/>
        <v/>
      </c>
      <c r="AA158" s="191" t="str">
        <f t="shared" si="39"/>
        <v/>
      </c>
      <c r="AB158" s="194" t="str">
        <f t="shared" si="40"/>
        <v/>
      </c>
      <c r="AC158" s="194" t="str">
        <f t="shared" si="45"/>
        <v/>
      </c>
      <c r="AD158" s="194" t="str">
        <f t="shared" si="41"/>
        <v/>
      </c>
      <c r="AE158" s="194" t="str">
        <f t="shared" si="42"/>
        <v/>
      </c>
      <c r="AF158" s="193" t="e">
        <f t="shared" si="54"/>
        <v>#VALUE!</v>
      </c>
      <c r="AG158" s="193" t="str">
        <f t="shared" si="55"/>
        <v/>
      </c>
      <c r="AH158" s="193" t="str">
        <f t="shared" si="43"/>
        <v/>
      </c>
      <c r="AI158" s="193" t="str">
        <f t="shared" si="46"/>
        <v/>
      </c>
      <c r="AJ158" s="194" t="str">
        <f t="shared" si="56"/>
        <v/>
      </c>
      <c r="AK158" s="179" t="str">
        <f t="shared" si="47"/>
        <v/>
      </c>
      <c r="AL158" s="179" t="str">
        <f t="shared" si="48"/>
        <v/>
      </c>
      <c r="AM158" s="193" t="str">
        <f t="shared" si="49"/>
        <v/>
      </c>
      <c r="AN158" s="193" t="str">
        <f t="shared" si="44"/>
        <v/>
      </c>
      <c r="AO158" s="193" t="str">
        <f t="shared" si="50"/>
        <v/>
      </c>
      <c r="AP158" s="193" t="str">
        <f t="shared" si="51"/>
        <v/>
      </c>
      <c r="AQ158" s="193" t="str">
        <f t="shared" si="52"/>
        <v/>
      </c>
    </row>
    <row r="159" spans="2:43" ht="14.25" x14ac:dyDescent="0.2">
      <c r="B159" s="189">
        <v>152</v>
      </c>
      <c r="C159" s="289" t="str">
        <f>VLOOKUP($B159,'Saved Waypoint Input Sheet'!$K$2:$V$253,3)</f>
        <v/>
      </c>
      <c r="D159" s="290" t="str">
        <f>VLOOKUP($B159,'Saved Waypoint Input Sheet'!$K$2:$V$253,4)</f>
        <v/>
      </c>
      <c r="E159" s="291" t="str">
        <f>VLOOKUP($B159,'Saved Waypoint Input Sheet'!$K$2:$V$253,5)</f>
        <v/>
      </c>
      <c r="F159" s="289" t="str">
        <f>VLOOKUP($B159,'Saved Waypoint Input Sheet'!$K$2:$V$253,6)</f>
        <v/>
      </c>
      <c r="G159" s="292" t="str">
        <f>VLOOKUP($B159,'Saved Waypoint Input Sheet'!$K$2:$V$253,7)</f>
        <v/>
      </c>
      <c r="H159" s="293" t="str">
        <f>VLOOKUP($B159,'Saved Waypoint Input Sheet'!$K$2:$V$253,8)</f>
        <v/>
      </c>
      <c r="I159" s="494" t="str">
        <f>VLOOKUP($B159,'Saved Waypoint Input Sheet'!$K$2:$V$253,11)</f>
        <v/>
      </c>
      <c r="J159" s="288" t="str">
        <f>IF(C159="","",(IF((VLOOKUP($B159,'Saved Waypoint Input Sheet'!$K$2:$V$253,12))="",("see psg plan"),(VLOOKUP($B159,'Saved Waypoint Input Sheet'!$K$2:$V$253,12)))))</f>
        <v/>
      </c>
      <c r="K159" s="298"/>
      <c r="L159" s="299"/>
      <c r="M159" s="300"/>
      <c r="N159" s="301"/>
      <c r="O159" s="300"/>
      <c r="P159" s="324" t="str">
        <f>IF(C160="","",(IF((VLOOKUP($B160,'Saved Waypoint Input Sheet'!$K$2:$V$253,9))="",Z160,(VLOOKUP($B160,'Saved Waypoint Input Sheet'!$K$2:$V$253,9)))))</f>
        <v/>
      </c>
      <c r="Q159" s="325" t="str">
        <f>IF(C160="","",(IF((VLOOKUP($B160,'Saved Waypoint Input Sheet'!$K$2:$V$253,10))="",AA160,(VLOOKUP($B160,'Saved Waypoint Input Sheet'!$K$2:$V$253,10)))))</f>
        <v/>
      </c>
      <c r="R159" s="325" t="str">
        <f t="shared" si="53"/>
        <v/>
      </c>
      <c r="S159" s="303"/>
      <c r="T159" s="303"/>
      <c r="U159" s="301"/>
      <c r="V159" s="197"/>
      <c r="W159" s="197"/>
      <c r="Z159" s="190" t="str">
        <f t="shared" si="38"/>
        <v/>
      </c>
      <c r="AA159" s="191" t="str">
        <f t="shared" si="39"/>
        <v/>
      </c>
      <c r="AB159" s="194" t="str">
        <f t="shared" si="40"/>
        <v/>
      </c>
      <c r="AC159" s="194" t="str">
        <f t="shared" si="45"/>
        <v/>
      </c>
      <c r="AD159" s="194" t="str">
        <f t="shared" si="41"/>
        <v/>
      </c>
      <c r="AE159" s="194" t="str">
        <f t="shared" si="42"/>
        <v/>
      </c>
      <c r="AF159" s="193" t="e">
        <f t="shared" si="54"/>
        <v>#VALUE!</v>
      </c>
      <c r="AG159" s="193" t="str">
        <f t="shared" si="55"/>
        <v/>
      </c>
      <c r="AH159" s="193" t="str">
        <f t="shared" si="43"/>
        <v/>
      </c>
      <c r="AI159" s="193" t="str">
        <f t="shared" si="46"/>
        <v/>
      </c>
      <c r="AJ159" s="194" t="str">
        <f t="shared" si="56"/>
        <v/>
      </c>
      <c r="AK159" s="179" t="str">
        <f t="shared" si="47"/>
        <v/>
      </c>
      <c r="AL159" s="179" t="str">
        <f t="shared" si="48"/>
        <v/>
      </c>
      <c r="AM159" s="193" t="str">
        <f t="shared" si="49"/>
        <v/>
      </c>
      <c r="AN159" s="193" t="str">
        <f t="shared" si="44"/>
        <v/>
      </c>
      <c r="AO159" s="193" t="str">
        <f t="shared" si="50"/>
        <v/>
      </c>
      <c r="AP159" s="193" t="str">
        <f t="shared" si="51"/>
        <v/>
      </c>
      <c r="AQ159" s="193" t="str">
        <f t="shared" si="52"/>
        <v/>
      </c>
    </row>
    <row r="160" spans="2:43" ht="14.25" x14ac:dyDescent="0.2">
      <c r="B160" s="189">
        <v>153</v>
      </c>
      <c r="C160" s="289" t="str">
        <f>VLOOKUP($B160,'Saved Waypoint Input Sheet'!$K$2:$V$253,3)</f>
        <v/>
      </c>
      <c r="D160" s="290" t="str">
        <f>VLOOKUP($B160,'Saved Waypoint Input Sheet'!$K$2:$V$253,4)</f>
        <v/>
      </c>
      <c r="E160" s="291" t="str">
        <f>VLOOKUP($B160,'Saved Waypoint Input Sheet'!$K$2:$V$253,5)</f>
        <v/>
      </c>
      <c r="F160" s="289" t="str">
        <f>VLOOKUP($B160,'Saved Waypoint Input Sheet'!$K$2:$V$253,6)</f>
        <v/>
      </c>
      <c r="G160" s="292" t="str">
        <f>VLOOKUP($B160,'Saved Waypoint Input Sheet'!$K$2:$V$253,7)</f>
        <v/>
      </c>
      <c r="H160" s="293" t="str">
        <f>VLOOKUP($B160,'Saved Waypoint Input Sheet'!$K$2:$V$253,8)</f>
        <v/>
      </c>
      <c r="I160" s="494" t="str">
        <f>VLOOKUP($B160,'Saved Waypoint Input Sheet'!$K$2:$V$253,11)</f>
        <v/>
      </c>
      <c r="J160" s="288" t="str">
        <f>IF(C160="","",(IF((VLOOKUP($B160,'Saved Waypoint Input Sheet'!$K$2:$V$253,12))="",("see psg plan"),(VLOOKUP($B160,'Saved Waypoint Input Sheet'!$K$2:$V$253,12)))))</f>
        <v/>
      </c>
      <c r="K160" s="298"/>
      <c r="L160" s="299"/>
      <c r="M160" s="300"/>
      <c r="N160" s="301"/>
      <c r="O160" s="300"/>
      <c r="P160" s="324" t="str">
        <f>IF(C161="","",(IF((VLOOKUP($B161,'Saved Waypoint Input Sheet'!$K$2:$V$253,9))="",Z161,(VLOOKUP($B161,'Saved Waypoint Input Sheet'!$K$2:$V$253,9)))))</f>
        <v/>
      </c>
      <c r="Q160" s="325" t="str">
        <f>IF(C161="","",(IF((VLOOKUP($B161,'Saved Waypoint Input Sheet'!$K$2:$V$253,10))="",AA161,(VLOOKUP($B161,'Saved Waypoint Input Sheet'!$K$2:$V$253,10)))))</f>
        <v/>
      </c>
      <c r="R160" s="325" t="str">
        <f t="shared" si="53"/>
        <v/>
      </c>
      <c r="S160" s="303"/>
      <c r="T160" s="303"/>
      <c r="U160" s="301"/>
      <c r="V160" s="197"/>
      <c r="W160" s="197"/>
      <c r="Z160" s="190" t="str">
        <f t="shared" si="38"/>
        <v/>
      </c>
      <c r="AA160" s="191" t="str">
        <f t="shared" si="39"/>
        <v/>
      </c>
      <c r="AB160" s="194" t="str">
        <f t="shared" si="40"/>
        <v/>
      </c>
      <c r="AC160" s="194" t="str">
        <f t="shared" si="45"/>
        <v/>
      </c>
      <c r="AD160" s="194" t="str">
        <f t="shared" si="41"/>
        <v/>
      </c>
      <c r="AE160" s="194" t="str">
        <f t="shared" si="42"/>
        <v/>
      </c>
      <c r="AF160" s="193" t="e">
        <f t="shared" si="54"/>
        <v>#VALUE!</v>
      </c>
      <c r="AG160" s="193" t="str">
        <f t="shared" si="55"/>
        <v/>
      </c>
      <c r="AH160" s="193" t="str">
        <f t="shared" si="43"/>
        <v/>
      </c>
      <c r="AI160" s="193" t="str">
        <f t="shared" si="46"/>
        <v/>
      </c>
      <c r="AJ160" s="194" t="str">
        <f t="shared" si="56"/>
        <v/>
      </c>
      <c r="AK160" s="179" t="str">
        <f t="shared" si="47"/>
        <v/>
      </c>
      <c r="AL160" s="179" t="str">
        <f t="shared" si="48"/>
        <v/>
      </c>
      <c r="AM160" s="193" t="str">
        <f t="shared" si="49"/>
        <v/>
      </c>
      <c r="AN160" s="193" t="str">
        <f t="shared" si="44"/>
        <v/>
      </c>
      <c r="AO160" s="193" t="str">
        <f t="shared" si="50"/>
        <v/>
      </c>
      <c r="AP160" s="193" t="str">
        <f t="shared" si="51"/>
        <v/>
      </c>
      <c r="AQ160" s="193" t="str">
        <f t="shared" si="52"/>
        <v/>
      </c>
    </row>
    <row r="161" spans="2:43" ht="14.25" x14ac:dyDescent="0.2">
      <c r="B161" s="189">
        <v>154</v>
      </c>
      <c r="C161" s="289" t="str">
        <f>VLOOKUP($B161,'Saved Waypoint Input Sheet'!$K$2:$V$253,3)</f>
        <v/>
      </c>
      <c r="D161" s="290" t="str">
        <f>VLOOKUP($B161,'Saved Waypoint Input Sheet'!$K$2:$V$253,4)</f>
        <v/>
      </c>
      <c r="E161" s="291" t="str">
        <f>VLOOKUP($B161,'Saved Waypoint Input Sheet'!$K$2:$V$253,5)</f>
        <v/>
      </c>
      <c r="F161" s="289" t="str">
        <f>VLOOKUP($B161,'Saved Waypoint Input Sheet'!$K$2:$V$253,6)</f>
        <v/>
      </c>
      <c r="G161" s="292" t="str">
        <f>VLOOKUP($B161,'Saved Waypoint Input Sheet'!$K$2:$V$253,7)</f>
        <v/>
      </c>
      <c r="H161" s="293" t="str">
        <f>VLOOKUP($B161,'Saved Waypoint Input Sheet'!$K$2:$V$253,8)</f>
        <v/>
      </c>
      <c r="I161" s="494" t="str">
        <f>VLOOKUP($B161,'Saved Waypoint Input Sheet'!$K$2:$V$253,11)</f>
        <v/>
      </c>
      <c r="J161" s="288" t="str">
        <f>IF(C161="","",(IF((VLOOKUP($B161,'Saved Waypoint Input Sheet'!$K$2:$V$253,12))="",("see psg plan"),(VLOOKUP($B161,'Saved Waypoint Input Sheet'!$K$2:$V$253,12)))))</f>
        <v/>
      </c>
      <c r="K161" s="298"/>
      <c r="L161" s="299"/>
      <c r="M161" s="300"/>
      <c r="N161" s="301"/>
      <c r="O161" s="300"/>
      <c r="P161" s="324" t="str">
        <f>IF(C162="","",(IF((VLOOKUP($B162,'Saved Waypoint Input Sheet'!$K$2:$V$253,9))="",Z162,(VLOOKUP($B162,'Saved Waypoint Input Sheet'!$K$2:$V$253,9)))))</f>
        <v/>
      </c>
      <c r="Q161" s="325" t="str">
        <f>IF(C162="","",(IF((VLOOKUP($B162,'Saved Waypoint Input Sheet'!$K$2:$V$253,10))="",AA162,(VLOOKUP($B162,'Saved Waypoint Input Sheet'!$K$2:$V$253,10)))))</f>
        <v/>
      </c>
      <c r="R161" s="325" t="str">
        <f t="shared" si="53"/>
        <v/>
      </c>
      <c r="S161" s="303"/>
      <c r="T161" s="303"/>
      <c r="U161" s="301"/>
      <c r="V161" s="197"/>
      <c r="W161" s="197"/>
      <c r="Z161" s="190" t="str">
        <f t="shared" si="38"/>
        <v/>
      </c>
      <c r="AA161" s="191" t="str">
        <f t="shared" si="39"/>
        <v/>
      </c>
      <c r="AB161" s="194" t="str">
        <f t="shared" si="40"/>
        <v/>
      </c>
      <c r="AC161" s="194" t="str">
        <f t="shared" si="45"/>
        <v/>
      </c>
      <c r="AD161" s="194" t="str">
        <f t="shared" si="41"/>
        <v/>
      </c>
      <c r="AE161" s="194" t="str">
        <f t="shared" si="42"/>
        <v/>
      </c>
      <c r="AF161" s="193" t="e">
        <f t="shared" si="54"/>
        <v>#VALUE!</v>
      </c>
      <c r="AG161" s="193" t="str">
        <f t="shared" si="55"/>
        <v/>
      </c>
      <c r="AH161" s="193" t="str">
        <f t="shared" si="43"/>
        <v/>
      </c>
      <c r="AI161" s="193" t="str">
        <f t="shared" si="46"/>
        <v/>
      </c>
      <c r="AJ161" s="194" t="str">
        <f t="shared" si="56"/>
        <v/>
      </c>
      <c r="AK161" s="179" t="str">
        <f t="shared" si="47"/>
        <v/>
      </c>
      <c r="AL161" s="179" t="str">
        <f t="shared" si="48"/>
        <v/>
      </c>
      <c r="AM161" s="193" t="str">
        <f t="shared" si="49"/>
        <v/>
      </c>
      <c r="AN161" s="193" t="str">
        <f t="shared" si="44"/>
        <v/>
      </c>
      <c r="AO161" s="193" t="str">
        <f t="shared" si="50"/>
        <v/>
      </c>
      <c r="AP161" s="193" t="str">
        <f t="shared" si="51"/>
        <v/>
      </c>
      <c r="AQ161" s="193" t="str">
        <f t="shared" si="52"/>
        <v/>
      </c>
    </row>
    <row r="162" spans="2:43" ht="14.25" x14ac:dyDescent="0.2">
      <c r="B162" s="189">
        <v>155</v>
      </c>
      <c r="C162" s="289" t="str">
        <f>VLOOKUP($B162,'Saved Waypoint Input Sheet'!$K$2:$V$253,3)</f>
        <v/>
      </c>
      <c r="D162" s="290" t="str">
        <f>VLOOKUP($B162,'Saved Waypoint Input Sheet'!$K$2:$V$253,4)</f>
        <v/>
      </c>
      <c r="E162" s="291" t="str">
        <f>VLOOKUP($B162,'Saved Waypoint Input Sheet'!$K$2:$V$253,5)</f>
        <v/>
      </c>
      <c r="F162" s="289" t="str">
        <f>VLOOKUP($B162,'Saved Waypoint Input Sheet'!$K$2:$V$253,6)</f>
        <v/>
      </c>
      <c r="G162" s="292" t="str">
        <f>VLOOKUP($B162,'Saved Waypoint Input Sheet'!$K$2:$V$253,7)</f>
        <v/>
      </c>
      <c r="H162" s="293" t="str">
        <f>VLOOKUP($B162,'Saved Waypoint Input Sheet'!$K$2:$V$253,8)</f>
        <v/>
      </c>
      <c r="I162" s="494" t="str">
        <f>VLOOKUP($B162,'Saved Waypoint Input Sheet'!$K$2:$V$253,11)</f>
        <v/>
      </c>
      <c r="J162" s="288" t="str">
        <f>IF(C162="","",(IF((VLOOKUP($B162,'Saved Waypoint Input Sheet'!$K$2:$V$253,12))="",("see psg plan"),(VLOOKUP($B162,'Saved Waypoint Input Sheet'!$K$2:$V$253,12)))))</f>
        <v/>
      </c>
      <c r="K162" s="298"/>
      <c r="L162" s="299"/>
      <c r="M162" s="300"/>
      <c r="N162" s="301"/>
      <c r="O162" s="300"/>
      <c r="P162" s="324" t="str">
        <f>IF(C163="","",(IF((VLOOKUP($B163,'Saved Waypoint Input Sheet'!$K$2:$V$253,9))="",Z163,(VLOOKUP($B163,'Saved Waypoint Input Sheet'!$K$2:$V$253,9)))))</f>
        <v/>
      </c>
      <c r="Q162" s="325" t="str">
        <f>IF(C163="","",(IF((VLOOKUP($B163,'Saved Waypoint Input Sheet'!$K$2:$V$253,10))="",AA163,(VLOOKUP($B163,'Saved Waypoint Input Sheet'!$K$2:$V$253,10)))))</f>
        <v/>
      </c>
      <c r="R162" s="325" t="str">
        <f t="shared" si="53"/>
        <v/>
      </c>
      <c r="S162" s="303"/>
      <c r="T162" s="303"/>
      <c r="U162" s="301"/>
      <c r="V162" s="197"/>
      <c r="W162" s="197"/>
      <c r="Z162" s="190" t="str">
        <f t="shared" si="38"/>
        <v/>
      </c>
      <c r="AA162" s="191" t="str">
        <f t="shared" si="39"/>
        <v/>
      </c>
      <c r="AB162" s="194" t="str">
        <f t="shared" si="40"/>
        <v/>
      </c>
      <c r="AC162" s="194" t="str">
        <f t="shared" si="45"/>
        <v/>
      </c>
      <c r="AD162" s="194" t="str">
        <f t="shared" si="41"/>
        <v/>
      </c>
      <c r="AE162" s="194" t="str">
        <f t="shared" si="42"/>
        <v/>
      </c>
      <c r="AF162" s="193" t="e">
        <f t="shared" si="54"/>
        <v>#VALUE!</v>
      </c>
      <c r="AG162" s="193" t="str">
        <f t="shared" si="55"/>
        <v/>
      </c>
      <c r="AH162" s="193" t="str">
        <f t="shared" si="43"/>
        <v/>
      </c>
      <c r="AI162" s="193" t="str">
        <f t="shared" si="46"/>
        <v/>
      </c>
      <c r="AJ162" s="194" t="str">
        <f t="shared" si="56"/>
        <v/>
      </c>
      <c r="AK162" s="179" t="str">
        <f t="shared" si="47"/>
        <v/>
      </c>
      <c r="AL162" s="179" t="str">
        <f t="shared" si="48"/>
        <v/>
      </c>
      <c r="AM162" s="193" t="str">
        <f t="shared" si="49"/>
        <v/>
      </c>
      <c r="AN162" s="193" t="str">
        <f t="shared" si="44"/>
        <v/>
      </c>
      <c r="AO162" s="193" t="str">
        <f t="shared" si="50"/>
        <v/>
      </c>
      <c r="AP162" s="193" t="str">
        <f t="shared" si="51"/>
        <v/>
      </c>
      <c r="AQ162" s="193" t="str">
        <f t="shared" si="52"/>
        <v/>
      </c>
    </row>
    <row r="163" spans="2:43" ht="14.25" x14ac:dyDescent="0.2">
      <c r="B163" s="189">
        <v>156</v>
      </c>
      <c r="C163" s="289" t="str">
        <f>VLOOKUP($B163,'Saved Waypoint Input Sheet'!$K$2:$V$253,3)</f>
        <v/>
      </c>
      <c r="D163" s="290" t="str">
        <f>VLOOKUP($B163,'Saved Waypoint Input Sheet'!$K$2:$V$253,4)</f>
        <v/>
      </c>
      <c r="E163" s="291" t="str">
        <f>VLOOKUP($B163,'Saved Waypoint Input Sheet'!$K$2:$V$253,5)</f>
        <v/>
      </c>
      <c r="F163" s="289" t="str">
        <f>VLOOKUP($B163,'Saved Waypoint Input Sheet'!$K$2:$V$253,6)</f>
        <v/>
      </c>
      <c r="G163" s="292" t="str">
        <f>VLOOKUP($B163,'Saved Waypoint Input Sheet'!$K$2:$V$253,7)</f>
        <v/>
      </c>
      <c r="H163" s="293" t="str">
        <f>VLOOKUP($B163,'Saved Waypoint Input Sheet'!$K$2:$V$253,8)</f>
        <v/>
      </c>
      <c r="I163" s="494" t="str">
        <f>VLOOKUP($B163,'Saved Waypoint Input Sheet'!$K$2:$V$253,11)</f>
        <v/>
      </c>
      <c r="J163" s="288" t="str">
        <f>IF(C163="","",(IF((VLOOKUP($B163,'Saved Waypoint Input Sheet'!$K$2:$V$253,12))="",("see psg plan"),(VLOOKUP($B163,'Saved Waypoint Input Sheet'!$K$2:$V$253,12)))))</f>
        <v/>
      </c>
      <c r="K163" s="298"/>
      <c r="L163" s="299"/>
      <c r="M163" s="300"/>
      <c r="N163" s="301"/>
      <c r="O163" s="300"/>
      <c r="P163" s="324" t="str">
        <f>IF(C164="","",(IF((VLOOKUP($B164,'Saved Waypoint Input Sheet'!$K$2:$V$253,9))="",Z164,(VLOOKUP($B164,'Saved Waypoint Input Sheet'!$K$2:$V$253,9)))))</f>
        <v/>
      </c>
      <c r="Q163" s="325" t="str">
        <f>IF(C164="","",(IF((VLOOKUP($B164,'Saved Waypoint Input Sheet'!$K$2:$V$253,10))="",AA164,(VLOOKUP($B164,'Saved Waypoint Input Sheet'!$K$2:$V$253,10)))))</f>
        <v/>
      </c>
      <c r="R163" s="325" t="str">
        <f t="shared" si="53"/>
        <v/>
      </c>
      <c r="S163" s="303"/>
      <c r="T163" s="303"/>
      <c r="U163" s="301"/>
      <c r="V163" s="197"/>
      <c r="W163" s="197"/>
      <c r="Z163" s="190" t="str">
        <f t="shared" si="38"/>
        <v/>
      </c>
      <c r="AA163" s="191" t="str">
        <f t="shared" si="39"/>
        <v/>
      </c>
      <c r="AB163" s="194" t="str">
        <f t="shared" si="40"/>
        <v/>
      </c>
      <c r="AC163" s="194" t="str">
        <f t="shared" si="45"/>
        <v/>
      </c>
      <c r="AD163" s="194" t="str">
        <f t="shared" si="41"/>
        <v/>
      </c>
      <c r="AE163" s="194" t="str">
        <f t="shared" si="42"/>
        <v/>
      </c>
      <c r="AF163" s="193" t="e">
        <f t="shared" si="54"/>
        <v>#VALUE!</v>
      </c>
      <c r="AG163" s="193" t="str">
        <f t="shared" si="55"/>
        <v/>
      </c>
      <c r="AH163" s="193" t="str">
        <f t="shared" si="43"/>
        <v/>
      </c>
      <c r="AI163" s="193" t="str">
        <f t="shared" si="46"/>
        <v/>
      </c>
      <c r="AJ163" s="194" t="str">
        <f t="shared" si="56"/>
        <v/>
      </c>
      <c r="AK163" s="179" t="str">
        <f t="shared" si="47"/>
        <v/>
      </c>
      <c r="AL163" s="179" t="str">
        <f t="shared" si="48"/>
        <v/>
      </c>
      <c r="AM163" s="193" t="str">
        <f t="shared" si="49"/>
        <v/>
      </c>
      <c r="AN163" s="193" t="str">
        <f t="shared" si="44"/>
        <v/>
      </c>
      <c r="AO163" s="193" t="str">
        <f t="shared" si="50"/>
        <v/>
      </c>
      <c r="AP163" s="193" t="str">
        <f t="shared" si="51"/>
        <v/>
      </c>
      <c r="AQ163" s="193" t="str">
        <f t="shared" si="52"/>
        <v/>
      </c>
    </row>
    <row r="164" spans="2:43" ht="14.25" x14ac:dyDescent="0.2">
      <c r="B164" s="189">
        <v>157</v>
      </c>
      <c r="C164" s="289" t="str">
        <f>VLOOKUP($B164,'Saved Waypoint Input Sheet'!$K$2:$V$253,3)</f>
        <v/>
      </c>
      <c r="D164" s="290" t="str">
        <f>VLOOKUP($B164,'Saved Waypoint Input Sheet'!$K$2:$V$253,4)</f>
        <v/>
      </c>
      <c r="E164" s="291" t="str">
        <f>VLOOKUP($B164,'Saved Waypoint Input Sheet'!$K$2:$V$253,5)</f>
        <v/>
      </c>
      <c r="F164" s="289" t="str">
        <f>VLOOKUP($B164,'Saved Waypoint Input Sheet'!$K$2:$V$253,6)</f>
        <v/>
      </c>
      <c r="G164" s="292" t="str">
        <f>VLOOKUP($B164,'Saved Waypoint Input Sheet'!$K$2:$V$253,7)</f>
        <v/>
      </c>
      <c r="H164" s="293" t="str">
        <f>VLOOKUP($B164,'Saved Waypoint Input Sheet'!$K$2:$V$253,8)</f>
        <v/>
      </c>
      <c r="I164" s="494" t="str">
        <f>VLOOKUP($B164,'Saved Waypoint Input Sheet'!$K$2:$V$253,11)</f>
        <v/>
      </c>
      <c r="J164" s="288" t="str">
        <f>IF(C164="","",(IF((VLOOKUP($B164,'Saved Waypoint Input Sheet'!$K$2:$V$253,12))="",("see psg plan"),(VLOOKUP($B164,'Saved Waypoint Input Sheet'!$K$2:$V$253,12)))))</f>
        <v/>
      </c>
      <c r="K164" s="298"/>
      <c r="L164" s="299"/>
      <c r="M164" s="300"/>
      <c r="N164" s="301"/>
      <c r="O164" s="300"/>
      <c r="P164" s="324" t="str">
        <f>IF(C165="","",(IF((VLOOKUP($B165,'Saved Waypoint Input Sheet'!$K$2:$V$253,9))="",Z165,(VLOOKUP($B165,'Saved Waypoint Input Sheet'!$K$2:$V$253,9)))))</f>
        <v/>
      </c>
      <c r="Q164" s="325" t="str">
        <f>IF(C165="","",(IF((VLOOKUP($B165,'Saved Waypoint Input Sheet'!$K$2:$V$253,10))="",AA165,(VLOOKUP($B165,'Saved Waypoint Input Sheet'!$K$2:$V$253,10)))))</f>
        <v/>
      </c>
      <c r="R164" s="325" t="str">
        <f t="shared" si="53"/>
        <v/>
      </c>
      <c r="S164" s="303"/>
      <c r="T164" s="303"/>
      <c r="U164" s="301"/>
      <c r="V164" s="197"/>
      <c r="W164" s="197"/>
      <c r="Z164" s="190" t="str">
        <f t="shared" si="38"/>
        <v/>
      </c>
      <c r="AA164" s="191" t="str">
        <f t="shared" si="39"/>
        <v/>
      </c>
      <c r="AB164" s="194" t="str">
        <f t="shared" si="40"/>
        <v/>
      </c>
      <c r="AC164" s="194" t="str">
        <f t="shared" si="45"/>
        <v/>
      </c>
      <c r="AD164" s="194" t="str">
        <f t="shared" si="41"/>
        <v/>
      </c>
      <c r="AE164" s="194" t="str">
        <f t="shared" si="42"/>
        <v/>
      </c>
      <c r="AF164" s="193" t="e">
        <f t="shared" si="54"/>
        <v>#VALUE!</v>
      </c>
      <c r="AG164" s="193" t="str">
        <f t="shared" si="55"/>
        <v/>
      </c>
      <c r="AH164" s="193" t="str">
        <f t="shared" si="43"/>
        <v/>
      </c>
      <c r="AI164" s="193" t="str">
        <f t="shared" si="46"/>
        <v/>
      </c>
      <c r="AJ164" s="194" t="str">
        <f t="shared" si="56"/>
        <v/>
      </c>
      <c r="AK164" s="179" t="str">
        <f t="shared" si="47"/>
        <v/>
      </c>
      <c r="AL164" s="179" t="str">
        <f t="shared" si="48"/>
        <v/>
      </c>
      <c r="AM164" s="193" t="str">
        <f t="shared" si="49"/>
        <v/>
      </c>
      <c r="AN164" s="193" t="str">
        <f t="shared" si="44"/>
        <v/>
      </c>
      <c r="AO164" s="193" t="str">
        <f t="shared" si="50"/>
        <v/>
      </c>
      <c r="AP164" s="193" t="str">
        <f t="shared" si="51"/>
        <v/>
      </c>
      <c r="AQ164" s="193" t="str">
        <f t="shared" si="52"/>
        <v/>
      </c>
    </row>
    <row r="165" spans="2:43" ht="14.25" x14ac:dyDescent="0.2">
      <c r="B165" s="189">
        <v>158</v>
      </c>
      <c r="C165" s="289" t="str">
        <f>VLOOKUP($B165,'Saved Waypoint Input Sheet'!$K$2:$V$253,3)</f>
        <v/>
      </c>
      <c r="D165" s="290" t="str">
        <f>VLOOKUP($B165,'Saved Waypoint Input Sheet'!$K$2:$V$253,4)</f>
        <v/>
      </c>
      <c r="E165" s="291" t="str">
        <f>VLOOKUP($B165,'Saved Waypoint Input Sheet'!$K$2:$V$253,5)</f>
        <v/>
      </c>
      <c r="F165" s="289" t="str">
        <f>VLOOKUP($B165,'Saved Waypoint Input Sheet'!$K$2:$V$253,6)</f>
        <v/>
      </c>
      <c r="G165" s="292" t="str">
        <f>VLOOKUP($B165,'Saved Waypoint Input Sheet'!$K$2:$V$253,7)</f>
        <v/>
      </c>
      <c r="H165" s="293" t="str">
        <f>VLOOKUP($B165,'Saved Waypoint Input Sheet'!$K$2:$V$253,8)</f>
        <v/>
      </c>
      <c r="I165" s="494" t="str">
        <f>VLOOKUP($B165,'Saved Waypoint Input Sheet'!$K$2:$V$253,11)</f>
        <v/>
      </c>
      <c r="J165" s="288" t="str">
        <f>IF(C165="","",(IF((VLOOKUP($B165,'Saved Waypoint Input Sheet'!$K$2:$V$253,12))="",("see psg plan"),(VLOOKUP($B165,'Saved Waypoint Input Sheet'!$K$2:$V$253,12)))))</f>
        <v/>
      </c>
      <c r="K165" s="298"/>
      <c r="L165" s="299"/>
      <c r="M165" s="300"/>
      <c r="N165" s="301"/>
      <c r="O165" s="300"/>
      <c r="P165" s="324" t="str">
        <f>IF(C166="","",(IF((VLOOKUP($B166,'Saved Waypoint Input Sheet'!$K$2:$V$253,9))="",Z166,(VLOOKUP($B166,'Saved Waypoint Input Sheet'!$K$2:$V$253,9)))))</f>
        <v/>
      </c>
      <c r="Q165" s="325" t="str">
        <f>IF(C166="","",(IF((VLOOKUP($B166,'Saved Waypoint Input Sheet'!$K$2:$V$253,10))="",AA166,(VLOOKUP($B166,'Saved Waypoint Input Sheet'!$K$2:$V$253,10)))))</f>
        <v/>
      </c>
      <c r="R165" s="325" t="str">
        <f t="shared" si="53"/>
        <v/>
      </c>
      <c r="S165" s="303"/>
      <c r="T165" s="303"/>
      <c r="U165" s="301"/>
      <c r="V165" s="197"/>
      <c r="W165" s="197"/>
      <c r="Z165" s="190" t="str">
        <f t="shared" si="38"/>
        <v/>
      </c>
      <c r="AA165" s="191" t="str">
        <f t="shared" si="39"/>
        <v/>
      </c>
      <c r="AB165" s="194" t="str">
        <f t="shared" si="40"/>
        <v/>
      </c>
      <c r="AC165" s="194" t="str">
        <f t="shared" si="45"/>
        <v/>
      </c>
      <c r="AD165" s="194" t="str">
        <f t="shared" si="41"/>
        <v/>
      </c>
      <c r="AE165" s="194" t="str">
        <f t="shared" si="42"/>
        <v/>
      </c>
      <c r="AF165" s="193" t="e">
        <f t="shared" si="54"/>
        <v>#VALUE!</v>
      </c>
      <c r="AG165" s="193" t="str">
        <f t="shared" si="55"/>
        <v/>
      </c>
      <c r="AH165" s="193" t="str">
        <f t="shared" si="43"/>
        <v/>
      </c>
      <c r="AI165" s="193" t="str">
        <f t="shared" si="46"/>
        <v/>
      </c>
      <c r="AJ165" s="194" t="str">
        <f t="shared" si="56"/>
        <v/>
      </c>
      <c r="AK165" s="179" t="str">
        <f t="shared" si="47"/>
        <v/>
      </c>
      <c r="AL165" s="179" t="str">
        <f t="shared" si="48"/>
        <v/>
      </c>
      <c r="AM165" s="193" t="str">
        <f t="shared" si="49"/>
        <v/>
      </c>
      <c r="AN165" s="193" t="str">
        <f t="shared" si="44"/>
        <v/>
      </c>
      <c r="AO165" s="193" t="str">
        <f t="shared" si="50"/>
        <v/>
      </c>
      <c r="AP165" s="193" t="str">
        <f t="shared" si="51"/>
        <v/>
      </c>
      <c r="AQ165" s="193" t="str">
        <f t="shared" si="52"/>
        <v/>
      </c>
    </row>
    <row r="166" spans="2:43" ht="14.25" x14ac:dyDescent="0.2">
      <c r="B166" s="189">
        <v>159</v>
      </c>
      <c r="C166" s="289" t="str">
        <f>VLOOKUP($B166,'Saved Waypoint Input Sheet'!$K$2:$V$253,3)</f>
        <v/>
      </c>
      <c r="D166" s="290" t="str">
        <f>VLOOKUP($B166,'Saved Waypoint Input Sheet'!$K$2:$V$253,4)</f>
        <v/>
      </c>
      <c r="E166" s="291" t="str">
        <f>VLOOKUP($B166,'Saved Waypoint Input Sheet'!$K$2:$V$253,5)</f>
        <v/>
      </c>
      <c r="F166" s="289" t="str">
        <f>VLOOKUP($B166,'Saved Waypoint Input Sheet'!$K$2:$V$253,6)</f>
        <v/>
      </c>
      <c r="G166" s="292" t="str">
        <f>VLOOKUP($B166,'Saved Waypoint Input Sheet'!$K$2:$V$253,7)</f>
        <v/>
      </c>
      <c r="H166" s="293" t="str">
        <f>VLOOKUP($B166,'Saved Waypoint Input Sheet'!$K$2:$V$253,8)</f>
        <v/>
      </c>
      <c r="I166" s="494" t="str">
        <f>VLOOKUP($B166,'Saved Waypoint Input Sheet'!$K$2:$V$253,11)</f>
        <v/>
      </c>
      <c r="J166" s="288" t="str">
        <f>IF(C166="","",(IF((VLOOKUP($B166,'Saved Waypoint Input Sheet'!$K$2:$V$253,12))="",("see psg plan"),(VLOOKUP($B166,'Saved Waypoint Input Sheet'!$K$2:$V$253,12)))))</f>
        <v/>
      </c>
      <c r="K166" s="298"/>
      <c r="L166" s="299"/>
      <c r="M166" s="300"/>
      <c r="N166" s="301"/>
      <c r="O166" s="300"/>
      <c r="P166" s="324" t="str">
        <f>IF(C167="","",(IF((VLOOKUP($B167,'Saved Waypoint Input Sheet'!$K$2:$V$253,9))="",Z167,(VLOOKUP($B167,'Saved Waypoint Input Sheet'!$K$2:$V$253,9)))))</f>
        <v/>
      </c>
      <c r="Q166" s="325" t="str">
        <f>IF(C167="","",(IF((VLOOKUP($B167,'Saved Waypoint Input Sheet'!$K$2:$V$253,10))="",AA167,(VLOOKUP($B167,'Saved Waypoint Input Sheet'!$K$2:$V$253,10)))))</f>
        <v/>
      </c>
      <c r="R166" s="325" t="str">
        <f t="shared" si="53"/>
        <v/>
      </c>
      <c r="S166" s="303"/>
      <c r="T166" s="303"/>
      <c r="U166" s="301"/>
      <c r="V166" s="197"/>
      <c r="W166" s="197"/>
      <c r="Z166" s="190" t="str">
        <f t="shared" si="38"/>
        <v/>
      </c>
      <c r="AA166" s="191" t="str">
        <f t="shared" si="39"/>
        <v/>
      </c>
      <c r="AB166" s="194" t="str">
        <f t="shared" si="40"/>
        <v/>
      </c>
      <c r="AC166" s="194" t="str">
        <f t="shared" si="45"/>
        <v/>
      </c>
      <c r="AD166" s="194" t="str">
        <f t="shared" si="41"/>
        <v/>
      </c>
      <c r="AE166" s="194" t="str">
        <f t="shared" si="42"/>
        <v/>
      </c>
      <c r="AF166" s="193" t="e">
        <f t="shared" si="54"/>
        <v>#VALUE!</v>
      </c>
      <c r="AG166" s="193" t="str">
        <f t="shared" si="55"/>
        <v/>
      </c>
      <c r="AH166" s="193" t="str">
        <f t="shared" si="43"/>
        <v/>
      </c>
      <c r="AI166" s="193" t="str">
        <f t="shared" si="46"/>
        <v/>
      </c>
      <c r="AJ166" s="194" t="str">
        <f t="shared" si="56"/>
        <v/>
      </c>
      <c r="AK166" s="179" t="str">
        <f t="shared" si="47"/>
        <v/>
      </c>
      <c r="AL166" s="179" t="str">
        <f t="shared" si="48"/>
        <v/>
      </c>
      <c r="AM166" s="193" t="str">
        <f t="shared" si="49"/>
        <v/>
      </c>
      <c r="AN166" s="193" t="str">
        <f t="shared" si="44"/>
        <v/>
      </c>
      <c r="AO166" s="193" t="str">
        <f t="shared" si="50"/>
        <v/>
      </c>
      <c r="AP166" s="193" t="str">
        <f t="shared" si="51"/>
        <v/>
      </c>
      <c r="AQ166" s="193" t="str">
        <f t="shared" si="52"/>
        <v/>
      </c>
    </row>
    <row r="167" spans="2:43" ht="14.25" x14ac:dyDescent="0.2">
      <c r="B167" s="189">
        <v>160</v>
      </c>
      <c r="C167" s="289" t="str">
        <f>VLOOKUP($B167,'Saved Waypoint Input Sheet'!$K$2:$V$253,3)</f>
        <v/>
      </c>
      <c r="D167" s="290" t="str">
        <f>VLOOKUP($B167,'Saved Waypoint Input Sheet'!$K$2:$V$253,4)</f>
        <v/>
      </c>
      <c r="E167" s="291" t="str">
        <f>VLOOKUP($B167,'Saved Waypoint Input Sheet'!$K$2:$V$253,5)</f>
        <v/>
      </c>
      <c r="F167" s="289" t="str">
        <f>VLOOKUP($B167,'Saved Waypoint Input Sheet'!$K$2:$V$253,6)</f>
        <v/>
      </c>
      <c r="G167" s="292" t="str">
        <f>VLOOKUP($B167,'Saved Waypoint Input Sheet'!$K$2:$V$253,7)</f>
        <v/>
      </c>
      <c r="H167" s="293" t="str">
        <f>VLOOKUP($B167,'Saved Waypoint Input Sheet'!$K$2:$V$253,8)</f>
        <v/>
      </c>
      <c r="I167" s="494" t="str">
        <f>VLOOKUP($B167,'Saved Waypoint Input Sheet'!$K$2:$V$253,11)</f>
        <v/>
      </c>
      <c r="J167" s="288" t="str">
        <f>IF(C167="","",(IF((VLOOKUP($B167,'Saved Waypoint Input Sheet'!$K$2:$V$253,12))="",("see psg plan"),(VLOOKUP($B167,'Saved Waypoint Input Sheet'!$K$2:$V$253,12)))))</f>
        <v/>
      </c>
      <c r="K167" s="298"/>
      <c r="L167" s="299"/>
      <c r="M167" s="300"/>
      <c r="N167" s="301"/>
      <c r="O167" s="300"/>
      <c r="P167" s="324" t="str">
        <f>IF(C168="","",(IF((VLOOKUP($B168,'Saved Waypoint Input Sheet'!$K$2:$V$253,9))="",Z168,(VLOOKUP($B168,'Saved Waypoint Input Sheet'!$K$2:$V$253,9)))))</f>
        <v/>
      </c>
      <c r="Q167" s="325" t="str">
        <f>IF(C168="","",(IF((VLOOKUP($B168,'Saved Waypoint Input Sheet'!$K$2:$V$253,10))="",AA168,(VLOOKUP($B168,'Saved Waypoint Input Sheet'!$K$2:$V$253,10)))))</f>
        <v/>
      </c>
      <c r="R167" s="325" t="str">
        <f t="shared" si="53"/>
        <v/>
      </c>
      <c r="S167" s="303"/>
      <c r="T167" s="303"/>
      <c r="U167" s="301"/>
      <c r="V167" s="197"/>
      <c r="W167" s="197"/>
      <c r="Z167" s="190" t="str">
        <f t="shared" si="38"/>
        <v/>
      </c>
      <c r="AA167" s="191" t="str">
        <f t="shared" si="39"/>
        <v/>
      </c>
      <c r="AB167" s="194" t="str">
        <f t="shared" si="40"/>
        <v/>
      </c>
      <c r="AC167" s="194" t="str">
        <f t="shared" si="45"/>
        <v/>
      </c>
      <c r="AD167" s="194" t="str">
        <f t="shared" si="41"/>
        <v/>
      </c>
      <c r="AE167" s="194" t="str">
        <f t="shared" si="42"/>
        <v/>
      </c>
      <c r="AF167" s="193" t="e">
        <f t="shared" si="54"/>
        <v>#VALUE!</v>
      </c>
      <c r="AG167" s="193" t="str">
        <f t="shared" si="55"/>
        <v/>
      </c>
      <c r="AH167" s="193" t="str">
        <f t="shared" si="43"/>
        <v/>
      </c>
      <c r="AI167" s="193" t="str">
        <f t="shared" si="46"/>
        <v/>
      </c>
      <c r="AJ167" s="194" t="str">
        <f t="shared" si="56"/>
        <v/>
      </c>
      <c r="AK167" s="179" t="str">
        <f t="shared" si="47"/>
        <v/>
      </c>
      <c r="AL167" s="179" t="str">
        <f t="shared" si="48"/>
        <v/>
      </c>
      <c r="AM167" s="193" t="str">
        <f t="shared" si="49"/>
        <v/>
      </c>
      <c r="AN167" s="193" t="str">
        <f t="shared" si="44"/>
        <v/>
      </c>
      <c r="AO167" s="193" t="str">
        <f t="shared" si="50"/>
        <v/>
      </c>
      <c r="AP167" s="193" t="str">
        <f t="shared" si="51"/>
        <v/>
      </c>
      <c r="AQ167" s="193" t="str">
        <f t="shared" si="52"/>
        <v/>
      </c>
    </row>
    <row r="168" spans="2:43" ht="14.25" x14ac:dyDescent="0.2">
      <c r="B168" s="189">
        <v>161</v>
      </c>
      <c r="C168" s="289" t="str">
        <f>VLOOKUP($B168,'Saved Waypoint Input Sheet'!$K$2:$V$253,3)</f>
        <v/>
      </c>
      <c r="D168" s="290" t="str">
        <f>VLOOKUP($B168,'Saved Waypoint Input Sheet'!$K$2:$V$253,4)</f>
        <v/>
      </c>
      <c r="E168" s="291" t="str">
        <f>VLOOKUP($B168,'Saved Waypoint Input Sheet'!$K$2:$V$253,5)</f>
        <v/>
      </c>
      <c r="F168" s="289" t="str">
        <f>VLOOKUP($B168,'Saved Waypoint Input Sheet'!$K$2:$V$253,6)</f>
        <v/>
      </c>
      <c r="G168" s="292" t="str">
        <f>VLOOKUP($B168,'Saved Waypoint Input Sheet'!$K$2:$V$253,7)</f>
        <v/>
      </c>
      <c r="H168" s="293" t="str">
        <f>VLOOKUP($B168,'Saved Waypoint Input Sheet'!$K$2:$V$253,8)</f>
        <v/>
      </c>
      <c r="I168" s="494" t="str">
        <f>VLOOKUP($B168,'Saved Waypoint Input Sheet'!$K$2:$V$253,11)</f>
        <v/>
      </c>
      <c r="J168" s="288" t="str">
        <f>IF(C168="","",(IF((VLOOKUP($B168,'Saved Waypoint Input Sheet'!$K$2:$V$253,12))="",("see psg plan"),(VLOOKUP($B168,'Saved Waypoint Input Sheet'!$K$2:$V$253,12)))))</f>
        <v/>
      </c>
      <c r="K168" s="298"/>
      <c r="L168" s="299"/>
      <c r="M168" s="300"/>
      <c r="N168" s="301"/>
      <c r="O168" s="300"/>
      <c r="P168" s="324" t="str">
        <f>IF(C169="","",(IF((VLOOKUP($B169,'Saved Waypoint Input Sheet'!$K$2:$V$253,9))="",Z169,(VLOOKUP($B169,'Saved Waypoint Input Sheet'!$K$2:$V$253,9)))))</f>
        <v/>
      </c>
      <c r="Q168" s="325" t="str">
        <f>IF(C169="","",(IF((VLOOKUP($B169,'Saved Waypoint Input Sheet'!$K$2:$V$253,10))="",AA169,(VLOOKUP($B169,'Saved Waypoint Input Sheet'!$K$2:$V$253,10)))))</f>
        <v/>
      </c>
      <c r="R168" s="325" t="str">
        <f t="shared" si="53"/>
        <v/>
      </c>
      <c r="S168" s="303"/>
      <c r="T168" s="303"/>
      <c r="U168" s="301"/>
      <c r="V168" s="197"/>
      <c r="W168" s="197"/>
      <c r="Z168" s="190" t="str">
        <f t="shared" si="38"/>
        <v/>
      </c>
      <c r="AA168" s="191" t="str">
        <f t="shared" si="39"/>
        <v/>
      </c>
      <c r="AB168" s="194" t="str">
        <f t="shared" si="40"/>
        <v/>
      </c>
      <c r="AC168" s="194" t="str">
        <f t="shared" si="45"/>
        <v/>
      </c>
      <c r="AD168" s="194" t="str">
        <f t="shared" si="41"/>
        <v/>
      </c>
      <c r="AE168" s="194" t="str">
        <f t="shared" si="42"/>
        <v/>
      </c>
      <c r="AF168" s="193" t="e">
        <f t="shared" si="54"/>
        <v>#VALUE!</v>
      </c>
      <c r="AG168" s="193" t="str">
        <f t="shared" si="55"/>
        <v/>
      </c>
      <c r="AH168" s="193" t="str">
        <f t="shared" si="43"/>
        <v/>
      </c>
      <c r="AI168" s="193" t="str">
        <f t="shared" si="46"/>
        <v/>
      </c>
      <c r="AJ168" s="194" t="str">
        <f t="shared" si="56"/>
        <v/>
      </c>
      <c r="AK168" s="179" t="str">
        <f t="shared" si="47"/>
        <v/>
      </c>
      <c r="AL168" s="179" t="str">
        <f t="shared" si="48"/>
        <v/>
      </c>
      <c r="AM168" s="193" t="str">
        <f t="shared" si="49"/>
        <v/>
      </c>
      <c r="AN168" s="193" t="str">
        <f t="shared" si="44"/>
        <v/>
      </c>
      <c r="AO168" s="193" t="str">
        <f t="shared" si="50"/>
        <v/>
      </c>
      <c r="AP168" s="193" t="str">
        <f t="shared" si="51"/>
        <v/>
      </c>
      <c r="AQ168" s="193" t="str">
        <f t="shared" si="52"/>
        <v/>
      </c>
    </row>
    <row r="169" spans="2:43" ht="14.25" x14ac:dyDescent="0.2">
      <c r="B169" s="189">
        <v>162</v>
      </c>
      <c r="C169" s="289" t="str">
        <f>VLOOKUP($B169,'Saved Waypoint Input Sheet'!$K$2:$V$253,3)</f>
        <v/>
      </c>
      <c r="D169" s="290" t="str">
        <f>VLOOKUP($B169,'Saved Waypoint Input Sheet'!$K$2:$V$253,4)</f>
        <v/>
      </c>
      <c r="E169" s="291" t="str">
        <f>VLOOKUP($B169,'Saved Waypoint Input Sheet'!$K$2:$V$253,5)</f>
        <v/>
      </c>
      <c r="F169" s="289" t="str">
        <f>VLOOKUP($B169,'Saved Waypoint Input Sheet'!$K$2:$V$253,6)</f>
        <v/>
      </c>
      <c r="G169" s="292" t="str">
        <f>VLOOKUP($B169,'Saved Waypoint Input Sheet'!$K$2:$V$253,7)</f>
        <v/>
      </c>
      <c r="H169" s="293" t="str">
        <f>VLOOKUP($B169,'Saved Waypoint Input Sheet'!$K$2:$V$253,8)</f>
        <v/>
      </c>
      <c r="I169" s="494" t="str">
        <f>VLOOKUP($B169,'Saved Waypoint Input Sheet'!$K$2:$V$253,11)</f>
        <v/>
      </c>
      <c r="J169" s="288" t="str">
        <f>IF(C169="","",(IF((VLOOKUP($B169,'Saved Waypoint Input Sheet'!$K$2:$V$253,12))="",("see psg plan"),(VLOOKUP($B169,'Saved Waypoint Input Sheet'!$K$2:$V$253,12)))))</f>
        <v/>
      </c>
      <c r="K169" s="298"/>
      <c r="L169" s="299"/>
      <c r="M169" s="300"/>
      <c r="N169" s="301"/>
      <c r="O169" s="300"/>
      <c r="P169" s="324" t="str">
        <f>IF(C170="","",(IF((VLOOKUP($B170,'Saved Waypoint Input Sheet'!$K$2:$V$253,9))="",Z170,(VLOOKUP($B170,'Saved Waypoint Input Sheet'!$K$2:$V$253,9)))))</f>
        <v/>
      </c>
      <c r="Q169" s="325" t="str">
        <f>IF(C170="","",(IF((VLOOKUP($B170,'Saved Waypoint Input Sheet'!$K$2:$V$253,10))="",AA170,(VLOOKUP($B170,'Saved Waypoint Input Sheet'!$K$2:$V$253,10)))))</f>
        <v/>
      </c>
      <c r="R169" s="325" t="str">
        <f t="shared" si="53"/>
        <v/>
      </c>
      <c r="S169" s="303"/>
      <c r="T169" s="303"/>
      <c r="U169" s="301"/>
      <c r="V169" s="197"/>
      <c r="W169" s="197"/>
      <c r="Z169" s="190" t="str">
        <f t="shared" si="38"/>
        <v/>
      </c>
      <c r="AA169" s="191" t="str">
        <f t="shared" si="39"/>
        <v/>
      </c>
      <c r="AB169" s="194" t="str">
        <f t="shared" si="40"/>
        <v/>
      </c>
      <c r="AC169" s="194" t="str">
        <f t="shared" si="45"/>
        <v/>
      </c>
      <c r="AD169" s="194" t="str">
        <f t="shared" si="41"/>
        <v/>
      </c>
      <c r="AE169" s="194" t="str">
        <f t="shared" si="42"/>
        <v/>
      </c>
      <c r="AF169" s="193" t="e">
        <f t="shared" si="54"/>
        <v>#VALUE!</v>
      </c>
      <c r="AG169" s="193" t="str">
        <f t="shared" si="55"/>
        <v/>
      </c>
      <c r="AH169" s="193" t="str">
        <f t="shared" si="43"/>
        <v/>
      </c>
      <c r="AI169" s="193" t="str">
        <f t="shared" si="46"/>
        <v/>
      </c>
      <c r="AJ169" s="194" t="str">
        <f t="shared" si="56"/>
        <v/>
      </c>
      <c r="AK169" s="179" t="str">
        <f t="shared" si="47"/>
        <v/>
      </c>
      <c r="AL169" s="179" t="str">
        <f t="shared" si="48"/>
        <v/>
      </c>
      <c r="AM169" s="193" t="str">
        <f t="shared" si="49"/>
        <v/>
      </c>
      <c r="AN169" s="193" t="str">
        <f t="shared" si="44"/>
        <v/>
      </c>
      <c r="AO169" s="193" t="str">
        <f t="shared" si="50"/>
        <v/>
      </c>
      <c r="AP169" s="193" t="str">
        <f t="shared" si="51"/>
        <v/>
      </c>
      <c r="AQ169" s="193" t="str">
        <f t="shared" si="52"/>
        <v/>
      </c>
    </row>
    <row r="170" spans="2:43" ht="14.25" x14ac:dyDescent="0.2">
      <c r="B170" s="189">
        <v>163</v>
      </c>
      <c r="C170" s="289" t="str">
        <f>VLOOKUP($B170,'Saved Waypoint Input Sheet'!$K$2:$V$253,3)</f>
        <v/>
      </c>
      <c r="D170" s="290" t="str">
        <f>VLOOKUP($B170,'Saved Waypoint Input Sheet'!$K$2:$V$253,4)</f>
        <v/>
      </c>
      <c r="E170" s="291" t="str">
        <f>VLOOKUP($B170,'Saved Waypoint Input Sheet'!$K$2:$V$253,5)</f>
        <v/>
      </c>
      <c r="F170" s="289" t="str">
        <f>VLOOKUP($B170,'Saved Waypoint Input Sheet'!$K$2:$V$253,6)</f>
        <v/>
      </c>
      <c r="G170" s="292" t="str">
        <f>VLOOKUP($B170,'Saved Waypoint Input Sheet'!$K$2:$V$253,7)</f>
        <v/>
      </c>
      <c r="H170" s="293" t="str">
        <f>VLOOKUP($B170,'Saved Waypoint Input Sheet'!$K$2:$V$253,8)</f>
        <v/>
      </c>
      <c r="I170" s="494" t="str">
        <f>VLOOKUP($B170,'Saved Waypoint Input Sheet'!$K$2:$V$253,11)</f>
        <v/>
      </c>
      <c r="J170" s="288" t="str">
        <f>IF(C170="","",(IF((VLOOKUP($B170,'Saved Waypoint Input Sheet'!$K$2:$V$253,12))="",("see psg plan"),(VLOOKUP($B170,'Saved Waypoint Input Sheet'!$K$2:$V$253,12)))))</f>
        <v/>
      </c>
      <c r="K170" s="298"/>
      <c r="L170" s="299"/>
      <c r="M170" s="300"/>
      <c r="N170" s="301"/>
      <c r="O170" s="300"/>
      <c r="P170" s="324" t="str">
        <f>IF(C171="","",(IF((VLOOKUP($B171,'Saved Waypoint Input Sheet'!$K$2:$V$253,9))="",Z171,(VLOOKUP($B171,'Saved Waypoint Input Sheet'!$K$2:$V$253,9)))))</f>
        <v/>
      </c>
      <c r="Q170" s="325" t="str">
        <f>IF(C171="","",(IF((VLOOKUP($B171,'Saved Waypoint Input Sheet'!$K$2:$V$253,10))="",AA171,(VLOOKUP($B171,'Saved Waypoint Input Sheet'!$K$2:$V$253,10)))))</f>
        <v/>
      </c>
      <c r="R170" s="325" t="str">
        <f t="shared" si="53"/>
        <v/>
      </c>
      <c r="S170" s="303"/>
      <c r="T170" s="303"/>
      <c r="U170" s="301"/>
      <c r="V170" s="197"/>
      <c r="W170" s="197"/>
      <c r="Z170" s="190" t="str">
        <f t="shared" si="38"/>
        <v/>
      </c>
      <c r="AA170" s="191" t="str">
        <f t="shared" si="39"/>
        <v/>
      </c>
      <c r="AB170" s="194" t="str">
        <f t="shared" si="40"/>
        <v/>
      </c>
      <c r="AC170" s="194" t="str">
        <f t="shared" si="45"/>
        <v/>
      </c>
      <c r="AD170" s="194" t="str">
        <f t="shared" si="41"/>
        <v/>
      </c>
      <c r="AE170" s="194" t="str">
        <f t="shared" si="42"/>
        <v/>
      </c>
      <c r="AF170" s="193" t="e">
        <f t="shared" si="54"/>
        <v>#VALUE!</v>
      </c>
      <c r="AG170" s="193" t="str">
        <f t="shared" si="55"/>
        <v/>
      </c>
      <c r="AH170" s="193" t="str">
        <f t="shared" si="43"/>
        <v/>
      </c>
      <c r="AI170" s="193" t="str">
        <f t="shared" si="46"/>
        <v/>
      </c>
      <c r="AJ170" s="194" t="str">
        <f t="shared" si="56"/>
        <v/>
      </c>
      <c r="AK170" s="179" t="str">
        <f t="shared" si="47"/>
        <v/>
      </c>
      <c r="AL170" s="179" t="str">
        <f t="shared" si="48"/>
        <v/>
      </c>
      <c r="AM170" s="193" t="str">
        <f t="shared" si="49"/>
        <v/>
      </c>
      <c r="AN170" s="193" t="str">
        <f t="shared" si="44"/>
        <v/>
      </c>
      <c r="AO170" s="193" t="str">
        <f t="shared" si="50"/>
        <v/>
      </c>
      <c r="AP170" s="193" t="str">
        <f t="shared" si="51"/>
        <v/>
      </c>
      <c r="AQ170" s="193" t="str">
        <f t="shared" si="52"/>
        <v/>
      </c>
    </row>
    <row r="171" spans="2:43" ht="14.25" x14ac:dyDescent="0.2">
      <c r="B171" s="189">
        <v>164</v>
      </c>
      <c r="C171" s="289" t="str">
        <f>VLOOKUP($B171,'Saved Waypoint Input Sheet'!$K$2:$V$253,3)</f>
        <v/>
      </c>
      <c r="D171" s="290" t="str">
        <f>VLOOKUP($B171,'Saved Waypoint Input Sheet'!$K$2:$V$253,4)</f>
        <v/>
      </c>
      <c r="E171" s="291" t="str">
        <f>VLOOKUP($B171,'Saved Waypoint Input Sheet'!$K$2:$V$253,5)</f>
        <v/>
      </c>
      <c r="F171" s="289" t="str">
        <f>VLOOKUP($B171,'Saved Waypoint Input Sheet'!$K$2:$V$253,6)</f>
        <v/>
      </c>
      <c r="G171" s="292" t="str">
        <f>VLOOKUP($B171,'Saved Waypoint Input Sheet'!$K$2:$V$253,7)</f>
        <v/>
      </c>
      <c r="H171" s="293" t="str">
        <f>VLOOKUP($B171,'Saved Waypoint Input Sheet'!$K$2:$V$253,8)</f>
        <v/>
      </c>
      <c r="I171" s="494" t="str">
        <f>VLOOKUP($B171,'Saved Waypoint Input Sheet'!$K$2:$V$253,11)</f>
        <v/>
      </c>
      <c r="J171" s="288" t="str">
        <f>IF(C171="","",(IF((VLOOKUP($B171,'Saved Waypoint Input Sheet'!$K$2:$V$253,12))="",("see psg plan"),(VLOOKUP($B171,'Saved Waypoint Input Sheet'!$K$2:$V$253,12)))))</f>
        <v/>
      </c>
      <c r="K171" s="298"/>
      <c r="L171" s="299"/>
      <c r="M171" s="300"/>
      <c r="N171" s="301"/>
      <c r="O171" s="300"/>
      <c r="P171" s="324" t="str">
        <f>IF(C172="","",(IF((VLOOKUP($B172,'Saved Waypoint Input Sheet'!$K$2:$V$253,9))="",Z172,(VLOOKUP($B172,'Saved Waypoint Input Sheet'!$K$2:$V$253,9)))))</f>
        <v/>
      </c>
      <c r="Q171" s="325" t="str">
        <f>IF(C172="","",(IF((VLOOKUP($B172,'Saved Waypoint Input Sheet'!$K$2:$V$253,10))="",AA172,(VLOOKUP($B172,'Saved Waypoint Input Sheet'!$K$2:$V$253,10)))))</f>
        <v/>
      </c>
      <c r="R171" s="325" t="str">
        <f t="shared" si="53"/>
        <v/>
      </c>
      <c r="S171" s="303"/>
      <c r="T171" s="303"/>
      <c r="U171" s="301"/>
      <c r="V171" s="197"/>
      <c r="W171" s="197"/>
      <c r="Z171" s="190" t="str">
        <f t="shared" si="38"/>
        <v/>
      </c>
      <c r="AA171" s="191" t="str">
        <f t="shared" si="39"/>
        <v/>
      </c>
      <c r="AB171" s="194" t="str">
        <f t="shared" si="40"/>
        <v/>
      </c>
      <c r="AC171" s="194" t="str">
        <f t="shared" si="45"/>
        <v/>
      </c>
      <c r="AD171" s="194" t="str">
        <f t="shared" si="41"/>
        <v/>
      </c>
      <c r="AE171" s="194" t="str">
        <f t="shared" si="42"/>
        <v/>
      </c>
      <c r="AF171" s="193" t="e">
        <f t="shared" si="54"/>
        <v>#VALUE!</v>
      </c>
      <c r="AG171" s="193" t="str">
        <f t="shared" si="55"/>
        <v/>
      </c>
      <c r="AH171" s="193" t="str">
        <f t="shared" si="43"/>
        <v/>
      </c>
      <c r="AI171" s="193" t="str">
        <f t="shared" si="46"/>
        <v/>
      </c>
      <c r="AJ171" s="194" t="str">
        <f t="shared" si="56"/>
        <v/>
      </c>
      <c r="AK171" s="179" t="str">
        <f t="shared" si="47"/>
        <v/>
      </c>
      <c r="AL171" s="179" t="str">
        <f t="shared" si="48"/>
        <v/>
      </c>
      <c r="AM171" s="193" t="str">
        <f t="shared" si="49"/>
        <v/>
      </c>
      <c r="AN171" s="193" t="str">
        <f t="shared" si="44"/>
        <v/>
      </c>
      <c r="AO171" s="193" t="str">
        <f t="shared" si="50"/>
        <v/>
      </c>
      <c r="AP171" s="193" t="str">
        <f t="shared" si="51"/>
        <v/>
      </c>
      <c r="AQ171" s="193" t="str">
        <f t="shared" si="52"/>
        <v/>
      </c>
    </row>
    <row r="172" spans="2:43" ht="14.25" x14ac:dyDescent="0.2">
      <c r="B172" s="189">
        <v>165</v>
      </c>
      <c r="C172" s="289" t="str">
        <f>VLOOKUP($B172,'Saved Waypoint Input Sheet'!$K$2:$V$253,3)</f>
        <v/>
      </c>
      <c r="D172" s="290" t="str">
        <f>VLOOKUP($B172,'Saved Waypoint Input Sheet'!$K$2:$V$253,4)</f>
        <v/>
      </c>
      <c r="E172" s="291" t="str">
        <f>VLOOKUP($B172,'Saved Waypoint Input Sheet'!$K$2:$V$253,5)</f>
        <v/>
      </c>
      <c r="F172" s="289" t="str">
        <f>VLOOKUP($B172,'Saved Waypoint Input Sheet'!$K$2:$V$253,6)</f>
        <v/>
      </c>
      <c r="G172" s="292" t="str">
        <f>VLOOKUP($B172,'Saved Waypoint Input Sheet'!$K$2:$V$253,7)</f>
        <v/>
      </c>
      <c r="H172" s="293" t="str">
        <f>VLOOKUP($B172,'Saved Waypoint Input Sheet'!$K$2:$V$253,8)</f>
        <v/>
      </c>
      <c r="I172" s="494" t="str">
        <f>VLOOKUP($B172,'Saved Waypoint Input Sheet'!$K$2:$V$253,11)</f>
        <v/>
      </c>
      <c r="J172" s="288" t="str">
        <f>IF(C172="","",(IF((VLOOKUP($B172,'Saved Waypoint Input Sheet'!$K$2:$V$253,12))="",("see psg plan"),(VLOOKUP($B172,'Saved Waypoint Input Sheet'!$K$2:$V$253,12)))))</f>
        <v/>
      </c>
      <c r="K172" s="298"/>
      <c r="L172" s="299"/>
      <c r="M172" s="300"/>
      <c r="N172" s="301"/>
      <c r="O172" s="300"/>
      <c r="P172" s="324" t="str">
        <f>IF(C173="","",(IF((VLOOKUP($B173,'Saved Waypoint Input Sheet'!$K$2:$V$253,9))="",Z173,(VLOOKUP($B173,'Saved Waypoint Input Sheet'!$K$2:$V$253,9)))))</f>
        <v/>
      </c>
      <c r="Q172" s="325" t="str">
        <f>IF(C173="","",(IF((VLOOKUP($B173,'Saved Waypoint Input Sheet'!$K$2:$V$253,10))="",AA173,(VLOOKUP($B173,'Saved Waypoint Input Sheet'!$K$2:$V$253,10)))))</f>
        <v/>
      </c>
      <c r="R172" s="325" t="str">
        <f t="shared" si="53"/>
        <v/>
      </c>
      <c r="S172" s="303"/>
      <c r="T172" s="303"/>
      <c r="U172" s="301"/>
      <c r="V172" s="197"/>
      <c r="W172" s="197"/>
      <c r="Z172" s="190" t="str">
        <f t="shared" si="38"/>
        <v/>
      </c>
      <c r="AA172" s="191" t="str">
        <f t="shared" si="39"/>
        <v/>
      </c>
      <c r="AB172" s="194" t="str">
        <f t="shared" si="40"/>
        <v/>
      </c>
      <c r="AC172" s="194" t="str">
        <f t="shared" si="45"/>
        <v/>
      </c>
      <c r="AD172" s="194" t="str">
        <f t="shared" si="41"/>
        <v/>
      </c>
      <c r="AE172" s="194" t="str">
        <f t="shared" si="42"/>
        <v/>
      </c>
      <c r="AF172" s="193" t="e">
        <f t="shared" si="54"/>
        <v>#VALUE!</v>
      </c>
      <c r="AG172" s="193" t="str">
        <f t="shared" si="55"/>
        <v/>
      </c>
      <c r="AH172" s="193" t="str">
        <f t="shared" si="43"/>
        <v/>
      </c>
      <c r="AI172" s="193" t="str">
        <f t="shared" si="46"/>
        <v/>
      </c>
      <c r="AJ172" s="194" t="str">
        <f t="shared" si="56"/>
        <v/>
      </c>
      <c r="AK172" s="179" t="str">
        <f t="shared" si="47"/>
        <v/>
      </c>
      <c r="AL172" s="179" t="str">
        <f t="shared" si="48"/>
        <v/>
      </c>
      <c r="AM172" s="193" t="str">
        <f t="shared" si="49"/>
        <v/>
      </c>
      <c r="AN172" s="193" t="str">
        <f t="shared" si="44"/>
        <v/>
      </c>
      <c r="AO172" s="193" t="str">
        <f t="shared" si="50"/>
        <v/>
      </c>
      <c r="AP172" s="193" t="str">
        <f t="shared" si="51"/>
        <v/>
      </c>
      <c r="AQ172" s="193" t="str">
        <f t="shared" si="52"/>
        <v/>
      </c>
    </row>
    <row r="173" spans="2:43" ht="14.25" x14ac:dyDescent="0.2">
      <c r="B173" s="189">
        <v>166</v>
      </c>
      <c r="C173" s="289" t="str">
        <f>VLOOKUP($B173,'Saved Waypoint Input Sheet'!$K$2:$V$253,3)</f>
        <v/>
      </c>
      <c r="D173" s="290" t="str">
        <f>VLOOKUP($B173,'Saved Waypoint Input Sheet'!$K$2:$V$253,4)</f>
        <v/>
      </c>
      <c r="E173" s="291" t="str">
        <f>VLOOKUP($B173,'Saved Waypoint Input Sheet'!$K$2:$V$253,5)</f>
        <v/>
      </c>
      <c r="F173" s="289" t="str">
        <f>VLOOKUP($B173,'Saved Waypoint Input Sheet'!$K$2:$V$253,6)</f>
        <v/>
      </c>
      <c r="G173" s="292" t="str">
        <f>VLOOKUP($B173,'Saved Waypoint Input Sheet'!$K$2:$V$253,7)</f>
        <v/>
      </c>
      <c r="H173" s="293" t="str">
        <f>VLOOKUP($B173,'Saved Waypoint Input Sheet'!$K$2:$V$253,8)</f>
        <v/>
      </c>
      <c r="I173" s="494" t="str">
        <f>VLOOKUP($B173,'Saved Waypoint Input Sheet'!$K$2:$V$253,11)</f>
        <v/>
      </c>
      <c r="J173" s="288" t="str">
        <f>IF(C173="","",(IF((VLOOKUP($B173,'Saved Waypoint Input Sheet'!$K$2:$V$253,12))="",("see psg plan"),(VLOOKUP($B173,'Saved Waypoint Input Sheet'!$K$2:$V$253,12)))))</f>
        <v/>
      </c>
      <c r="K173" s="298"/>
      <c r="L173" s="299"/>
      <c r="M173" s="300"/>
      <c r="N173" s="301"/>
      <c r="O173" s="300"/>
      <c r="P173" s="324" t="str">
        <f>IF(C174="","",(IF((VLOOKUP($B174,'Saved Waypoint Input Sheet'!$K$2:$V$253,9))="",Z174,(VLOOKUP($B174,'Saved Waypoint Input Sheet'!$K$2:$V$253,9)))))</f>
        <v/>
      </c>
      <c r="Q173" s="325" t="str">
        <f>IF(C174="","",(IF((VLOOKUP($B174,'Saved Waypoint Input Sheet'!$K$2:$V$253,10))="",AA174,(VLOOKUP($B174,'Saved Waypoint Input Sheet'!$K$2:$V$253,10)))))</f>
        <v/>
      </c>
      <c r="R173" s="325" t="str">
        <f t="shared" si="53"/>
        <v/>
      </c>
      <c r="S173" s="303"/>
      <c r="T173" s="303"/>
      <c r="U173" s="301"/>
      <c r="V173" s="197"/>
      <c r="W173" s="197"/>
      <c r="Z173" s="190" t="str">
        <f t="shared" si="38"/>
        <v/>
      </c>
      <c r="AA173" s="191" t="str">
        <f t="shared" si="39"/>
        <v/>
      </c>
      <c r="AB173" s="194" t="str">
        <f t="shared" si="40"/>
        <v/>
      </c>
      <c r="AC173" s="194" t="str">
        <f t="shared" si="45"/>
        <v/>
      </c>
      <c r="AD173" s="194" t="str">
        <f t="shared" si="41"/>
        <v/>
      </c>
      <c r="AE173" s="194" t="str">
        <f t="shared" si="42"/>
        <v/>
      </c>
      <c r="AF173" s="193" t="e">
        <f t="shared" si="54"/>
        <v>#VALUE!</v>
      </c>
      <c r="AG173" s="193" t="str">
        <f t="shared" si="55"/>
        <v/>
      </c>
      <c r="AH173" s="193" t="str">
        <f t="shared" si="43"/>
        <v/>
      </c>
      <c r="AI173" s="193" t="str">
        <f t="shared" si="46"/>
        <v/>
      </c>
      <c r="AJ173" s="194" t="str">
        <f t="shared" si="56"/>
        <v/>
      </c>
      <c r="AK173" s="179" t="str">
        <f t="shared" si="47"/>
        <v/>
      </c>
      <c r="AL173" s="179" t="str">
        <f t="shared" si="48"/>
        <v/>
      </c>
      <c r="AM173" s="193" t="str">
        <f t="shared" si="49"/>
        <v/>
      </c>
      <c r="AN173" s="193" t="str">
        <f t="shared" si="44"/>
        <v/>
      </c>
      <c r="AO173" s="193" t="str">
        <f t="shared" si="50"/>
        <v/>
      </c>
      <c r="AP173" s="193" t="str">
        <f t="shared" si="51"/>
        <v/>
      </c>
      <c r="AQ173" s="193" t="str">
        <f t="shared" si="52"/>
        <v/>
      </c>
    </row>
    <row r="174" spans="2:43" ht="14.25" x14ac:dyDescent="0.2">
      <c r="B174" s="189">
        <v>167</v>
      </c>
      <c r="C174" s="289" t="str">
        <f>VLOOKUP($B174,'Saved Waypoint Input Sheet'!$K$2:$V$253,3)</f>
        <v/>
      </c>
      <c r="D174" s="290" t="str">
        <f>VLOOKUP($B174,'Saved Waypoint Input Sheet'!$K$2:$V$253,4)</f>
        <v/>
      </c>
      <c r="E174" s="291" t="str">
        <f>VLOOKUP($B174,'Saved Waypoint Input Sheet'!$K$2:$V$253,5)</f>
        <v/>
      </c>
      <c r="F174" s="289" t="str">
        <f>VLOOKUP($B174,'Saved Waypoint Input Sheet'!$K$2:$V$253,6)</f>
        <v/>
      </c>
      <c r="G174" s="292" t="str">
        <f>VLOOKUP($B174,'Saved Waypoint Input Sheet'!$K$2:$V$253,7)</f>
        <v/>
      </c>
      <c r="H174" s="293" t="str">
        <f>VLOOKUP($B174,'Saved Waypoint Input Sheet'!$K$2:$V$253,8)</f>
        <v/>
      </c>
      <c r="I174" s="494" t="str">
        <f>VLOOKUP($B174,'Saved Waypoint Input Sheet'!$K$2:$V$253,11)</f>
        <v/>
      </c>
      <c r="J174" s="288" t="str">
        <f>IF(C174="","",(IF((VLOOKUP($B174,'Saved Waypoint Input Sheet'!$K$2:$V$253,12))="",("see psg plan"),(VLOOKUP($B174,'Saved Waypoint Input Sheet'!$K$2:$V$253,12)))))</f>
        <v/>
      </c>
      <c r="K174" s="298"/>
      <c r="L174" s="299"/>
      <c r="M174" s="300"/>
      <c r="N174" s="301"/>
      <c r="O174" s="300"/>
      <c r="P174" s="324" t="str">
        <f>IF(C175="","",(IF((VLOOKUP($B175,'Saved Waypoint Input Sheet'!$K$2:$V$253,9))="",Z175,(VLOOKUP($B175,'Saved Waypoint Input Sheet'!$K$2:$V$253,9)))))</f>
        <v/>
      </c>
      <c r="Q174" s="325" t="str">
        <f>IF(C175="","",(IF((VLOOKUP($B175,'Saved Waypoint Input Sheet'!$K$2:$V$253,10))="",AA175,(VLOOKUP($B175,'Saved Waypoint Input Sheet'!$K$2:$V$253,10)))))</f>
        <v/>
      </c>
      <c r="R174" s="325" t="str">
        <f t="shared" si="53"/>
        <v/>
      </c>
      <c r="S174" s="303"/>
      <c r="T174" s="303"/>
      <c r="U174" s="301"/>
      <c r="V174" s="197"/>
      <c r="W174" s="197"/>
      <c r="Z174" s="190" t="str">
        <f t="shared" si="38"/>
        <v/>
      </c>
      <c r="AA174" s="191" t="str">
        <f t="shared" si="39"/>
        <v/>
      </c>
      <c r="AB174" s="194" t="str">
        <f t="shared" si="40"/>
        <v/>
      </c>
      <c r="AC174" s="194" t="str">
        <f t="shared" si="45"/>
        <v/>
      </c>
      <c r="AD174" s="194" t="str">
        <f t="shared" si="41"/>
        <v/>
      </c>
      <c r="AE174" s="194" t="str">
        <f t="shared" si="42"/>
        <v/>
      </c>
      <c r="AF174" s="193" t="e">
        <f t="shared" si="54"/>
        <v>#VALUE!</v>
      </c>
      <c r="AG174" s="193" t="str">
        <f t="shared" si="55"/>
        <v/>
      </c>
      <c r="AH174" s="193" t="str">
        <f t="shared" si="43"/>
        <v/>
      </c>
      <c r="AI174" s="193" t="str">
        <f t="shared" si="46"/>
        <v/>
      </c>
      <c r="AJ174" s="194" t="str">
        <f t="shared" si="56"/>
        <v/>
      </c>
      <c r="AK174" s="179" t="str">
        <f t="shared" si="47"/>
        <v/>
      </c>
      <c r="AL174" s="179" t="str">
        <f t="shared" si="48"/>
        <v/>
      </c>
      <c r="AM174" s="193" t="str">
        <f t="shared" si="49"/>
        <v/>
      </c>
      <c r="AN174" s="193" t="str">
        <f t="shared" si="44"/>
        <v/>
      </c>
      <c r="AO174" s="193" t="str">
        <f t="shared" si="50"/>
        <v/>
      </c>
      <c r="AP174" s="193" t="str">
        <f t="shared" si="51"/>
        <v/>
      </c>
      <c r="AQ174" s="193" t="str">
        <f t="shared" si="52"/>
        <v/>
      </c>
    </row>
    <row r="175" spans="2:43" ht="14.25" x14ac:dyDescent="0.2">
      <c r="B175" s="189">
        <v>168</v>
      </c>
      <c r="C175" s="289" t="str">
        <f>VLOOKUP($B175,'Saved Waypoint Input Sheet'!$K$2:$V$253,3)</f>
        <v/>
      </c>
      <c r="D175" s="290" t="str">
        <f>VLOOKUP($B175,'Saved Waypoint Input Sheet'!$K$2:$V$253,4)</f>
        <v/>
      </c>
      <c r="E175" s="291" t="str">
        <f>VLOOKUP($B175,'Saved Waypoint Input Sheet'!$K$2:$V$253,5)</f>
        <v/>
      </c>
      <c r="F175" s="289" t="str">
        <f>VLOOKUP($B175,'Saved Waypoint Input Sheet'!$K$2:$V$253,6)</f>
        <v/>
      </c>
      <c r="G175" s="292" t="str">
        <f>VLOOKUP($B175,'Saved Waypoint Input Sheet'!$K$2:$V$253,7)</f>
        <v/>
      </c>
      <c r="H175" s="293" t="str">
        <f>VLOOKUP($B175,'Saved Waypoint Input Sheet'!$K$2:$V$253,8)</f>
        <v/>
      </c>
      <c r="I175" s="494" t="str">
        <f>VLOOKUP($B175,'Saved Waypoint Input Sheet'!$K$2:$V$253,11)</f>
        <v/>
      </c>
      <c r="J175" s="288" t="str">
        <f>IF(C175="","",(IF((VLOOKUP($B175,'Saved Waypoint Input Sheet'!$K$2:$V$253,12))="",("see psg plan"),(VLOOKUP($B175,'Saved Waypoint Input Sheet'!$K$2:$V$253,12)))))</f>
        <v/>
      </c>
      <c r="K175" s="298"/>
      <c r="L175" s="299"/>
      <c r="M175" s="300"/>
      <c r="N175" s="301"/>
      <c r="O175" s="300"/>
      <c r="P175" s="324" t="str">
        <f>IF(C176="","",(IF((VLOOKUP($B176,'Saved Waypoint Input Sheet'!$K$2:$V$253,9))="",Z176,(VLOOKUP($B176,'Saved Waypoint Input Sheet'!$K$2:$V$253,9)))))</f>
        <v/>
      </c>
      <c r="Q175" s="325" t="str">
        <f>IF(C176="","",(IF((VLOOKUP($B176,'Saved Waypoint Input Sheet'!$K$2:$V$253,10))="",AA176,(VLOOKUP($B176,'Saved Waypoint Input Sheet'!$K$2:$V$253,10)))))</f>
        <v/>
      </c>
      <c r="R175" s="325" t="str">
        <f t="shared" si="53"/>
        <v/>
      </c>
      <c r="S175" s="303"/>
      <c r="T175" s="303"/>
      <c r="U175" s="301"/>
      <c r="V175" s="197"/>
      <c r="W175" s="197"/>
      <c r="Z175" s="190" t="str">
        <f t="shared" si="38"/>
        <v/>
      </c>
      <c r="AA175" s="191" t="str">
        <f t="shared" si="39"/>
        <v/>
      </c>
      <c r="AB175" s="194" t="str">
        <f t="shared" si="40"/>
        <v/>
      </c>
      <c r="AC175" s="194" t="str">
        <f t="shared" si="45"/>
        <v/>
      </c>
      <c r="AD175" s="194" t="str">
        <f t="shared" si="41"/>
        <v/>
      </c>
      <c r="AE175" s="194" t="str">
        <f t="shared" si="42"/>
        <v/>
      </c>
      <c r="AF175" s="193" t="e">
        <f t="shared" si="54"/>
        <v>#VALUE!</v>
      </c>
      <c r="AG175" s="193" t="str">
        <f t="shared" si="55"/>
        <v/>
      </c>
      <c r="AH175" s="193" t="str">
        <f t="shared" si="43"/>
        <v/>
      </c>
      <c r="AI175" s="193" t="str">
        <f t="shared" si="46"/>
        <v/>
      </c>
      <c r="AJ175" s="194" t="str">
        <f t="shared" si="56"/>
        <v/>
      </c>
      <c r="AK175" s="179" t="str">
        <f t="shared" si="47"/>
        <v/>
      </c>
      <c r="AL175" s="179" t="str">
        <f t="shared" si="48"/>
        <v/>
      </c>
      <c r="AM175" s="193" t="str">
        <f t="shared" si="49"/>
        <v/>
      </c>
      <c r="AN175" s="193" t="str">
        <f t="shared" si="44"/>
        <v/>
      </c>
      <c r="AO175" s="193" t="str">
        <f t="shared" si="50"/>
        <v/>
      </c>
      <c r="AP175" s="193" t="str">
        <f t="shared" si="51"/>
        <v/>
      </c>
      <c r="AQ175" s="193" t="str">
        <f t="shared" si="52"/>
        <v/>
      </c>
    </row>
    <row r="176" spans="2:43" ht="14.25" x14ac:dyDescent="0.2">
      <c r="B176" s="189">
        <v>169</v>
      </c>
      <c r="C176" s="289" t="str">
        <f>VLOOKUP($B176,'Saved Waypoint Input Sheet'!$K$2:$V$253,3)</f>
        <v/>
      </c>
      <c r="D176" s="290" t="str">
        <f>VLOOKUP($B176,'Saved Waypoint Input Sheet'!$K$2:$V$253,4)</f>
        <v/>
      </c>
      <c r="E176" s="291" t="str">
        <f>VLOOKUP($B176,'Saved Waypoint Input Sheet'!$K$2:$V$253,5)</f>
        <v/>
      </c>
      <c r="F176" s="289" t="str">
        <f>VLOOKUP($B176,'Saved Waypoint Input Sheet'!$K$2:$V$253,6)</f>
        <v/>
      </c>
      <c r="G176" s="292" t="str">
        <f>VLOOKUP($B176,'Saved Waypoint Input Sheet'!$K$2:$V$253,7)</f>
        <v/>
      </c>
      <c r="H176" s="293" t="str">
        <f>VLOOKUP($B176,'Saved Waypoint Input Sheet'!$K$2:$V$253,8)</f>
        <v/>
      </c>
      <c r="I176" s="494" t="str">
        <f>VLOOKUP($B176,'Saved Waypoint Input Sheet'!$K$2:$V$253,11)</f>
        <v/>
      </c>
      <c r="J176" s="288" t="str">
        <f>IF(C176="","",(IF((VLOOKUP($B176,'Saved Waypoint Input Sheet'!$K$2:$V$253,12))="",("see psg plan"),(VLOOKUP($B176,'Saved Waypoint Input Sheet'!$K$2:$V$253,12)))))</f>
        <v/>
      </c>
      <c r="K176" s="298"/>
      <c r="L176" s="299"/>
      <c r="M176" s="300"/>
      <c r="N176" s="301"/>
      <c r="O176" s="300"/>
      <c r="P176" s="324" t="str">
        <f>IF(C177="","",(IF((VLOOKUP($B177,'Saved Waypoint Input Sheet'!$K$2:$V$253,9))="",Z177,(VLOOKUP($B177,'Saved Waypoint Input Sheet'!$K$2:$V$253,9)))))</f>
        <v/>
      </c>
      <c r="Q176" s="325" t="str">
        <f>IF(C177="","",(IF((VLOOKUP($B177,'Saved Waypoint Input Sheet'!$K$2:$V$253,10))="",AA177,(VLOOKUP($B177,'Saved Waypoint Input Sheet'!$K$2:$V$253,10)))))</f>
        <v/>
      </c>
      <c r="R176" s="325" t="str">
        <f t="shared" si="53"/>
        <v/>
      </c>
      <c r="S176" s="303"/>
      <c r="T176" s="303"/>
      <c r="U176" s="301"/>
      <c r="V176" s="197"/>
      <c r="W176" s="197"/>
      <c r="Z176" s="190" t="str">
        <f t="shared" si="38"/>
        <v/>
      </c>
      <c r="AA176" s="191" t="str">
        <f t="shared" si="39"/>
        <v/>
      </c>
      <c r="AB176" s="194" t="str">
        <f t="shared" si="40"/>
        <v/>
      </c>
      <c r="AC176" s="194" t="str">
        <f t="shared" si="45"/>
        <v/>
      </c>
      <c r="AD176" s="194" t="str">
        <f t="shared" si="41"/>
        <v/>
      </c>
      <c r="AE176" s="194" t="str">
        <f t="shared" si="42"/>
        <v/>
      </c>
      <c r="AF176" s="193" t="e">
        <f t="shared" si="54"/>
        <v>#VALUE!</v>
      </c>
      <c r="AG176" s="193" t="str">
        <f t="shared" si="55"/>
        <v/>
      </c>
      <c r="AH176" s="193" t="str">
        <f t="shared" si="43"/>
        <v/>
      </c>
      <c r="AI176" s="193" t="str">
        <f t="shared" si="46"/>
        <v/>
      </c>
      <c r="AJ176" s="194" t="str">
        <f t="shared" si="56"/>
        <v/>
      </c>
      <c r="AK176" s="179" t="str">
        <f t="shared" si="47"/>
        <v/>
      </c>
      <c r="AL176" s="179" t="str">
        <f t="shared" si="48"/>
        <v/>
      </c>
      <c r="AM176" s="193" t="str">
        <f t="shared" si="49"/>
        <v/>
      </c>
      <c r="AN176" s="193" t="str">
        <f t="shared" si="44"/>
        <v/>
      </c>
      <c r="AO176" s="193" t="str">
        <f t="shared" si="50"/>
        <v/>
      </c>
      <c r="AP176" s="193" t="str">
        <f t="shared" si="51"/>
        <v/>
      </c>
      <c r="AQ176" s="193" t="str">
        <f t="shared" si="52"/>
        <v/>
      </c>
    </row>
    <row r="177" spans="2:43" ht="14.25" x14ac:dyDescent="0.2">
      <c r="B177" s="189">
        <v>170</v>
      </c>
      <c r="C177" s="289" t="str">
        <f>VLOOKUP($B177,'Saved Waypoint Input Sheet'!$K$2:$V$253,3)</f>
        <v/>
      </c>
      <c r="D177" s="290" t="str">
        <f>VLOOKUP($B177,'Saved Waypoint Input Sheet'!$K$2:$V$253,4)</f>
        <v/>
      </c>
      <c r="E177" s="291" t="str">
        <f>VLOOKUP($B177,'Saved Waypoint Input Sheet'!$K$2:$V$253,5)</f>
        <v/>
      </c>
      <c r="F177" s="289" t="str">
        <f>VLOOKUP($B177,'Saved Waypoint Input Sheet'!$K$2:$V$253,6)</f>
        <v/>
      </c>
      <c r="G177" s="292" t="str">
        <f>VLOOKUP($B177,'Saved Waypoint Input Sheet'!$K$2:$V$253,7)</f>
        <v/>
      </c>
      <c r="H177" s="293" t="str">
        <f>VLOOKUP($B177,'Saved Waypoint Input Sheet'!$K$2:$V$253,8)</f>
        <v/>
      </c>
      <c r="I177" s="494" t="str">
        <f>VLOOKUP($B177,'Saved Waypoint Input Sheet'!$K$2:$V$253,11)</f>
        <v/>
      </c>
      <c r="J177" s="288" t="str">
        <f>IF(C177="","",(IF((VLOOKUP($B177,'Saved Waypoint Input Sheet'!$K$2:$V$253,12))="",("see psg plan"),(VLOOKUP($B177,'Saved Waypoint Input Sheet'!$K$2:$V$253,12)))))</f>
        <v/>
      </c>
      <c r="K177" s="298"/>
      <c r="L177" s="299"/>
      <c r="M177" s="300"/>
      <c r="N177" s="301"/>
      <c r="O177" s="300"/>
      <c r="P177" s="324" t="str">
        <f>IF(C178="","",(IF((VLOOKUP($B178,'Saved Waypoint Input Sheet'!$K$2:$V$253,9))="",Z178,(VLOOKUP($B178,'Saved Waypoint Input Sheet'!$K$2:$V$253,9)))))</f>
        <v/>
      </c>
      <c r="Q177" s="325" t="str">
        <f>IF(C178="","",(IF((VLOOKUP($B178,'Saved Waypoint Input Sheet'!$K$2:$V$253,10))="",AA178,(VLOOKUP($B178,'Saved Waypoint Input Sheet'!$K$2:$V$253,10)))))</f>
        <v/>
      </c>
      <c r="R177" s="325" t="str">
        <f t="shared" si="53"/>
        <v/>
      </c>
      <c r="S177" s="303"/>
      <c r="T177" s="303"/>
      <c r="U177" s="301"/>
      <c r="V177" s="197"/>
      <c r="W177" s="197"/>
      <c r="Z177" s="190" t="str">
        <f t="shared" si="38"/>
        <v/>
      </c>
      <c r="AA177" s="191" t="str">
        <f t="shared" si="39"/>
        <v/>
      </c>
      <c r="AB177" s="194" t="str">
        <f t="shared" si="40"/>
        <v/>
      </c>
      <c r="AC177" s="194" t="str">
        <f t="shared" si="45"/>
        <v/>
      </c>
      <c r="AD177" s="194" t="str">
        <f t="shared" si="41"/>
        <v/>
      </c>
      <c r="AE177" s="194" t="str">
        <f t="shared" si="42"/>
        <v/>
      </c>
      <c r="AF177" s="193" t="e">
        <f t="shared" si="54"/>
        <v>#VALUE!</v>
      </c>
      <c r="AG177" s="193" t="str">
        <f t="shared" si="55"/>
        <v/>
      </c>
      <c r="AH177" s="193" t="str">
        <f t="shared" si="43"/>
        <v/>
      </c>
      <c r="AI177" s="193" t="str">
        <f t="shared" si="46"/>
        <v/>
      </c>
      <c r="AJ177" s="194" t="str">
        <f t="shared" si="56"/>
        <v/>
      </c>
      <c r="AK177" s="179" t="str">
        <f t="shared" si="47"/>
        <v/>
      </c>
      <c r="AL177" s="179" t="str">
        <f t="shared" si="48"/>
        <v/>
      </c>
      <c r="AM177" s="193" t="str">
        <f t="shared" si="49"/>
        <v/>
      </c>
      <c r="AN177" s="193" t="str">
        <f t="shared" si="44"/>
        <v/>
      </c>
      <c r="AO177" s="193" t="str">
        <f t="shared" si="50"/>
        <v/>
      </c>
      <c r="AP177" s="193" t="str">
        <f t="shared" si="51"/>
        <v/>
      </c>
      <c r="AQ177" s="193" t="str">
        <f t="shared" si="52"/>
        <v/>
      </c>
    </row>
    <row r="178" spans="2:43" ht="14.25" x14ac:dyDescent="0.2">
      <c r="B178" s="189">
        <v>171</v>
      </c>
      <c r="C178" s="289" t="str">
        <f>VLOOKUP($B178,'Saved Waypoint Input Sheet'!$K$2:$V$253,3)</f>
        <v/>
      </c>
      <c r="D178" s="290" t="str">
        <f>VLOOKUP($B178,'Saved Waypoint Input Sheet'!$K$2:$V$253,4)</f>
        <v/>
      </c>
      <c r="E178" s="291" t="str">
        <f>VLOOKUP($B178,'Saved Waypoint Input Sheet'!$K$2:$V$253,5)</f>
        <v/>
      </c>
      <c r="F178" s="289" t="str">
        <f>VLOOKUP($B178,'Saved Waypoint Input Sheet'!$K$2:$V$253,6)</f>
        <v/>
      </c>
      <c r="G178" s="292" t="str">
        <f>VLOOKUP($B178,'Saved Waypoint Input Sheet'!$K$2:$V$253,7)</f>
        <v/>
      </c>
      <c r="H178" s="293" t="str">
        <f>VLOOKUP($B178,'Saved Waypoint Input Sheet'!$K$2:$V$253,8)</f>
        <v/>
      </c>
      <c r="I178" s="494" t="str">
        <f>VLOOKUP($B178,'Saved Waypoint Input Sheet'!$K$2:$V$253,11)</f>
        <v/>
      </c>
      <c r="J178" s="288" t="str">
        <f>IF(C178="","",(IF((VLOOKUP($B178,'Saved Waypoint Input Sheet'!$K$2:$V$253,12))="",("see psg plan"),(VLOOKUP($B178,'Saved Waypoint Input Sheet'!$K$2:$V$253,12)))))</f>
        <v/>
      </c>
      <c r="K178" s="298"/>
      <c r="L178" s="299"/>
      <c r="M178" s="300"/>
      <c r="N178" s="301"/>
      <c r="O178" s="300"/>
      <c r="P178" s="324" t="str">
        <f>IF(C179="","",(IF((VLOOKUP($B179,'Saved Waypoint Input Sheet'!$K$2:$V$253,9))="",Z179,(VLOOKUP($B179,'Saved Waypoint Input Sheet'!$K$2:$V$253,9)))))</f>
        <v/>
      </c>
      <c r="Q178" s="325" t="str">
        <f>IF(C179="","",(IF((VLOOKUP($B179,'Saved Waypoint Input Sheet'!$K$2:$V$253,10))="",AA179,(VLOOKUP($B179,'Saved Waypoint Input Sheet'!$K$2:$V$253,10)))))</f>
        <v/>
      </c>
      <c r="R178" s="325" t="str">
        <f t="shared" si="53"/>
        <v/>
      </c>
      <c r="S178" s="303"/>
      <c r="T178" s="303"/>
      <c r="U178" s="301"/>
      <c r="V178" s="197"/>
      <c r="W178" s="197"/>
      <c r="Z178" s="190" t="str">
        <f t="shared" si="38"/>
        <v/>
      </c>
      <c r="AA178" s="191" t="str">
        <f t="shared" si="39"/>
        <v/>
      </c>
      <c r="AB178" s="194" t="str">
        <f t="shared" si="40"/>
        <v/>
      </c>
      <c r="AC178" s="194" t="str">
        <f t="shared" si="45"/>
        <v/>
      </c>
      <c r="AD178" s="194" t="str">
        <f t="shared" si="41"/>
        <v/>
      </c>
      <c r="AE178" s="194" t="str">
        <f t="shared" si="42"/>
        <v/>
      </c>
      <c r="AF178" s="193" t="e">
        <f t="shared" si="54"/>
        <v>#VALUE!</v>
      </c>
      <c r="AG178" s="193" t="str">
        <f t="shared" si="55"/>
        <v/>
      </c>
      <c r="AH178" s="193" t="str">
        <f t="shared" si="43"/>
        <v/>
      </c>
      <c r="AI178" s="193" t="str">
        <f t="shared" si="46"/>
        <v/>
      </c>
      <c r="AJ178" s="194" t="str">
        <f t="shared" si="56"/>
        <v/>
      </c>
      <c r="AK178" s="179" t="str">
        <f t="shared" si="47"/>
        <v/>
      </c>
      <c r="AL178" s="179" t="str">
        <f t="shared" si="48"/>
        <v/>
      </c>
      <c r="AM178" s="193" t="str">
        <f t="shared" si="49"/>
        <v/>
      </c>
      <c r="AN178" s="193" t="str">
        <f t="shared" si="44"/>
        <v/>
      </c>
      <c r="AO178" s="193" t="str">
        <f t="shared" si="50"/>
        <v/>
      </c>
      <c r="AP178" s="193" t="str">
        <f t="shared" si="51"/>
        <v/>
      </c>
      <c r="AQ178" s="193" t="str">
        <f t="shared" si="52"/>
        <v/>
      </c>
    </row>
    <row r="179" spans="2:43" ht="14.25" x14ac:dyDescent="0.2">
      <c r="B179" s="189">
        <v>172</v>
      </c>
      <c r="C179" s="289" t="str">
        <f>VLOOKUP($B179,'Saved Waypoint Input Sheet'!$K$2:$V$253,3)</f>
        <v/>
      </c>
      <c r="D179" s="290" t="str">
        <f>VLOOKUP($B179,'Saved Waypoint Input Sheet'!$K$2:$V$253,4)</f>
        <v/>
      </c>
      <c r="E179" s="291" t="str">
        <f>VLOOKUP($B179,'Saved Waypoint Input Sheet'!$K$2:$V$253,5)</f>
        <v/>
      </c>
      <c r="F179" s="289" t="str">
        <f>VLOOKUP($B179,'Saved Waypoint Input Sheet'!$K$2:$V$253,6)</f>
        <v/>
      </c>
      <c r="G179" s="292" t="str">
        <f>VLOOKUP($B179,'Saved Waypoint Input Sheet'!$K$2:$V$253,7)</f>
        <v/>
      </c>
      <c r="H179" s="293" t="str">
        <f>VLOOKUP($B179,'Saved Waypoint Input Sheet'!$K$2:$V$253,8)</f>
        <v/>
      </c>
      <c r="I179" s="494" t="str">
        <f>VLOOKUP($B179,'Saved Waypoint Input Sheet'!$K$2:$V$253,11)</f>
        <v/>
      </c>
      <c r="J179" s="288" t="str">
        <f>IF(C179="","",(IF((VLOOKUP($B179,'Saved Waypoint Input Sheet'!$K$2:$V$253,12))="",("see psg plan"),(VLOOKUP($B179,'Saved Waypoint Input Sheet'!$K$2:$V$253,12)))))</f>
        <v/>
      </c>
      <c r="K179" s="298"/>
      <c r="L179" s="299"/>
      <c r="M179" s="300"/>
      <c r="N179" s="301"/>
      <c r="O179" s="300"/>
      <c r="P179" s="324" t="str">
        <f>IF(C180="","",(IF((VLOOKUP($B180,'Saved Waypoint Input Sheet'!$K$2:$V$253,9))="",Z180,(VLOOKUP($B180,'Saved Waypoint Input Sheet'!$K$2:$V$253,9)))))</f>
        <v/>
      </c>
      <c r="Q179" s="325" t="str">
        <f>IF(C180="","",(IF((VLOOKUP($B180,'Saved Waypoint Input Sheet'!$K$2:$V$253,10))="",AA180,(VLOOKUP($B180,'Saved Waypoint Input Sheet'!$K$2:$V$253,10)))))</f>
        <v/>
      </c>
      <c r="R179" s="325" t="str">
        <f t="shared" si="53"/>
        <v/>
      </c>
      <c r="S179" s="303"/>
      <c r="T179" s="303"/>
      <c r="U179" s="301"/>
      <c r="V179" s="197"/>
      <c r="W179" s="197"/>
      <c r="Z179" s="190" t="str">
        <f t="shared" si="38"/>
        <v/>
      </c>
      <c r="AA179" s="191" t="str">
        <f t="shared" si="39"/>
        <v/>
      </c>
      <c r="AB179" s="194" t="str">
        <f t="shared" si="40"/>
        <v/>
      </c>
      <c r="AC179" s="194" t="str">
        <f t="shared" si="45"/>
        <v/>
      </c>
      <c r="AD179" s="194" t="str">
        <f t="shared" si="41"/>
        <v/>
      </c>
      <c r="AE179" s="194" t="str">
        <f t="shared" si="42"/>
        <v/>
      </c>
      <c r="AF179" s="193" t="e">
        <f t="shared" si="54"/>
        <v>#VALUE!</v>
      </c>
      <c r="AG179" s="193" t="str">
        <f t="shared" si="55"/>
        <v/>
      </c>
      <c r="AH179" s="193" t="str">
        <f t="shared" si="43"/>
        <v/>
      </c>
      <c r="AI179" s="193" t="str">
        <f t="shared" si="46"/>
        <v/>
      </c>
      <c r="AJ179" s="194" t="str">
        <f t="shared" si="56"/>
        <v/>
      </c>
      <c r="AK179" s="179" t="str">
        <f t="shared" si="47"/>
        <v/>
      </c>
      <c r="AL179" s="179" t="str">
        <f t="shared" si="48"/>
        <v/>
      </c>
      <c r="AM179" s="193" t="str">
        <f t="shared" si="49"/>
        <v/>
      </c>
      <c r="AN179" s="193" t="str">
        <f t="shared" si="44"/>
        <v/>
      </c>
      <c r="AO179" s="193" t="str">
        <f t="shared" si="50"/>
        <v/>
      </c>
      <c r="AP179" s="193" t="str">
        <f t="shared" si="51"/>
        <v/>
      </c>
      <c r="AQ179" s="193" t="str">
        <f t="shared" si="52"/>
        <v/>
      </c>
    </row>
    <row r="180" spans="2:43" ht="14.25" x14ac:dyDescent="0.2">
      <c r="B180" s="189">
        <v>173</v>
      </c>
      <c r="C180" s="289" t="str">
        <f>VLOOKUP($B180,'Saved Waypoint Input Sheet'!$K$2:$V$253,3)</f>
        <v/>
      </c>
      <c r="D180" s="290" t="str">
        <f>VLOOKUP($B180,'Saved Waypoint Input Sheet'!$K$2:$V$253,4)</f>
        <v/>
      </c>
      <c r="E180" s="291" t="str">
        <f>VLOOKUP($B180,'Saved Waypoint Input Sheet'!$K$2:$V$253,5)</f>
        <v/>
      </c>
      <c r="F180" s="289" t="str">
        <f>VLOOKUP($B180,'Saved Waypoint Input Sheet'!$K$2:$V$253,6)</f>
        <v/>
      </c>
      <c r="G180" s="292" t="str">
        <f>VLOOKUP($B180,'Saved Waypoint Input Sheet'!$K$2:$V$253,7)</f>
        <v/>
      </c>
      <c r="H180" s="293" t="str">
        <f>VLOOKUP($B180,'Saved Waypoint Input Sheet'!$K$2:$V$253,8)</f>
        <v/>
      </c>
      <c r="I180" s="494" t="str">
        <f>VLOOKUP($B180,'Saved Waypoint Input Sheet'!$K$2:$V$253,11)</f>
        <v/>
      </c>
      <c r="J180" s="288" t="str">
        <f>IF(C180="","",(IF((VLOOKUP($B180,'Saved Waypoint Input Sheet'!$K$2:$V$253,12))="",("see psg plan"),(VLOOKUP($B180,'Saved Waypoint Input Sheet'!$K$2:$V$253,12)))))</f>
        <v/>
      </c>
      <c r="K180" s="298"/>
      <c r="L180" s="299"/>
      <c r="M180" s="300"/>
      <c r="N180" s="301"/>
      <c r="O180" s="300"/>
      <c r="P180" s="324" t="str">
        <f>IF(C181="","",(IF((VLOOKUP($B181,'Saved Waypoint Input Sheet'!$K$2:$V$253,9))="",Z181,(VLOOKUP($B181,'Saved Waypoint Input Sheet'!$K$2:$V$253,9)))))</f>
        <v/>
      </c>
      <c r="Q180" s="325" t="str">
        <f>IF(C181="","",(IF((VLOOKUP($B181,'Saved Waypoint Input Sheet'!$K$2:$V$253,10))="",AA181,(VLOOKUP($B181,'Saved Waypoint Input Sheet'!$K$2:$V$253,10)))))</f>
        <v/>
      </c>
      <c r="R180" s="325" t="str">
        <f t="shared" si="53"/>
        <v/>
      </c>
      <c r="S180" s="303"/>
      <c r="T180" s="303"/>
      <c r="U180" s="301"/>
      <c r="V180" s="197"/>
      <c r="W180" s="197"/>
      <c r="Z180" s="190" t="str">
        <f t="shared" si="38"/>
        <v/>
      </c>
      <c r="AA180" s="191" t="str">
        <f t="shared" si="39"/>
        <v/>
      </c>
      <c r="AB180" s="194" t="str">
        <f t="shared" si="40"/>
        <v/>
      </c>
      <c r="AC180" s="194" t="str">
        <f t="shared" si="45"/>
        <v/>
      </c>
      <c r="AD180" s="194" t="str">
        <f t="shared" si="41"/>
        <v/>
      </c>
      <c r="AE180" s="194" t="str">
        <f t="shared" si="42"/>
        <v/>
      </c>
      <c r="AF180" s="193" t="e">
        <f t="shared" si="54"/>
        <v>#VALUE!</v>
      </c>
      <c r="AG180" s="193" t="str">
        <f t="shared" si="55"/>
        <v/>
      </c>
      <c r="AH180" s="193" t="str">
        <f t="shared" si="43"/>
        <v/>
      </c>
      <c r="AI180" s="193" t="str">
        <f t="shared" si="46"/>
        <v/>
      </c>
      <c r="AJ180" s="194" t="str">
        <f t="shared" si="56"/>
        <v/>
      </c>
      <c r="AK180" s="179" t="str">
        <f t="shared" si="47"/>
        <v/>
      </c>
      <c r="AL180" s="179" t="str">
        <f t="shared" si="48"/>
        <v/>
      </c>
      <c r="AM180" s="193" t="str">
        <f t="shared" si="49"/>
        <v/>
      </c>
      <c r="AN180" s="193" t="str">
        <f t="shared" si="44"/>
        <v/>
      </c>
      <c r="AO180" s="193" t="str">
        <f t="shared" si="50"/>
        <v/>
      </c>
      <c r="AP180" s="193" t="str">
        <f t="shared" si="51"/>
        <v/>
      </c>
      <c r="AQ180" s="193" t="str">
        <f t="shared" si="52"/>
        <v/>
      </c>
    </row>
    <row r="181" spans="2:43" ht="14.25" x14ac:dyDescent="0.2">
      <c r="B181" s="189">
        <v>174</v>
      </c>
      <c r="C181" s="289" t="str">
        <f>VLOOKUP($B181,'Saved Waypoint Input Sheet'!$K$2:$V$253,3)</f>
        <v/>
      </c>
      <c r="D181" s="290" t="str">
        <f>VLOOKUP($B181,'Saved Waypoint Input Sheet'!$K$2:$V$253,4)</f>
        <v/>
      </c>
      <c r="E181" s="291" t="str">
        <f>VLOOKUP($B181,'Saved Waypoint Input Sheet'!$K$2:$V$253,5)</f>
        <v/>
      </c>
      <c r="F181" s="289" t="str">
        <f>VLOOKUP($B181,'Saved Waypoint Input Sheet'!$K$2:$V$253,6)</f>
        <v/>
      </c>
      <c r="G181" s="292" t="str">
        <f>VLOOKUP($B181,'Saved Waypoint Input Sheet'!$K$2:$V$253,7)</f>
        <v/>
      </c>
      <c r="H181" s="293" t="str">
        <f>VLOOKUP($B181,'Saved Waypoint Input Sheet'!$K$2:$V$253,8)</f>
        <v/>
      </c>
      <c r="I181" s="494" t="str">
        <f>VLOOKUP($B181,'Saved Waypoint Input Sheet'!$K$2:$V$253,11)</f>
        <v/>
      </c>
      <c r="J181" s="288" t="str">
        <f>IF(C181="","",(IF((VLOOKUP($B181,'Saved Waypoint Input Sheet'!$K$2:$V$253,12))="",("see psg plan"),(VLOOKUP($B181,'Saved Waypoint Input Sheet'!$K$2:$V$253,12)))))</f>
        <v/>
      </c>
      <c r="K181" s="298"/>
      <c r="L181" s="299"/>
      <c r="M181" s="300"/>
      <c r="N181" s="301"/>
      <c r="O181" s="300"/>
      <c r="P181" s="324" t="str">
        <f>IF(C182="","",(IF((VLOOKUP($B182,'Saved Waypoint Input Sheet'!$K$2:$V$253,9))="",Z182,(VLOOKUP($B182,'Saved Waypoint Input Sheet'!$K$2:$V$253,9)))))</f>
        <v/>
      </c>
      <c r="Q181" s="325" t="str">
        <f>IF(C182="","",(IF((VLOOKUP($B182,'Saved Waypoint Input Sheet'!$K$2:$V$253,10))="",AA182,(VLOOKUP($B182,'Saved Waypoint Input Sheet'!$K$2:$V$253,10)))))</f>
        <v/>
      </c>
      <c r="R181" s="325" t="str">
        <f t="shared" si="53"/>
        <v/>
      </c>
      <c r="S181" s="303"/>
      <c r="T181" s="303"/>
      <c r="U181" s="301"/>
      <c r="V181" s="197"/>
      <c r="W181" s="197"/>
      <c r="Z181" s="190" t="str">
        <f t="shared" si="38"/>
        <v/>
      </c>
      <c r="AA181" s="191" t="str">
        <f t="shared" si="39"/>
        <v/>
      </c>
      <c r="AB181" s="194" t="str">
        <f t="shared" si="40"/>
        <v/>
      </c>
      <c r="AC181" s="194" t="str">
        <f t="shared" si="45"/>
        <v/>
      </c>
      <c r="AD181" s="194" t="str">
        <f t="shared" si="41"/>
        <v/>
      </c>
      <c r="AE181" s="194" t="str">
        <f t="shared" si="42"/>
        <v/>
      </c>
      <c r="AF181" s="193" t="e">
        <f t="shared" si="54"/>
        <v>#VALUE!</v>
      </c>
      <c r="AG181" s="193" t="str">
        <f t="shared" si="55"/>
        <v/>
      </c>
      <c r="AH181" s="193" t="str">
        <f t="shared" si="43"/>
        <v/>
      </c>
      <c r="AI181" s="193" t="str">
        <f t="shared" si="46"/>
        <v/>
      </c>
      <c r="AJ181" s="194" t="str">
        <f t="shared" si="56"/>
        <v/>
      </c>
      <c r="AK181" s="179" t="str">
        <f t="shared" si="47"/>
        <v/>
      </c>
      <c r="AL181" s="179" t="str">
        <f t="shared" si="48"/>
        <v/>
      </c>
      <c r="AM181" s="193" t="str">
        <f t="shared" si="49"/>
        <v/>
      </c>
      <c r="AN181" s="193" t="str">
        <f t="shared" si="44"/>
        <v/>
      </c>
      <c r="AO181" s="193" t="str">
        <f t="shared" si="50"/>
        <v/>
      </c>
      <c r="AP181" s="193" t="str">
        <f t="shared" si="51"/>
        <v/>
      </c>
      <c r="AQ181" s="193" t="str">
        <f t="shared" si="52"/>
        <v/>
      </c>
    </row>
    <row r="182" spans="2:43" ht="14.25" x14ac:dyDescent="0.2">
      <c r="B182" s="189">
        <v>175</v>
      </c>
      <c r="C182" s="289" t="str">
        <f>VLOOKUP($B182,'Saved Waypoint Input Sheet'!$K$2:$V$253,3)</f>
        <v/>
      </c>
      <c r="D182" s="290" t="str">
        <f>VLOOKUP($B182,'Saved Waypoint Input Sheet'!$K$2:$V$253,4)</f>
        <v/>
      </c>
      <c r="E182" s="291" t="str">
        <f>VLOOKUP($B182,'Saved Waypoint Input Sheet'!$K$2:$V$253,5)</f>
        <v/>
      </c>
      <c r="F182" s="289" t="str">
        <f>VLOOKUP($B182,'Saved Waypoint Input Sheet'!$K$2:$V$253,6)</f>
        <v/>
      </c>
      <c r="G182" s="292" t="str">
        <f>VLOOKUP($B182,'Saved Waypoint Input Sheet'!$K$2:$V$253,7)</f>
        <v/>
      </c>
      <c r="H182" s="293" t="str">
        <f>VLOOKUP($B182,'Saved Waypoint Input Sheet'!$K$2:$V$253,8)</f>
        <v/>
      </c>
      <c r="I182" s="494" t="str">
        <f>VLOOKUP($B182,'Saved Waypoint Input Sheet'!$K$2:$V$253,11)</f>
        <v/>
      </c>
      <c r="J182" s="288" t="str">
        <f>IF(C182="","",(IF((VLOOKUP($B182,'Saved Waypoint Input Sheet'!$K$2:$V$253,12))="",("see psg plan"),(VLOOKUP($B182,'Saved Waypoint Input Sheet'!$K$2:$V$253,12)))))</f>
        <v/>
      </c>
      <c r="K182" s="298"/>
      <c r="L182" s="299"/>
      <c r="M182" s="300"/>
      <c r="N182" s="301"/>
      <c r="O182" s="300"/>
      <c r="P182" s="324" t="str">
        <f>IF(C183="","",(IF((VLOOKUP($B183,'Saved Waypoint Input Sheet'!$K$2:$V$253,9))="",Z183,(VLOOKUP($B183,'Saved Waypoint Input Sheet'!$K$2:$V$253,9)))))</f>
        <v/>
      </c>
      <c r="Q182" s="325" t="str">
        <f>IF(C183="","",(IF((VLOOKUP($B183,'Saved Waypoint Input Sheet'!$K$2:$V$253,10))="",AA183,(VLOOKUP($B183,'Saved Waypoint Input Sheet'!$K$2:$V$253,10)))))</f>
        <v/>
      </c>
      <c r="R182" s="325" t="str">
        <f t="shared" si="53"/>
        <v/>
      </c>
      <c r="S182" s="303"/>
      <c r="T182" s="303"/>
      <c r="U182" s="301"/>
      <c r="V182" s="197"/>
      <c r="W182" s="197"/>
      <c r="Z182" s="190" t="str">
        <f t="shared" si="38"/>
        <v/>
      </c>
      <c r="AA182" s="191" t="str">
        <f t="shared" si="39"/>
        <v/>
      </c>
      <c r="AB182" s="194" t="str">
        <f t="shared" si="40"/>
        <v/>
      </c>
      <c r="AC182" s="194" t="str">
        <f t="shared" si="45"/>
        <v/>
      </c>
      <c r="AD182" s="194" t="str">
        <f t="shared" si="41"/>
        <v/>
      </c>
      <c r="AE182" s="194" t="str">
        <f t="shared" si="42"/>
        <v/>
      </c>
      <c r="AF182" s="193" t="e">
        <f t="shared" si="54"/>
        <v>#VALUE!</v>
      </c>
      <c r="AG182" s="193" t="str">
        <f t="shared" si="55"/>
        <v/>
      </c>
      <c r="AH182" s="193" t="str">
        <f t="shared" si="43"/>
        <v/>
      </c>
      <c r="AI182" s="193" t="str">
        <f t="shared" si="46"/>
        <v/>
      </c>
      <c r="AJ182" s="194" t="str">
        <f t="shared" si="56"/>
        <v/>
      </c>
      <c r="AK182" s="179" t="str">
        <f t="shared" si="47"/>
        <v/>
      </c>
      <c r="AL182" s="179" t="str">
        <f t="shared" si="48"/>
        <v/>
      </c>
      <c r="AM182" s="193" t="str">
        <f t="shared" si="49"/>
        <v/>
      </c>
      <c r="AN182" s="193" t="str">
        <f t="shared" si="44"/>
        <v/>
      </c>
      <c r="AO182" s="193" t="str">
        <f t="shared" si="50"/>
        <v/>
      </c>
      <c r="AP182" s="193" t="str">
        <f t="shared" si="51"/>
        <v/>
      </c>
      <c r="AQ182" s="193" t="str">
        <f t="shared" si="52"/>
        <v/>
      </c>
    </row>
    <row r="183" spans="2:43" ht="14.25" x14ac:dyDescent="0.2">
      <c r="B183" s="189">
        <v>176</v>
      </c>
      <c r="C183" s="289" t="str">
        <f>VLOOKUP($B183,'Saved Waypoint Input Sheet'!$K$2:$V$253,3)</f>
        <v/>
      </c>
      <c r="D183" s="290" t="str">
        <f>VLOOKUP($B183,'Saved Waypoint Input Sheet'!$K$2:$V$253,4)</f>
        <v/>
      </c>
      <c r="E183" s="291" t="str">
        <f>VLOOKUP($B183,'Saved Waypoint Input Sheet'!$K$2:$V$253,5)</f>
        <v/>
      </c>
      <c r="F183" s="289" t="str">
        <f>VLOOKUP($B183,'Saved Waypoint Input Sheet'!$K$2:$V$253,6)</f>
        <v/>
      </c>
      <c r="G183" s="292" t="str">
        <f>VLOOKUP($B183,'Saved Waypoint Input Sheet'!$K$2:$V$253,7)</f>
        <v/>
      </c>
      <c r="H183" s="293" t="str">
        <f>VLOOKUP($B183,'Saved Waypoint Input Sheet'!$K$2:$V$253,8)</f>
        <v/>
      </c>
      <c r="I183" s="494" t="str">
        <f>VLOOKUP($B183,'Saved Waypoint Input Sheet'!$K$2:$V$253,11)</f>
        <v/>
      </c>
      <c r="J183" s="288" t="str">
        <f>IF(C183="","",(IF((VLOOKUP($B183,'Saved Waypoint Input Sheet'!$K$2:$V$253,12))="",("see psg plan"),(VLOOKUP($B183,'Saved Waypoint Input Sheet'!$K$2:$V$253,12)))))</f>
        <v/>
      </c>
      <c r="K183" s="298"/>
      <c r="L183" s="299"/>
      <c r="M183" s="300"/>
      <c r="N183" s="301"/>
      <c r="O183" s="300"/>
      <c r="P183" s="324" t="str">
        <f>IF(C184="","",(IF((VLOOKUP($B184,'Saved Waypoint Input Sheet'!$K$2:$V$253,9))="",Z184,(VLOOKUP($B184,'Saved Waypoint Input Sheet'!$K$2:$V$253,9)))))</f>
        <v/>
      </c>
      <c r="Q183" s="325" t="str">
        <f>IF(C184="","",(IF((VLOOKUP($B184,'Saved Waypoint Input Sheet'!$K$2:$V$253,10))="",AA184,(VLOOKUP($B184,'Saved Waypoint Input Sheet'!$K$2:$V$253,10)))))</f>
        <v/>
      </c>
      <c r="R183" s="325" t="str">
        <f t="shared" si="53"/>
        <v/>
      </c>
      <c r="S183" s="303"/>
      <c r="T183" s="303"/>
      <c r="U183" s="301"/>
      <c r="V183" s="197"/>
      <c r="W183" s="197"/>
      <c r="Z183" s="190" t="str">
        <f t="shared" si="38"/>
        <v/>
      </c>
      <c r="AA183" s="191" t="str">
        <f t="shared" si="39"/>
        <v/>
      </c>
      <c r="AB183" s="194" t="str">
        <f t="shared" si="40"/>
        <v/>
      </c>
      <c r="AC183" s="194" t="str">
        <f t="shared" si="45"/>
        <v/>
      </c>
      <c r="AD183" s="194" t="str">
        <f t="shared" si="41"/>
        <v/>
      </c>
      <c r="AE183" s="194" t="str">
        <f t="shared" si="42"/>
        <v/>
      </c>
      <c r="AF183" s="193" t="e">
        <f t="shared" si="54"/>
        <v>#VALUE!</v>
      </c>
      <c r="AG183" s="193" t="str">
        <f t="shared" si="55"/>
        <v/>
      </c>
      <c r="AH183" s="193" t="str">
        <f t="shared" si="43"/>
        <v/>
      </c>
      <c r="AI183" s="193" t="str">
        <f t="shared" si="46"/>
        <v/>
      </c>
      <c r="AJ183" s="194" t="str">
        <f t="shared" si="56"/>
        <v/>
      </c>
      <c r="AK183" s="179" t="str">
        <f t="shared" si="47"/>
        <v/>
      </c>
      <c r="AL183" s="179" t="str">
        <f t="shared" si="48"/>
        <v/>
      </c>
      <c r="AM183" s="193" t="str">
        <f t="shared" si="49"/>
        <v/>
      </c>
      <c r="AN183" s="193" t="str">
        <f t="shared" si="44"/>
        <v/>
      </c>
      <c r="AO183" s="193" t="str">
        <f t="shared" si="50"/>
        <v/>
      </c>
      <c r="AP183" s="193" t="str">
        <f t="shared" si="51"/>
        <v/>
      </c>
      <c r="AQ183" s="193" t="str">
        <f t="shared" si="52"/>
        <v/>
      </c>
    </row>
    <row r="184" spans="2:43" ht="14.25" x14ac:dyDescent="0.2">
      <c r="B184" s="189">
        <v>177</v>
      </c>
      <c r="C184" s="289" t="str">
        <f>VLOOKUP($B184,'Saved Waypoint Input Sheet'!$K$2:$V$253,3)</f>
        <v/>
      </c>
      <c r="D184" s="290" t="str">
        <f>VLOOKUP($B184,'Saved Waypoint Input Sheet'!$K$2:$V$253,4)</f>
        <v/>
      </c>
      <c r="E184" s="291" t="str">
        <f>VLOOKUP($B184,'Saved Waypoint Input Sheet'!$K$2:$V$253,5)</f>
        <v/>
      </c>
      <c r="F184" s="289" t="str">
        <f>VLOOKUP($B184,'Saved Waypoint Input Sheet'!$K$2:$V$253,6)</f>
        <v/>
      </c>
      <c r="G184" s="292" t="str">
        <f>VLOOKUP($B184,'Saved Waypoint Input Sheet'!$K$2:$V$253,7)</f>
        <v/>
      </c>
      <c r="H184" s="293" t="str">
        <f>VLOOKUP($B184,'Saved Waypoint Input Sheet'!$K$2:$V$253,8)</f>
        <v/>
      </c>
      <c r="I184" s="494" t="str">
        <f>VLOOKUP($B184,'Saved Waypoint Input Sheet'!$K$2:$V$253,11)</f>
        <v/>
      </c>
      <c r="J184" s="288" t="str">
        <f>IF(C184="","",(IF((VLOOKUP($B184,'Saved Waypoint Input Sheet'!$K$2:$V$253,12))="",("see psg plan"),(VLOOKUP($B184,'Saved Waypoint Input Sheet'!$K$2:$V$253,12)))))</f>
        <v/>
      </c>
      <c r="K184" s="298"/>
      <c r="L184" s="299"/>
      <c r="M184" s="300"/>
      <c r="N184" s="301"/>
      <c r="O184" s="300"/>
      <c r="P184" s="324" t="str">
        <f>IF(C185="","",(IF((VLOOKUP($B185,'Saved Waypoint Input Sheet'!$K$2:$V$253,9))="",Z185,(VLOOKUP($B185,'Saved Waypoint Input Sheet'!$K$2:$V$253,9)))))</f>
        <v/>
      </c>
      <c r="Q184" s="325" t="str">
        <f>IF(C185="","",(IF((VLOOKUP($B185,'Saved Waypoint Input Sheet'!$K$2:$V$253,10))="",AA185,(VLOOKUP($B185,'Saved Waypoint Input Sheet'!$K$2:$V$253,10)))))</f>
        <v/>
      </c>
      <c r="R184" s="325" t="str">
        <f t="shared" si="53"/>
        <v/>
      </c>
      <c r="S184" s="303"/>
      <c r="T184" s="303"/>
      <c r="U184" s="301"/>
      <c r="V184" s="197"/>
      <c r="W184" s="197"/>
      <c r="Z184" s="190" t="str">
        <f t="shared" si="38"/>
        <v/>
      </c>
      <c r="AA184" s="191" t="str">
        <f t="shared" si="39"/>
        <v/>
      </c>
      <c r="AB184" s="194" t="str">
        <f t="shared" si="40"/>
        <v/>
      </c>
      <c r="AC184" s="194" t="str">
        <f t="shared" si="45"/>
        <v/>
      </c>
      <c r="AD184" s="194" t="str">
        <f t="shared" si="41"/>
        <v/>
      </c>
      <c r="AE184" s="194" t="str">
        <f t="shared" si="42"/>
        <v/>
      </c>
      <c r="AF184" s="193" t="e">
        <f t="shared" si="54"/>
        <v>#VALUE!</v>
      </c>
      <c r="AG184" s="193" t="str">
        <f t="shared" si="55"/>
        <v/>
      </c>
      <c r="AH184" s="193" t="str">
        <f t="shared" si="43"/>
        <v/>
      </c>
      <c r="AI184" s="193" t="str">
        <f t="shared" si="46"/>
        <v/>
      </c>
      <c r="AJ184" s="194" t="str">
        <f t="shared" si="56"/>
        <v/>
      </c>
      <c r="AK184" s="179" t="str">
        <f t="shared" si="47"/>
        <v/>
      </c>
      <c r="AL184" s="179" t="str">
        <f t="shared" si="48"/>
        <v/>
      </c>
      <c r="AM184" s="193" t="str">
        <f t="shared" si="49"/>
        <v/>
      </c>
      <c r="AN184" s="193" t="str">
        <f t="shared" si="44"/>
        <v/>
      </c>
      <c r="AO184" s="193" t="str">
        <f t="shared" si="50"/>
        <v/>
      </c>
      <c r="AP184" s="193" t="str">
        <f t="shared" si="51"/>
        <v/>
      </c>
      <c r="AQ184" s="193" t="str">
        <f t="shared" si="52"/>
        <v/>
      </c>
    </row>
    <row r="185" spans="2:43" ht="14.25" x14ac:dyDescent="0.2">
      <c r="B185" s="189">
        <v>178</v>
      </c>
      <c r="C185" s="289" t="str">
        <f>VLOOKUP($B185,'Saved Waypoint Input Sheet'!$K$2:$V$253,3)</f>
        <v/>
      </c>
      <c r="D185" s="290" t="str">
        <f>VLOOKUP($B185,'Saved Waypoint Input Sheet'!$K$2:$V$253,4)</f>
        <v/>
      </c>
      <c r="E185" s="291" t="str">
        <f>VLOOKUP($B185,'Saved Waypoint Input Sheet'!$K$2:$V$253,5)</f>
        <v/>
      </c>
      <c r="F185" s="289" t="str">
        <f>VLOOKUP($B185,'Saved Waypoint Input Sheet'!$K$2:$V$253,6)</f>
        <v/>
      </c>
      <c r="G185" s="292" t="str">
        <f>VLOOKUP($B185,'Saved Waypoint Input Sheet'!$K$2:$V$253,7)</f>
        <v/>
      </c>
      <c r="H185" s="293" t="str">
        <f>VLOOKUP($B185,'Saved Waypoint Input Sheet'!$K$2:$V$253,8)</f>
        <v/>
      </c>
      <c r="I185" s="494" t="str">
        <f>VLOOKUP($B185,'Saved Waypoint Input Sheet'!$K$2:$V$253,11)</f>
        <v/>
      </c>
      <c r="J185" s="288" t="str">
        <f>IF(C185="","",(IF((VLOOKUP($B185,'Saved Waypoint Input Sheet'!$K$2:$V$253,12))="",("see psg plan"),(VLOOKUP($B185,'Saved Waypoint Input Sheet'!$K$2:$V$253,12)))))</f>
        <v/>
      </c>
      <c r="K185" s="298"/>
      <c r="L185" s="299"/>
      <c r="M185" s="300"/>
      <c r="N185" s="301"/>
      <c r="O185" s="300"/>
      <c r="P185" s="324" t="str">
        <f>IF(C186="","",(IF((VLOOKUP($B186,'Saved Waypoint Input Sheet'!$K$2:$V$253,9))="",Z186,(VLOOKUP($B186,'Saved Waypoint Input Sheet'!$K$2:$V$253,9)))))</f>
        <v/>
      </c>
      <c r="Q185" s="325" t="str">
        <f>IF(C186="","",(IF((VLOOKUP($B186,'Saved Waypoint Input Sheet'!$K$2:$V$253,10))="",AA186,(VLOOKUP($B186,'Saved Waypoint Input Sheet'!$K$2:$V$253,10)))))</f>
        <v/>
      </c>
      <c r="R185" s="325" t="str">
        <f t="shared" si="53"/>
        <v/>
      </c>
      <c r="S185" s="303"/>
      <c r="T185" s="303"/>
      <c r="U185" s="301"/>
      <c r="V185" s="197"/>
      <c r="W185" s="197"/>
      <c r="Z185" s="190" t="str">
        <f t="shared" si="38"/>
        <v/>
      </c>
      <c r="AA185" s="191" t="str">
        <f t="shared" si="39"/>
        <v/>
      </c>
      <c r="AB185" s="194" t="str">
        <f t="shared" si="40"/>
        <v/>
      </c>
      <c r="AC185" s="194" t="str">
        <f t="shared" si="45"/>
        <v/>
      </c>
      <c r="AD185" s="194" t="str">
        <f t="shared" si="41"/>
        <v/>
      </c>
      <c r="AE185" s="194" t="str">
        <f t="shared" si="42"/>
        <v/>
      </c>
      <c r="AF185" s="193" t="e">
        <f t="shared" si="54"/>
        <v>#VALUE!</v>
      </c>
      <c r="AG185" s="193" t="str">
        <f t="shared" si="55"/>
        <v/>
      </c>
      <c r="AH185" s="193" t="str">
        <f t="shared" si="43"/>
        <v/>
      </c>
      <c r="AI185" s="193" t="str">
        <f t="shared" si="46"/>
        <v/>
      </c>
      <c r="AJ185" s="194" t="str">
        <f t="shared" si="56"/>
        <v/>
      </c>
      <c r="AK185" s="179" t="str">
        <f t="shared" si="47"/>
        <v/>
      </c>
      <c r="AL185" s="179" t="str">
        <f t="shared" si="48"/>
        <v/>
      </c>
      <c r="AM185" s="193" t="str">
        <f t="shared" si="49"/>
        <v/>
      </c>
      <c r="AN185" s="193" t="str">
        <f t="shared" si="44"/>
        <v/>
      </c>
      <c r="AO185" s="193" t="str">
        <f t="shared" si="50"/>
        <v/>
      </c>
      <c r="AP185" s="193" t="str">
        <f t="shared" si="51"/>
        <v/>
      </c>
      <c r="AQ185" s="193" t="str">
        <f t="shared" si="52"/>
        <v/>
      </c>
    </row>
    <row r="186" spans="2:43" ht="14.25" x14ac:dyDescent="0.2">
      <c r="B186" s="189">
        <v>179</v>
      </c>
      <c r="C186" s="289" t="str">
        <f>VLOOKUP($B186,'Saved Waypoint Input Sheet'!$K$2:$V$253,3)</f>
        <v/>
      </c>
      <c r="D186" s="290" t="str">
        <f>VLOOKUP($B186,'Saved Waypoint Input Sheet'!$K$2:$V$253,4)</f>
        <v/>
      </c>
      <c r="E186" s="291" t="str">
        <f>VLOOKUP($B186,'Saved Waypoint Input Sheet'!$K$2:$V$253,5)</f>
        <v/>
      </c>
      <c r="F186" s="289" t="str">
        <f>VLOOKUP($B186,'Saved Waypoint Input Sheet'!$K$2:$V$253,6)</f>
        <v/>
      </c>
      <c r="G186" s="292" t="str">
        <f>VLOOKUP($B186,'Saved Waypoint Input Sheet'!$K$2:$V$253,7)</f>
        <v/>
      </c>
      <c r="H186" s="293" t="str">
        <f>VLOOKUP($B186,'Saved Waypoint Input Sheet'!$K$2:$V$253,8)</f>
        <v/>
      </c>
      <c r="I186" s="494" t="str">
        <f>VLOOKUP($B186,'Saved Waypoint Input Sheet'!$K$2:$V$253,11)</f>
        <v/>
      </c>
      <c r="J186" s="288" t="str">
        <f>IF(C186="","",(IF((VLOOKUP($B186,'Saved Waypoint Input Sheet'!$K$2:$V$253,12))="",("see psg plan"),(VLOOKUP($B186,'Saved Waypoint Input Sheet'!$K$2:$V$253,12)))))</f>
        <v/>
      </c>
      <c r="K186" s="298"/>
      <c r="L186" s="299"/>
      <c r="M186" s="300"/>
      <c r="N186" s="301"/>
      <c r="O186" s="300"/>
      <c r="P186" s="324" t="str">
        <f>IF(C187="","",(IF((VLOOKUP($B187,'Saved Waypoint Input Sheet'!$K$2:$V$253,9))="",Z187,(VLOOKUP($B187,'Saved Waypoint Input Sheet'!$K$2:$V$253,9)))))</f>
        <v/>
      </c>
      <c r="Q186" s="325" t="str">
        <f>IF(C187="","",(IF((VLOOKUP($B187,'Saved Waypoint Input Sheet'!$K$2:$V$253,10))="",AA187,(VLOOKUP($B187,'Saved Waypoint Input Sheet'!$K$2:$V$253,10)))))</f>
        <v/>
      </c>
      <c r="R186" s="325" t="str">
        <f t="shared" si="53"/>
        <v/>
      </c>
      <c r="S186" s="303"/>
      <c r="T186" s="303"/>
      <c r="U186" s="301"/>
      <c r="V186" s="197"/>
      <c r="W186" s="197"/>
      <c r="Z186" s="190" t="str">
        <f t="shared" si="38"/>
        <v/>
      </c>
      <c r="AA186" s="191" t="str">
        <f t="shared" si="39"/>
        <v/>
      </c>
      <c r="AB186" s="194" t="str">
        <f t="shared" si="40"/>
        <v/>
      </c>
      <c r="AC186" s="194" t="str">
        <f t="shared" si="45"/>
        <v/>
      </c>
      <c r="AD186" s="194" t="str">
        <f t="shared" si="41"/>
        <v/>
      </c>
      <c r="AE186" s="194" t="str">
        <f t="shared" si="42"/>
        <v/>
      </c>
      <c r="AF186" s="193" t="e">
        <f t="shared" si="54"/>
        <v>#VALUE!</v>
      </c>
      <c r="AG186" s="193" t="str">
        <f t="shared" si="55"/>
        <v/>
      </c>
      <c r="AH186" s="193" t="str">
        <f t="shared" si="43"/>
        <v/>
      </c>
      <c r="AI186" s="193" t="str">
        <f t="shared" si="46"/>
        <v/>
      </c>
      <c r="AJ186" s="194" t="str">
        <f t="shared" si="56"/>
        <v/>
      </c>
      <c r="AK186" s="179" t="str">
        <f t="shared" si="47"/>
        <v/>
      </c>
      <c r="AL186" s="179" t="str">
        <f t="shared" si="48"/>
        <v/>
      </c>
      <c r="AM186" s="193" t="str">
        <f t="shared" si="49"/>
        <v/>
      </c>
      <c r="AN186" s="193" t="str">
        <f t="shared" si="44"/>
        <v/>
      </c>
      <c r="AO186" s="193" t="str">
        <f t="shared" si="50"/>
        <v/>
      </c>
      <c r="AP186" s="193" t="str">
        <f t="shared" si="51"/>
        <v/>
      </c>
      <c r="AQ186" s="193" t="str">
        <f t="shared" si="52"/>
        <v/>
      </c>
    </row>
    <row r="187" spans="2:43" ht="14.25" x14ac:dyDescent="0.2">
      <c r="B187" s="189">
        <v>180</v>
      </c>
      <c r="C187" s="289" t="str">
        <f>VLOOKUP($B187,'Saved Waypoint Input Sheet'!$K$2:$V$253,3)</f>
        <v/>
      </c>
      <c r="D187" s="290" t="str">
        <f>VLOOKUP($B187,'Saved Waypoint Input Sheet'!$K$2:$V$253,4)</f>
        <v/>
      </c>
      <c r="E187" s="291" t="str">
        <f>VLOOKUP($B187,'Saved Waypoint Input Sheet'!$K$2:$V$253,5)</f>
        <v/>
      </c>
      <c r="F187" s="289" t="str">
        <f>VLOOKUP($B187,'Saved Waypoint Input Sheet'!$K$2:$V$253,6)</f>
        <v/>
      </c>
      <c r="G187" s="292" t="str">
        <f>VLOOKUP($B187,'Saved Waypoint Input Sheet'!$K$2:$V$253,7)</f>
        <v/>
      </c>
      <c r="H187" s="293" t="str">
        <f>VLOOKUP($B187,'Saved Waypoint Input Sheet'!$K$2:$V$253,8)</f>
        <v/>
      </c>
      <c r="I187" s="494" t="str">
        <f>VLOOKUP($B187,'Saved Waypoint Input Sheet'!$K$2:$V$253,11)</f>
        <v/>
      </c>
      <c r="J187" s="288" t="str">
        <f>IF(C187="","",(IF((VLOOKUP($B187,'Saved Waypoint Input Sheet'!$K$2:$V$253,12))="",("see psg plan"),(VLOOKUP($B187,'Saved Waypoint Input Sheet'!$K$2:$V$253,12)))))</f>
        <v/>
      </c>
      <c r="K187" s="298"/>
      <c r="L187" s="299"/>
      <c r="M187" s="300"/>
      <c r="N187" s="301"/>
      <c r="O187" s="300"/>
      <c r="P187" s="324" t="str">
        <f>IF(C188="","",(IF((VLOOKUP($B188,'Saved Waypoint Input Sheet'!$K$2:$V$253,9))="",Z188,(VLOOKUP($B188,'Saved Waypoint Input Sheet'!$K$2:$V$253,9)))))</f>
        <v/>
      </c>
      <c r="Q187" s="325" t="str">
        <f>IF(C188="","",(IF((VLOOKUP($B188,'Saved Waypoint Input Sheet'!$K$2:$V$253,10))="",AA188,(VLOOKUP($B188,'Saved Waypoint Input Sheet'!$K$2:$V$253,10)))))</f>
        <v/>
      </c>
      <c r="R187" s="325" t="str">
        <f t="shared" si="53"/>
        <v/>
      </c>
      <c r="S187" s="303"/>
      <c r="T187" s="303"/>
      <c r="U187" s="301"/>
      <c r="V187" s="197"/>
      <c r="W187" s="197"/>
      <c r="Z187" s="190" t="str">
        <f t="shared" si="38"/>
        <v/>
      </c>
      <c r="AA187" s="191" t="str">
        <f t="shared" si="39"/>
        <v/>
      </c>
      <c r="AB187" s="194" t="str">
        <f t="shared" si="40"/>
        <v/>
      </c>
      <c r="AC187" s="194" t="str">
        <f t="shared" si="45"/>
        <v/>
      </c>
      <c r="AD187" s="194" t="str">
        <f t="shared" si="41"/>
        <v/>
      </c>
      <c r="AE187" s="194" t="str">
        <f t="shared" si="42"/>
        <v/>
      </c>
      <c r="AF187" s="193" t="e">
        <f t="shared" si="54"/>
        <v>#VALUE!</v>
      </c>
      <c r="AG187" s="193" t="str">
        <f t="shared" si="55"/>
        <v/>
      </c>
      <c r="AH187" s="193" t="str">
        <f t="shared" si="43"/>
        <v/>
      </c>
      <c r="AI187" s="193" t="str">
        <f t="shared" si="46"/>
        <v/>
      </c>
      <c r="AJ187" s="194" t="str">
        <f t="shared" si="56"/>
        <v/>
      </c>
      <c r="AK187" s="179" t="str">
        <f t="shared" si="47"/>
        <v/>
      </c>
      <c r="AL187" s="179" t="str">
        <f t="shared" si="48"/>
        <v/>
      </c>
      <c r="AM187" s="193" t="str">
        <f t="shared" si="49"/>
        <v/>
      </c>
      <c r="AN187" s="193" t="str">
        <f t="shared" si="44"/>
        <v/>
      </c>
      <c r="AO187" s="193" t="str">
        <f t="shared" si="50"/>
        <v/>
      </c>
      <c r="AP187" s="193" t="str">
        <f t="shared" si="51"/>
        <v/>
      </c>
      <c r="AQ187" s="193" t="str">
        <f t="shared" si="52"/>
        <v/>
      </c>
    </row>
    <row r="188" spans="2:43" ht="14.25" x14ac:dyDescent="0.2">
      <c r="B188" s="189">
        <v>181</v>
      </c>
      <c r="C188" s="289" t="str">
        <f>VLOOKUP($B188,'Saved Waypoint Input Sheet'!$K$2:$V$253,3)</f>
        <v/>
      </c>
      <c r="D188" s="290" t="str">
        <f>VLOOKUP($B188,'Saved Waypoint Input Sheet'!$K$2:$V$253,4)</f>
        <v/>
      </c>
      <c r="E188" s="291" t="str">
        <f>VLOOKUP($B188,'Saved Waypoint Input Sheet'!$K$2:$V$253,5)</f>
        <v/>
      </c>
      <c r="F188" s="289" t="str">
        <f>VLOOKUP($B188,'Saved Waypoint Input Sheet'!$K$2:$V$253,6)</f>
        <v/>
      </c>
      <c r="G188" s="292" t="str">
        <f>VLOOKUP($B188,'Saved Waypoint Input Sheet'!$K$2:$V$253,7)</f>
        <v/>
      </c>
      <c r="H188" s="293" t="str">
        <f>VLOOKUP($B188,'Saved Waypoint Input Sheet'!$K$2:$V$253,8)</f>
        <v/>
      </c>
      <c r="I188" s="494" t="str">
        <f>VLOOKUP($B188,'Saved Waypoint Input Sheet'!$K$2:$V$253,11)</f>
        <v/>
      </c>
      <c r="J188" s="288" t="str">
        <f>IF(C188="","",(IF((VLOOKUP($B188,'Saved Waypoint Input Sheet'!$K$2:$V$253,12))="",("see psg plan"),(VLOOKUP($B188,'Saved Waypoint Input Sheet'!$K$2:$V$253,12)))))</f>
        <v/>
      </c>
      <c r="K188" s="298"/>
      <c r="L188" s="299"/>
      <c r="M188" s="300"/>
      <c r="N188" s="301"/>
      <c r="O188" s="300"/>
      <c r="P188" s="324" t="str">
        <f>IF(C189="","",(IF((VLOOKUP($B189,'Saved Waypoint Input Sheet'!$K$2:$V$253,9))="",Z189,(VLOOKUP($B189,'Saved Waypoint Input Sheet'!$K$2:$V$253,9)))))</f>
        <v/>
      </c>
      <c r="Q188" s="325" t="str">
        <f>IF(C189="","",(IF((VLOOKUP($B189,'Saved Waypoint Input Sheet'!$K$2:$V$253,10))="",AA189,(VLOOKUP($B189,'Saved Waypoint Input Sheet'!$K$2:$V$253,10)))))</f>
        <v/>
      </c>
      <c r="R188" s="325" t="str">
        <f t="shared" si="53"/>
        <v/>
      </c>
      <c r="S188" s="303"/>
      <c r="T188" s="303"/>
      <c r="U188" s="301"/>
      <c r="V188" s="197"/>
      <c r="W188" s="197"/>
      <c r="Z188" s="190" t="str">
        <f t="shared" si="38"/>
        <v/>
      </c>
      <c r="AA188" s="191" t="str">
        <f t="shared" si="39"/>
        <v/>
      </c>
      <c r="AB188" s="194" t="str">
        <f t="shared" si="40"/>
        <v/>
      </c>
      <c r="AC188" s="194" t="str">
        <f t="shared" si="45"/>
        <v/>
      </c>
      <c r="AD188" s="194" t="str">
        <f t="shared" si="41"/>
        <v/>
      </c>
      <c r="AE188" s="194" t="str">
        <f t="shared" si="42"/>
        <v/>
      </c>
      <c r="AF188" s="193" t="e">
        <f t="shared" si="54"/>
        <v>#VALUE!</v>
      </c>
      <c r="AG188" s="193" t="str">
        <f t="shared" si="55"/>
        <v/>
      </c>
      <c r="AH188" s="193" t="str">
        <f t="shared" si="43"/>
        <v/>
      </c>
      <c r="AI188" s="193" t="str">
        <f t="shared" si="46"/>
        <v/>
      </c>
      <c r="AJ188" s="194" t="str">
        <f t="shared" si="56"/>
        <v/>
      </c>
      <c r="AK188" s="179" t="str">
        <f t="shared" si="47"/>
        <v/>
      </c>
      <c r="AL188" s="179" t="str">
        <f t="shared" si="48"/>
        <v/>
      </c>
      <c r="AM188" s="193" t="str">
        <f t="shared" si="49"/>
        <v/>
      </c>
      <c r="AN188" s="193" t="str">
        <f t="shared" si="44"/>
        <v/>
      </c>
      <c r="AO188" s="193" t="str">
        <f t="shared" si="50"/>
        <v/>
      </c>
      <c r="AP188" s="193" t="str">
        <f t="shared" si="51"/>
        <v/>
      </c>
      <c r="AQ188" s="193" t="str">
        <f t="shared" si="52"/>
        <v/>
      </c>
    </row>
    <row r="189" spans="2:43" ht="14.25" x14ac:dyDescent="0.2">
      <c r="B189" s="189">
        <v>182</v>
      </c>
      <c r="C189" s="289" t="str">
        <f>VLOOKUP($B189,'Saved Waypoint Input Sheet'!$K$2:$V$253,3)</f>
        <v/>
      </c>
      <c r="D189" s="290" t="str">
        <f>VLOOKUP($B189,'Saved Waypoint Input Sheet'!$K$2:$V$253,4)</f>
        <v/>
      </c>
      <c r="E189" s="291" t="str">
        <f>VLOOKUP($B189,'Saved Waypoint Input Sheet'!$K$2:$V$253,5)</f>
        <v/>
      </c>
      <c r="F189" s="289" t="str">
        <f>VLOOKUP($B189,'Saved Waypoint Input Sheet'!$K$2:$V$253,6)</f>
        <v/>
      </c>
      <c r="G189" s="292" t="str">
        <f>VLOOKUP($B189,'Saved Waypoint Input Sheet'!$K$2:$V$253,7)</f>
        <v/>
      </c>
      <c r="H189" s="293" t="str">
        <f>VLOOKUP($B189,'Saved Waypoint Input Sheet'!$K$2:$V$253,8)</f>
        <v/>
      </c>
      <c r="I189" s="494" t="str">
        <f>VLOOKUP($B189,'Saved Waypoint Input Sheet'!$K$2:$V$253,11)</f>
        <v/>
      </c>
      <c r="J189" s="288" t="str">
        <f>IF(C189="","",(IF((VLOOKUP($B189,'Saved Waypoint Input Sheet'!$K$2:$V$253,12))="",("see psg plan"),(VLOOKUP($B189,'Saved Waypoint Input Sheet'!$K$2:$V$253,12)))))</f>
        <v/>
      </c>
      <c r="K189" s="298"/>
      <c r="L189" s="299"/>
      <c r="M189" s="300"/>
      <c r="N189" s="301"/>
      <c r="O189" s="300"/>
      <c r="P189" s="324" t="str">
        <f>IF(C190="","",(IF((VLOOKUP($B190,'Saved Waypoint Input Sheet'!$K$2:$V$253,9))="",Z190,(VLOOKUP($B190,'Saved Waypoint Input Sheet'!$K$2:$V$253,9)))))</f>
        <v/>
      </c>
      <c r="Q189" s="325" t="str">
        <f>IF(C190="","",(IF((VLOOKUP($B190,'Saved Waypoint Input Sheet'!$K$2:$V$253,10))="",AA190,(VLOOKUP($B190,'Saved Waypoint Input Sheet'!$K$2:$V$253,10)))))</f>
        <v/>
      </c>
      <c r="R189" s="325" t="str">
        <f t="shared" si="53"/>
        <v/>
      </c>
      <c r="S189" s="303"/>
      <c r="T189" s="303"/>
      <c r="U189" s="301"/>
      <c r="V189" s="197"/>
      <c r="W189" s="197"/>
      <c r="Z189" s="190" t="str">
        <f t="shared" si="38"/>
        <v/>
      </c>
      <c r="AA189" s="191" t="str">
        <f t="shared" si="39"/>
        <v/>
      </c>
      <c r="AB189" s="194" t="str">
        <f t="shared" si="40"/>
        <v/>
      </c>
      <c r="AC189" s="194" t="str">
        <f t="shared" si="45"/>
        <v/>
      </c>
      <c r="AD189" s="194" t="str">
        <f t="shared" si="41"/>
        <v/>
      </c>
      <c r="AE189" s="194" t="str">
        <f t="shared" si="42"/>
        <v/>
      </c>
      <c r="AF189" s="193" t="e">
        <f t="shared" si="54"/>
        <v>#VALUE!</v>
      </c>
      <c r="AG189" s="193" t="str">
        <f t="shared" si="55"/>
        <v/>
      </c>
      <c r="AH189" s="193" t="str">
        <f t="shared" si="43"/>
        <v/>
      </c>
      <c r="AI189" s="193" t="str">
        <f t="shared" si="46"/>
        <v/>
      </c>
      <c r="AJ189" s="194" t="str">
        <f t="shared" si="56"/>
        <v/>
      </c>
      <c r="AK189" s="179" t="str">
        <f t="shared" si="47"/>
        <v/>
      </c>
      <c r="AL189" s="179" t="str">
        <f t="shared" si="48"/>
        <v/>
      </c>
      <c r="AM189" s="193" t="str">
        <f t="shared" si="49"/>
        <v/>
      </c>
      <c r="AN189" s="193" t="str">
        <f t="shared" si="44"/>
        <v/>
      </c>
      <c r="AO189" s="193" t="str">
        <f t="shared" si="50"/>
        <v/>
      </c>
      <c r="AP189" s="193" t="str">
        <f t="shared" si="51"/>
        <v/>
      </c>
      <c r="AQ189" s="193" t="str">
        <f t="shared" si="52"/>
        <v/>
      </c>
    </row>
    <row r="190" spans="2:43" ht="14.25" x14ac:dyDescent="0.2">
      <c r="B190" s="189">
        <v>183</v>
      </c>
      <c r="C190" s="289" t="str">
        <f>VLOOKUP($B190,'Saved Waypoint Input Sheet'!$K$2:$V$253,3)</f>
        <v/>
      </c>
      <c r="D190" s="290" t="str">
        <f>VLOOKUP($B190,'Saved Waypoint Input Sheet'!$K$2:$V$253,4)</f>
        <v/>
      </c>
      <c r="E190" s="291" t="str">
        <f>VLOOKUP($B190,'Saved Waypoint Input Sheet'!$K$2:$V$253,5)</f>
        <v/>
      </c>
      <c r="F190" s="289" t="str">
        <f>VLOOKUP($B190,'Saved Waypoint Input Sheet'!$K$2:$V$253,6)</f>
        <v/>
      </c>
      <c r="G190" s="292" t="str">
        <f>VLOOKUP($B190,'Saved Waypoint Input Sheet'!$K$2:$V$253,7)</f>
        <v/>
      </c>
      <c r="H190" s="293" t="str">
        <f>VLOOKUP($B190,'Saved Waypoint Input Sheet'!$K$2:$V$253,8)</f>
        <v/>
      </c>
      <c r="I190" s="494" t="str">
        <f>VLOOKUP($B190,'Saved Waypoint Input Sheet'!$K$2:$V$253,11)</f>
        <v/>
      </c>
      <c r="J190" s="288" t="str">
        <f>IF(C190="","",(IF((VLOOKUP($B190,'Saved Waypoint Input Sheet'!$K$2:$V$253,12))="",("see psg plan"),(VLOOKUP($B190,'Saved Waypoint Input Sheet'!$K$2:$V$253,12)))))</f>
        <v/>
      </c>
      <c r="K190" s="298"/>
      <c r="L190" s="299"/>
      <c r="M190" s="300"/>
      <c r="N190" s="301"/>
      <c r="O190" s="300"/>
      <c r="P190" s="324" t="str">
        <f>IF(C191="","",(IF((VLOOKUP($B191,'Saved Waypoint Input Sheet'!$K$2:$V$253,9))="",Z191,(VLOOKUP($B191,'Saved Waypoint Input Sheet'!$K$2:$V$253,9)))))</f>
        <v/>
      </c>
      <c r="Q190" s="325" t="str">
        <f>IF(C191="","",(IF((VLOOKUP($B191,'Saved Waypoint Input Sheet'!$K$2:$V$253,10))="",AA191,(VLOOKUP($B191,'Saved Waypoint Input Sheet'!$K$2:$V$253,10)))))</f>
        <v/>
      </c>
      <c r="R190" s="325" t="str">
        <f t="shared" si="53"/>
        <v/>
      </c>
      <c r="S190" s="303"/>
      <c r="T190" s="303"/>
      <c r="U190" s="301"/>
      <c r="V190" s="197"/>
      <c r="W190" s="197"/>
      <c r="Z190" s="190" t="str">
        <f t="shared" si="38"/>
        <v/>
      </c>
      <c r="AA190" s="191" t="str">
        <f t="shared" si="39"/>
        <v/>
      </c>
      <c r="AB190" s="194" t="str">
        <f t="shared" si="40"/>
        <v/>
      </c>
      <c r="AC190" s="194" t="str">
        <f t="shared" si="45"/>
        <v/>
      </c>
      <c r="AD190" s="194" t="str">
        <f t="shared" si="41"/>
        <v/>
      </c>
      <c r="AE190" s="194" t="str">
        <f t="shared" si="42"/>
        <v/>
      </c>
      <c r="AF190" s="193" t="e">
        <f t="shared" si="54"/>
        <v>#VALUE!</v>
      </c>
      <c r="AG190" s="193" t="str">
        <f t="shared" si="55"/>
        <v/>
      </c>
      <c r="AH190" s="193" t="str">
        <f t="shared" si="43"/>
        <v/>
      </c>
      <c r="AI190" s="193" t="str">
        <f t="shared" si="46"/>
        <v/>
      </c>
      <c r="AJ190" s="194" t="str">
        <f t="shared" si="56"/>
        <v/>
      </c>
      <c r="AK190" s="179" t="str">
        <f t="shared" si="47"/>
        <v/>
      </c>
      <c r="AL190" s="179" t="str">
        <f t="shared" si="48"/>
        <v/>
      </c>
      <c r="AM190" s="193" t="str">
        <f t="shared" si="49"/>
        <v/>
      </c>
      <c r="AN190" s="193" t="str">
        <f t="shared" si="44"/>
        <v/>
      </c>
      <c r="AO190" s="193" t="str">
        <f t="shared" si="50"/>
        <v/>
      </c>
      <c r="AP190" s="193" t="str">
        <f t="shared" si="51"/>
        <v/>
      </c>
      <c r="AQ190" s="193" t="str">
        <f t="shared" si="52"/>
        <v/>
      </c>
    </row>
    <row r="191" spans="2:43" ht="14.25" x14ac:dyDescent="0.2">
      <c r="B191" s="189">
        <v>184</v>
      </c>
      <c r="C191" s="289" t="str">
        <f>VLOOKUP($B191,'Saved Waypoint Input Sheet'!$K$2:$V$253,3)</f>
        <v/>
      </c>
      <c r="D191" s="290" t="str">
        <f>VLOOKUP($B191,'Saved Waypoint Input Sheet'!$K$2:$V$253,4)</f>
        <v/>
      </c>
      <c r="E191" s="291" t="str">
        <f>VLOOKUP($B191,'Saved Waypoint Input Sheet'!$K$2:$V$253,5)</f>
        <v/>
      </c>
      <c r="F191" s="289" t="str">
        <f>VLOOKUP($B191,'Saved Waypoint Input Sheet'!$K$2:$V$253,6)</f>
        <v/>
      </c>
      <c r="G191" s="292" t="str">
        <f>VLOOKUP($B191,'Saved Waypoint Input Sheet'!$K$2:$V$253,7)</f>
        <v/>
      </c>
      <c r="H191" s="293" t="str">
        <f>VLOOKUP($B191,'Saved Waypoint Input Sheet'!$K$2:$V$253,8)</f>
        <v/>
      </c>
      <c r="I191" s="494" t="str">
        <f>VLOOKUP($B191,'Saved Waypoint Input Sheet'!$K$2:$V$253,11)</f>
        <v/>
      </c>
      <c r="J191" s="288" t="str">
        <f>IF(C191="","",(IF((VLOOKUP($B191,'Saved Waypoint Input Sheet'!$K$2:$V$253,12))="",("see psg plan"),(VLOOKUP($B191,'Saved Waypoint Input Sheet'!$K$2:$V$253,12)))))</f>
        <v/>
      </c>
      <c r="K191" s="298"/>
      <c r="L191" s="299"/>
      <c r="M191" s="300"/>
      <c r="N191" s="301"/>
      <c r="O191" s="300"/>
      <c r="P191" s="324" t="str">
        <f>IF(C192="","",(IF((VLOOKUP($B192,'Saved Waypoint Input Sheet'!$K$2:$V$253,9))="",Z192,(VLOOKUP($B192,'Saved Waypoint Input Sheet'!$K$2:$V$253,9)))))</f>
        <v/>
      </c>
      <c r="Q191" s="325" t="str">
        <f>IF(C192="","",(IF((VLOOKUP($B192,'Saved Waypoint Input Sheet'!$K$2:$V$253,10))="",AA192,(VLOOKUP($B192,'Saved Waypoint Input Sheet'!$K$2:$V$253,10)))))</f>
        <v/>
      </c>
      <c r="R191" s="325" t="str">
        <f t="shared" si="53"/>
        <v/>
      </c>
      <c r="S191" s="303"/>
      <c r="T191" s="303"/>
      <c r="U191" s="301"/>
      <c r="V191" s="197"/>
      <c r="W191" s="197"/>
      <c r="Z191" s="190" t="str">
        <f t="shared" si="38"/>
        <v/>
      </c>
      <c r="AA191" s="191" t="str">
        <f t="shared" si="39"/>
        <v/>
      </c>
      <c r="AB191" s="194" t="str">
        <f t="shared" si="40"/>
        <v/>
      </c>
      <c r="AC191" s="194" t="str">
        <f t="shared" si="45"/>
        <v/>
      </c>
      <c r="AD191" s="194" t="str">
        <f t="shared" si="41"/>
        <v/>
      </c>
      <c r="AE191" s="194" t="str">
        <f t="shared" si="42"/>
        <v/>
      </c>
      <c r="AF191" s="193" t="e">
        <f t="shared" si="54"/>
        <v>#VALUE!</v>
      </c>
      <c r="AG191" s="193" t="str">
        <f t="shared" si="55"/>
        <v/>
      </c>
      <c r="AH191" s="193" t="str">
        <f t="shared" si="43"/>
        <v/>
      </c>
      <c r="AI191" s="193" t="str">
        <f t="shared" si="46"/>
        <v/>
      </c>
      <c r="AJ191" s="194" t="str">
        <f t="shared" si="56"/>
        <v/>
      </c>
      <c r="AK191" s="179" t="str">
        <f t="shared" si="47"/>
        <v/>
      </c>
      <c r="AL191" s="179" t="str">
        <f t="shared" si="48"/>
        <v/>
      </c>
      <c r="AM191" s="193" t="str">
        <f t="shared" si="49"/>
        <v/>
      </c>
      <c r="AN191" s="193" t="str">
        <f t="shared" si="44"/>
        <v/>
      </c>
      <c r="AO191" s="193" t="str">
        <f t="shared" si="50"/>
        <v/>
      </c>
      <c r="AP191" s="193" t="str">
        <f t="shared" si="51"/>
        <v/>
      </c>
      <c r="AQ191" s="193" t="str">
        <f t="shared" si="52"/>
        <v/>
      </c>
    </row>
    <row r="192" spans="2:43" ht="14.25" x14ac:dyDescent="0.2">
      <c r="B192" s="189">
        <v>185</v>
      </c>
      <c r="C192" s="289" t="str">
        <f>VLOOKUP($B192,'Saved Waypoint Input Sheet'!$K$2:$V$253,3)</f>
        <v/>
      </c>
      <c r="D192" s="290" t="str">
        <f>VLOOKUP($B192,'Saved Waypoint Input Sheet'!$K$2:$V$253,4)</f>
        <v/>
      </c>
      <c r="E192" s="291" t="str">
        <f>VLOOKUP($B192,'Saved Waypoint Input Sheet'!$K$2:$V$253,5)</f>
        <v/>
      </c>
      <c r="F192" s="289" t="str">
        <f>VLOOKUP($B192,'Saved Waypoint Input Sheet'!$K$2:$V$253,6)</f>
        <v/>
      </c>
      <c r="G192" s="292" t="str">
        <f>VLOOKUP($B192,'Saved Waypoint Input Sheet'!$K$2:$V$253,7)</f>
        <v/>
      </c>
      <c r="H192" s="293" t="str">
        <f>VLOOKUP($B192,'Saved Waypoint Input Sheet'!$K$2:$V$253,8)</f>
        <v/>
      </c>
      <c r="I192" s="494" t="str">
        <f>VLOOKUP($B192,'Saved Waypoint Input Sheet'!$K$2:$V$253,11)</f>
        <v/>
      </c>
      <c r="J192" s="288" t="str">
        <f>IF(C192="","",(IF((VLOOKUP($B192,'Saved Waypoint Input Sheet'!$K$2:$V$253,12))="",("see psg plan"),(VLOOKUP($B192,'Saved Waypoint Input Sheet'!$K$2:$V$253,12)))))</f>
        <v/>
      </c>
      <c r="K192" s="298"/>
      <c r="L192" s="299"/>
      <c r="M192" s="300"/>
      <c r="N192" s="301"/>
      <c r="O192" s="300"/>
      <c r="P192" s="324" t="str">
        <f>IF(C193="","",(IF((VLOOKUP($B193,'Saved Waypoint Input Sheet'!$K$2:$V$253,9))="",Z193,(VLOOKUP($B193,'Saved Waypoint Input Sheet'!$K$2:$V$253,9)))))</f>
        <v/>
      </c>
      <c r="Q192" s="325" t="str">
        <f>IF(C193="","",(IF((VLOOKUP($B193,'Saved Waypoint Input Sheet'!$K$2:$V$253,10))="",AA193,(VLOOKUP($B193,'Saved Waypoint Input Sheet'!$K$2:$V$253,10)))))</f>
        <v/>
      </c>
      <c r="R192" s="325" t="str">
        <f t="shared" si="53"/>
        <v/>
      </c>
      <c r="S192" s="303"/>
      <c r="T192" s="303"/>
      <c r="U192" s="301"/>
      <c r="V192" s="197"/>
      <c r="W192" s="197"/>
      <c r="Z192" s="190" t="str">
        <f t="shared" si="38"/>
        <v/>
      </c>
      <c r="AA192" s="191" t="str">
        <f t="shared" si="39"/>
        <v/>
      </c>
      <c r="AB192" s="194" t="str">
        <f t="shared" si="40"/>
        <v/>
      </c>
      <c r="AC192" s="194" t="str">
        <f t="shared" si="45"/>
        <v/>
      </c>
      <c r="AD192" s="194" t="str">
        <f t="shared" si="41"/>
        <v/>
      </c>
      <c r="AE192" s="194" t="str">
        <f t="shared" si="42"/>
        <v/>
      </c>
      <c r="AF192" s="193" t="e">
        <f t="shared" si="54"/>
        <v>#VALUE!</v>
      </c>
      <c r="AG192" s="193" t="str">
        <f t="shared" si="55"/>
        <v/>
      </c>
      <c r="AH192" s="193" t="str">
        <f t="shared" si="43"/>
        <v/>
      </c>
      <c r="AI192" s="193" t="str">
        <f t="shared" si="46"/>
        <v/>
      </c>
      <c r="AJ192" s="194" t="str">
        <f t="shared" si="56"/>
        <v/>
      </c>
      <c r="AK192" s="179" t="str">
        <f t="shared" si="47"/>
        <v/>
      </c>
      <c r="AL192" s="179" t="str">
        <f t="shared" si="48"/>
        <v/>
      </c>
      <c r="AM192" s="193" t="str">
        <f t="shared" si="49"/>
        <v/>
      </c>
      <c r="AN192" s="193" t="str">
        <f t="shared" si="44"/>
        <v/>
      </c>
      <c r="AO192" s="193" t="str">
        <f t="shared" si="50"/>
        <v/>
      </c>
      <c r="AP192" s="193" t="str">
        <f t="shared" si="51"/>
        <v/>
      </c>
      <c r="AQ192" s="193" t="str">
        <f t="shared" si="52"/>
        <v/>
      </c>
    </row>
    <row r="193" spans="2:43" ht="14.25" x14ac:dyDescent="0.2">
      <c r="B193" s="189">
        <v>186</v>
      </c>
      <c r="C193" s="289" t="str">
        <f>VLOOKUP($B193,'Saved Waypoint Input Sheet'!$K$2:$V$253,3)</f>
        <v/>
      </c>
      <c r="D193" s="290" t="str">
        <f>VLOOKUP($B193,'Saved Waypoint Input Sheet'!$K$2:$V$253,4)</f>
        <v/>
      </c>
      <c r="E193" s="291" t="str">
        <f>VLOOKUP($B193,'Saved Waypoint Input Sheet'!$K$2:$V$253,5)</f>
        <v/>
      </c>
      <c r="F193" s="289" t="str">
        <f>VLOOKUP($B193,'Saved Waypoint Input Sheet'!$K$2:$V$253,6)</f>
        <v/>
      </c>
      <c r="G193" s="292" t="str">
        <f>VLOOKUP($B193,'Saved Waypoint Input Sheet'!$K$2:$V$253,7)</f>
        <v/>
      </c>
      <c r="H193" s="293" t="str">
        <f>VLOOKUP($B193,'Saved Waypoint Input Sheet'!$K$2:$V$253,8)</f>
        <v/>
      </c>
      <c r="I193" s="494" t="str">
        <f>VLOOKUP($B193,'Saved Waypoint Input Sheet'!$K$2:$V$253,11)</f>
        <v/>
      </c>
      <c r="J193" s="288" t="str">
        <f>IF(C193="","",(IF((VLOOKUP($B193,'Saved Waypoint Input Sheet'!$K$2:$V$253,12))="",("see psg plan"),(VLOOKUP($B193,'Saved Waypoint Input Sheet'!$K$2:$V$253,12)))))</f>
        <v/>
      </c>
      <c r="K193" s="298"/>
      <c r="L193" s="299"/>
      <c r="M193" s="300"/>
      <c r="N193" s="301"/>
      <c r="O193" s="300"/>
      <c r="P193" s="324" t="str">
        <f>IF(C194="","",(IF((VLOOKUP($B194,'Saved Waypoint Input Sheet'!$K$2:$V$253,9))="",Z194,(VLOOKUP($B194,'Saved Waypoint Input Sheet'!$K$2:$V$253,9)))))</f>
        <v/>
      </c>
      <c r="Q193" s="325" t="str">
        <f>IF(C194="","",(IF((VLOOKUP($B194,'Saved Waypoint Input Sheet'!$K$2:$V$253,10))="",AA194,(VLOOKUP($B194,'Saved Waypoint Input Sheet'!$K$2:$V$253,10)))))</f>
        <v/>
      </c>
      <c r="R193" s="325" t="str">
        <f t="shared" si="53"/>
        <v/>
      </c>
      <c r="S193" s="303"/>
      <c r="T193" s="303"/>
      <c r="U193" s="301"/>
      <c r="V193" s="197"/>
      <c r="W193" s="197"/>
      <c r="Z193" s="190" t="str">
        <f t="shared" si="38"/>
        <v/>
      </c>
      <c r="AA193" s="191" t="str">
        <f t="shared" si="39"/>
        <v/>
      </c>
      <c r="AB193" s="194" t="str">
        <f t="shared" si="40"/>
        <v/>
      </c>
      <c r="AC193" s="194" t="str">
        <f t="shared" si="45"/>
        <v/>
      </c>
      <c r="AD193" s="194" t="str">
        <f t="shared" si="41"/>
        <v/>
      </c>
      <c r="AE193" s="194" t="str">
        <f t="shared" si="42"/>
        <v/>
      </c>
      <c r="AF193" s="193" t="e">
        <f t="shared" si="54"/>
        <v>#VALUE!</v>
      </c>
      <c r="AG193" s="193" t="str">
        <f t="shared" si="55"/>
        <v/>
      </c>
      <c r="AH193" s="193" t="str">
        <f t="shared" si="43"/>
        <v/>
      </c>
      <c r="AI193" s="193" t="str">
        <f t="shared" si="46"/>
        <v/>
      </c>
      <c r="AJ193" s="194" t="str">
        <f t="shared" si="56"/>
        <v/>
      </c>
      <c r="AK193" s="179" t="str">
        <f t="shared" si="47"/>
        <v/>
      </c>
      <c r="AL193" s="179" t="str">
        <f t="shared" si="48"/>
        <v/>
      </c>
      <c r="AM193" s="193" t="str">
        <f t="shared" si="49"/>
        <v/>
      </c>
      <c r="AN193" s="193" t="str">
        <f t="shared" si="44"/>
        <v/>
      </c>
      <c r="AO193" s="193" t="str">
        <f t="shared" si="50"/>
        <v/>
      </c>
      <c r="AP193" s="193" t="str">
        <f t="shared" si="51"/>
        <v/>
      </c>
      <c r="AQ193" s="193" t="str">
        <f t="shared" si="52"/>
        <v/>
      </c>
    </row>
    <row r="194" spans="2:43" ht="14.25" x14ac:dyDescent="0.2">
      <c r="B194" s="189">
        <v>187</v>
      </c>
      <c r="C194" s="289" t="str">
        <f>VLOOKUP($B194,'Saved Waypoint Input Sheet'!$K$2:$V$253,3)</f>
        <v/>
      </c>
      <c r="D194" s="290" t="str">
        <f>VLOOKUP($B194,'Saved Waypoint Input Sheet'!$K$2:$V$253,4)</f>
        <v/>
      </c>
      <c r="E194" s="291" t="str">
        <f>VLOOKUP($B194,'Saved Waypoint Input Sheet'!$K$2:$V$253,5)</f>
        <v/>
      </c>
      <c r="F194" s="289" t="str">
        <f>VLOOKUP($B194,'Saved Waypoint Input Sheet'!$K$2:$V$253,6)</f>
        <v/>
      </c>
      <c r="G194" s="292" t="str">
        <f>VLOOKUP($B194,'Saved Waypoint Input Sheet'!$K$2:$V$253,7)</f>
        <v/>
      </c>
      <c r="H194" s="293" t="str">
        <f>VLOOKUP($B194,'Saved Waypoint Input Sheet'!$K$2:$V$253,8)</f>
        <v/>
      </c>
      <c r="I194" s="494" t="str">
        <f>VLOOKUP($B194,'Saved Waypoint Input Sheet'!$K$2:$V$253,11)</f>
        <v/>
      </c>
      <c r="J194" s="288" t="str">
        <f>IF(C194="","",(IF((VLOOKUP($B194,'Saved Waypoint Input Sheet'!$K$2:$V$253,12))="",("see psg plan"),(VLOOKUP($B194,'Saved Waypoint Input Sheet'!$K$2:$V$253,12)))))</f>
        <v/>
      </c>
      <c r="K194" s="298"/>
      <c r="L194" s="299"/>
      <c r="M194" s="300"/>
      <c r="N194" s="301"/>
      <c r="O194" s="300"/>
      <c r="P194" s="324" t="str">
        <f>IF(C195="","",(IF((VLOOKUP($B195,'Saved Waypoint Input Sheet'!$K$2:$V$253,9))="",Z195,(VLOOKUP($B195,'Saved Waypoint Input Sheet'!$K$2:$V$253,9)))))</f>
        <v/>
      </c>
      <c r="Q194" s="325" t="str">
        <f>IF(C195="","",(IF((VLOOKUP($B195,'Saved Waypoint Input Sheet'!$K$2:$V$253,10))="",AA195,(VLOOKUP($B195,'Saved Waypoint Input Sheet'!$K$2:$V$253,10)))))</f>
        <v/>
      </c>
      <c r="R194" s="325" t="str">
        <f t="shared" si="53"/>
        <v/>
      </c>
      <c r="S194" s="303"/>
      <c r="T194" s="303"/>
      <c r="U194" s="301"/>
      <c r="V194" s="197"/>
      <c r="W194" s="197"/>
      <c r="Z194" s="190" t="str">
        <f t="shared" si="38"/>
        <v/>
      </c>
      <c r="AA194" s="191" t="str">
        <f t="shared" si="39"/>
        <v/>
      </c>
      <c r="AB194" s="194" t="str">
        <f t="shared" si="40"/>
        <v/>
      </c>
      <c r="AC194" s="194" t="str">
        <f t="shared" si="45"/>
        <v/>
      </c>
      <c r="AD194" s="194" t="str">
        <f t="shared" si="41"/>
        <v/>
      </c>
      <c r="AE194" s="194" t="str">
        <f t="shared" si="42"/>
        <v/>
      </c>
      <c r="AF194" s="193" t="e">
        <f t="shared" si="54"/>
        <v>#VALUE!</v>
      </c>
      <c r="AG194" s="193" t="str">
        <f t="shared" si="55"/>
        <v/>
      </c>
      <c r="AH194" s="193" t="str">
        <f t="shared" si="43"/>
        <v/>
      </c>
      <c r="AI194" s="193" t="str">
        <f t="shared" si="46"/>
        <v/>
      </c>
      <c r="AJ194" s="194" t="str">
        <f t="shared" si="56"/>
        <v/>
      </c>
      <c r="AK194" s="179" t="str">
        <f t="shared" si="47"/>
        <v/>
      </c>
      <c r="AL194" s="179" t="str">
        <f t="shared" si="48"/>
        <v/>
      </c>
      <c r="AM194" s="193" t="str">
        <f t="shared" si="49"/>
        <v/>
      </c>
      <c r="AN194" s="193" t="str">
        <f t="shared" si="44"/>
        <v/>
      </c>
      <c r="AO194" s="193" t="str">
        <f t="shared" si="50"/>
        <v/>
      </c>
      <c r="AP194" s="193" t="str">
        <f t="shared" si="51"/>
        <v/>
      </c>
      <c r="AQ194" s="193" t="str">
        <f t="shared" si="52"/>
        <v/>
      </c>
    </row>
    <row r="195" spans="2:43" ht="14.25" x14ac:dyDescent="0.2">
      <c r="B195" s="189">
        <v>188</v>
      </c>
      <c r="C195" s="289" t="str">
        <f>VLOOKUP($B195,'Saved Waypoint Input Sheet'!$K$2:$V$253,3)</f>
        <v/>
      </c>
      <c r="D195" s="290" t="str">
        <f>VLOOKUP($B195,'Saved Waypoint Input Sheet'!$K$2:$V$253,4)</f>
        <v/>
      </c>
      <c r="E195" s="291" t="str">
        <f>VLOOKUP($B195,'Saved Waypoint Input Sheet'!$K$2:$V$253,5)</f>
        <v/>
      </c>
      <c r="F195" s="289" t="str">
        <f>VLOOKUP($B195,'Saved Waypoint Input Sheet'!$K$2:$V$253,6)</f>
        <v/>
      </c>
      <c r="G195" s="292" t="str">
        <f>VLOOKUP($B195,'Saved Waypoint Input Sheet'!$K$2:$V$253,7)</f>
        <v/>
      </c>
      <c r="H195" s="293" t="str">
        <f>VLOOKUP($B195,'Saved Waypoint Input Sheet'!$K$2:$V$253,8)</f>
        <v/>
      </c>
      <c r="I195" s="494" t="str">
        <f>VLOOKUP($B195,'Saved Waypoint Input Sheet'!$K$2:$V$253,11)</f>
        <v/>
      </c>
      <c r="J195" s="288" t="str">
        <f>IF(C195="","",(IF((VLOOKUP($B195,'Saved Waypoint Input Sheet'!$K$2:$V$253,12))="",("see psg plan"),(VLOOKUP($B195,'Saved Waypoint Input Sheet'!$K$2:$V$253,12)))))</f>
        <v/>
      </c>
      <c r="K195" s="298"/>
      <c r="L195" s="299"/>
      <c r="M195" s="300"/>
      <c r="N195" s="301"/>
      <c r="O195" s="300"/>
      <c r="P195" s="324" t="str">
        <f>IF(C196="","",(IF((VLOOKUP($B196,'Saved Waypoint Input Sheet'!$K$2:$V$253,9))="",Z196,(VLOOKUP($B196,'Saved Waypoint Input Sheet'!$K$2:$V$253,9)))))</f>
        <v/>
      </c>
      <c r="Q195" s="325" t="str">
        <f>IF(C196="","",(IF((VLOOKUP($B196,'Saved Waypoint Input Sheet'!$K$2:$V$253,10))="",AA196,(VLOOKUP($B196,'Saved Waypoint Input Sheet'!$K$2:$V$253,10)))))</f>
        <v/>
      </c>
      <c r="R195" s="325" t="str">
        <f t="shared" si="53"/>
        <v/>
      </c>
      <c r="S195" s="303"/>
      <c r="T195" s="303"/>
      <c r="U195" s="301"/>
      <c r="V195" s="197"/>
      <c r="W195" s="197"/>
      <c r="Z195" s="190" t="str">
        <f t="shared" si="38"/>
        <v/>
      </c>
      <c r="AA195" s="191" t="str">
        <f t="shared" si="39"/>
        <v/>
      </c>
      <c r="AB195" s="194" t="str">
        <f t="shared" si="40"/>
        <v/>
      </c>
      <c r="AC195" s="194" t="str">
        <f t="shared" si="45"/>
        <v/>
      </c>
      <c r="AD195" s="194" t="str">
        <f t="shared" si="41"/>
        <v/>
      </c>
      <c r="AE195" s="194" t="str">
        <f t="shared" si="42"/>
        <v/>
      </c>
      <c r="AF195" s="193" t="e">
        <f t="shared" si="54"/>
        <v>#VALUE!</v>
      </c>
      <c r="AG195" s="193" t="str">
        <f t="shared" si="55"/>
        <v/>
      </c>
      <c r="AH195" s="193" t="str">
        <f t="shared" si="43"/>
        <v/>
      </c>
      <c r="AI195" s="193" t="str">
        <f t="shared" si="46"/>
        <v/>
      </c>
      <c r="AJ195" s="194" t="str">
        <f t="shared" si="56"/>
        <v/>
      </c>
      <c r="AK195" s="179" t="str">
        <f t="shared" si="47"/>
        <v/>
      </c>
      <c r="AL195" s="179" t="str">
        <f t="shared" si="48"/>
        <v/>
      </c>
      <c r="AM195" s="193" t="str">
        <f t="shared" si="49"/>
        <v/>
      </c>
      <c r="AN195" s="193" t="str">
        <f t="shared" si="44"/>
        <v/>
      </c>
      <c r="AO195" s="193" t="str">
        <f t="shared" si="50"/>
        <v/>
      </c>
      <c r="AP195" s="193" t="str">
        <f t="shared" si="51"/>
        <v/>
      </c>
      <c r="AQ195" s="193" t="str">
        <f t="shared" si="52"/>
        <v/>
      </c>
    </row>
    <row r="196" spans="2:43" ht="14.25" x14ac:dyDescent="0.2">
      <c r="B196" s="189">
        <v>189</v>
      </c>
      <c r="C196" s="289" t="str">
        <f>VLOOKUP($B196,'Saved Waypoint Input Sheet'!$K$2:$V$253,3)</f>
        <v/>
      </c>
      <c r="D196" s="290" t="str">
        <f>VLOOKUP($B196,'Saved Waypoint Input Sheet'!$K$2:$V$253,4)</f>
        <v/>
      </c>
      <c r="E196" s="291" t="str">
        <f>VLOOKUP($B196,'Saved Waypoint Input Sheet'!$K$2:$V$253,5)</f>
        <v/>
      </c>
      <c r="F196" s="289" t="str">
        <f>VLOOKUP($B196,'Saved Waypoint Input Sheet'!$K$2:$V$253,6)</f>
        <v/>
      </c>
      <c r="G196" s="292" t="str">
        <f>VLOOKUP($B196,'Saved Waypoint Input Sheet'!$K$2:$V$253,7)</f>
        <v/>
      </c>
      <c r="H196" s="293" t="str">
        <f>VLOOKUP($B196,'Saved Waypoint Input Sheet'!$K$2:$V$253,8)</f>
        <v/>
      </c>
      <c r="I196" s="494" t="str">
        <f>VLOOKUP($B196,'Saved Waypoint Input Sheet'!$K$2:$V$253,11)</f>
        <v/>
      </c>
      <c r="J196" s="288" t="str">
        <f>IF(C196="","",(IF((VLOOKUP($B196,'Saved Waypoint Input Sheet'!$K$2:$V$253,12))="",("see psg plan"),(VLOOKUP($B196,'Saved Waypoint Input Sheet'!$K$2:$V$253,12)))))</f>
        <v/>
      </c>
      <c r="K196" s="298"/>
      <c r="L196" s="299"/>
      <c r="M196" s="300"/>
      <c r="N196" s="301"/>
      <c r="O196" s="300"/>
      <c r="P196" s="324" t="str">
        <f>IF(C197="","",(IF((VLOOKUP($B197,'Saved Waypoint Input Sheet'!$K$2:$V$253,9))="",Z197,(VLOOKUP($B197,'Saved Waypoint Input Sheet'!$K$2:$V$253,9)))))</f>
        <v/>
      </c>
      <c r="Q196" s="325" t="str">
        <f>IF(C197="","",(IF((VLOOKUP($B197,'Saved Waypoint Input Sheet'!$K$2:$V$253,10))="",AA197,(VLOOKUP($B197,'Saved Waypoint Input Sheet'!$K$2:$V$253,10)))))</f>
        <v/>
      </c>
      <c r="R196" s="325" t="str">
        <f t="shared" si="53"/>
        <v/>
      </c>
      <c r="S196" s="303"/>
      <c r="T196" s="303"/>
      <c r="U196" s="301"/>
      <c r="V196" s="197"/>
      <c r="W196" s="197"/>
      <c r="Z196" s="190" t="str">
        <f t="shared" si="38"/>
        <v/>
      </c>
      <c r="AA196" s="191" t="str">
        <f t="shared" si="39"/>
        <v/>
      </c>
      <c r="AB196" s="194" t="str">
        <f t="shared" si="40"/>
        <v/>
      </c>
      <c r="AC196" s="194" t="str">
        <f t="shared" si="45"/>
        <v/>
      </c>
      <c r="AD196" s="194" t="str">
        <f t="shared" si="41"/>
        <v/>
      </c>
      <c r="AE196" s="194" t="str">
        <f t="shared" si="42"/>
        <v/>
      </c>
      <c r="AF196" s="193" t="e">
        <f t="shared" si="54"/>
        <v>#VALUE!</v>
      </c>
      <c r="AG196" s="193" t="str">
        <f t="shared" si="55"/>
        <v/>
      </c>
      <c r="AH196" s="193" t="str">
        <f t="shared" si="43"/>
        <v/>
      </c>
      <c r="AI196" s="193" t="str">
        <f t="shared" si="46"/>
        <v/>
      </c>
      <c r="AJ196" s="194" t="str">
        <f t="shared" si="56"/>
        <v/>
      </c>
      <c r="AK196" s="179" t="str">
        <f t="shared" si="47"/>
        <v/>
      </c>
      <c r="AL196" s="179" t="str">
        <f t="shared" si="48"/>
        <v/>
      </c>
      <c r="AM196" s="193" t="str">
        <f t="shared" si="49"/>
        <v/>
      </c>
      <c r="AN196" s="193" t="str">
        <f t="shared" si="44"/>
        <v/>
      </c>
      <c r="AO196" s="193" t="str">
        <f t="shared" si="50"/>
        <v/>
      </c>
      <c r="AP196" s="193" t="str">
        <f t="shared" si="51"/>
        <v/>
      </c>
      <c r="AQ196" s="193" t="str">
        <f t="shared" si="52"/>
        <v/>
      </c>
    </row>
    <row r="197" spans="2:43" ht="14.25" x14ac:dyDescent="0.2">
      <c r="B197" s="189">
        <v>190</v>
      </c>
      <c r="C197" s="289" t="str">
        <f>VLOOKUP($B197,'Saved Waypoint Input Sheet'!$K$2:$V$253,3)</f>
        <v/>
      </c>
      <c r="D197" s="290" t="str">
        <f>VLOOKUP($B197,'Saved Waypoint Input Sheet'!$K$2:$V$253,4)</f>
        <v/>
      </c>
      <c r="E197" s="291" t="str">
        <f>VLOOKUP($B197,'Saved Waypoint Input Sheet'!$K$2:$V$253,5)</f>
        <v/>
      </c>
      <c r="F197" s="289" t="str">
        <f>VLOOKUP($B197,'Saved Waypoint Input Sheet'!$K$2:$V$253,6)</f>
        <v/>
      </c>
      <c r="G197" s="292" t="str">
        <f>VLOOKUP($B197,'Saved Waypoint Input Sheet'!$K$2:$V$253,7)</f>
        <v/>
      </c>
      <c r="H197" s="293" t="str">
        <f>VLOOKUP($B197,'Saved Waypoint Input Sheet'!$K$2:$V$253,8)</f>
        <v/>
      </c>
      <c r="I197" s="494" t="str">
        <f>VLOOKUP($B197,'Saved Waypoint Input Sheet'!$K$2:$V$253,11)</f>
        <v/>
      </c>
      <c r="J197" s="288" t="str">
        <f>IF(C197="","",(IF((VLOOKUP($B197,'Saved Waypoint Input Sheet'!$K$2:$V$253,12))="",("see psg plan"),(VLOOKUP($B197,'Saved Waypoint Input Sheet'!$K$2:$V$253,12)))))</f>
        <v/>
      </c>
      <c r="K197" s="298"/>
      <c r="L197" s="299"/>
      <c r="M197" s="300"/>
      <c r="N197" s="301"/>
      <c r="O197" s="300"/>
      <c r="P197" s="324" t="str">
        <f>IF(C198="","",(IF((VLOOKUP($B198,'Saved Waypoint Input Sheet'!$K$2:$V$253,9))="",Z198,(VLOOKUP($B198,'Saved Waypoint Input Sheet'!$K$2:$V$253,9)))))</f>
        <v/>
      </c>
      <c r="Q197" s="325" t="str">
        <f>IF(C198="","",(IF((VLOOKUP($B198,'Saved Waypoint Input Sheet'!$K$2:$V$253,10))="",AA198,(VLOOKUP($B198,'Saved Waypoint Input Sheet'!$K$2:$V$253,10)))))</f>
        <v/>
      </c>
      <c r="R197" s="325" t="str">
        <f t="shared" si="53"/>
        <v/>
      </c>
      <c r="S197" s="303"/>
      <c r="T197" s="303"/>
      <c r="U197" s="301"/>
      <c r="V197" s="197"/>
      <c r="W197" s="197"/>
      <c r="Z197" s="190" t="str">
        <f t="shared" si="38"/>
        <v/>
      </c>
      <c r="AA197" s="191" t="str">
        <f t="shared" si="39"/>
        <v/>
      </c>
      <c r="AB197" s="194" t="str">
        <f t="shared" si="40"/>
        <v/>
      </c>
      <c r="AC197" s="194" t="str">
        <f t="shared" si="45"/>
        <v/>
      </c>
      <c r="AD197" s="194" t="str">
        <f t="shared" si="41"/>
        <v/>
      </c>
      <c r="AE197" s="194" t="str">
        <f t="shared" si="42"/>
        <v/>
      </c>
      <c r="AF197" s="193" t="e">
        <f t="shared" si="54"/>
        <v>#VALUE!</v>
      </c>
      <c r="AG197" s="193" t="str">
        <f t="shared" si="55"/>
        <v/>
      </c>
      <c r="AH197" s="193" t="str">
        <f t="shared" si="43"/>
        <v/>
      </c>
      <c r="AI197" s="193" t="str">
        <f t="shared" si="46"/>
        <v/>
      </c>
      <c r="AJ197" s="194" t="str">
        <f t="shared" si="56"/>
        <v/>
      </c>
      <c r="AK197" s="179" t="str">
        <f t="shared" si="47"/>
        <v/>
      </c>
      <c r="AL197" s="179" t="str">
        <f t="shared" si="48"/>
        <v/>
      </c>
      <c r="AM197" s="193" t="str">
        <f t="shared" si="49"/>
        <v/>
      </c>
      <c r="AN197" s="193" t="str">
        <f t="shared" si="44"/>
        <v/>
      </c>
      <c r="AO197" s="193" t="str">
        <f t="shared" si="50"/>
        <v/>
      </c>
      <c r="AP197" s="193" t="str">
        <f t="shared" si="51"/>
        <v/>
      </c>
      <c r="AQ197" s="193" t="str">
        <f t="shared" si="52"/>
        <v/>
      </c>
    </row>
    <row r="198" spans="2:43" ht="14.25" x14ac:dyDescent="0.2">
      <c r="B198" s="189">
        <v>191</v>
      </c>
      <c r="C198" s="289" t="str">
        <f>VLOOKUP($B198,'Saved Waypoint Input Sheet'!$K$2:$V$253,3)</f>
        <v/>
      </c>
      <c r="D198" s="290" t="str">
        <f>VLOOKUP($B198,'Saved Waypoint Input Sheet'!$K$2:$V$253,4)</f>
        <v/>
      </c>
      <c r="E198" s="291" t="str">
        <f>VLOOKUP($B198,'Saved Waypoint Input Sheet'!$K$2:$V$253,5)</f>
        <v/>
      </c>
      <c r="F198" s="289" t="str">
        <f>VLOOKUP($B198,'Saved Waypoint Input Sheet'!$K$2:$V$253,6)</f>
        <v/>
      </c>
      <c r="G198" s="292" t="str">
        <f>VLOOKUP($B198,'Saved Waypoint Input Sheet'!$K$2:$V$253,7)</f>
        <v/>
      </c>
      <c r="H198" s="293" t="str">
        <f>VLOOKUP($B198,'Saved Waypoint Input Sheet'!$K$2:$V$253,8)</f>
        <v/>
      </c>
      <c r="I198" s="494" t="str">
        <f>VLOOKUP($B198,'Saved Waypoint Input Sheet'!$K$2:$V$253,11)</f>
        <v/>
      </c>
      <c r="J198" s="288" t="str">
        <f>IF(C198="","",(IF((VLOOKUP($B198,'Saved Waypoint Input Sheet'!$K$2:$V$253,12))="",("see psg plan"),(VLOOKUP($B198,'Saved Waypoint Input Sheet'!$K$2:$V$253,12)))))</f>
        <v/>
      </c>
      <c r="K198" s="298"/>
      <c r="L198" s="299"/>
      <c r="M198" s="300"/>
      <c r="N198" s="301"/>
      <c r="O198" s="300"/>
      <c r="P198" s="324" t="str">
        <f>IF(C199="","",(IF((VLOOKUP($B199,'Saved Waypoint Input Sheet'!$K$2:$V$253,9))="",Z199,(VLOOKUP($B199,'Saved Waypoint Input Sheet'!$K$2:$V$253,9)))))</f>
        <v/>
      </c>
      <c r="Q198" s="325" t="str">
        <f>IF(C199="","",(IF((VLOOKUP($B199,'Saved Waypoint Input Sheet'!$K$2:$V$253,10))="",AA199,(VLOOKUP($B199,'Saved Waypoint Input Sheet'!$K$2:$V$253,10)))))</f>
        <v/>
      </c>
      <c r="R198" s="325" t="str">
        <f t="shared" si="53"/>
        <v/>
      </c>
      <c r="S198" s="303"/>
      <c r="T198" s="303"/>
      <c r="U198" s="301"/>
      <c r="V198" s="197"/>
      <c r="W198" s="197"/>
      <c r="Z198" s="190" t="str">
        <f t="shared" si="38"/>
        <v/>
      </c>
      <c r="AA198" s="191" t="str">
        <f t="shared" si="39"/>
        <v/>
      </c>
      <c r="AB198" s="194" t="str">
        <f t="shared" si="40"/>
        <v/>
      </c>
      <c r="AC198" s="194" t="str">
        <f t="shared" si="45"/>
        <v/>
      </c>
      <c r="AD198" s="194" t="str">
        <f t="shared" si="41"/>
        <v/>
      </c>
      <c r="AE198" s="194" t="str">
        <f t="shared" si="42"/>
        <v/>
      </c>
      <c r="AF198" s="193" t="e">
        <f t="shared" si="54"/>
        <v>#VALUE!</v>
      </c>
      <c r="AG198" s="193" t="str">
        <f t="shared" si="55"/>
        <v/>
      </c>
      <c r="AH198" s="193" t="str">
        <f t="shared" si="43"/>
        <v/>
      </c>
      <c r="AI198" s="193" t="str">
        <f t="shared" si="46"/>
        <v/>
      </c>
      <c r="AJ198" s="194" t="str">
        <f t="shared" si="56"/>
        <v/>
      </c>
      <c r="AK198" s="179" t="str">
        <f t="shared" si="47"/>
        <v/>
      </c>
      <c r="AL198" s="179" t="str">
        <f t="shared" si="48"/>
        <v/>
      </c>
      <c r="AM198" s="193" t="str">
        <f t="shared" si="49"/>
        <v/>
      </c>
      <c r="AN198" s="193" t="str">
        <f t="shared" si="44"/>
        <v/>
      </c>
      <c r="AO198" s="193" t="str">
        <f t="shared" si="50"/>
        <v/>
      </c>
      <c r="AP198" s="193" t="str">
        <f t="shared" si="51"/>
        <v/>
      </c>
      <c r="AQ198" s="193" t="str">
        <f t="shared" si="52"/>
        <v/>
      </c>
    </row>
    <row r="199" spans="2:43" ht="14.25" x14ac:dyDescent="0.2">
      <c r="B199" s="189">
        <v>192</v>
      </c>
      <c r="C199" s="289" t="str">
        <f>VLOOKUP($B199,'Saved Waypoint Input Sheet'!$K$2:$V$253,3)</f>
        <v/>
      </c>
      <c r="D199" s="290" t="str">
        <f>VLOOKUP($B199,'Saved Waypoint Input Sheet'!$K$2:$V$253,4)</f>
        <v/>
      </c>
      <c r="E199" s="291" t="str">
        <f>VLOOKUP($B199,'Saved Waypoint Input Sheet'!$K$2:$V$253,5)</f>
        <v/>
      </c>
      <c r="F199" s="289" t="str">
        <f>VLOOKUP($B199,'Saved Waypoint Input Sheet'!$K$2:$V$253,6)</f>
        <v/>
      </c>
      <c r="G199" s="292" t="str">
        <f>VLOOKUP($B199,'Saved Waypoint Input Sheet'!$K$2:$V$253,7)</f>
        <v/>
      </c>
      <c r="H199" s="293" t="str">
        <f>VLOOKUP($B199,'Saved Waypoint Input Sheet'!$K$2:$V$253,8)</f>
        <v/>
      </c>
      <c r="I199" s="494" t="str">
        <f>VLOOKUP($B199,'Saved Waypoint Input Sheet'!$K$2:$V$253,11)</f>
        <v/>
      </c>
      <c r="J199" s="288" t="str">
        <f>IF(C199="","",(IF((VLOOKUP($B199,'Saved Waypoint Input Sheet'!$K$2:$V$253,12))="",("see psg plan"),(VLOOKUP($B199,'Saved Waypoint Input Sheet'!$K$2:$V$253,12)))))</f>
        <v/>
      </c>
      <c r="K199" s="298"/>
      <c r="L199" s="299"/>
      <c r="M199" s="300"/>
      <c r="N199" s="301"/>
      <c r="O199" s="300"/>
      <c r="P199" s="324" t="str">
        <f>IF(C200="","",(IF((VLOOKUP($B200,'Saved Waypoint Input Sheet'!$K$2:$V$253,9))="",Z200,(VLOOKUP($B200,'Saved Waypoint Input Sheet'!$K$2:$V$253,9)))))</f>
        <v/>
      </c>
      <c r="Q199" s="325" t="str">
        <f>IF(C200="","",(IF((VLOOKUP($B200,'Saved Waypoint Input Sheet'!$K$2:$V$253,10))="",AA200,(VLOOKUP($B200,'Saved Waypoint Input Sheet'!$K$2:$V$253,10)))))</f>
        <v/>
      </c>
      <c r="R199" s="325" t="str">
        <f t="shared" si="53"/>
        <v/>
      </c>
      <c r="S199" s="303"/>
      <c r="T199" s="303"/>
      <c r="U199" s="301"/>
      <c r="V199" s="197"/>
      <c r="W199" s="197"/>
      <c r="Z199" s="190" t="str">
        <f t="shared" si="38"/>
        <v/>
      </c>
      <c r="AA199" s="191" t="str">
        <f t="shared" si="39"/>
        <v/>
      </c>
      <c r="AB199" s="194" t="str">
        <f t="shared" si="40"/>
        <v/>
      </c>
      <c r="AC199" s="194" t="str">
        <f t="shared" si="45"/>
        <v/>
      </c>
      <c r="AD199" s="194" t="str">
        <f t="shared" si="41"/>
        <v/>
      </c>
      <c r="AE199" s="194" t="str">
        <f t="shared" si="42"/>
        <v/>
      </c>
      <c r="AF199" s="193" t="e">
        <f t="shared" si="54"/>
        <v>#VALUE!</v>
      </c>
      <c r="AG199" s="193" t="str">
        <f t="shared" si="55"/>
        <v/>
      </c>
      <c r="AH199" s="193" t="str">
        <f t="shared" si="43"/>
        <v/>
      </c>
      <c r="AI199" s="193" t="str">
        <f t="shared" si="46"/>
        <v/>
      </c>
      <c r="AJ199" s="194" t="str">
        <f t="shared" si="56"/>
        <v/>
      </c>
      <c r="AK199" s="179" t="str">
        <f t="shared" si="47"/>
        <v/>
      </c>
      <c r="AL199" s="179" t="str">
        <f t="shared" si="48"/>
        <v/>
      </c>
      <c r="AM199" s="193" t="str">
        <f t="shared" si="49"/>
        <v/>
      </c>
      <c r="AN199" s="193" t="str">
        <f t="shared" si="44"/>
        <v/>
      </c>
      <c r="AO199" s="193" t="str">
        <f t="shared" si="50"/>
        <v/>
      </c>
      <c r="AP199" s="193" t="str">
        <f t="shared" si="51"/>
        <v/>
      </c>
      <c r="AQ199" s="193" t="str">
        <f t="shared" si="52"/>
        <v/>
      </c>
    </row>
    <row r="200" spans="2:43" ht="14.25" x14ac:dyDescent="0.2">
      <c r="B200" s="189">
        <v>193</v>
      </c>
      <c r="C200" s="289" t="str">
        <f>VLOOKUP($B200,'Saved Waypoint Input Sheet'!$K$2:$V$253,3)</f>
        <v/>
      </c>
      <c r="D200" s="290" t="str">
        <f>VLOOKUP($B200,'Saved Waypoint Input Sheet'!$K$2:$V$253,4)</f>
        <v/>
      </c>
      <c r="E200" s="291" t="str">
        <f>VLOOKUP($B200,'Saved Waypoint Input Sheet'!$K$2:$V$253,5)</f>
        <v/>
      </c>
      <c r="F200" s="289" t="str">
        <f>VLOOKUP($B200,'Saved Waypoint Input Sheet'!$K$2:$V$253,6)</f>
        <v/>
      </c>
      <c r="G200" s="292" t="str">
        <f>VLOOKUP($B200,'Saved Waypoint Input Sheet'!$K$2:$V$253,7)</f>
        <v/>
      </c>
      <c r="H200" s="293" t="str">
        <f>VLOOKUP($B200,'Saved Waypoint Input Sheet'!$K$2:$V$253,8)</f>
        <v/>
      </c>
      <c r="I200" s="494" t="str">
        <f>VLOOKUP($B200,'Saved Waypoint Input Sheet'!$K$2:$V$253,11)</f>
        <v/>
      </c>
      <c r="J200" s="288" t="str">
        <f>IF(C200="","",(IF((VLOOKUP($B200,'Saved Waypoint Input Sheet'!$K$2:$V$253,12))="",("see psg plan"),(VLOOKUP($B200,'Saved Waypoint Input Sheet'!$K$2:$V$253,12)))))</f>
        <v/>
      </c>
      <c r="K200" s="298"/>
      <c r="L200" s="299"/>
      <c r="M200" s="300"/>
      <c r="N200" s="301"/>
      <c r="O200" s="300"/>
      <c r="P200" s="324" t="str">
        <f>IF(C201="","",(IF((VLOOKUP($B201,'Saved Waypoint Input Sheet'!$K$2:$V$253,9))="",Z201,(VLOOKUP($B201,'Saved Waypoint Input Sheet'!$K$2:$V$253,9)))))</f>
        <v/>
      </c>
      <c r="Q200" s="325" t="str">
        <f>IF(C201="","",(IF((VLOOKUP($B201,'Saved Waypoint Input Sheet'!$K$2:$V$253,10))="",AA201,(VLOOKUP($B201,'Saved Waypoint Input Sheet'!$K$2:$V$253,10)))))</f>
        <v/>
      </c>
      <c r="R200" s="325" t="str">
        <f t="shared" si="53"/>
        <v/>
      </c>
      <c r="S200" s="303"/>
      <c r="T200" s="303"/>
      <c r="U200" s="301"/>
      <c r="V200" s="197"/>
      <c r="W200" s="197"/>
      <c r="Z200" s="190" t="str">
        <f t="shared" ref="Z200:Z257" si="57">IF($C200="","",(IF($AF200&gt;0,IF($AI200&gt;0,$AN200,$AQ200),IF($AI200&gt;0,$AO200,$AP200))))</f>
        <v/>
      </c>
      <c r="AA200" s="191" t="str">
        <f t="shared" ref="AA200:AA257" si="58">IF($Z200="","",(ABS(IF($AF200=0,$AK200/SIN(Z200/57.2958),$AF200/COS(Z200/57.2958)))))</f>
        <v/>
      </c>
      <c r="AB200" s="194" t="str">
        <f t="shared" ref="AB200:AB257" si="59">IF($C200="","",(D200+E200/60))</f>
        <v/>
      </c>
      <c r="AC200" s="194" t="str">
        <f t="shared" si="45"/>
        <v/>
      </c>
      <c r="AD200" s="194" t="str">
        <f t="shared" ref="AD200:AD257" si="60">IF($C200="","",(IF(F200="E",G200+H200/60,(G200+H200/60)*(-1))))</f>
        <v/>
      </c>
      <c r="AE200" s="194" t="str">
        <f t="shared" si="42"/>
        <v/>
      </c>
      <c r="AF200" s="193" t="e">
        <f t="shared" si="54"/>
        <v>#VALUE!</v>
      </c>
      <c r="AG200" s="193" t="str">
        <f t="shared" si="55"/>
        <v/>
      </c>
      <c r="AH200" s="193" t="str">
        <f t="shared" si="43"/>
        <v/>
      </c>
      <c r="AI200" s="193" t="str">
        <f t="shared" si="46"/>
        <v/>
      </c>
      <c r="AJ200" s="194" t="str">
        <f t="shared" si="56"/>
        <v/>
      </c>
      <c r="AK200" s="179" t="str">
        <f t="shared" si="47"/>
        <v/>
      </c>
      <c r="AL200" s="179" t="str">
        <f t="shared" si="48"/>
        <v/>
      </c>
      <c r="AM200" s="193" t="str">
        <f t="shared" si="49"/>
        <v/>
      </c>
      <c r="AN200" s="193" t="str">
        <f t="shared" si="44"/>
        <v/>
      </c>
      <c r="AO200" s="193" t="str">
        <f t="shared" si="50"/>
        <v/>
      </c>
      <c r="AP200" s="193" t="str">
        <f t="shared" si="51"/>
        <v/>
      </c>
      <c r="AQ200" s="193" t="str">
        <f t="shared" si="52"/>
        <v/>
      </c>
    </row>
    <row r="201" spans="2:43" ht="14.25" x14ac:dyDescent="0.2">
      <c r="B201" s="189">
        <v>194</v>
      </c>
      <c r="C201" s="289" t="str">
        <f>VLOOKUP($B201,'Saved Waypoint Input Sheet'!$K$2:$V$253,3)</f>
        <v/>
      </c>
      <c r="D201" s="290" t="str">
        <f>VLOOKUP($B201,'Saved Waypoint Input Sheet'!$K$2:$V$253,4)</f>
        <v/>
      </c>
      <c r="E201" s="291" t="str">
        <f>VLOOKUP($B201,'Saved Waypoint Input Sheet'!$K$2:$V$253,5)</f>
        <v/>
      </c>
      <c r="F201" s="289" t="str">
        <f>VLOOKUP($B201,'Saved Waypoint Input Sheet'!$K$2:$V$253,6)</f>
        <v/>
      </c>
      <c r="G201" s="292" t="str">
        <f>VLOOKUP($B201,'Saved Waypoint Input Sheet'!$K$2:$V$253,7)</f>
        <v/>
      </c>
      <c r="H201" s="293" t="str">
        <f>VLOOKUP($B201,'Saved Waypoint Input Sheet'!$K$2:$V$253,8)</f>
        <v/>
      </c>
      <c r="I201" s="494" t="str">
        <f>VLOOKUP($B201,'Saved Waypoint Input Sheet'!$K$2:$V$253,11)</f>
        <v/>
      </c>
      <c r="J201" s="288" t="str">
        <f>IF(C201="","",(IF((VLOOKUP($B201,'Saved Waypoint Input Sheet'!$K$2:$V$253,12))="",("see psg plan"),(VLOOKUP($B201,'Saved Waypoint Input Sheet'!$K$2:$V$253,12)))))</f>
        <v/>
      </c>
      <c r="K201" s="298"/>
      <c r="L201" s="299"/>
      <c r="M201" s="300"/>
      <c r="N201" s="301"/>
      <c r="O201" s="300"/>
      <c r="P201" s="324" t="str">
        <f>IF(C202="","",(IF((VLOOKUP($B202,'Saved Waypoint Input Sheet'!$K$2:$V$253,9))="",Z202,(VLOOKUP($B202,'Saved Waypoint Input Sheet'!$K$2:$V$253,9)))))</f>
        <v/>
      </c>
      <c r="Q201" s="325" t="str">
        <f>IF(C202="","",(IF((VLOOKUP($B202,'Saved Waypoint Input Sheet'!$K$2:$V$253,10))="",AA202,(VLOOKUP($B202,'Saved Waypoint Input Sheet'!$K$2:$V$253,10)))))</f>
        <v/>
      </c>
      <c r="R201" s="325" t="str">
        <f t="shared" si="53"/>
        <v/>
      </c>
      <c r="S201" s="303"/>
      <c r="T201" s="303"/>
      <c r="U201" s="301"/>
      <c r="V201" s="197"/>
      <c r="W201" s="197"/>
      <c r="Z201" s="190" t="str">
        <f t="shared" si="57"/>
        <v/>
      </c>
      <c r="AA201" s="191" t="str">
        <f t="shared" si="58"/>
        <v/>
      </c>
      <c r="AB201" s="194" t="str">
        <f t="shared" si="59"/>
        <v/>
      </c>
      <c r="AC201" s="194" t="str">
        <f t="shared" si="45"/>
        <v/>
      </c>
      <c r="AD201" s="194" t="str">
        <f t="shared" si="60"/>
        <v/>
      </c>
      <c r="AE201" s="194" t="str">
        <f t="shared" ref="AE201:AE257" si="61">IF(AD201&gt;0,AD201,360-ABS(AD201))</f>
        <v/>
      </c>
      <c r="AF201" s="193" t="e">
        <f t="shared" si="54"/>
        <v>#VALUE!</v>
      </c>
      <c r="AG201" s="193" t="str">
        <f t="shared" si="55"/>
        <v/>
      </c>
      <c r="AH201" s="193" t="str">
        <f t="shared" ref="AH201:AH257" si="62">IF(AG201="","",(IF(ABS(AG201)&gt;(180*60),(360*60-ABS(AG201)),AG201)))</f>
        <v/>
      </c>
      <c r="AI201" s="193" t="str">
        <f t="shared" si="46"/>
        <v/>
      </c>
      <c r="AJ201" s="194" t="str">
        <f t="shared" si="56"/>
        <v/>
      </c>
      <c r="AK201" s="179" t="str">
        <f t="shared" si="47"/>
        <v/>
      </c>
      <c r="AL201" s="179" t="str">
        <f t="shared" si="48"/>
        <v/>
      </c>
      <c r="AM201" s="193" t="str">
        <f t="shared" si="49"/>
        <v/>
      </c>
      <c r="AN201" s="193" t="str">
        <f t="shared" ref="AN201:AN257" si="63">IF($C201="","",(AM201))</f>
        <v/>
      </c>
      <c r="AO201" s="193" t="str">
        <f t="shared" si="50"/>
        <v/>
      </c>
      <c r="AP201" s="193" t="str">
        <f t="shared" si="51"/>
        <v/>
      </c>
      <c r="AQ201" s="193" t="str">
        <f t="shared" si="52"/>
        <v/>
      </c>
    </row>
    <row r="202" spans="2:43" ht="14.25" x14ac:dyDescent="0.2">
      <c r="B202" s="189">
        <v>195</v>
      </c>
      <c r="C202" s="289" t="str">
        <f>VLOOKUP($B202,'Saved Waypoint Input Sheet'!$K$2:$V$253,3)</f>
        <v/>
      </c>
      <c r="D202" s="290" t="str">
        <f>VLOOKUP($B202,'Saved Waypoint Input Sheet'!$K$2:$V$253,4)</f>
        <v/>
      </c>
      <c r="E202" s="291" t="str">
        <f>VLOOKUP($B202,'Saved Waypoint Input Sheet'!$K$2:$V$253,5)</f>
        <v/>
      </c>
      <c r="F202" s="289" t="str">
        <f>VLOOKUP($B202,'Saved Waypoint Input Sheet'!$K$2:$V$253,6)</f>
        <v/>
      </c>
      <c r="G202" s="292" t="str">
        <f>VLOOKUP($B202,'Saved Waypoint Input Sheet'!$K$2:$V$253,7)</f>
        <v/>
      </c>
      <c r="H202" s="293" t="str">
        <f>VLOOKUP($B202,'Saved Waypoint Input Sheet'!$K$2:$V$253,8)</f>
        <v/>
      </c>
      <c r="I202" s="494" t="str">
        <f>VLOOKUP($B202,'Saved Waypoint Input Sheet'!$K$2:$V$253,11)</f>
        <v/>
      </c>
      <c r="J202" s="288" t="str">
        <f>IF(C202="","",(IF((VLOOKUP($B202,'Saved Waypoint Input Sheet'!$K$2:$V$253,12))="",("see psg plan"),(VLOOKUP($B202,'Saved Waypoint Input Sheet'!$K$2:$V$253,12)))))</f>
        <v/>
      </c>
      <c r="K202" s="298"/>
      <c r="L202" s="299"/>
      <c r="M202" s="300"/>
      <c r="N202" s="301"/>
      <c r="O202" s="300"/>
      <c r="P202" s="324" t="str">
        <f>IF(C203="","",(IF((VLOOKUP($B203,'Saved Waypoint Input Sheet'!$K$2:$V$253,9))="",Z203,(VLOOKUP($B203,'Saved Waypoint Input Sheet'!$K$2:$V$253,9)))))</f>
        <v/>
      </c>
      <c r="Q202" s="325" t="str">
        <f>IF(C203="","",(IF((VLOOKUP($B203,'Saved Waypoint Input Sheet'!$K$2:$V$253,10))="",AA203,(VLOOKUP($B203,'Saved Waypoint Input Sheet'!$K$2:$V$253,10)))))</f>
        <v/>
      </c>
      <c r="R202" s="325" t="str">
        <f t="shared" si="53"/>
        <v/>
      </c>
      <c r="S202" s="303"/>
      <c r="T202" s="303"/>
      <c r="U202" s="301"/>
      <c r="V202" s="197"/>
      <c r="W202" s="197"/>
      <c r="Z202" s="190" t="str">
        <f t="shared" si="57"/>
        <v/>
      </c>
      <c r="AA202" s="191" t="str">
        <f t="shared" si="58"/>
        <v/>
      </c>
      <c r="AB202" s="194" t="str">
        <f t="shared" si="59"/>
        <v/>
      </c>
      <c r="AC202" s="194" t="str">
        <f t="shared" si="45"/>
        <v/>
      </c>
      <c r="AD202" s="194" t="str">
        <f t="shared" si="60"/>
        <v/>
      </c>
      <c r="AE202" s="194" t="str">
        <f t="shared" si="61"/>
        <v/>
      </c>
      <c r="AF202" s="193" t="e">
        <f t="shared" si="54"/>
        <v>#VALUE!</v>
      </c>
      <c r="AG202" s="193" t="str">
        <f t="shared" si="55"/>
        <v/>
      </c>
      <c r="AH202" s="193" t="str">
        <f t="shared" si="62"/>
        <v/>
      </c>
      <c r="AI202" s="193" t="str">
        <f t="shared" si="46"/>
        <v/>
      </c>
      <c r="AJ202" s="194" t="str">
        <f t="shared" si="56"/>
        <v/>
      </c>
      <c r="AK202" s="179" t="str">
        <f t="shared" si="47"/>
        <v/>
      </c>
      <c r="AL202" s="179" t="str">
        <f t="shared" si="48"/>
        <v/>
      </c>
      <c r="AM202" s="193" t="str">
        <f t="shared" si="49"/>
        <v/>
      </c>
      <c r="AN202" s="193" t="str">
        <f t="shared" si="63"/>
        <v/>
      </c>
      <c r="AO202" s="193" t="str">
        <f t="shared" si="50"/>
        <v/>
      </c>
      <c r="AP202" s="193" t="str">
        <f t="shared" si="51"/>
        <v/>
      </c>
      <c r="AQ202" s="193" t="str">
        <f t="shared" si="52"/>
        <v/>
      </c>
    </row>
    <row r="203" spans="2:43" ht="14.25" x14ac:dyDescent="0.2">
      <c r="B203" s="189">
        <v>196</v>
      </c>
      <c r="C203" s="289" t="str">
        <f>VLOOKUP($B203,'Saved Waypoint Input Sheet'!$K$2:$V$253,3)</f>
        <v/>
      </c>
      <c r="D203" s="290" t="str">
        <f>VLOOKUP($B203,'Saved Waypoint Input Sheet'!$K$2:$V$253,4)</f>
        <v/>
      </c>
      <c r="E203" s="291" t="str">
        <f>VLOOKUP($B203,'Saved Waypoint Input Sheet'!$K$2:$V$253,5)</f>
        <v/>
      </c>
      <c r="F203" s="289" t="str">
        <f>VLOOKUP($B203,'Saved Waypoint Input Sheet'!$K$2:$V$253,6)</f>
        <v/>
      </c>
      <c r="G203" s="292" t="str">
        <f>VLOOKUP($B203,'Saved Waypoint Input Sheet'!$K$2:$V$253,7)</f>
        <v/>
      </c>
      <c r="H203" s="293" t="str">
        <f>VLOOKUP($B203,'Saved Waypoint Input Sheet'!$K$2:$V$253,8)</f>
        <v/>
      </c>
      <c r="I203" s="494" t="str">
        <f>VLOOKUP($B203,'Saved Waypoint Input Sheet'!$K$2:$V$253,11)</f>
        <v/>
      </c>
      <c r="J203" s="288" t="str">
        <f>IF(C203="","",(IF((VLOOKUP($B203,'Saved Waypoint Input Sheet'!$K$2:$V$253,12))="",("see psg plan"),(VLOOKUP($B203,'Saved Waypoint Input Sheet'!$K$2:$V$253,12)))))</f>
        <v/>
      </c>
      <c r="K203" s="298"/>
      <c r="L203" s="299"/>
      <c r="M203" s="300"/>
      <c r="N203" s="301"/>
      <c r="O203" s="300"/>
      <c r="P203" s="324" t="str">
        <f>IF(C204="","",(IF((VLOOKUP($B204,'Saved Waypoint Input Sheet'!$K$2:$V$253,9))="",Z204,(VLOOKUP($B204,'Saved Waypoint Input Sheet'!$K$2:$V$253,9)))))</f>
        <v/>
      </c>
      <c r="Q203" s="325" t="str">
        <f>IF(C204="","",(IF((VLOOKUP($B204,'Saved Waypoint Input Sheet'!$K$2:$V$253,10))="",AA204,(VLOOKUP($B204,'Saved Waypoint Input Sheet'!$K$2:$V$253,10)))))</f>
        <v/>
      </c>
      <c r="R203" s="325" t="str">
        <f t="shared" si="53"/>
        <v/>
      </c>
      <c r="S203" s="303"/>
      <c r="T203" s="303"/>
      <c r="U203" s="301"/>
      <c r="V203" s="197"/>
      <c r="W203" s="197"/>
      <c r="Z203" s="190" t="str">
        <f t="shared" si="57"/>
        <v/>
      </c>
      <c r="AA203" s="191" t="str">
        <f t="shared" si="58"/>
        <v/>
      </c>
      <c r="AB203" s="194" t="str">
        <f t="shared" si="59"/>
        <v/>
      </c>
      <c r="AC203" s="194" t="str">
        <f t="shared" ref="AC203:AC257" si="64">IF($C203="","",IF($C203="N",(90-AB203),(90+AB203)))</f>
        <v/>
      </c>
      <c r="AD203" s="194" t="str">
        <f t="shared" si="60"/>
        <v/>
      </c>
      <c r="AE203" s="194" t="str">
        <f t="shared" si="61"/>
        <v/>
      </c>
      <c r="AF203" s="193" t="e">
        <f t="shared" si="54"/>
        <v>#VALUE!</v>
      </c>
      <c r="AG203" s="193" t="str">
        <f t="shared" si="55"/>
        <v/>
      </c>
      <c r="AH203" s="193" t="str">
        <f t="shared" si="62"/>
        <v/>
      </c>
      <c r="AI203" s="193" t="str">
        <f t="shared" ref="AI203:AI257" si="65">IF(AH203=AG203,AH203,IF(AG203&lt;0,AH203,AH203*-1))</f>
        <v/>
      </c>
      <c r="AJ203" s="194" t="str">
        <f t="shared" si="56"/>
        <v/>
      </c>
      <c r="AK203" s="179" t="str">
        <f t="shared" ref="AK203:AK257" si="66">IF($C203="","",(AI203*COS(AJ203/57.2958)))</f>
        <v/>
      </c>
      <c r="AL203" s="179" t="str">
        <f t="shared" ref="AL203:AL257" si="67">IF($C203="","",(IF(AF203&lt;&gt;0,AK203/AF203,0)))</f>
        <v/>
      </c>
      <c r="AM203" s="193" t="str">
        <f t="shared" ref="AM203:AM257" si="68">IF($C203="","",(ABS(IF(AF203&lt;&gt;0,((ATAN(AK203/AF203))*57.2958),90))))</f>
        <v/>
      </c>
      <c r="AN203" s="193" t="str">
        <f t="shared" si="63"/>
        <v/>
      </c>
      <c r="AO203" s="193" t="str">
        <f t="shared" ref="AO203:AO257" si="69">IF($C203="","",(180-AM203))</f>
        <v/>
      </c>
      <c r="AP203" s="193" t="str">
        <f t="shared" ref="AP203:AP257" si="70">IF($C203="","",(180+AM203))</f>
        <v/>
      </c>
      <c r="AQ203" s="193" t="str">
        <f t="shared" ref="AQ203:AQ257" si="71">IF($C203="","",(360-AM203))</f>
        <v/>
      </c>
    </row>
    <row r="204" spans="2:43" ht="14.25" x14ac:dyDescent="0.2">
      <c r="B204" s="189">
        <v>197</v>
      </c>
      <c r="C204" s="289" t="str">
        <f>VLOOKUP($B204,'Saved Waypoint Input Sheet'!$K$2:$V$253,3)</f>
        <v/>
      </c>
      <c r="D204" s="290" t="str">
        <f>VLOOKUP($B204,'Saved Waypoint Input Sheet'!$K$2:$V$253,4)</f>
        <v/>
      </c>
      <c r="E204" s="291" t="str">
        <f>VLOOKUP($B204,'Saved Waypoint Input Sheet'!$K$2:$V$253,5)</f>
        <v/>
      </c>
      <c r="F204" s="289" t="str">
        <f>VLOOKUP($B204,'Saved Waypoint Input Sheet'!$K$2:$V$253,6)</f>
        <v/>
      </c>
      <c r="G204" s="292" t="str">
        <f>VLOOKUP($B204,'Saved Waypoint Input Sheet'!$K$2:$V$253,7)</f>
        <v/>
      </c>
      <c r="H204" s="293" t="str">
        <f>VLOOKUP($B204,'Saved Waypoint Input Sheet'!$K$2:$V$253,8)</f>
        <v/>
      </c>
      <c r="I204" s="494" t="str">
        <f>VLOOKUP($B204,'Saved Waypoint Input Sheet'!$K$2:$V$253,11)</f>
        <v/>
      </c>
      <c r="J204" s="288" t="str">
        <f>IF(C204="","",(IF((VLOOKUP($B204,'Saved Waypoint Input Sheet'!$K$2:$V$253,12))="",("see psg plan"),(VLOOKUP($B204,'Saved Waypoint Input Sheet'!$K$2:$V$253,12)))))</f>
        <v/>
      </c>
      <c r="K204" s="298"/>
      <c r="L204" s="299"/>
      <c r="M204" s="300"/>
      <c r="N204" s="301"/>
      <c r="O204" s="300"/>
      <c r="P204" s="324" t="str">
        <f>IF(C205="","",(IF((VLOOKUP($B205,'Saved Waypoint Input Sheet'!$K$2:$V$253,9))="",Z205,(VLOOKUP($B205,'Saved Waypoint Input Sheet'!$K$2:$V$253,9)))))</f>
        <v/>
      </c>
      <c r="Q204" s="325" t="str">
        <f>IF(C205="","",(IF((VLOOKUP($B205,'Saved Waypoint Input Sheet'!$K$2:$V$253,10))="",AA205,(VLOOKUP($B205,'Saved Waypoint Input Sheet'!$K$2:$V$253,10)))))</f>
        <v/>
      </c>
      <c r="R204" s="325" t="str">
        <f t="shared" ref="R204:R257" si="72">IF($C204="","",(R203-Q203))</f>
        <v/>
      </c>
      <c r="S204" s="303"/>
      <c r="T204" s="303"/>
      <c r="U204" s="301"/>
      <c r="V204" s="197"/>
      <c r="W204" s="197"/>
      <c r="Z204" s="190" t="str">
        <f t="shared" si="57"/>
        <v/>
      </c>
      <c r="AA204" s="191" t="str">
        <f t="shared" si="58"/>
        <v/>
      </c>
      <c r="AB204" s="194" t="str">
        <f t="shared" si="59"/>
        <v/>
      </c>
      <c r="AC204" s="194" t="str">
        <f t="shared" si="64"/>
        <v/>
      </c>
      <c r="AD204" s="194" t="str">
        <f t="shared" si="60"/>
        <v/>
      </c>
      <c r="AE204" s="194" t="str">
        <f t="shared" si="61"/>
        <v/>
      </c>
      <c r="AF204" s="193" t="e">
        <f t="shared" ref="AF204:AF257" si="73">(AC203-AC204)*60</f>
        <v>#VALUE!</v>
      </c>
      <c r="AG204" s="193" t="str">
        <f t="shared" ref="AG204:AG257" si="74">IF($C204="","",(AE204-AE203)*60)</f>
        <v/>
      </c>
      <c r="AH204" s="193" t="str">
        <f t="shared" si="62"/>
        <v/>
      </c>
      <c r="AI204" s="193" t="str">
        <f t="shared" si="65"/>
        <v/>
      </c>
      <c r="AJ204" s="194" t="str">
        <f t="shared" ref="AJ204:AJ257" si="75">IF($C204="","",(AVERAGE(AB203:AB204)))</f>
        <v/>
      </c>
      <c r="AK204" s="179" t="str">
        <f t="shared" si="66"/>
        <v/>
      </c>
      <c r="AL204" s="179" t="str">
        <f t="shared" si="67"/>
        <v/>
      </c>
      <c r="AM204" s="193" t="str">
        <f t="shared" si="68"/>
        <v/>
      </c>
      <c r="AN204" s="193" t="str">
        <f t="shared" si="63"/>
        <v/>
      </c>
      <c r="AO204" s="193" t="str">
        <f t="shared" si="69"/>
        <v/>
      </c>
      <c r="AP204" s="193" t="str">
        <f t="shared" si="70"/>
        <v/>
      </c>
      <c r="AQ204" s="193" t="str">
        <f t="shared" si="71"/>
        <v/>
      </c>
    </row>
    <row r="205" spans="2:43" ht="14.25" x14ac:dyDescent="0.2">
      <c r="B205" s="189">
        <v>198</v>
      </c>
      <c r="C205" s="289" t="str">
        <f>VLOOKUP($B205,'Saved Waypoint Input Sheet'!$K$2:$V$253,3)</f>
        <v/>
      </c>
      <c r="D205" s="290" t="str">
        <f>VLOOKUP($B205,'Saved Waypoint Input Sheet'!$K$2:$V$253,4)</f>
        <v/>
      </c>
      <c r="E205" s="291" t="str">
        <f>VLOOKUP($B205,'Saved Waypoint Input Sheet'!$K$2:$V$253,5)</f>
        <v/>
      </c>
      <c r="F205" s="289" t="str">
        <f>VLOOKUP($B205,'Saved Waypoint Input Sheet'!$K$2:$V$253,6)</f>
        <v/>
      </c>
      <c r="G205" s="292" t="str">
        <f>VLOOKUP($B205,'Saved Waypoint Input Sheet'!$K$2:$V$253,7)</f>
        <v/>
      </c>
      <c r="H205" s="293" t="str">
        <f>VLOOKUP($B205,'Saved Waypoint Input Sheet'!$K$2:$V$253,8)</f>
        <v/>
      </c>
      <c r="I205" s="494" t="str">
        <f>VLOOKUP($B205,'Saved Waypoint Input Sheet'!$K$2:$V$253,11)</f>
        <v/>
      </c>
      <c r="J205" s="288" t="str">
        <f>IF(C205="","",(IF((VLOOKUP($B205,'Saved Waypoint Input Sheet'!$K$2:$V$253,12))="",("see psg plan"),(VLOOKUP($B205,'Saved Waypoint Input Sheet'!$K$2:$V$253,12)))))</f>
        <v/>
      </c>
      <c r="K205" s="298"/>
      <c r="L205" s="299"/>
      <c r="M205" s="300"/>
      <c r="N205" s="301"/>
      <c r="O205" s="300"/>
      <c r="P205" s="324" t="str">
        <f>IF(C206="","",(IF((VLOOKUP($B206,'Saved Waypoint Input Sheet'!$K$2:$V$253,9))="",Z206,(VLOOKUP($B206,'Saved Waypoint Input Sheet'!$K$2:$V$253,9)))))</f>
        <v/>
      </c>
      <c r="Q205" s="325" t="str">
        <f>IF(C206="","",(IF((VLOOKUP($B206,'Saved Waypoint Input Sheet'!$K$2:$V$253,10))="",AA206,(VLOOKUP($B206,'Saved Waypoint Input Sheet'!$K$2:$V$253,10)))))</f>
        <v/>
      </c>
      <c r="R205" s="325" t="str">
        <f t="shared" si="72"/>
        <v/>
      </c>
      <c r="S205" s="303"/>
      <c r="T205" s="303"/>
      <c r="U205" s="301"/>
      <c r="V205" s="197"/>
      <c r="W205" s="197"/>
      <c r="Z205" s="190" t="str">
        <f t="shared" si="57"/>
        <v/>
      </c>
      <c r="AA205" s="191" t="str">
        <f t="shared" si="58"/>
        <v/>
      </c>
      <c r="AB205" s="194" t="str">
        <f t="shared" si="59"/>
        <v/>
      </c>
      <c r="AC205" s="194" t="str">
        <f t="shared" si="64"/>
        <v/>
      </c>
      <c r="AD205" s="194" t="str">
        <f t="shared" si="60"/>
        <v/>
      </c>
      <c r="AE205" s="194" t="str">
        <f t="shared" si="61"/>
        <v/>
      </c>
      <c r="AF205" s="193" t="e">
        <f t="shared" si="73"/>
        <v>#VALUE!</v>
      </c>
      <c r="AG205" s="193" t="str">
        <f t="shared" si="74"/>
        <v/>
      </c>
      <c r="AH205" s="193" t="str">
        <f t="shared" si="62"/>
        <v/>
      </c>
      <c r="AI205" s="193" t="str">
        <f t="shared" si="65"/>
        <v/>
      </c>
      <c r="AJ205" s="194" t="str">
        <f t="shared" si="75"/>
        <v/>
      </c>
      <c r="AK205" s="179" t="str">
        <f t="shared" si="66"/>
        <v/>
      </c>
      <c r="AL205" s="179" t="str">
        <f t="shared" si="67"/>
        <v/>
      </c>
      <c r="AM205" s="193" t="str">
        <f t="shared" si="68"/>
        <v/>
      </c>
      <c r="AN205" s="193" t="str">
        <f t="shared" si="63"/>
        <v/>
      </c>
      <c r="AO205" s="193" t="str">
        <f t="shared" si="69"/>
        <v/>
      </c>
      <c r="AP205" s="193" t="str">
        <f t="shared" si="70"/>
        <v/>
      </c>
      <c r="AQ205" s="193" t="str">
        <f t="shared" si="71"/>
        <v/>
      </c>
    </row>
    <row r="206" spans="2:43" ht="14.25" x14ac:dyDescent="0.2">
      <c r="B206" s="189">
        <v>199</v>
      </c>
      <c r="C206" s="289" t="str">
        <f>VLOOKUP($B206,'Saved Waypoint Input Sheet'!$K$2:$V$253,3)</f>
        <v/>
      </c>
      <c r="D206" s="290" t="str">
        <f>VLOOKUP($B206,'Saved Waypoint Input Sheet'!$K$2:$V$253,4)</f>
        <v/>
      </c>
      <c r="E206" s="291" t="str">
        <f>VLOOKUP($B206,'Saved Waypoint Input Sheet'!$K$2:$V$253,5)</f>
        <v/>
      </c>
      <c r="F206" s="289" t="str">
        <f>VLOOKUP($B206,'Saved Waypoint Input Sheet'!$K$2:$V$253,6)</f>
        <v/>
      </c>
      <c r="G206" s="292" t="str">
        <f>VLOOKUP($B206,'Saved Waypoint Input Sheet'!$K$2:$V$253,7)</f>
        <v/>
      </c>
      <c r="H206" s="293" t="str">
        <f>VLOOKUP($B206,'Saved Waypoint Input Sheet'!$K$2:$V$253,8)</f>
        <v/>
      </c>
      <c r="I206" s="494" t="str">
        <f>VLOOKUP($B206,'Saved Waypoint Input Sheet'!$K$2:$V$253,11)</f>
        <v/>
      </c>
      <c r="J206" s="288" t="str">
        <f>IF(C206="","",(IF((VLOOKUP($B206,'Saved Waypoint Input Sheet'!$K$2:$V$253,12))="",("see psg plan"),(VLOOKUP($B206,'Saved Waypoint Input Sheet'!$K$2:$V$253,12)))))</f>
        <v/>
      </c>
      <c r="K206" s="298"/>
      <c r="L206" s="299"/>
      <c r="M206" s="300"/>
      <c r="N206" s="301"/>
      <c r="O206" s="300"/>
      <c r="P206" s="324" t="str">
        <f>IF(C207="","",(IF((VLOOKUP($B207,'Saved Waypoint Input Sheet'!$K$2:$V$253,9))="",Z207,(VLOOKUP($B207,'Saved Waypoint Input Sheet'!$K$2:$V$253,9)))))</f>
        <v/>
      </c>
      <c r="Q206" s="325" t="str">
        <f>IF(C207="","",(IF((VLOOKUP($B207,'Saved Waypoint Input Sheet'!$K$2:$V$253,10))="",AA207,(VLOOKUP($B207,'Saved Waypoint Input Sheet'!$K$2:$V$253,10)))))</f>
        <v/>
      </c>
      <c r="R206" s="325" t="str">
        <f t="shared" si="72"/>
        <v/>
      </c>
      <c r="S206" s="303"/>
      <c r="T206" s="303"/>
      <c r="U206" s="301"/>
      <c r="V206" s="197"/>
      <c r="W206" s="197"/>
      <c r="Z206" s="190" t="str">
        <f t="shared" si="57"/>
        <v/>
      </c>
      <c r="AA206" s="191" t="str">
        <f t="shared" si="58"/>
        <v/>
      </c>
      <c r="AB206" s="194" t="str">
        <f t="shared" si="59"/>
        <v/>
      </c>
      <c r="AC206" s="194" t="str">
        <f t="shared" si="64"/>
        <v/>
      </c>
      <c r="AD206" s="194" t="str">
        <f t="shared" si="60"/>
        <v/>
      </c>
      <c r="AE206" s="194" t="str">
        <f t="shared" si="61"/>
        <v/>
      </c>
      <c r="AF206" s="193" t="e">
        <f t="shared" si="73"/>
        <v>#VALUE!</v>
      </c>
      <c r="AG206" s="193" t="str">
        <f t="shared" si="74"/>
        <v/>
      </c>
      <c r="AH206" s="193" t="str">
        <f t="shared" si="62"/>
        <v/>
      </c>
      <c r="AI206" s="193" t="str">
        <f t="shared" si="65"/>
        <v/>
      </c>
      <c r="AJ206" s="194" t="str">
        <f t="shared" si="75"/>
        <v/>
      </c>
      <c r="AK206" s="179" t="str">
        <f t="shared" si="66"/>
        <v/>
      </c>
      <c r="AL206" s="179" t="str">
        <f t="shared" si="67"/>
        <v/>
      </c>
      <c r="AM206" s="193" t="str">
        <f t="shared" si="68"/>
        <v/>
      </c>
      <c r="AN206" s="193" t="str">
        <f t="shared" si="63"/>
        <v/>
      </c>
      <c r="AO206" s="193" t="str">
        <f t="shared" si="69"/>
        <v/>
      </c>
      <c r="AP206" s="193" t="str">
        <f t="shared" si="70"/>
        <v/>
      </c>
      <c r="AQ206" s="193" t="str">
        <f t="shared" si="71"/>
        <v/>
      </c>
    </row>
    <row r="207" spans="2:43" ht="14.25" x14ac:dyDescent="0.2">
      <c r="B207" s="189">
        <v>200</v>
      </c>
      <c r="C207" s="289" t="str">
        <f>VLOOKUP($B207,'Saved Waypoint Input Sheet'!$K$2:$V$253,3)</f>
        <v/>
      </c>
      <c r="D207" s="290" t="str">
        <f>VLOOKUP($B207,'Saved Waypoint Input Sheet'!$K$2:$V$253,4)</f>
        <v/>
      </c>
      <c r="E207" s="291" t="str">
        <f>VLOOKUP($B207,'Saved Waypoint Input Sheet'!$K$2:$V$253,5)</f>
        <v/>
      </c>
      <c r="F207" s="289" t="str">
        <f>VLOOKUP($B207,'Saved Waypoint Input Sheet'!$K$2:$V$253,6)</f>
        <v/>
      </c>
      <c r="G207" s="292" t="str">
        <f>VLOOKUP($B207,'Saved Waypoint Input Sheet'!$K$2:$V$253,7)</f>
        <v/>
      </c>
      <c r="H207" s="293" t="str">
        <f>VLOOKUP($B207,'Saved Waypoint Input Sheet'!$K$2:$V$253,8)</f>
        <v/>
      </c>
      <c r="I207" s="494" t="str">
        <f>VLOOKUP($B207,'Saved Waypoint Input Sheet'!$K$2:$V$253,11)</f>
        <v/>
      </c>
      <c r="J207" s="288" t="str">
        <f>IF(C207="","",(IF((VLOOKUP($B207,'Saved Waypoint Input Sheet'!$K$2:$V$253,12))="",("see psg plan"),(VLOOKUP($B207,'Saved Waypoint Input Sheet'!$K$2:$V$253,12)))))</f>
        <v/>
      </c>
      <c r="K207" s="298"/>
      <c r="L207" s="299"/>
      <c r="M207" s="300"/>
      <c r="N207" s="301"/>
      <c r="O207" s="300"/>
      <c r="P207" s="324" t="str">
        <f>IF(C208="","",(IF((VLOOKUP($B208,'Saved Waypoint Input Sheet'!$K$2:$V$253,9))="",Z208,(VLOOKUP($B208,'Saved Waypoint Input Sheet'!$K$2:$V$253,9)))))</f>
        <v/>
      </c>
      <c r="Q207" s="325" t="str">
        <f>IF(C208="","",(IF((VLOOKUP($B208,'Saved Waypoint Input Sheet'!$K$2:$V$253,10))="",AA208,(VLOOKUP($B208,'Saved Waypoint Input Sheet'!$K$2:$V$253,10)))))</f>
        <v/>
      </c>
      <c r="R207" s="325" t="str">
        <f t="shared" si="72"/>
        <v/>
      </c>
      <c r="S207" s="303"/>
      <c r="T207" s="303"/>
      <c r="U207" s="301"/>
      <c r="V207" s="197"/>
      <c r="W207" s="197"/>
      <c r="Z207" s="190" t="str">
        <f t="shared" si="57"/>
        <v/>
      </c>
      <c r="AA207" s="191" t="str">
        <f t="shared" si="58"/>
        <v/>
      </c>
      <c r="AB207" s="194" t="str">
        <f t="shared" si="59"/>
        <v/>
      </c>
      <c r="AC207" s="194" t="str">
        <f t="shared" si="64"/>
        <v/>
      </c>
      <c r="AD207" s="194" t="str">
        <f t="shared" si="60"/>
        <v/>
      </c>
      <c r="AE207" s="194" t="str">
        <f t="shared" si="61"/>
        <v/>
      </c>
      <c r="AF207" s="193" t="e">
        <f t="shared" si="73"/>
        <v>#VALUE!</v>
      </c>
      <c r="AG207" s="193" t="str">
        <f t="shared" si="74"/>
        <v/>
      </c>
      <c r="AH207" s="193" t="str">
        <f t="shared" si="62"/>
        <v/>
      </c>
      <c r="AI207" s="193" t="str">
        <f t="shared" si="65"/>
        <v/>
      </c>
      <c r="AJ207" s="194" t="str">
        <f t="shared" si="75"/>
        <v/>
      </c>
      <c r="AK207" s="179" t="str">
        <f t="shared" si="66"/>
        <v/>
      </c>
      <c r="AL207" s="179" t="str">
        <f t="shared" si="67"/>
        <v/>
      </c>
      <c r="AM207" s="193" t="str">
        <f t="shared" si="68"/>
        <v/>
      </c>
      <c r="AN207" s="193" t="str">
        <f t="shared" si="63"/>
        <v/>
      </c>
      <c r="AO207" s="193" t="str">
        <f t="shared" si="69"/>
        <v/>
      </c>
      <c r="AP207" s="193" t="str">
        <f t="shared" si="70"/>
        <v/>
      </c>
      <c r="AQ207" s="193" t="str">
        <f t="shared" si="71"/>
        <v/>
      </c>
    </row>
    <row r="208" spans="2:43" ht="14.25" x14ac:dyDescent="0.2">
      <c r="B208" s="189">
        <v>201</v>
      </c>
      <c r="C208" s="289" t="str">
        <f>VLOOKUP($B208,'Saved Waypoint Input Sheet'!$K$2:$V$253,3)</f>
        <v/>
      </c>
      <c r="D208" s="290" t="str">
        <f>VLOOKUP($B208,'Saved Waypoint Input Sheet'!$K$2:$V$253,4)</f>
        <v/>
      </c>
      <c r="E208" s="291" t="str">
        <f>VLOOKUP($B208,'Saved Waypoint Input Sheet'!$K$2:$V$253,5)</f>
        <v/>
      </c>
      <c r="F208" s="289" t="str">
        <f>VLOOKUP($B208,'Saved Waypoint Input Sheet'!$K$2:$V$253,6)</f>
        <v/>
      </c>
      <c r="G208" s="292" t="str">
        <f>VLOOKUP($B208,'Saved Waypoint Input Sheet'!$K$2:$V$253,7)</f>
        <v/>
      </c>
      <c r="H208" s="293" t="str">
        <f>VLOOKUP($B208,'Saved Waypoint Input Sheet'!$K$2:$V$253,8)</f>
        <v/>
      </c>
      <c r="I208" s="494" t="str">
        <f>VLOOKUP($B208,'Saved Waypoint Input Sheet'!$K$2:$V$253,11)</f>
        <v/>
      </c>
      <c r="J208" s="288" t="str">
        <f>IF(C208="","",(IF((VLOOKUP($B208,'Saved Waypoint Input Sheet'!$K$2:$V$253,12))="",("see psg plan"),(VLOOKUP($B208,'Saved Waypoint Input Sheet'!$K$2:$V$253,12)))))</f>
        <v/>
      </c>
      <c r="K208" s="298"/>
      <c r="L208" s="299"/>
      <c r="M208" s="300"/>
      <c r="N208" s="301"/>
      <c r="O208" s="300"/>
      <c r="P208" s="324" t="str">
        <f>IF(C209="","",(IF((VLOOKUP($B209,'Saved Waypoint Input Sheet'!$K$2:$V$253,9))="",Z209,(VLOOKUP($B209,'Saved Waypoint Input Sheet'!$K$2:$V$253,9)))))</f>
        <v/>
      </c>
      <c r="Q208" s="325" t="str">
        <f>IF(C209="","",(IF((VLOOKUP($B209,'Saved Waypoint Input Sheet'!$K$2:$V$253,10))="",AA209,(VLOOKUP($B209,'Saved Waypoint Input Sheet'!$K$2:$V$253,10)))))</f>
        <v/>
      </c>
      <c r="R208" s="325" t="str">
        <f t="shared" si="72"/>
        <v/>
      </c>
      <c r="S208" s="303"/>
      <c r="T208" s="303"/>
      <c r="U208" s="301"/>
      <c r="V208" s="197"/>
      <c r="W208" s="197"/>
      <c r="Z208" s="190" t="str">
        <f t="shared" si="57"/>
        <v/>
      </c>
      <c r="AA208" s="191" t="str">
        <f t="shared" si="58"/>
        <v/>
      </c>
      <c r="AB208" s="194" t="str">
        <f t="shared" si="59"/>
        <v/>
      </c>
      <c r="AC208" s="194" t="str">
        <f t="shared" si="64"/>
        <v/>
      </c>
      <c r="AD208" s="194" t="str">
        <f t="shared" si="60"/>
        <v/>
      </c>
      <c r="AE208" s="194" t="str">
        <f t="shared" si="61"/>
        <v/>
      </c>
      <c r="AF208" s="193" t="e">
        <f t="shared" si="73"/>
        <v>#VALUE!</v>
      </c>
      <c r="AG208" s="193" t="str">
        <f t="shared" si="74"/>
        <v/>
      </c>
      <c r="AH208" s="193" t="str">
        <f t="shared" si="62"/>
        <v/>
      </c>
      <c r="AI208" s="193" t="str">
        <f t="shared" si="65"/>
        <v/>
      </c>
      <c r="AJ208" s="194" t="str">
        <f t="shared" si="75"/>
        <v/>
      </c>
      <c r="AK208" s="179" t="str">
        <f t="shared" si="66"/>
        <v/>
      </c>
      <c r="AL208" s="179" t="str">
        <f t="shared" si="67"/>
        <v/>
      </c>
      <c r="AM208" s="193" t="str">
        <f t="shared" si="68"/>
        <v/>
      </c>
      <c r="AN208" s="193" t="str">
        <f t="shared" si="63"/>
        <v/>
      </c>
      <c r="AO208" s="193" t="str">
        <f t="shared" si="69"/>
        <v/>
      </c>
      <c r="AP208" s="193" t="str">
        <f t="shared" si="70"/>
        <v/>
      </c>
      <c r="AQ208" s="193" t="str">
        <f t="shared" si="71"/>
        <v/>
      </c>
    </row>
    <row r="209" spans="2:43" ht="14.25" x14ac:dyDescent="0.2">
      <c r="B209" s="189">
        <v>202</v>
      </c>
      <c r="C209" s="289" t="str">
        <f>VLOOKUP($B209,'Saved Waypoint Input Sheet'!$K$2:$V$253,3)</f>
        <v/>
      </c>
      <c r="D209" s="290" t="str">
        <f>VLOOKUP($B209,'Saved Waypoint Input Sheet'!$K$2:$V$253,4)</f>
        <v/>
      </c>
      <c r="E209" s="291" t="str">
        <f>VLOOKUP($B209,'Saved Waypoint Input Sheet'!$K$2:$V$253,5)</f>
        <v/>
      </c>
      <c r="F209" s="289" t="str">
        <f>VLOOKUP($B209,'Saved Waypoint Input Sheet'!$K$2:$V$253,6)</f>
        <v/>
      </c>
      <c r="G209" s="292" t="str">
        <f>VLOOKUP($B209,'Saved Waypoint Input Sheet'!$K$2:$V$253,7)</f>
        <v/>
      </c>
      <c r="H209" s="293" t="str">
        <f>VLOOKUP($B209,'Saved Waypoint Input Sheet'!$K$2:$V$253,8)</f>
        <v/>
      </c>
      <c r="I209" s="494" t="str">
        <f>VLOOKUP($B209,'Saved Waypoint Input Sheet'!$K$2:$V$253,11)</f>
        <v/>
      </c>
      <c r="J209" s="288" t="str">
        <f>IF(C209="","",(IF((VLOOKUP($B209,'Saved Waypoint Input Sheet'!$K$2:$V$253,12))="",("see psg plan"),(VLOOKUP($B209,'Saved Waypoint Input Sheet'!$K$2:$V$253,12)))))</f>
        <v/>
      </c>
      <c r="K209" s="298"/>
      <c r="L209" s="299"/>
      <c r="M209" s="300"/>
      <c r="N209" s="301"/>
      <c r="O209" s="300"/>
      <c r="P209" s="324" t="str">
        <f>IF(C210="","",(IF((VLOOKUP($B210,'Saved Waypoint Input Sheet'!$K$2:$V$253,9))="",Z210,(VLOOKUP($B210,'Saved Waypoint Input Sheet'!$K$2:$V$253,9)))))</f>
        <v/>
      </c>
      <c r="Q209" s="325" t="str">
        <f>IF(C210="","",(IF((VLOOKUP($B210,'Saved Waypoint Input Sheet'!$K$2:$V$253,10))="",AA210,(VLOOKUP($B210,'Saved Waypoint Input Sheet'!$K$2:$V$253,10)))))</f>
        <v/>
      </c>
      <c r="R209" s="325" t="str">
        <f t="shared" si="72"/>
        <v/>
      </c>
      <c r="S209" s="303"/>
      <c r="T209" s="303"/>
      <c r="U209" s="301"/>
      <c r="V209" s="197"/>
      <c r="W209" s="197"/>
      <c r="Z209" s="190" t="str">
        <f t="shared" si="57"/>
        <v/>
      </c>
      <c r="AA209" s="191" t="str">
        <f t="shared" si="58"/>
        <v/>
      </c>
      <c r="AB209" s="194" t="str">
        <f t="shared" si="59"/>
        <v/>
      </c>
      <c r="AC209" s="194" t="str">
        <f t="shared" si="64"/>
        <v/>
      </c>
      <c r="AD209" s="194" t="str">
        <f t="shared" si="60"/>
        <v/>
      </c>
      <c r="AE209" s="194" t="str">
        <f t="shared" si="61"/>
        <v/>
      </c>
      <c r="AF209" s="193" t="e">
        <f t="shared" si="73"/>
        <v>#VALUE!</v>
      </c>
      <c r="AG209" s="193" t="str">
        <f t="shared" si="74"/>
        <v/>
      </c>
      <c r="AH209" s="193" t="str">
        <f t="shared" si="62"/>
        <v/>
      </c>
      <c r="AI209" s="193" t="str">
        <f t="shared" si="65"/>
        <v/>
      </c>
      <c r="AJ209" s="194" t="str">
        <f t="shared" si="75"/>
        <v/>
      </c>
      <c r="AK209" s="179" t="str">
        <f t="shared" si="66"/>
        <v/>
      </c>
      <c r="AL209" s="179" t="str">
        <f t="shared" si="67"/>
        <v/>
      </c>
      <c r="AM209" s="193" t="str">
        <f t="shared" si="68"/>
        <v/>
      </c>
      <c r="AN209" s="193" t="str">
        <f t="shared" si="63"/>
        <v/>
      </c>
      <c r="AO209" s="193" t="str">
        <f t="shared" si="69"/>
        <v/>
      </c>
      <c r="AP209" s="193" t="str">
        <f t="shared" si="70"/>
        <v/>
      </c>
      <c r="AQ209" s="193" t="str">
        <f t="shared" si="71"/>
        <v/>
      </c>
    </row>
    <row r="210" spans="2:43" ht="14.25" x14ac:dyDescent="0.2">
      <c r="B210" s="189">
        <v>203</v>
      </c>
      <c r="C210" s="289" t="str">
        <f>VLOOKUP($B210,'Saved Waypoint Input Sheet'!$K$2:$V$253,3)</f>
        <v/>
      </c>
      <c r="D210" s="290" t="str">
        <f>VLOOKUP($B210,'Saved Waypoint Input Sheet'!$K$2:$V$253,4)</f>
        <v/>
      </c>
      <c r="E210" s="291" t="str">
        <f>VLOOKUP($B210,'Saved Waypoint Input Sheet'!$K$2:$V$253,5)</f>
        <v/>
      </c>
      <c r="F210" s="289" t="str">
        <f>VLOOKUP($B210,'Saved Waypoint Input Sheet'!$K$2:$V$253,6)</f>
        <v/>
      </c>
      <c r="G210" s="292" t="str">
        <f>VLOOKUP($B210,'Saved Waypoint Input Sheet'!$K$2:$V$253,7)</f>
        <v/>
      </c>
      <c r="H210" s="293" t="str">
        <f>VLOOKUP($B210,'Saved Waypoint Input Sheet'!$K$2:$V$253,8)</f>
        <v/>
      </c>
      <c r="I210" s="494" t="str">
        <f>VLOOKUP($B210,'Saved Waypoint Input Sheet'!$K$2:$V$253,11)</f>
        <v/>
      </c>
      <c r="J210" s="288" t="str">
        <f>IF(C210="","",(IF((VLOOKUP($B210,'Saved Waypoint Input Sheet'!$K$2:$V$253,12))="",("see psg plan"),(VLOOKUP($B210,'Saved Waypoint Input Sheet'!$K$2:$V$253,12)))))</f>
        <v/>
      </c>
      <c r="K210" s="298"/>
      <c r="L210" s="299"/>
      <c r="M210" s="300"/>
      <c r="N210" s="301"/>
      <c r="O210" s="300"/>
      <c r="P210" s="324" t="str">
        <f>IF(C211="","",(IF((VLOOKUP($B211,'Saved Waypoint Input Sheet'!$K$2:$V$253,9))="",Z211,(VLOOKUP($B211,'Saved Waypoint Input Sheet'!$K$2:$V$253,9)))))</f>
        <v/>
      </c>
      <c r="Q210" s="325" t="str">
        <f>IF(C211="","",(IF((VLOOKUP($B211,'Saved Waypoint Input Sheet'!$K$2:$V$253,10))="",AA211,(VLOOKUP($B211,'Saved Waypoint Input Sheet'!$K$2:$V$253,10)))))</f>
        <v/>
      </c>
      <c r="R210" s="325" t="str">
        <f t="shared" si="72"/>
        <v/>
      </c>
      <c r="S210" s="303"/>
      <c r="T210" s="303"/>
      <c r="U210" s="301"/>
      <c r="V210" s="197"/>
      <c r="W210" s="197"/>
      <c r="Z210" s="190" t="str">
        <f t="shared" si="57"/>
        <v/>
      </c>
      <c r="AA210" s="191" t="str">
        <f t="shared" si="58"/>
        <v/>
      </c>
      <c r="AB210" s="194" t="str">
        <f t="shared" si="59"/>
        <v/>
      </c>
      <c r="AC210" s="194" t="str">
        <f t="shared" si="64"/>
        <v/>
      </c>
      <c r="AD210" s="194" t="str">
        <f t="shared" si="60"/>
        <v/>
      </c>
      <c r="AE210" s="194" t="str">
        <f t="shared" si="61"/>
        <v/>
      </c>
      <c r="AF210" s="193" t="e">
        <f t="shared" si="73"/>
        <v>#VALUE!</v>
      </c>
      <c r="AG210" s="193" t="str">
        <f t="shared" si="74"/>
        <v/>
      </c>
      <c r="AH210" s="193" t="str">
        <f t="shared" si="62"/>
        <v/>
      </c>
      <c r="AI210" s="193" t="str">
        <f t="shared" si="65"/>
        <v/>
      </c>
      <c r="AJ210" s="194" t="str">
        <f t="shared" si="75"/>
        <v/>
      </c>
      <c r="AK210" s="179" t="str">
        <f t="shared" si="66"/>
        <v/>
      </c>
      <c r="AL210" s="179" t="str">
        <f t="shared" si="67"/>
        <v/>
      </c>
      <c r="AM210" s="193" t="str">
        <f t="shared" si="68"/>
        <v/>
      </c>
      <c r="AN210" s="193" t="str">
        <f t="shared" si="63"/>
        <v/>
      </c>
      <c r="AO210" s="193" t="str">
        <f t="shared" si="69"/>
        <v/>
      </c>
      <c r="AP210" s="193" t="str">
        <f t="shared" si="70"/>
        <v/>
      </c>
      <c r="AQ210" s="193" t="str">
        <f t="shared" si="71"/>
        <v/>
      </c>
    </row>
    <row r="211" spans="2:43" ht="14.25" x14ac:dyDescent="0.2">
      <c r="B211" s="189">
        <v>204</v>
      </c>
      <c r="C211" s="289" t="str">
        <f>VLOOKUP($B211,'Saved Waypoint Input Sheet'!$K$2:$V$253,3)</f>
        <v/>
      </c>
      <c r="D211" s="290" t="str">
        <f>VLOOKUP($B211,'Saved Waypoint Input Sheet'!$K$2:$V$253,4)</f>
        <v/>
      </c>
      <c r="E211" s="291" t="str">
        <f>VLOOKUP($B211,'Saved Waypoint Input Sheet'!$K$2:$V$253,5)</f>
        <v/>
      </c>
      <c r="F211" s="289" t="str">
        <f>VLOOKUP($B211,'Saved Waypoint Input Sheet'!$K$2:$V$253,6)</f>
        <v/>
      </c>
      <c r="G211" s="292" t="str">
        <f>VLOOKUP($B211,'Saved Waypoint Input Sheet'!$K$2:$V$253,7)</f>
        <v/>
      </c>
      <c r="H211" s="293" t="str">
        <f>VLOOKUP($B211,'Saved Waypoint Input Sheet'!$K$2:$V$253,8)</f>
        <v/>
      </c>
      <c r="I211" s="494" t="str">
        <f>VLOOKUP($B211,'Saved Waypoint Input Sheet'!$K$2:$V$253,11)</f>
        <v/>
      </c>
      <c r="J211" s="288" t="str">
        <f>IF(C211="","",(IF((VLOOKUP($B211,'Saved Waypoint Input Sheet'!$K$2:$V$253,12))="",("see psg plan"),(VLOOKUP($B211,'Saved Waypoint Input Sheet'!$K$2:$V$253,12)))))</f>
        <v/>
      </c>
      <c r="K211" s="298"/>
      <c r="L211" s="299"/>
      <c r="M211" s="300"/>
      <c r="N211" s="301"/>
      <c r="O211" s="300"/>
      <c r="P211" s="324" t="str">
        <f>IF(C212="","",(IF((VLOOKUP($B212,'Saved Waypoint Input Sheet'!$K$2:$V$253,9))="",Z212,(VLOOKUP($B212,'Saved Waypoint Input Sheet'!$K$2:$V$253,9)))))</f>
        <v/>
      </c>
      <c r="Q211" s="325" t="str">
        <f>IF(C212="","",(IF((VLOOKUP($B212,'Saved Waypoint Input Sheet'!$K$2:$V$253,10))="",AA212,(VLOOKUP($B212,'Saved Waypoint Input Sheet'!$K$2:$V$253,10)))))</f>
        <v/>
      </c>
      <c r="R211" s="325" t="str">
        <f t="shared" si="72"/>
        <v/>
      </c>
      <c r="S211" s="303"/>
      <c r="T211" s="303"/>
      <c r="U211" s="301"/>
      <c r="V211" s="197"/>
      <c r="W211" s="197"/>
      <c r="Z211" s="190" t="str">
        <f t="shared" si="57"/>
        <v/>
      </c>
      <c r="AA211" s="191" t="str">
        <f t="shared" si="58"/>
        <v/>
      </c>
      <c r="AB211" s="194" t="str">
        <f t="shared" si="59"/>
        <v/>
      </c>
      <c r="AC211" s="194" t="str">
        <f t="shared" si="64"/>
        <v/>
      </c>
      <c r="AD211" s="194" t="str">
        <f t="shared" si="60"/>
        <v/>
      </c>
      <c r="AE211" s="194" t="str">
        <f t="shared" si="61"/>
        <v/>
      </c>
      <c r="AF211" s="193" t="e">
        <f t="shared" si="73"/>
        <v>#VALUE!</v>
      </c>
      <c r="AG211" s="193" t="str">
        <f t="shared" si="74"/>
        <v/>
      </c>
      <c r="AH211" s="193" t="str">
        <f t="shared" si="62"/>
        <v/>
      </c>
      <c r="AI211" s="193" t="str">
        <f t="shared" si="65"/>
        <v/>
      </c>
      <c r="AJ211" s="194" t="str">
        <f t="shared" si="75"/>
        <v/>
      </c>
      <c r="AK211" s="179" t="str">
        <f t="shared" si="66"/>
        <v/>
      </c>
      <c r="AL211" s="179" t="str">
        <f t="shared" si="67"/>
        <v/>
      </c>
      <c r="AM211" s="193" t="str">
        <f t="shared" si="68"/>
        <v/>
      </c>
      <c r="AN211" s="193" t="str">
        <f t="shared" si="63"/>
        <v/>
      </c>
      <c r="AO211" s="193" t="str">
        <f t="shared" si="69"/>
        <v/>
      </c>
      <c r="AP211" s="193" t="str">
        <f t="shared" si="70"/>
        <v/>
      </c>
      <c r="AQ211" s="193" t="str">
        <f t="shared" si="71"/>
        <v/>
      </c>
    </row>
    <row r="212" spans="2:43" ht="14.25" x14ac:dyDescent="0.2">
      <c r="B212" s="189">
        <v>205</v>
      </c>
      <c r="C212" s="289" t="str">
        <f>VLOOKUP($B212,'Saved Waypoint Input Sheet'!$K$2:$V$253,3)</f>
        <v/>
      </c>
      <c r="D212" s="290" t="str">
        <f>VLOOKUP($B212,'Saved Waypoint Input Sheet'!$K$2:$V$253,4)</f>
        <v/>
      </c>
      <c r="E212" s="291" t="str">
        <f>VLOOKUP($B212,'Saved Waypoint Input Sheet'!$K$2:$V$253,5)</f>
        <v/>
      </c>
      <c r="F212" s="289" t="str">
        <f>VLOOKUP($B212,'Saved Waypoint Input Sheet'!$K$2:$V$253,6)</f>
        <v/>
      </c>
      <c r="G212" s="292" t="str">
        <f>VLOOKUP($B212,'Saved Waypoint Input Sheet'!$K$2:$V$253,7)</f>
        <v/>
      </c>
      <c r="H212" s="293" t="str">
        <f>VLOOKUP($B212,'Saved Waypoint Input Sheet'!$K$2:$V$253,8)</f>
        <v/>
      </c>
      <c r="I212" s="494" t="str">
        <f>VLOOKUP($B212,'Saved Waypoint Input Sheet'!$K$2:$V$253,11)</f>
        <v/>
      </c>
      <c r="J212" s="288" t="str">
        <f>IF(C212="","",(IF((VLOOKUP($B212,'Saved Waypoint Input Sheet'!$K$2:$V$253,12))="",("see psg plan"),(VLOOKUP($B212,'Saved Waypoint Input Sheet'!$K$2:$V$253,12)))))</f>
        <v/>
      </c>
      <c r="K212" s="298"/>
      <c r="L212" s="299"/>
      <c r="M212" s="300"/>
      <c r="N212" s="301"/>
      <c r="O212" s="300"/>
      <c r="P212" s="324" t="str">
        <f>IF(C213="","",(IF((VLOOKUP($B213,'Saved Waypoint Input Sheet'!$K$2:$V$253,9))="",Z213,(VLOOKUP($B213,'Saved Waypoint Input Sheet'!$K$2:$V$253,9)))))</f>
        <v/>
      </c>
      <c r="Q212" s="325" t="str">
        <f>IF(C213="","",(IF((VLOOKUP($B213,'Saved Waypoint Input Sheet'!$K$2:$V$253,10))="",AA213,(VLOOKUP($B213,'Saved Waypoint Input Sheet'!$K$2:$V$253,10)))))</f>
        <v/>
      </c>
      <c r="R212" s="325" t="str">
        <f t="shared" si="72"/>
        <v/>
      </c>
      <c r="S212" s="303"/>
      <c r="T212" s="303"/>
      <c r="U212" s="301"/>
      <c r="V212" s="197"/>
      <c r="W212" s="197"/>
      <c r="Z212" s="190" t="str">
        <f t="shared" si="57"/>
        <v/>
      </c>
      <c r="AA212" s="191" t="str">
        <f t="shared" si="58"/>
        <v/>
      </c>
      <c r="AB212" s="194" t="str">
        <f t="shared" si="59"/>
        <v/>
      </c>
      <c r="AC212" s="194" t="str">
        <f t="shared" si="64"/>
        <v/>
      </c>
      <c r="AD212" s="194" t="str">
        <f t="shared" si="60"/>
        <v/>
      </c>
      <c r="AE212" s="194" t="str">
        <f t="shared" si="61"/>
        <v/>
      </c>
      <c r="AF212" s="193" t="e">
        <f t="shared" si="73"/>
        <v>#VALUE!</v>
      </c>
      <c r="AG212" s="193" t="str">
        <f t="shared" si="74"/>
        <v/>
      </c>
      <c r="AH212" s="193" t="str">
        <f t="shared" si="62"/>
        <v/>
      </c>
      <c r="AI212" s="193" t="str">
        <f t="shared" si="65"/>
        <v/>
      </c>
      <c r="AJ212" s="194" t="str">
        <f t="shared" si="75"/>
        <v/>
      </c>
      <c r="AK212" s="179" t="str">
        <f t="shared" si="66"/>
        <v/>
      </c>
      <c r="AL212" s="179" t="str">
        <f t="shared" si="67"/>
        <v/>
      </c>
      <c r="AM212" s="193" t="str">
        <f t="shared" si="68"/>
        <v/>
      </c>
      <c r="AN212" s="193" t="str">
        <f t="shared" si="63"/>
        <v/>
      </c>
      <c r="AO212" s="193" t="str">
        <f t="shared" si="69"/>
        <v/>
      </c>
      <c r="AP212" s="193" t="str">
        <f t="shared" si="70"/>
        <v/>
      </c>
      <c r="AQ212" s="193" t="str">
        <f t="shared" si="71"/>
        <v/>
      </c>
    </row>
    <row r="213" spans="2:43" ht="14.25" x14ac:dyDescent="0.2">
      <c r="B213" s="189">
        <v>206</v>
      </c>
      <c r="C213" s="289" t="str">
        <f>VLOOKUP($B213,'Saved Waypoint Input Sheet'!$K$2:$V$253,3)</f>
        <v/>
      </c>
      <c r="D213" s="290" t="str">
        <f>VLOOKUP($B213,'Saved Waypoint Input Sheet'!$K$2:$V$253,4)</f>
        <v/>
      </c>
      <c r="E213" s="291" t="str">
        <f>VLOOKUP($B213,'Saved Waypoint Input Sheet'!$K$2:$V$253,5)</f>
        <v/>
      </c>
      <c r="F213" s="289" t="str">
        <f>VLOOKUP($B213,'Saved Waypoint Input Sheet'!$K$2:$V$253,6)</f>
        <v/>
      </c>
      <c r="G213" s="292" t="str">
        <f>VLOOKUP($B213,'Saved Waypoint Input Sheet'!$K$2:$V$253,7)</f>
        <v/>
      </c>
      <c r="H213" s="293" t="str">
        <f>VLOOKUP($B213,'Saved Waypoint Input Sheet'!$K$2:$V$253,8)</f>
        <v/>
      </c>
      <c r="I213" s="494" t="str">
        <f>VLOOKUP($B213,'Saved Waypoint Input Sheet'!$K$2:$V$253,11)</f>
        <v/>
      </c>
      <c r="J213" s="288" t="str">
        <f>IF(C213="","",(IF((VLOOKUP($B213,'Saved Waypoint Input Sheet'!$K$2:$V$253,12))="",("see psg plan"),(VLOOKUP($B213,'Saved Waypoint Input Sheet'!$K$2:$V$253,12)))))</f>
        <v/>
      </c>
      <c r="K213" s="298"/>
      <c r="L213" s="299"/>
      <c r="M213" s="300"/>
      <c r="N213" s="301"/>
      <c r="O213" s="300"/>
      <c r="P213" s="324" t="str">
        <f>IF(C214="","",(IF((VLOOKUP($B214,'Saved Waypoint Input Sheet'!$K$2:$V$253,9))="",Z214,(VLOOKUP($B214,'Saved Waypoint Input Sheet'!$K$2:$V$253,9)))))</f>
        <v/>
      </c>
      <c r="Q213" s="325" t="str">
        <f>IF(C214="","",(IF((VLOOKUP($B214,'Saved Waypoint Input Sheet'!$K$2:$V$253,10))="",AA214,(VLOOKUP($B214,'Saved Waypoint Input Sheet'!$K$2:$V$253,10)))))</f>
        <v/>
      </c>
      <c r="R213" s="325" t="str">
        <f t="shared" si="72"/>
        <v/>
      </c>
      <c r="S213" s="303"/>
      <c r="T213" s="303"/>
      <c r="U213" s="301"/>
      <c r="V213" s="197"/>
      <c r="W213" s="197"/>
      <c r="Z213" s="190" t="str">
        <f t="shared" si="57"/>
        <v/>
      </c>
      <c r="AA213" s="191" t="str">
        <f t="shared" si="58"/>
        <v/>
      </c>
      <c r="AB213" s="194" t="str">
        <f t="shared" si="59"/>
        <v/>
      </c>
      <c r="AC213" s="194" t="str">
        <f t="shared" si="64"/>
        <v/>
      </c>
      <c r="AD213" s="194" t="str">
        <f t="shared" si="60"/>
        <v/>
      </c>
      <c r="AE213" s="194" t="str">
        <f t="shared" si="61"/>
        <v/>
      </c>
      <c r="AF213" s="193" t="e">
        <f t="shared" si="73"/>
        <v>#VALUE!</v>
      </c>
      <c r="AG213" s="193" t="str">
        <f t="shared" si="74"/>
        <v/>
      </c>
      <c r="AH213" s="193" t="str">
        <f t="shared" si="62"/>
        <v/>
      </c>
      <c r="AI213" s="193" t="str">
        <f t="shared" si="65"/>
        <v/>
      </c>
      <c r="AJ213" s="194" t="str">
        <f t="shared" si="75"/>
        <v/>
      </c>
      <c r="AK213" s="179" t="str">
        <f t="shared" si="66"/>
        <v/>
      </c>
      <c r="AL213" s="179" t="str">
        <f t="shared" si="67"/>
        <v/>
      </c>
      <c r="AM213" s="193" t="str">
        <f t="shared" si="68"/>
        <v/>
      </c>
      <c r="AN213" s="193" t="str">
        <f t="shared" si="63"/>
        <v/>
      </c>
      <c r="AO213" s="193" t="str">
        <f t="shared" si="69"/>
        <v/>
      </c>
      <c r="AP213" s="193" t="str">
        <f t="shared" si="70"/>
        <v/>
      </c>
      <c r="AQ213" s="193" t="str">
        <f t="shared" si="71"/>
        <v/>
      </c>
    </row>
    <row r="214" spans="2:43" ht="14.25" x14ac:dyDescent="0.2">
      <c r="B214" s="189">
        <v>207</v>
      </c>
      <c r="C214" s="289" t="str">
        <f>VLOOKUP($B214,'Saved Waypoint Input Sheet'!$K$2:$V$253,3)</f>
        <v/>
      </c>
      <c r="D214" s="290" t="str">
        <f>VLOOKUP($B214,'Saved Waypoint Input Sheet'!$K$2:$V$253,4)</f>
        <v/>
      </c>
      <c r="E214" s="291" t="str">
        <f>VLOOKUP($B214,'Saved Waypoint Input Sheet'!$K$2:$V$253,5)</f>
        <v/>
      </c>
      <c r="F214" s="289" t="str">
        <f>VLOOKUP($B214,'Saved Waypoint Input Sheet'!$K$2:$V$253,6)</f>
        <v/>
      </c>
      <c r="G214" s="292" t="str">
        <f>VLOOKUP($B214,'Saved Waypoint Input Sheet'!$K$2:$V$253,7)</f>
        <v/>
      </c>
      <c r="H214" s="293" t="str">
        <f>VLOOKUP($B214,'Saved Waypoint Input Sheet'!$K$2:$V$253,8)</f>
        <v/>
      </c>
      <c r="I214" s="494" t="str">
        <f>VLOOKUP($B214,'Saved Waypoint Input Sheet'!$K$2:$V$253,11)</f>
        <v/>
      </c>
      <c r="J214" s="288" t="str">
        <f>IF(C214="","",(IF((VLOOKUP($B214,'Saved Waypoint Input Sheet'!$K$2:$V$253,12))="",("see psg plan"),(VLOOKUP($B214,'Saved Waypoint Input Sheet'!$K$2:$V$253,12)))))</f>
        <v/>
      </c>
      <c r="K214" s="298"/>
      <c r="L214" s="299"/>
      <c r="M214" s="300"/>
      <c r="N214" s="301"/>
      <c r="O214" s="300"/>
      <c r="P214" s="324" t="str">
        <f>IF(C215="","",(IF((VLOOKUP($B215,'Saved Waypoint Input Sheet'!$K$2:$V$253,9))="",Z215,(VLOOKUP($B215,'Saved Waypoint Input Sheet'!$K$2:$V$253,9)))))</f>
        <v/>
      </c>
      <c r="Q214" s="325" t="str">
        <f>IF(C215="","",(IF((VLOOKUP($B215,'Saved Waypoint Input Sheet'!$K$2:$V$253,10))="",AA215,(VLOOKUP($B215,'Saved Waypoint Input Sheet'!$K$2:$V$253,10)))))</f>
        <v/>
      </c>
      <c r="R214" s="325" t="str">
        <f t="shared" si="72"/>
        <v/>
      </c>
      <c r="S214" s="303"/>
      <c r="T214" s="303"/>
      <c r="U214" s="301"/>
      <c r="V214" s="197"/>
      <c r="W214" s="197"/>
      <c r="Z214" s="190" t="str">
        <f t="shared" si="57"/>
        <v/>
      </c>
      <c r="AA214" s="191" t="str">
        <f t="shared" si="58"/>
        <v/>
      </c>
      <c r="AB214" s="194" t="str">
        <f t="shared" si="59"/>
        <v/>
      </c>
      <c r="AC214" s="194" t="str">
        <f t="shared" si="64"/>
        <v/>
      </c>
      <c r="AD214" s="194" t="str">
        <f t="shared" si="60"/>
        <v/>
      </c>
      <c r="AE214" s="194" t="str">
        <f t="shared" si="61"/>
        <v/>
      </c>
      <c r="AF214" s="193" t="e">
        <f t="shared" si="73"/>
        <v>#VALUE!</v>
      </c>
      <c r="AG214" s="193" t="str">
        <f t="shared" si="74"/>
        <v/>
      </c>
      <c r="AH214" s="193" t="str">
        <f t="shared" si="62"/>
        <v/>
      </c>
      <c r="AI214" s="193" t="str">
        <f t="shared" si="65"/>
        <v/>
      </c>
      <c r="AJ214" s="194" t="str">
        <f t="shared" si="75"/>
        <v/>
      </c>
      <c r="AK214" s="179" t="str">
        <f t="shared" si="66"/>
        <v/>
      </c>
      <c r="AL214" s="179" t="str">
        <f t="shared" si="67"/>
        <v/>
      </c>
      <c r="AM214" s="193" t="str">
        <f t="shared" si="68"/>
        <v/>
      </c>
      <c r="AN214" s="193" t="str">
        <f t="shared" si="63"/>
        <v/>
      </c>
      <c r="AO214" s="193" t="str">
        <f t="shared" si="69"/>
        <v/>
      </c>
      <c r="AP214" s="193" t="str">
        <f t="shared" si="70"/>
        <v/>
      </c>
      <c r="AQ214" s="193" t="str">
        <f t="shared" si="71"/>
        <v/>
      </c>
    </row>
    <row r="215" spans="2:43" ht="14.25" x14ac:dyDescent="0.2">
      <c r="B215" s="189">
        <v>208</v>
      </c>
      <c r="C215" s="289" t="str">
        <f>VLOOKUP($B215,'Saved Waypoint Input Sheet'!$K$2:$V$253,3)</f>
        <v/>
      </c>
      <c r="D215" s="290" t="str">
        <f>VLOOKUP($B215,'Saved Waypoint Input Sheet'!$K$2:$V$253,4)</f>
        <v/>
      </c>
      <c r="E215" s="291" t="str">
        <f>VLOOKUP($B215,'Saved Waypoint Input Sheet'!$K$2:$V$253,5)</f>
        <v/>
      </c>
      <c r="F215" s="289" t="str">
        <f>VLOOKUP($B215,'Saved Waypoint Input Sheet'!$K$2:$V$253,6)</f>
        <v/>
      </c>
      <c r="G215" s="292" t="str">
        <f>VLOOKUP($B215,'Saved Waypoint Input Sheet'!$K$2:$V$253,7)</f>
        <v/>
      </c>
      <c r="H215" s="293" t="str">
        <f>VLOOKUP($B215,'Saved Waypoint Input Sheet'!$K$2:$V$253,8)</f>
        <v/>
      </c>
      <c r="I215" s="494" t="str">
        <f>VLOOKUP($B215,'Saved Waypoint Input Sheet'!$K$2:$V$253,11)</f>
        <v/>
      </c>
      <c r="J215" s="288" t="str">
        <f>IF(C215="","",(IF((VLOOKUP($B215,'Saved Waypoint Input Sheet'!$K$2:$V$253,12))="",("see psg plan"),(VLOOKUP($B215,'Saved Waypoint Input Sheet'!$K$2:$V$253,12)))))</f>
        <v/>
      </c>
      <c r="K215" s="298"/>
      <c r="L215" s="299"/>
      <c r="M215" s="300"/>
      <c r="N215" s="301"/>
      <c r="O215" s="300"/>
      <c r="P215" s="324" t="str">
        <f>IF(C216="","",(IF((VLOOKUP($B216,'Saved Waypoint Input Sheet'!$K$2:$V$253,9))="",Z216,(VLOOKUP($B216,'Saved Waypoint Input Sheet'!$K$2:$V$253,9)))))</f>
        <v/>
      </c>
      <c r="Q215" s="325" t="str">
        <f>IF(C216="","",(IF((VLOOKUP($B216,'Saved Waypoint Input Sheet'!$K$2:$V$253,10))="",AA216,(VLOOKUP($B216,'Saved Waypoint Input Sheet'!$K$2:$V$253,10)))))</f>
        <v/>
      </c>
      <c r="R215" s="325" t="str">
        <f t="shared" si="72"/>
        <v/>
      </c>
      <c r="S215" s="303"/>
      <c r="T215" s="303"/>
      <c r="U215" s="301"/>
      <c r="V215" s="197"/>
      <c r="W215" s="197"/>
      <c r="Z215" s="190" t="str">
        <f t="shared" si="57"/>
        <v/>
      </c>
      <c r="AA215" s="191" t="str">
        <f t="shared" si="58"/>
        <v/>
      </c>
      <c r="AB215" s="194" t="str">
        <f t="shared" si="59"/>
        <v/>
      </c>
      <c r="AC215" s="194" t="str">
        <f t="shared" si="64"/>
        <v/>
      </c>
      <c r="AD215" s="194" t="str">
        <f t="shared" si="60"/>
        <v/>
      </c>
      <c r="AE215" s="194" t="str">
        <f t="shared" si="61"/>
        <v/>
      </c>
      <c r="AF215" s="193" t="e">
        <f t="shared" si="73"/>
        <v>#VALUE!</v>
      </c>
      <c r="AG215" s="193" t="str">
        <f t="shared" si="74"/>
        <v/>
      </c>
      <c r="AH215" s="193" t="str">
        <f t="shared" si="62"/>
        <v/>
      </c>
      <c r="AI215" s="193" t="str">
        <f t="shared" si="65"/>
        <v/>
      </c>
      <c r="AJ215" s="194" t="str">
        <f t="shared" si="75"/>
        <v/>
      </c>
      <c r="AK215" s="179" t="str">
        <f t="shared" si="66"/>
        <v/>
      </c>
      <c r="AL215" s="179" t="str">
        <f t="shared" si="67"/>
        <v/>
      </c>
      <c r="AM215" s="193" t="str">
        <f t="shared" si="68"/>
        <v/>
      </c>
      <c r="AN215" s="193" t="str">
        <f t="shared" si="63"/>
        <v/>
      </c>
      <c r="AO215" s="193" t="str">
        <f t="shared" si="69"/>
        <v/>
      </c>
      <c r="AP215" s="193" t="str">
        <f t="shared" si="70"/>
        <v/>
      </c>
      <c r="AQ215" s="193" t="str">
        <f t="shared" si="71"/>
        <v/>
      </c>
    </row>
    <row r="216" spans="2:43" ht="14.25" x14ac:dyDescent="0.2">
      <c r="B216" s="189">
        <v>209</v>
      </c>
      <c r="C216" s="289" t="str">
        <f>VLOOKUP($B216,'Saved Waypoint Input Sheet'!$K$2:$V$253,3)</f>
        <v/>
      </c>
      <c r="D216" s="290" t="str">
        <f>VLOOKUP($B216,'Saved Waypoint Input Sheet'!$K$2:$V$253,4)</f>
        <v/>
      </c>
      <c r="E216" s="291" t="str">
        <f>VLOOKUP($B216,'Saved Waypoint Input Sheet'!$K$2:$V$253,5)</f>
        <v/>
      </c>
      <c r="F216" s="289" t="str">
        <f>VLOOKUP($B216,'Saved Waypoint Input Sheet'!$K$2:$V$253,6)</f>
        <v/>
      </c>
      <c r="G216" s="292" t="str">
        <f>VLOOKUP($B216,'Saved Waypoint Input Sheet'!$K$2:$V$253,7)</f>
        <v/>
      </c>
      <c r="H216" s="293" t="str">
        <f>VLOOKUP($B216,'Saved Waypoint Input Sheet'!$K$2:$V$253,8)</f>
        <v/>
      </c>
      <c r="I216" s="494" t="str">
        <f>VLOOKUP($B216,'Saved Waypoint Input Sheet'!$K$2:$V$253,11)</f>
        <v/>
      </c>
      <c r="J216" s="288" t="str">
        <f>IF(C216="","",(IF((VLOOKUP($B216,'Saved Waypoint Input Sheet'!$K$2:$V$253,12))="",("see psg plan"),(VLOOKUP($B216,'Saved Waypoint Input Sheet'!$K$2:$V$253,12)))))</f>
        <v/>
      </c>
      <c r="K216" s="298"/>
      <c r="L216" s="299"/>
      <c r="M216" s="300"/>
      <c r="N216" s="301"/>
      <c r="O216" s="300"/>
      <c r="P216" s="324" t="str">
        <f>IF(C217="","",(IF((VLOOKUP($B217,'Saved Waypoint Input Sheet'!$K$2:$V$253,9))="",Z217,(VLOOKUP($B217,'Saved Waypoint Input Sheet'!$K$2:$V$253,9)))))</f>
        <v/>
      </c>
      <c r="Q216" s="325" t="str">
        <f>IF(C217="","",(IF((VLOOKUP($B217,'Saved Waypoint Input Sheet'!$K$2:$V$253,10))="",AA217,(VLOOKUP($B217,'Saved Waypoint Input Sheet'!$K$2:$V$253,10)))))</f>
        <v/>
      </c>
      <c r="R216" s="325" t="str">
        <f t="shared" si="72"/>
        <v/>
      </c>
      <c r="S216" s="303"/>
      <c r="T216" s="303"/>
      <c r="U216" s="301"/>
      <c r="V216" s="197"/>
      <c r="W216" s="197"/>
      <c r="Z216" s="190" t="str">
        <f t="shared" si="57"/>
        <v/>
      </c>
      <c r="AA216" s="191" t="str">
        <f t="shared" si="58"/>
        <v/>
      </c>
      <c r="AB216" s="194" t="str">
        <f t="shared" si="59"/>
        <v/>
      </c>
      <c r="AC216" s="194" t="str">
        <f t="shared" si="64"/>
        <v/>
      </c>
      <c r="AD216" s="194" t="str">
        <f t="shared" si="60"/>
        <v/>
      </c>
      <c r="AE216" s="194" t="str">
        <f t="shared" si="61"/>
        <v/>
      </c>
      <c r="AF216" s="193" t="e">
        <f t="shared" si="73"/>
        <v>#VALUE!</v>
      </c>
      <c r="AG216" s="193" t="str">
        <f t="shared" si="74"/>
        <v/>
      </c>
      <c r="AH216" s="193" t="str">
        <f t="shared" si="62"/>
        <v/>
      </c>
      <c r="AI216" s="193" t="str">
        <f t="shared" si="65"/>
        <v/>
      </c>
      <c r="AJ216" s="194" t="str">
        <f t="shared" si="75"/>
        <v/>
      </c>
      <c r="AK216" s="179" t="str">
        <f t="shared" si="66"/>
        <v/>
      </c>
      <c r="AL216" s="179" t="str">
        <f t="shared" si="67"/>
        <v/>
      </c>
      <c r="AM216" s="193" t="str">
        <f t="shared" si="68"/>
        <v/>
      </c>
      <c r="AN216" s="193" t="str">
        <f t="shared" si="63"/>
        <v/>
      </c>
      <c r="AO216" s="193" t="str">
        <f t="shared" si="69"/>
        <v/>
      </c>
      <c r="AP216" s="193" t="str">
        <f t="shared" si="70"/>
        <v/>
      </c>
      <c r="AQ216" s="193" t="str">
        <f t="shared" si="71"/>
        <v/>
      </c>
    </row>
    <row r="217" spans="2:43" ht="14.25" x14ac:dyDescent="0.2">
      <c r="B217" s="189">
        <v>210</v>
      </c>
      <c r="C217" s="289" t="str">
        <f>VLOOKUP($B217,'Saved Waypoint Input Sheet'!$K$2:$V$253,3)</f>
        <v/>
      </c>
      <c r="D217" s="290" t="str">
        <f>VLOOKUP($B217,'Saved Waypoint Input Sheet'!$K$2:$V$253,4)</f>
        <v/>
      </c>
      <c r="E217" s="291" t="str">
        <f>VLOOKUP($B217,'Saved Waypoint Input Sheet'!$K$2:$V$253,5)</f>
        <v/>
      </c>
      <c r="F217" s="289" t="str">
        <f>VLOOKUP($B217,'Saved Waypoint Input Sheet'!$K$2:$V$253,6)</f>
        <v/>
      </c>
      <c r="G217" s="292" t="str">
        <f>VLOOKUP($B217,'Saved Waypoint Input Sheet'!$K$2:$V$253,7)</f>
        <v/>
      </c>
      <c r="H217" s="293" t="str">
        <f>VLOOKUP($B217,'Saved Waypoint Input Sheet'!$K$2:$V$253,8)</f>
        <v/>
      </c>
      <c r="I217" s="494" t="str">
        <f>VLOOKUP($B217,'Saved Waypoint Input Sheet'!$K$2:$V$253,11)</f>
        <v/>
      </c>
      <c r="J217" s="288" t="str">
        <f>IF(C217="","",(IF((VLOOKUP($B217,'Saved Waypoint Input Sheet'!$K$2:$V$253,12))="",("see psg plan"),(VLOOKUP($B217,'Saved Waypoint Input Sheet'!$K$2:$V$253,12)))))</f>
        <v/>
      </c>
      <c r="K217" s="298"/>
      <c r="L217" s="299"/>
      <c r="M217" s="300"/>
      <c r="N217" s="301"/>
      <c r="O217" s="300"/>
      <c r="P217" s="324" t="str">
        <f>IF(C218="","",(IF((VLOOKUP($B218,'Saved Waypoint Input Sheet'!$K$2:$V$253,9))="",Z218,(VLOOKUP($B218,'Saved Waypoint Input Sheet'!$K$2:$V$253,9)))))</f>
        <v/>
      </c>
      <c r="Q217" s="325" t="str">
        <f>IF(C218="","",(IF((VLOOKUP($B218,'Saved Waypoint Input Sheet'!$K$2:$V$253,10))="",AA218,(VLOOKUP($B218,'Saved Waypoint Input Sheet'!$K$2:$V$253,10)))))</f>
        <v/>
      </c>
      <c r="R217" s="325" t="str">
        <f t="shared" si="72"/>
        <v/>
      </c>
      <c r="S217" s="303"/>
      <c r="T217" s="303"/>
      <c r="U217" s="301"/>
      <c r="V217" s="197"/>
      <c r="W217" s="197"/>
      <c r="Z217" s="190" t="str">
        <f t="shared" si="57"/>
        <v/>
      </c>
      <c r="AA217" s="191" t="str">
        <f t="shared" si="58"/>
        <v/>
      </c>
      <c r="AB217" s="194" t="str">
        <f t="shared" si="59"/>
        <v/>
      </c>
      <c r="AC217" s="194" t="str">
        <f t="shared" si="64"/>
        <v/>
      </c>
      <c r="AD217" s="194" t="str">
        <f t="shared" si="60"/>
        <v/>
      </c>
      <c r="AE217" s="194" t="str">
        <f t="shared" si="61"/>
        <v/>
      </c>
      <c r="AF217" s="193" t="e">
        <f t="shared" si="73"/>
        <v>#VALUE!</v>
      </c>
      <c r="AG217" s="193" t="str">
        <f t="shared" si="74"/>
        <v/>
      </c>
      <c r="AH217" s="193" t="str">
        <f t="shared" si="62"/>
        <v/>
      </c>
      <c r="AI217" s="193" t="str">
        <f t="shared" si="65"/>
        <v/>
      </c>
      <c r="AJ217" s="194" t="str">
        <f t="shared" si="75"/>
        <v/>
      </c>
      <c r="AK217" s="179" t="str">
        <f t="shared" si="66"/>
        <v/>
      </c>
      <c r="AL217" s="179" t="str">
        <f t="shared" si="67"/>
        <v/>
      </c>
      <c r="AM217" s="193" t="str">
        <f t="shared" si="68"/>
        <v/>
      </c>
      <c r="AN217" s="193" t="str">
        <f t="shared" si="63"/>
        <v/>
      </c>
      <c r="AO217" s="193" t="str">
        <f t="shared" si="69"/>
        <v/>
      </c>
      <c r="AP217" s="193" t="str">
        <f t="shared" si="70"/>
        <v/>
      </c>
      <c r="AQ217" s="193" t="str">
        <f t="shared" si="71"/>
        <v/>
      </c>
    </row>
    <row r="218" spans="2:43" ht="14.25" x14ac:dyDescent="0.2">
      <c r="B218" s="189">
        <v>211</v>
      </c>
      <c r="C218" s="289" t="str">
        <f>VLOOKUP($B218,'Saved Waypoint Input Sheet'!$K$2:$V$253,3)</f>
        <v/>
      </c>
      <c r="D218" s="290" t="str">
        <f>VLOOKUP($B218,'Saved Waypoint Input Sheet'!$K$2:$V$253,4)</f>
        <v/>
      </c>
      <c r="E218" s="291" t="str">
        <f>VLOOKUP($B218,'Saved Waypoint Input Sheet'!$K$2:$V$253,5)</f>
        <v/>
      </c>
      <c r="F218" s="289" t="str">
        <f>VLOOKUP($B218,'Saved Waypoint Input Sheet'!$K$2:$V$253,6)</f>
        <v/>
      </c>
      <c r="G218" s="292" t="str">
        <f>VLOOKUP($B218,'Saved Waypoint Input Sheet'!$K$2:$V$253,7)</f>
        <v/>
      </c>
      <c r="H218" s="293" t="str">
        <f>VLOOKUP($B218,'Saved Waypoint Input Sheet'!$K$2:$V$253,8)</f>
        <v/>
      </c>
      <c r="I218" s="494" t="str">
        <f>VLOOKUP($B218,'Saved Waypoint Input Sheet'!$K$2:$V$253,11)</f>
        <v/>
      </c>
      <c r="J218" s="288" t="str">
        <f>IF(C218="","",(IF((VLOOKUP($B218,'Saved Waypoint Input Sheet'!$K$2:$V$253,12))="",("see psg plan"),(VLOOKUP($B218,'Saved Waypoint Input Sheet'!$K$2:$V$253,12)))))</f>
        <v/>
      </c>
      <c r="K218" s="298"/>
      <c r="L218" s="299"/>
      <c r="M218" s="300"/>
      <c r="N218" s="301"/>
      <c r="O218" s="300"/>
      <c r="P218" s="324" t="str">
        <f>IF(C219="","",(IF((VLOOKUP($B219,'Saved Waypoint Input Sheet'!$K$2:$V$253,9))="",Z219,(VLOOKUP($B219,'Saved Waypoint Input Sheet'!$K$2:$V$253,9)))))</f>
        <v/>
      </c>
      <c r="Q218" s="325" t="str">
        <f>IF(C219="","",(IF((VLOOKUP($B219,'Saved Waypoint Input Sheet'!$K$2:$V$253,10))="",AA219,(VLOOKUP($B219,'Saved Waypoint Input Sheet'!$K$2:$V$253,10)))))</f>
        <v/>
      </c>
      <c r="R218" s="325" t="str">
        <f t="shared" si="72"/>
        <v/>
      </c>
      <c r="S218" s="303"/>
      <c r="T218" s="303"/>
      <c r="U218" s="301"/>
      <c r="V218" s="197"/>
      <c r="W218" s="197"/>
      <c r="Z218" s="190" t="str">
        <f t="shared" si="57"/>
        <v/>
      </c>
      <c r="AA218" s="191" t="str">
        <f t="shared" si="58"/>
        <v/>
      </c>
      <c r="AB218" s="194" t="str">
        <f t="shared" si="59"/>
        <v/>
      </c>
      <c r="AC218" s="194" t="str">
        <f t="shared" si="64"/>
        <v/>
      </c>
      <c r="AD218" s="194" t="str">
        <f t="shared" si="60"/>
        <v/>
      </c>
      <c r="AE218" s="194" t="str">
        <f t="shared" si="61"/>
        <v/>
      </c>
      <c r="AF218" s="193" t="e">
        <f t="shared" si="73"/>
        <v>#VALUE!</v>
      </c>
      <c r="AG218" s="193" t="str">
        <f t="shared" si="74"/>
        <v/>
      </c>
      <c r="AH218" s="193" t="str">
        <f t="shared" si="62"/>
        <v/>
      </c>
      <c r="AI218" s="193" t="str">
        <f t="shared" si="65"/>
        <v/>
      </c>
      <c r="AJ218" s="194" t="str">
        <f t="shared" si="75"/>
        <v/>
      </c>
      <c r="AK218" s="179" t="str">
        <f t="shared" si="66"/>
        <v/>
      </c>
      <c r="AL218" s="179" t="str">
        <f t="shared" si="67"/>
        <v/>
      </c>
      <c r="AM218" s="193" t="str">
        <f t="shared" si="68"/>
        <v/>
      </c>
      <c r="AN218" s="193" t="str">
        <f t="shared" si="63"/>
        <v/>
      </c>
      <c r="AO218" s="193" t="str">
        <f t="shared" si="69"/>
        <v/>
      </c>
      <c r="AP218" s="193" t="str">
        <f t="shared" si="70"/>
        <v/>
      </c>
      <c r="AQ218" s="193" t="str">
        <f t="shared" si="71"/>
        <v/>
      </c>
    </row>
    <row r="219" spans="2:43" ht="14.25" x14ac:dyDescent="0.2">
      <c r="B219" s="189">
        <v>212</v>
      </c>
      <c r="C219" s="289" t="str">
        <f>VLOOKUP($B219,'Saved Waypoint Input Sheet'!$K$2:$V$253,3)</f>
        <v/>
      </c>
      <c r="D219" s="290" t="str">
        <f>VLOOKUP($B219,'Saved Waypoint Input Sheet'!$K$2:$V$253,4)</f>
        <v/>
      </c>
      <c r="E219" s="291" t="str">
        <f>VLOOKUP($B219,'Saved Waypoint Input Sheet'!$K$2:$V$253,5)</f>
        <v/>
      </c>
      <c r="F219" s="289" t="str">
        <f>VLOOKUP($B219,'Saved Waypoint Input Sheet'!$K$2:$V$253,6)</f>
        <v/>
      </c>
      <c r="G219" s="292" t="str">
        <f>VLOOKUP($B219,'Saved Waypoint Input Sheet'!$K$2:$V$253,7)</f>
        <v/>
      </c>
      <c r="H219" s="293" t="str">
        <f>VLOOKUP($B219,'Saved Waypoint Input Sheet'!$K$2:$V$253,8)</f>
        <v/>
      </c>
      <c r="I219" s="494" t="str">
        <f>VLOOKUP($B219,'Saved Waypoint Input Sheet'!$K$2:$V$253,11)</f>
        <v/>
      </c>
      <c r="J219" s="288" t="str">
        <f>IF(C219="","",(IF((VLOOKUP($B219,'Saved Waypoint Input Sheet'!$K$2:$V$253,12))="",("see psg plan"),(VLOOKUP($B219,'Saved Waypoint Input Sheet'!$K$2:$V$253,12)))))</f>
        <v/>
      </c>
      <c r="K219" s="298"/>
      <c r="L219" s="299"/>
      <c r="M219" s="300"/>
      <c r="N219" s="301"/>
      <c r="O219" s="300"/>
      <c r="P219" s="324" t="str">
        <f>IF(C220="","",(IF((VLOOKUP($B220,'Saved Waypoint Input Sheet'!$K$2:$V$253,9))="",Z220,(VLOOKUP($B220,'Saved Waypoint Input Sheet'!$K$2:$V$253,9)))))</f>
        <v/>
      </c>
      <c r="Q219" s="325" t="str">
        <f>IF(C220="","",(IF((VLOOKUP($B220,'Saved Waypoint Input Sheet'!$K$2:$V$253,10))="",AA220,(VLOOKUP($B220,'Saved Waypoint Input Sheet'!$K$2:$V$253,10)))))</f>
        <v/>
      </c>
      <c r="R219" s="325" t="str">
        <f t="shared" si="72"/>
        <v/>
      </c>
      <c r="S219" s="303"/>
      <c r="T219" s="303"/>
      <c r="U219" s="301"/>
      <c r="V219" s="197"/>
      <c r="W219" s="197"/>
      <c r="Z219" s="190" t="str">
        <f t="shared" si="57"/>
        <v/>
      </c>
      <c r="AA219" s="191" t="str">
        <f t="shared" si="58"/>
        <v/>
      </c>
      <c r="AB219" s="194" t="str">
        <f t="shared" si="59"/>
        <v/>
      </c>
      <c r="AC219" s="194" t="str">
        <f t="shared" si="64"/>
        <v/>
      </c>
      <c r="AD219" s="194" t="str">
        <f t="shared" si="60"/>
        <v/>
      </c>
      <c r="AE219" s="194" t="str">
        <f t="shared" si="61"/>
        <v/>
      </c>
      <c r="AF219" s="193" t="e">
        <f t="shared" si="73"/>
        <v>#VALUE!</v>
      </c>
      <c r="AG219" s="193" t="str">
        <f t="shared" si="74"/>
        <v/>
      </c>
      <c r="AH219" s="193" t="str">
        <f t="shared" si="62"/>
        <v/>
      </c>
      <c r="AI219" s="193" t="str">
        <f t="shared" si="65"/>
        <v/>
      </c>
      <c r="AJ219" s="194" t="str">
        <f t="shared" si="75"/>
        <v/>
      </c>
      <c r="AK219" s="179" t="str">
        <f t="shared" si="66"/>
        <v/>
      </c>
      <c r="AL219" s="179" t="str">
        <f t="shared" si="67"/>
        <v/>
      </c>
      <c r="AM219" s="193" t="str">
        <f t="shared" si="68"/>
        <v/>
      </c>
      <c r="AN219" s="193" t="str">
        <f t="shared" si="63"/>
        <v/>
      </c>
      <c r="AO219" s="193" t="str">
        <f t="shared" si="69"/>
        <v/>
      </c>
      <c r="AP219" s="193" t="str">
        <f t="shared" si="70"/>
        <v/>
      </c>
      <c r="AQ219" s="193" t="str">
        <f t="shared" si="71"/>
        <v/>
      </c>
    </row>
    <row r="220" spans="2:43" ht="14.25" x14ac:dyDescent="0.2">
      <c r="B220" s="189">
        <v>213</v>
      </c>
      <c r="C220" s="289" t="str">
        <f>VLOOKUP($B220,'Saved Waypoint Input Sheet'!$K$2:$V$253,3)</f>
        <v/>
      </c>
      <c r="D220" s="290" t="str">
        <f>VLOOKUP($B220,'Saved Waypoint Input Sheet'!$K$2:$V$253,4)</f>
        <v/>
      </c>
      <c r="E220" s="291" t="str">
        <f>VLOOKUP($B220,'Saved Waypoint Input Sheet'!$K$2:$V$253,5)</f>
        <v/>
      </c>
      <c r="F220" s="289" t="str">
        <f>VLOOKUP($B220,'Saved Waypoint Input Sheet'!$K$2:$V$253,6)</f>
        <v/>
      </c>
      <c r="G220" s="292" t="str">
        <f>VLOOKUP($B220,'Saved Waypoint Input Sheet'!$K$2:$V$253,7)</f>
        <v/>
      </c>
      <c r="H220" s="293" t="str">
        <f>VLOOKUP($B220,'Saved Waypoint Input Sheet'!$K$2:$V$253,8)</f>
        <v/>
      </c>
      <c r="I220" s="494" t="str">
        <f>VLOOKUP($B220,'Saved Waypoint Input Sheet'!$K$2:$V$253,11)</f>
        <v/>
      </c>
      <c r="J220" s="288" t="str">
        <f>IF(C220="","",(IF((VLOOKUP($B220,'Saved Waypoint Input Sheet'!$K$2:$V$253,12))="",("see psg plan"),(VLOOKUP($B220,'Saved Waypoint Input Sheet'!$K$2:$V$253,12)))))</f>
        <v/>
      </c>
      <c r="K220" s="298"/>
      <c r="L220" s="299"/>
      <c r="M220" s="300"/>
      <c r="N220" s="301"/>
      <c r="O220" s="300"/>
      <c r="P220" s="324" t="str">
        <f>IF(C221="","",(IF((VLOOKUP($B221,'Saved Waypoint Input Sheet'!$K$2:$V$253,9))="",Z221,(VLOOKUP($B221,'Saved Waypoint Input Sheet'!$K$2:$V$253,9)))))</f>
        <v/>
      </c>
      <c r="Q220" s="325" t="str">
        <f>IF(C221="","",(IF((VLOOKUP($B221,'Saved Waypoint Input Sheet'!$K$2:$V$253,10))="",AA221,(VLOOKUP($B221,'Saved Waypoint Input Sheet'!$K$2:$V$253,10)))))</f>
        <v/>
      </c>
      <c r="R220" s="325" t="str">
        <f t="shared" si="72"/>
        <v/>
      </c>
      <c r="S220" s="303"/>
      <c r="T220" s="303"/>
      <c r="U220" s="301"/>
      <c r="V220" s="197"/>
      <c r="W220" s="197"/>
      <c r="Z220" s="190" t="str">
        <f t="shared" si="57"/>
        <v/>
      </c>
      <c r="AA220" s="191" t="str">
        <f t="shared" si="58"/>
        <v/>
      </c>
      <c r="AB220" s="194" t="str">
        <f t="shared" si="59"/>
        <v/>
      </c>
      <c r="AC220" s="194" t="str">
        <f t="shared" si="64"/>
        <v/>
      </c>
      <c r="AD220" s="194" t="str">
        <f t="shared" si="60"/>
        <v/>
      </c>
      <c r="AE220" s="194" t="str">
        <f t="shared" si="61"/>
        <v/>
      </c>
      <c r="AF220" s="193" t="e">
        <f t="shared" si="73"/>
        <v>#VALUE!</v>
      </c>
      <c r="AG220" s="193" t="str">
        <f t="shared" si="74"/>
        <v/>
      </c>
      <c r="AH220" s="193" t="str">
        <f t="shared" si="62"/>
        <v/>
      </c>
      <c r="AI220" s="193" t="str">
        <f t="shared" si="65"/>
        <v/>
      </c>
      <c r="AJ220" s="194" t="str">
        <f t="shared" si="75"/>
        <v/>
      </c>
      <c r="AK220" s="179" t="str">
        <f t="shared" si="66"/>
        <v/>
      </c>
      <c r="AL220" s="179" t="str">
        <f t="shared" si="67"/>
        <v/>
      </c>
      <c r="AM220" s="193" t="str">
        <f t="shared" si="68"/>
        <v/>
      </c>
      <c r="AN220" s="193" t="str">
        <f t="shared" si="63"/>
        <v/>
      </c>
      <c r="AO220" s="193" t="str">
        <f t="shared" si="69"/>
        <v/>
      </c>
      <c r="AP220" s="193" t="str">
        <f t="shared" si="70"/>
        <v/>
      </c>
      <c r="AQ220" s="193" t="str">
        <f t="shared" si="71"/>
        <v/>
      </c>
    </row>
    <row r="221" spans="2:43" ht="14.25" x14ac:dyDescent="0.2">
      <c r="B221" s="189">
        <v>214</v>
      </c>
      <c r="C221" s="289" t="str">
        <f>VLOOKUP($B221,'Saved Waypoint Input Sheet'!$K$2:$V$253,3)</f>
        <v/>
      </c>
      <c r="D221" s="290" t="str">
        <f>VLOOKUP($B221,'Saved Waypoint Input Sheet'!$K$2:$V$253,4)</f>
        <v/>
      </c>
      <c r="E221" s="291" t="str">
        <f>VLOOKUP($B221,'Saved Waypoint Input Sheet'!$K$2:$V$253,5)</f>
        <v/>
      </c>
      <c r="F221" s="289" t="str">
        <f>VLOOKUP($B221,'Saved Waypoint Input Sheet'!$K$2:$V$253,6)</f>
        <v/>
      </c>
      <c r="G221" s="292" t="str">
        <f>VLOOKUP($B221,'Saved Waypoint Input Sheet'!$K$2:$V$253,7)</f>
        <v/>
      </c>
      <c r="H221" s="293" t="str">
        <f>VLOOKUP($B221,'Saved Waypoint Input Sheet'!$K$2:$V$253,8)</f>
        <v/>
      </c>
      <c r="I221" s="494" t="str">
        <f>VLOOKUP($B221,'Saved Waypoint Input Sheet'!$K$2:$V$253,11)</f>
        <v/>
      </c>
      <c r="J221" s="288" t="str">
        <f>IF(C221="","",(IF((VLOOKUP($B221,'Saved Waypoint Input Sheet'!$K$2:$V$253,12))="",("see psg plan"),(VLOOKUP($B221,'Saved Waypoint Input Sheet'!$K$2:$V$253,12)))))</f>
        <v/>
      </c>
      <c r="K221" s="298"/>
      <c r="L221" s="299"/>
      <c r="M221" s="300"/>
      <c r="N221" s="301"/>
      <c r="O221" s="300"/>
      <c r="P221" s="324" t="str">
        <f>IF(C222="","",(IF((VLOOKUP($B222,'Saved Waypoint Input Sheet'!$K$2:$V$253,9))="",Z222,(VLOOKUP($B222,'Saved Waypoint Input Sheet'!$K$2:$V$253,9)))))</f>
        <v/>
      </c>
      <c r="Q221" s="325" t="str">
        <f>IF(C222="","",(IF((VLOOKUP($B222,'Saved Waypoint Input Sheet'!$K$2:$V$253,10))="",AA222,(VLOOKUP($B222,'Saved Waypoint Input Sheet'!$K$2:$V$253,10)))))</f>
        <v/>
      </c>
      <c r="R221" s="325" t="str">
        <f t="shared" si="72"/>
        <v/>
      </c>
      <c r="S221" s="303"/>
      <c r="T221" s="303"/>
      <c r="U221" s="301"/>
      <c r="V221" s="197"/>
      <c r="W221" s="197"/>
      <c r="Z221" s="190" t="str">
        <f t="shared" si="57"/>
        <v/>
      </c>
      <c r="AA221" s="191" t="str">
        <f t="shared" si="58"/>
        <v/>
      </c>
      <c r="AB221" s="194" t="str">
        <f t="shared" si="59"/>
        <v/>
      </c>
      <c r="AC221" s="194" t="str">
        <f t="shared" si="64"/>
        <v/>
      </c>
      <c r="AD221" s="194" t="str">
        <f t="shared" si="60"/>
        <v/>
      </c>
      <c r="AE221" s="194" t="str">
        <f t="shared" si="61"/>
        <v/>
      </c>
      <c r="AF221" s="193" t="e">
        <f t="shared" si="73"/>
        <v>#VALUE!</v>
      </c>
      <c r="AG221" s="193" t="str">
        <f t="shared" si="74"/>
        <v/>
      </c>
      <c r="AH221" s="193" t="str">
        <f t="shared" si="62"/>
        <v/>
      </c>
      <c r="AI221" s="193" t="str">
        <f t="shared" si="65"/>
        <v/>
      </c>
      <c r="AJ221" s="194" t="str">
        <f t="shared" si="75"/>
        <v/>
      </c>
      <c r="AK221" s="179" t="str">
        <f t="shared" si="66"/>
        <v/>
      </c>
      <c r="AL221" s="179" t="str">
        <f t="shared" si="67"/>
        <v/>
      </c>
      <c r="AM221" s="193" t="str">
        <f t="shared" si="68"/>
        <v/>
      </c>
      <c r="AN221" s="193" t="str">
        <f t="shared" si="63"/>
        <v/>
      </c>
      <c r="AO221" s="193" t="str">
        <f t="shared" si="69"/>
        <v/>
      </c>
      <c r="AP221" s="193" t="str">
        <f t="shared" si="70"/>
        <v/>
      </c>
      <c r="AQ221" s="193" t="str">
        <f t="shared" si="71"/>
        <v/>
      </c>
    </row>
    <row r="222" spans="2:43" ht="14.25" x14ac:dyDescent="0.2">
      <c r="B222" s="189">
        <v>215</v>
      </c>
      <c r="C222" s="289" t="str">
        <f>VLOOKUP($B222,'Saved Waypoint Input Sheet'!$K$2:$V$253,3)</f>
        <v/>
      </c>
      <c r="D222" s="290" t="str">
        <f>VLOOKUP($B222,'Saved Waypoint Input Sheet'!$K$2:$V$253,4)</f>
        <v/>
      </c>
      <c r="E222" s="291" t="str">
        <f>VLOOKUP($B222,'Saved Waypoint Input Sheet'!$K$2:$V$253,5)</f>
        <v/>
      </c>
      <c r="F222" s="289" t="str">
        <f>VLOOKUP($B222,'Saved Waypoint Input Sheet'!$K$2:$V$253,6)</f>
        <v/>
      </c>
      <c r="G222" s="292" t="str">
        <f>VLOOKUP($B222,'Saved Waypoint Input Sheet'!$K$2:$V$253,7)</f>
        <v/>
      </c>
      <c r="H222" s="293" t="str">
        <f>VLOOKUP($B222,'Saved Waypoint Input Sheet'!$K$2:$V$253,8)</f>
        <v/>
      </c>
      <c r="I222" s="494" t="str">
        <f>VLOOKUP($B222,'Saved Waypoint Input Sheet'!$K$2:$V$253,11)</f>
        <v/>
      </c>
      <c r="J222" s="288" t="str">
        <f>IF(C222="","",(IF((VLOOKUP($B222,'Saved Waypoint Input Sheet'!$K$2:$V$253,12))="",("see psg plan"),(VLOOKUP($B222,'Saved Waypoint Input Sheet'!$K$2:$V$253,12)))))</f>
        <v/>
      </c>
      <c r="K222" s="298"/>
      <c r="L222" s="299"/>
      <c r="M222" s="300"/>
      <c r="N222" s="301"/>
      <c r="O222" s="300"/>
      <c r="P222" s="324" t="str">
        <f>IF(C223="","",(IF((VLOOKUP($B223,'Saved Waypoint Input Sheet'!$K$2:$V$253,9))="",Z223,(VLOOKUP($B223,'Saved Waypoint Input Sheet'!$K$2:$V$253,9)))))</f>
        <v/>
      </c>
      <c r="Q222" s="325" t="str">
        <f>IF(C223="","",(IF((VLOOKUP($B223,'Saved Waypoint Input Sheet'!$K$2:$V$253,10))="",AA223,(VLOOKUP($B223,'Saved Waypoint Input Sheet'!$K$2:$V$253,10)))))</f>
        <v/>
      </c>
      <c r="R222" s="325" t="str">
        <f t="shared" si="72"/>
        <v/>
      </c>
      <c r="S222" s="303"/>
      <c r="T222" s="303"/>
      <c r="U222" s="301"/>
      <c r="V222" s="197"/>
      <c r="W222" s="197"/>
      <c r="Z222" s="190" t="str">
        <f t="shared" si="57"/>
        <v/>
      </c>
      <c r="AA222" s="191" t="str">
        <f t="shared" si="58"/>
        <v/>
      </c>
      <c r="AB222" s="194" t="str">
        <f t="shared" si="59"/>
        <v/>
      </c>
      <c r="AC222" s="194" t="str">
        <f t="shared" si="64"/>
        <v/>
      </c>
      <c r="AD222" s="194" t="str">
        <f t="shared" si="60"/>
        <v/>
      </c>
      <c r="AE222" s="194" t="str">
        <f t="shared" si="61"/>
        <v/>
      </c>
      <c r="AF222" s="193" t="e">
        <f t="shared" si="73"/>
        <v>#VALUE!</v>
      </c>
      <c r="AG222" s="193" t="str">
        <f t="shared" si="74"/>
        <v/>
      </c>
      <c r="AH222" s="193" t="str">
        <f t="shared" si="62"/>
        <v/>
      </c>
      <c r="AI222" s="193" t="str">
        <f t="shared" si="65"/>
        <v/>
      </c>
      <c r="AJ222" s="194" t="str">
        <f t="shared" si="75"/>
        <v/>
      </c>
      <c r="AK222" s="179" t="str">
        <f t="shared" si="66"/>
        <v/>
      </c>
      <c r="AL222" s="179" t="str">
        <f t="shared" si="67"/>
        <v/>
      </c>
      <c r="AM222" s="193" t="str">
        <f t="shared" si="68"/>
        <v/>
      </c>
      <c r="AN222" s="193" t="str">
        <f t="shared" si="63"/>
        <v/>
      </c>
      <c r="AO222" s="193" t="str">
        <f t="shared" si="69"/>
        <v/>
      </c>
      <c r="AP222" s="193" t="str">
        <f t="shared" si="70"/>
        <v/>
      </c>
      <c r="AQ222" s="193" t="str">
        <f t="shared" si="71"/>
        <v/>
      </c>
    </row>
    <row r="223" spans="2:43" ht="14.25" x14ac:dyDescent="0.2">
      <c r="B223" s="189">
        <v>216</v>
      </c>
      <c r="C223" s="289" t="str">
        <f>VLOOKUP($B223,'Saved Waypoint Input Sheet'!$K$2:$V$253,3)</f>
        <v/>
      </c>
      <c r="D223" s="290" t="str">
        <f>VLOOKUP($B223,'Saved Waypoint Input Sheet'!$K$2:$V$253,4)</f>
        <v/>
      </c>
      <c r="E223" s="291" t="str">
        <f>VLOOKUP($B223,'Saved Waypoint Input Sheet'!$K$2:$V$253,5)</f>
        <v/>
      </c>
      <c r="F223" s="289" t="str">
        <f>VLOOKUP($B223,'Saved Waypoint Input Sheet'!$K$2:$V$253,6)</f>
        <v/>
      </c>
      <c r="G223" s="292" t="str">
        <f>VLOOKUP($B223,'Saved Waypoint Input Sheet'!$K$2:$V$253,7)</f>
        <v/>
      </c>
      <c r="H223" s="293" t="str">
        <f>VLOOKUP($B223,'Saved Waypoint Input Sheet'!$K$2:$V$253,8)</f>
        <v/>
      </c>
      <c r="I223" s="494" t="str">
        <f>VLOOKUP($B223,'Saved Waypoint Input Sheet'!$K$2:$V$253,11)</f>
        <v/>
      </c>
      <c r="J223" s="288" t="str">
        <f>IF(C223="","",(IF((VLOOKUP($B223,'Saved Waypoint Input Sheet'!$K$2:$V$253,12))="",("see psg plan"),(VLOOKUP($B223,'Saved Waypoint Input Sheet'!$K$2:$V$253,12)))))</f>
        <v/>
      </c>
      <c r="K223" s="298"/>
      <c r="L223" s="299"/>
      <c r="M223" s="300"/>
      <c r="N223" s="301"/>
      <c r="O223" s="300"/>
      <c r="P223" s="324" t="str">
        <f>IF(C224="","",(IF((VLOOKUP($B224,'Saved Waypoint Input Sheet'!$K$2:$V$253,9))="",Z224,(VLOOKUP($B224,'Saved Waypoint Input Sheet'!$K$2:$V$253,9)))))</f>
        <v/>
      </c>
      <c r="Q223" s="325" t="str">
        <f>IF(C224="","",(IF((VLOOKUP($B224,'Saved Waypoint Input Sheet'!$K$2:$V$253,10))="",AA224,(VLOOKUP($B224,'Saved Waypoint Input Sheet'!$K$2:$V$253,10)))))</f>
        <v/>
      </c>
      <c r="R223" s="325" t="str">
        <f t="shared" si="72"/>
        <v/>
      </c>
      <c r="S223" s="303"/>
      <c r="T223" s="303"/>
      <c r="U223" s="301"/>
      <c r="V223" s="197"/>
      <c r="W223" s="197"/>
      <c r="Z223" s="190" t="str">
        <f t="shared" si="57"/>
        <v/>
      </c>
      <c r="AA223" s="191" t="str">
        <f t="shared" si="58"/>
        <v/>
      </c>
      <c r="AB223" s="194" t="str">
        <f t="shared" si="59"/>
        <v/>
      </c>
      <c r="AC223" s="194" t="str">
        <f t="shared" si="64"/>
        <v/>
      </c>
      <c r="AD223" s="194" t="str">
        <f t="shared" si="60"/>
        <v/>
      </c>
      <c r="AE223" s="194" t="str">
        <f t="shared" si="61"/>
        <v/>
      </c>
      <c r="AF223" s="193" t="e">
        <f t="shared" si="73"/>
        <v>#VALUE!</v>
      </c>
      <c r="AG223" s="193" t="str">
        <f t="shared" si="74"/>
        <v/>
      </c>
      <c r="AH223" s="193" t="str">
        <f t="shared" si="62"/>
        <v/>
      </c>
      <c r="AI223" s="193" t="str">
        <f t="shared" si="65"/>
        <v/>
      </c>
      <c r="AJ223" s="194" t="str">
        <f t="shared" si="75"/>
        <v/>
      </c>
      <c r="AK223" s="179" t="str">
        <f t="shared" si="66"/>
        <v/>
      </c>
      <c r="AL223" s="179" t="str">
        <f t="shared" si="67"/>
        <v/>
      </c>
      <c r="AM223" s="193" t="str">
        <f t="shared" si="68"/>
        <v/>
      </c>
      <c r="AN223" s="193" t="str">
        <f t="shared" si="63"/>
        <v/>
      </c>
      <c r="AO223" s="193" t="str">
        <f t="shared" si="69"/>
        <v/>
      </c>
      <c r="AP223" s="193" t="str">
        <f t="shared" si="70"/>
        <v/>
      </c>
      <c r="AQ223" s="193" t="str">
        <f t="shared" si="71"/>
        <v/>
      </c>
    </row>
    <row r="224" spans="2:43" ht="14.25" x14ac:dyDescent="0.2">
      <c r="B224" s="189">
        <v>217</v>
      </c>
      <c r="C224" s="289" t="str">
        <f>VLOOKUP($B224,'Saved Waypoint Input Sheet'!$K$2:$V$253,3)</f>
        <v/>
      </c>
      <c r="D224" s="290" t="str">
        <f>VLOOKUP($B224,'Saved Waypoint Input Sheet'!$K$2:$V$253,4)</f>
        <v/>
      </c>
      <c r="E224" s="291" t="str">
        <f>VLOOKUP($B224,'Saved Waypoint Input Sheet'!$K$2:$V$253,5)</f>
        <v/>
      </c>
      <c r="F224" s="289" t="str">
        <f>VLOOKUP($B224,'Saved Waypoint Input Sheet'!$K$2:$V$253,6)</f>
        <v/>
      </c>
      <c r="G224" s="292" t="str">
        <f>VLOOKUP($B224,'Saved Waypoint Input Sheet'!$K$2:$V$253,7)</f>
        <v/>
      </c>
      <c r="H224" s="293" t="str">
        <f>VLOOKUP($B224,'Saved Waypoint Input Sheet'!$K$2:$V$253,8)</f>
        <v/>
      </c>
      <c r="I224" s="494" t="str">
        <f>VLOOKUP($B224,'Saved Waypoint Input Sheet'!$K$2:$V$253,11)</f>
        <v/>
      </c>
      <c r="J224" s="288" t="str">
        <f>IF(C224="","",(IF((VLOOKUP($B224,'Saved Waypoint Input Sheet'!$K$2:$V$253,12))="",("see psg plan"),(VLOOKUP($B224,'Saved Waypoint Input Sheet'!$K$2:$V$253,12)))))</f>
        <v/>
      </c>
      <c r="K224" s="298"/>
      <c r="L224" s="299"/>
      <c r="M224" s="300"/>
      <c r="N224" s="301"/>
      <c r="O224" s="300"/>
      <c r="P224" s="324" t="str">
        <f>IF(C225="","",(IF((VLOOKUP($B225,'Saved Waypoint Input Sheet'!$K$2:$V$253,9))="",Z225,(VLOOKUP($B225,'Saved Waypoint Input Sheet'!$K$2:$V$253,9)))))</f>
        <v/>
      </c>
      <c r="Q224" s="325" t="str">
        <f>IF(C225="","",(IF((VLOOKUP($B225,'Saved Waypoint Input Sheet'!$K$2:$V$253,10))="",AA225,(VLOOKUP($B225,'Saved Waypoint Input Sheet'!$K$2:$V$253,10)))))</f>
        <v/>
      </c>
      <c r="R224" s="325" t="str">
        <f t="shared" si="72"/>
        <v/>
      </c>
      <c r="S224" s="303"/>
      <c r="T224" s="303"/>
      <c r="U224" s="301"/>
      <c r="V224" s="197"/>
      <c r="W224" s="197"/>
      <c r="Z224" s="190" t="str">
        <f t="shared" si="57"/>
        <v/>
      </c>
      <c r="AA224" s="191" t="str">
        <f t="shared" si="58"/>
        <v/>
      </c>
      <c r="AB224" s="194" t="str">
        <f t="shared" si="59"/>
        <v/>
      </c>
      <c r="AC224" s="194" t="str">
        <f t="shared" si="64"/>
        <v/>
      </c>
      <c r="AD224" s="194" t="str">
        <f t="shared" si="60"/>
        <v/>
      </c>
      <c r="AE224" s="194" t="str">
        <f t="shared" si="61"/>
        <v/>
      </c>
      <c r="AF224" s="193" t="e">
        <f t="shared" si="73"/>
        <v>#VALUE!</v>
      </c>
      <c r="AG224" s="193" t="str">
        <f t="shared" si="74"/>
        <v/>
      </c>
      <c r="AH224" s="193" t="str">
        <f t="shared" si="62"/>
        <v/>
      </c>
      <c r="AI224" s="193" t="str">
        <f t="shared" si="65"/>
        <v/>
      </c>
      <c r="AJ224" s="194" t="str">
        <f t="shared" si="75"/>
        <v/>
      </c>
      <c r="AK224" s="179" t="str">
        <f t="shared" si="66"/>
        <v/>
      </c>
      <c r="AL224" s="179" t="str">
        <f t="shared" si="67"/>
        <v/>
      </c>
      <c r="AM224" s="193" t="str">
        <f t="shared" si="68"/>
        <v/>
      </c>
      <c r="AN224" s="193" t="str">
        <f t="shared" si="63"/>
        <v/>
      </c>
      <c r="AO224" s="193" t="str">
        <f t="shared" si="69"/>
        <v/>
      </c>
      <c r="AP224" s="193" t="str">
        <f t="shared" si="70"/>
        <v/>
      </c>
      <c r="AQ224" s="193" t="str">
        <f t="shared" si="71"/>
        <v/>
      </c>
    </row>
    <row r="225" spans="2:43" ht="14.25" x14ac:dyDescent="0.2">
      <c r="B225" s="189">
        <v>218</v>
      </c>
      <c r="C225" s="289" t="str">
        <f>VLOOKUP($B225,'Saved Waypoint Input Sheet'!$K$2:$V$253,3)</f>
        <v/>
      </c>
      <c r="D225" s="290" t="str">
        <f>VLOOKUP($B225,'Saved Waypoint Input Sheet'!$K$2:$V$253,4)</f>
        <v/>
      </c>
      <c r="E225" s="291" t="str">
        <f>VLOOKUP($B225,'Saved Waypoint Input Sheet'!$K$2:$V$253,5)</f>
        <v/>
      </c>
      <c r="F225" s="289" t="str">
        <f>VLOOKUP($B225,'Saved Waypoint Input Sheet'!$K$2:$V$253,6)</f>
        <v/>
      </c>
      <c r="G225" s="292" t="str">
        <f>VLOOKUP($B225,'Saved Waypoint Input Sheet'!$K$2:$V$253,7)</f>
        <v/>
      </c>
      <c r="H225" s="293" t="str">
        <f>VLOOKUP($B225,'Saved Waypoint Input Sheet'!$K$2:$V$253,8)</f>
        <v/>
      </c>
      <c r="I225" s="494" t="str">
        <f>VLOOKUP($B225,'Saved Waypoint Input Sheet'!$K$2:$V$253,11)</f>
        <v/>
      </c>
      <c r="J225" s="288" t="str">
        <f>IF(C225="","",(IF((VLOOKUP($B225,'Saved Waypoint Input Sheet'!$K$2:$V$253,12))="",("see psg plan"),(VLOOKUP($B225,'Saved Waypoint Input Sheet'!$K$2:$V$253,12)))))</f>
        <v/>
      </c>
      <c r="K225" s="298"/>
      <c r="L225" s="299"/>
      <c r="M225" s="300"/>
      <c r="N225" s="301"/>
      <c r="O225" s="300"/>
      <c r="P225" s="324" t="str">
        <f>IF(C226="","",(IF((VLOOKUP($B226,'Saved Waypoint Input Sheet'!$K$2:$V$253,9))="",Z226,(VLOOKUP($B226,'Saved Waypoint Input Sheet'!$K$2:$V$253,9)))))</f>
        <v/>
      </c>
      <c r="Q225" s="325" t="str">
        <f>IF(C226="","",(IF((VLOOKUP($B226,'Saved Waypoint Input Sheet'!$K$2:$V$253,10))="",AA226,(VLOOKUP($B226,'Saved Waypoint Input Sheet'!$K$2:$V$253,10)))))</f>
        <v/>
      </c>
      <c r="R225" s="325" t="str">
        <f t="shared" si="72"/>
        <v/>
      </c>
      <c r="S225" s="303"/>
      <c r="T225" s="303"/>
      <c r="U225" s="301"/>
      <c r="V225" s="197"/>
      <c r="W225" s="197"/>
      <c r="Z225" s="190" t="str">
        <f t="shared" si="57"/>
        <v/>
      </c>
      <c r="AA225" s="191" t="str">
        <f t="shared" si="58"/>
        <v/>
      </c>
      <c r="AB225" s="194" t="str">
        <f t="shared" si="59"/>
        <v/>
      </c>
      <c r="AC225" s="194" t="str">
        <f t="shared" si="64"/>
        <v/>
      </c>
      <c r="AD225" s="194" t="str">
        <f t="shared" si="60"/>
        <v/>
      </c>
      <c r="AE225" s="194" t="str">
        <f t="shared" si="61"/>
        <v/>
      </c>
      <c r="AF225" s="193" t="e">
        <f t="shared" si="73"/>
        <v>#VALUE!</v>
      </c>
      <c r="AG225" s="193" t="str">
        <f t="shared" si="74"/>
        <v/>
      </c>
      <c r="AH225" s="193" t="str">
        <f t="shared" si="62"/>
        <v/>
      </c>
      <c r="AI225" s="193" t="str">
        <f t="shared" si="65"/>
        <v/>
      </c>
      <c r="AJ225" s="194" t="str">
        <f t="shared" si="75"/>
        <v/>
      </c>
      <c r="AK225" s="179" t="str">
        <f t="shared" si="66"/>
        <v/>
      </c>
      <c r="AL225" s="179" t="str">
        <f t="shared" si="67"/>
        <v/>
      </c>
      <c r="AM225" s="193" t="str">
        <f t="shared" si="68"/>
        <v/>
      </c>
      <c r="AN225" s="193" t="str">
        <f t="shared" si="63"/>
        <v/>
      </c>
      <c r="AO225" s="193" t="str">
        <f t="shared" si="69"/>
        <v/>
      </c>
      <c r="AP225" s="193" t="str">
        <f t="shared" si="70"/>
        <v/>
      </c>
      <c r="AQ225" s="193" t="str">
        <f t="shared" si="71"/>
        <v/>
      </c>
    </row>
    <row r="226" spans="2:43" ht="14.25" x14ac:dyDescent="0.2">
      <c r="B226" s="189">
        <v>219</v>
      </c>
      <c r="C226" s="289" t="str">
        <f>VLOOKUP($B226,'Saved Waypoint Input Sheet'!$K$2:$V$253,3)</f>
        <v/>
      </c>
      <c r="D226" s="290" t="str">
        <f>VLOOKUP($B226,'Saved Waypoint Input Sheet'!$K$2:$V$253,4)</f>
        <v/>
      </c>
      <c r="E226" s="291" t="str">
        <f>VLOOKUP($B226,'Saved Waypoint Input Sheet'!$K$2:$V$253,5)</f>
        <v/>
      </c>
      <c r="F226" s="289" t="str">
        <f>VLOOKUP($B226,'Saved Waypoint Input Sheet'!$K$2:$V$253,6)</f>
        <v/>
      </c>
      <c r="G226" s="292" t="str">
        <f>VLOOKUP($B226,'Saved Waypoint Input Sheet'!$K$2:$V$253,7)</f>
        <v/>
      </c>
      <c r="H226" s="293" t="str">
        <f>VLOOKUP($B226,'Saved Waypoint Input Sheet'!$K$2:$V$253,8)</f>
        <v/>
      </c>
      <c r="I226" s="494" t="str">
        <f>VLOOKUP($B226,'Saved Waypoint Input Sheet'!$K$2:$V$253,11)</f>
        <v/>
      </c>
      <c r="J226" s="288" t="str">
        <f>IF(C226="","",(IF((VLOOKUP($B226,'Saved Waypoint Input Sheet'!$K$2:$V$253,12))="",("see psg plan"),(VLOOKUP($B226,'Saved Waypoint Input Sheet'!$K$2:$V$253,12)))))</f>
        <v/>
      </c>
      <c r="K226" s="298"/>
      <c r="L226" s="299"/>
      <c r="M226" s="300"/>
      <c r="N226" s="301"/>
      <c r="O226" s="300"/>
      <c r="P226" s="324" t="str">
        <f>IF(C227="","",(IF((VLOOKUP($B227,'Saved Waypoint Input Sheet'!$K$2:$V$253,9))="",Z227,(VLOOKUP($B227,'Saved Waypoint Input Sheet'!$K$2:$V$253,9)))))</f>
        <v/>
      </c>
      <c r="Q226" s="325" t="str">
        <f>IF(C227="","",(IF((VLOOKUP($B227,'Saved Waypoint Input Sheet'!$K$2:$V$253,10))="",AA227,(VLOOKUP($B227,'Saved Waypoint Input Sheet'!$K$2:$V$253,10)))))</f>
        <v/>
      </c>
      <c r="R226" s="325" t="str">
        <f t="shared" si="72"/>
        <v/>
      </c>
      <c r="S226" s="303"/>
      <c r="T226" s="303"/>
      <c r="U226" s="301"/>
      <c r="V226" s="197"/>
      <c r="W226" s="197"/>
      <c r="Z226" s="190" t="str">
        <f t="shared" si="57"/>
        <v/>
      </c>
      <c r="AA226" s="191" t="str">
        <f t="shared" si="58"/>
        <v/>
      </c>
      <c r="AB226" s="194" t="str">
        <f t="shared" si="59"/>
        <v/>
      </c>
      <c r="AC226" s="194" t="str">
        <f t="shared" si="64"/>
        <v/>
      </c>
      <c r="AD226" s="194" t="str">
        <f t="shared" si="60"/>
        <v/>
      </c>
      <c r="AE226" s="194" t="str">
        <f t="shared" si="61"/>
        <v/>
      </c>
      <c r="AF226" s="193" t="e">
        <f t="shared" si="73"/>
        <v>#VALUE!</v>
      </c>
      <c r="AG226" s="193" t="str">
        <f t="shared" si="74"/>
        <v/>
      </c>
      <c r="AH226" s="193" t="str">
        <f t="shared" si="62"/>
        <v/>
      </c>
      <c r="AI226" s="193" t="str">
        <f t="shared" si="65"/>
        <v/>
      </c>
      <c r="AJ226" s="194" t="str">
        <f t="shared" si="75"/>
        <v/>
      </c>
      <c r="AK226" s="179" t="str">
        <f t="shared" si="66"/>
        <v/>
      </c>
      <c r="AL226" s="179" t="str">
        <f t="shared" si="67"/>
        <v/>
      </c>
      <c r="AM226" s="193" t="str">
        <f t="shared" si="68"/>
        <v/>
      </c>
      <c r="AN226" s="193" t="str">
        <f t="shared" si="63"/>
        <v/>
      </c>
      <c r="AO226" s="193" t="str">
        <f t="shared" si="69"/>
        <v/>
      </c>
      <c r="AP226" s="193" t="str">
        <f t="shared" si="70"/>
        <v/>
      </c>
      <c r="AQ226" s="193" t="str">
        <f t="shared" si="71"/>
        <v/>
      </c>
    </row>
    <row r="227" spans="2:43" ht="14.25" x14ac:dyDescent="0.2">
      <c r="B227" s="189">
        <v>220</v>
      </c>
      <c r="C227" s="289" t="str">
        <f>VLOOKUP($B227,'Saved Waypoint Input Sheet'!$K$2:$V$253,3)</f>
        <v/>
      </c>
      <c r="D227" s="290" t="str">
        <f>VLOOKUP($B227,'Saved Waypoint Input Sheet'!$K$2:$V$253,4)</f>
        <v/>
      </c>
      <c r="E227" s="291" t="str">
        <f>VLOOKUP($B227,'Saved Waypoint Input Sheet'!$K$2:$V$253,5)</f>
        <v/>
      </c>
      <c r="F227" s="289" t="str">
        <f>VLOOKUP($B227,'Saved Waypoint Input Sheet'!$K$2:$V$253,6)</f>
        <v/>
      </c>
      <c r="G227" s="292" t="str">
        <f>VLOOKUP($B227,'Saved Waypoint Input Sheet'!$K$2:$V$253,7)</f>
        <v/>
      </c>
      <c r="H227" s="293" t="str">
        <f>VLOOKUP($B227,'Saved Waypoint Input Sheet'!$K$2:$V$253,8)</f>
        <v/>
      </c>
      <c r="I227" s="494" t="str">
        <f>VLOOKUP($B227,'Saved Waypoint Input Sheet'!$K$2:$V$253,11)</f>
        <v/>
      </c>
      <c r="J227" s="288" t="str">
        <f>IF(C227="","",(IF((VLOOKUP($B227,'Saved Waypoint Input Sheet'!$K$2:$V$253,12))="",("see psg plan"),(VLOOKUP($B227,'Saved Waypoint Input Sheet'!$K$2:$V$253,12)))))</f>
        <v/>
      </c>
      <c r="K227" s="298"/>
      <c r="L227" s="299"/>
      <c r="M227" s="300"/>
      <c r="N227" s="301"/>
      <c r="O227" s="300"/>
      <c r="P227" s="324" t="str">
        <f>IF(C228="","",(IF((VLOOKUP($B228,'Saved Waypoint Input Sheet'!$K$2:$V$253,9))="",Z228,(VLOOKUP($B228,'Saved Waypoint Input Sheet'!$K$2:$V$253,9)))))</f>
        <v/>
      </c>
      <c r="Q227" s="325" t="str">
        <f>IF(C228="","",(IF((VLOOKUP($B228,'Saved Waypoint Input Sheet'!$K$2:$V$253,10))="",AA228,(VLOOKUP($B228,'Saved Waypoint Input Sheet'!$K$2:$V$253,10)))))</f>
        <v/>
      </c>
      <c r="R227" s="325" t="str">
        <f t="shared" si="72"/>
        <v/>
      </c>
      <c r="S227" s="303"/>
      <c r="T227" s="303"/>
      <c r="U227" s="301"/>
      <c r="V227" s="197"/>
      <c r="W227" s="197"/>
      <c r="Z227" s="190" t="str">
        <f t="shared" si="57"/>
        <v/>
      </c>
      <c r="AA227" s="191" t="str">
        <f t="shared" si="58"/>
        <v/>
      </c>
      <c r="AB227" s="194" t="str">
        <f t="shared" si="59"/>
        <v/>
      </c>
      <c r="AC227" s="194" t="str">
        <f t="shared" si="64"/>
        <v/>
      </c>
      <c r="AD227" s="194" t="str">
        <f t="shared" si="60"/>
        <v/>
      </c>
      <c r="AE227" s="194" t="str">
        <f t="shared" si="61"/>
        <v/>
      </c>
      <c r="AF227" s="193" t="e">
        <f t="shared" si="73"/>
        <v>#VALUE!</v>
      </c>
      <c r="AG227" s="193" t="str">
        <f t="shared" si="74"/>
        <v/>
      </c>
      <c r="AH227" s="193" t="str">
        <f t="shared" si="62"/>
        <v/>
      </c>
      <c r="AI227" s="193" t="str">
        <f t="shared" si="65"/>
        <v/>
      </c>
      <c r="AJ227" s="194" t="str">
        <f t="shared" si="75"/>
        <v/>
      </c>
      <c r="AK227" s="179" t="str">
        <f t="shared" si="66"/>
        <v/>
      </c>
      <c r="AL227" s="179" t="str">
        <f t="shared" si="67"/>
        <v/>
      </c>
      <c r="AM227" s="193" t="str">
        <f t="shared" si="68"/>
        <v/>
      </c>
      <c r="AN227" s="193" t="str">
        <f t="shared" si="63"/>
        <v/>
      </c>
      <c r="AO227" s="193" t="str">
        <f t="shared" si="69"/>
        <v/>
      </c>
      <c r="AP227" s="193" t="str">
        <f t="shared" si="70"/>
        <v/>
      </c>
      <c r="AQ227" s="193" t="str">
        <f t="shared" si="71"/>
        <v/>
      </c>
    </row>
    <row r="228" spans="2:43" ht="14.25" x14ac:dyDescent="0.2">
      <c r="B228" s="189">
        <v>221</v>
      </c>
      <c r="C228" s="289" t="str">
        <f>VLOOKUP($B228,'Saved Waypoint Input Sheet'!$K$2:$V$253,3)</f>
        <v/>
      </c>
      <c r="D228" s="290" t="str">
        <f>VLOOKUP($B228,'Saved Waypoint Input Sheet'!$K$2:$V$253,4)</f>
        <v/>
      </c>
      <c r="E228" s="291" t="str">
        <f>VLOOKUP($B228,'Saved Waypoint Input Sheet'!$K$2:$V$253,5)</f>
        <v/>
      </c>
      <c r="F228" s="289" t="str">
        <f>VLOOKUP($B228,'Saved Waypoint Input Sheet'!$K$2:$V$253,6)</f>
        <v/>
      </c>
      <c r="G228" s="292" t="str">
        <f>VLOOKUP($B228,'Saved Waypoint Input Sheet'!$K$2:$V$253,7)</f>
        <v/>
      </c>
      <c r="H228" s="293" t="str">
        <f>VLOOKUP($B228,'Saved Waypoint Input Sheet'!$K$2:$V$253,8)</f>
        <v/>
      </c>
      <c r="I228" s="494" t="str">
        <f>VLOOKUP($B228,'Saved Waypoint Input Sheet'!$K$2:$V$253,11)</f>
        <v/>
      </c>
      <c r="J228" s="288" t="str">
        <f>IF(C228="","",(IF((VLOOKUP($B228,'Saved Waypoint Input Sheet'!$K$2:$V$253,12))="",("see psg plan"),(VLOOKUP($B228,'Saved Waypoint Input Sheet'!$K$2:$V$253,12)))))</f>
        <v/>
      </c>
      <c r="K228" s="298"/>
      <c r="L228" s="299"/>
      <c r="M228" s="300"/>
      <c r="N228" s="301"/>
      <c r="O228" s="300"/>
      <c r="P228" s="324" t="str">
        <f>IF(C229="","",(IF((VLOOKUP($B229,'Saved Waypoint Input Sheet'!$K$2:$V$253,9))="",Z229,(VLOOKUP($B229,'Saved Waypoint Input Sheet'!$K$2:$V$253,9)))))</f>
        <v/>
      </c>
      <c r="Q228" s="325" t="str">
        <f>IF(C229="","",(IF((VLOOKUP($B229,'Saved Waypoint Input Sheet'!$K$2:$V$253,10))="",AA229,(VLOOKUP($B229,'Saved Waypoint Input Sheet'!$K$2:$V$253,10)))))</f>
        <v/>
      </c>
      <c r="R228" s="325" t="str">
        <f t="shared" si="72"/>
        <v/>
      </c>
      <c r="S228" s="303"/>
      <c r="T228" s="303"/>
      <c r="U228" s="301"/>
      <c r="V228" s="197"/>
      <c r="W228" s="197"/>
      <c r="Z228" s="190" t="str">
        <f t="shared" si="57"/>
        <v/>
      </c>
      <c r="AA228" s="191" t="str">
        <f t="shared" si="58"/>
        <v/>
      </c>
      <c r="AB228" s="194" t="str">
        <f t="shared" si="59"/>
        <v/>
      </c>
      <c r="AC228" s="194" t="str">
        <f t="shared" si="64"/>
        <v/>
      </c>
      <c r="AD228" s="194" t="str">
        <f t="shared" si="60"/>
        <v/>
      </c>
      <c r="AE228" s="194" t="str">
        <f t="shared" si="61"/>
        <v/>
      </c>
      <c r="AF228" s="193" t="e">
        <f t="shared" si="73"/>
        <v>#VALUE!</v>
      </c>
      <c r="AG228" s="193" t="str">
        <f t="shared" si="74"/>
        <v/>
      </c>
      <c r="AH228" s="193" t="str">
        <f t="shared" si="62"/>
        <v/>
      </c>
      <c r="AI228" s="193" t="str">
        <f t="shared" si="65"/>
        <v/>
      </c>
      <c r="AJ228" s="194" t="str">
        <f t="shared" si="75"/>
        <v/>
      </c>
      <c r="AK228" s="179" t="str">
        <f t="shared" si="66"/>
        <v/>
      </c>
      <c r="AL228" s="179" t="str">
        <f t="shared" si="67"/>
        <v/>
      </c>
      <c r="AM228" s="193" t="str">
        <f t="shared" si="68"/>
        <v/>
      </c>
      <c r="AN228" s="193" t="str">
        <f t="shared" si="63"/>
        <v/>
      </c>
      <c r="AO228" s="193" t="str">
        <f t="shared" si="69"/>
        <v/>
      </c>
      <c r="AP228" s="193" t="str">
        <f t="shared" si="70"/>
        <v/>
      </c>
      <c r="AQ228" s="193" t="str">
        <f t="shared" si="71"/>
        <v/>
      </c>
    </row>
    <row r="229" spans="2:43" ht="14.25" x14ac:dyDescent="0.2">
      <c r="B229" s="189">
        <v>222</v>
      </c>
      <c r="C229" s="289" t="str">
        <f>VLOOKUP($B229,'Saved Waypoint Input Sheet'!$K$2:$V$253,3)</f>
        <v/>
      </c>
      <c r="D229" s="290" t="str">
        <f>VLOOKUP($B229,'Saved Waypoint Input Sheet'!$K$2:$V$253,4)</f>
        <v/>
      </c>
      <c r="E229" s="291" t="str">
        <f>VLOOKUP($B229,'Saved Waypoint Input Sheet'!$K$2:$V$253,5)</f>
        <v/>
      </c>
      <c r="F229" s="289" t="str">
        <f>VLOOKUP($B229,'Saved Waypoint Input Sheet'!$K$2:$V$253,6)</f>
        <v/>
      </c>
      <c r="G229" s="292" t="str">
        <f>VLOOKUP($B229,'Saved Waypoint Input Sheet'!$K$2:$V$253,7)</f>
        <v/>
      </c>
      <c r="H229" s="293" t="str">
        <f>VLOOKUP($B229,'Saved Waypoint Input Sheet'!$K$2:$V$253,8)</f>
        <v/>
      </c>
      <c r="I229" s="494" t="str">
        <f>VLOOKUP($B229,'Saved Waypoint Input Sheet'!$K$2:$V$253,11)</f>
        <v/>
      </c>
      <c r="J229" s="288" t="str">
        <f>IF(C229="","",(IF((VLOOKUP($B229,'Saved Waypoint Input Sheet'!$K$2:$V$253,12))="",("see psg plan"),(VLOOKUP($B229,'Saved Waypoint Input Sheet'!$K$2:$V$253,12)))))</f>
        <v/>
      </c>
      <c r="K229" s="298"/>
      <c r="L229" s="299"/>
      <c r="M229" s="300"/>
      <c r="N229" s="301"/>
      <c r="O229" s="300"/>
      <c r="P229" s="324" t="str">
        <f>IF(C230="","",(IF((VLOOKUP($B230,'Saved Waypoint Input Sheet'!$K$2:$V$253,9))="",Z230,(VLOOKUP($B230,'Saved Waypoint Input Sheet'!$K$2:$V$253,9)))))</f>
        <v/>
      </c>
      <c r="Q229" s="325" t="str">
        <f>IF(C230="","",(IF((VLOOKUP($B230,'Saved Waypoint Input Sheet'!$K$2:$V$253,10))="",AA230,(VLOOKUP($B230,'Saved Waypoint Input Sheet'!$K$2:$V$253,10)))))</f>
        <v/>
      </c>
      <c r="R229" s="325" t="str">
        <f t="shared" si="72"/>
        <v/>
      </c>
      <c r="S229" s="303"/>
      <c r="T229" s="303"/>
      <c r="U229" s="301"/>
      <c r="V229" s="197"/>
      <c r="W229" s="197"/>
      <c r="Z229" s="190" t="str">
        <f t="shared" si="57"/>
        <v/>
      </c>
      <c r="AA229" s="191" t="str">
        <f t="shared" si="58"/>
        <v/>
      </c>
      <c r="AB229" s="194" t="str">
        <f t="shared" si="59"/>
        <v/>
      </c>
      <c r="AC229" s="194" t="str">
        <f t="shared" si="64"/>
        <v/>
      </c>
      <c r="AD229" s="194" t="str">
        <f t="shared" si="60"/>
        <v/>
      </c>
      <c r="AE229" s="194" t="str">
        <f t="shared" si="61"/>
        <v/>
      </c>
      <c r="AF229" s="193" t="e">
        <f t="shared" si="73"/>
        <v>#VALUE!</v>
      </c>
      <c r="AG229" s="193" t="str">
        <f t="shared" si="74"/>
        <v/>
      </c>
      <c r="AH229" s="193" t="str">
        <f t="shared" si="62"/>
        <v/>
      </c>
      <c r="AI229" s="193" t="str">
        <f t="shared" si="65"/>
        <v/>
      </c>
      <c r="AJ229" s="194" t="str">
        <f t="shared" si="75"/>
        <v/>
      </c>
      <c r="AK229" s="179" t="str">
        <f t="shared" si="66"/>
        <v/>
      </c>
      <c r="AL229" s="179" t="str">
        <f t="shared" si="67"/>
        <v/>
      </c>
      <c r="AM229" s="193" t="str">
        <f t="shared" si="68"/>
        <v/>
      </c>
      <c r="AN229" s="193" t="str">
        <f t="shared" si="63"/>
        <v/>
      </c>
      <c r="AO229" s="193" t="str">
        <f t="shared" si="69"/>
        <v/>
      </c>
      <c r="AP229" s="193" t="str">
        <f t="shared" si="70"/>
        <v/>
      </c>
      <c r="AQ229" s="193" t="str">
        <f t="shared" si="71"/>
        <v/>
      </c>
    </row>
    <row r="230" spans="2:43" ht="14.25" x14ac:dyDescent="0.2">
      <c r="B230" s="189">
        <v>223</v>
      </c>
      <c r="C230" s="289" t="str">
        <f>VLOOKUP($B230,'Saved Waypoint Input Sheet'!$K$2:$V$253,3)</f>
        <v/>
      </c>
      <c r="D230" s="290" t="str">
        <f>VLOOKUP($B230,'Saved Waypoint Input Sheet'!$K$2:$V$253,4)</f>
        <v/>
      </c>
      <c r="E230" s="291" t="str">
        <f>VLOOKUP($B230,'Saved Waypoint Input Sheet'!$K$2:$V$253,5)</f>
        <v/>
      </c>
      <c r="F230" s="289" t="str">
        <f>VLOOKUP($B230,'Saved Waypoint Input Sheet'!$K$2:$V$253,6)</f>
        <v/>
      </c>
      <c r="G230" s="292" t="str">
        <f>VLOOKUP($B230,'Saved Waypoint Input Sheet'!$K$2:$V$253,7)</f>
        <v/>
      </c>
      <c r="H230" s="293" t="str">
        <f>VLOOKUP($B230,'Saved Waypoint Input Sheet'!$K$2:$V$253,8)</f>
        <v/>
      </c>
      <c r="I230" s="494" t="str">
        <f>VLOOKUP($B230,'Saved Waypoint Input Sheet'!$K$2:$V$253,11)</f>
        <v/>
      </c>
      <c r="J230" s="288" t="str">
        <f>IF(C230="","",(IF((VLOOKUP($B230,'Saved Waypoint Input Sheet'!$K$2:$V$253,12))="",("see psg plan"),(VLOOKUP($B230,'Saved Waypoint Input Sheet'!$K$2:$V$253,12)))))</f>
        <v/>
      </c>
      <c r="K230" s="298"/>
      <c r="L230" s="299"/>
      <c r="M230" s="300"/>
      <c r="N230" s="301"/>
      <c r="O230" s="300"/>
      <c r="P230" s="324" t="str">
        <f>IF(C231="","",(IF((VLOOKUP($B231,'Saved Waypoint Input Sheet'!$K$2:$V$253,9))="",Z231,(VLOOKUP($B231,'Saved Waypoint Input Sheet'!$K$2:$V$253,9)))))</f>
        <v/>
      </c>
      <c r="Q230" s="325" t="str">
        <f>IF(C231="","",(IF((VLOOKUP($B231,'Saved Waypoint Input Sheet'!$K$2:$V$253,10))="",AA231,(VLOOKUP($B231,'Saved Waypoint Input Sheet'!$K$2:$V$253,10)))))</f>
        <v/>
      </c>
      <c r="R230" s="325" t="str">
        <f t="shared" si="72"/>
        <v/>
      </c>
      <c r="S230" s="303"/>
      <c r="T230" s="303"/>
      <c r="U230" s="301"/>
      <c r="V230" s="197"/>
      <c r="W230" s="197"/>
      <c r="Z230" s="190" t="str">
        <f t="shared" si="57"/>
        <v/>
      </c>
      <c r="AA230" s="191" t="str">
        <f t="shared" si="58"/>
        <v/>
      </c>
      <c r="AB230" s="194" t="str">
        <f t="shared" si="59"/>
        <v/>
      </c>
      <c r="AC230" s="194" t="str">
        <f t="shared" si="64"/>
        <v/>
      </c>
      <c r="AD230" s="194" t="str">
        <f t="shared" si="60"/>
        <v/>
      </c>
      <c r="AE230" s="194" t="str">
        <f t="shared" si="61"/>
        <v/>
      </c>
      <c r="AF230" s="193" t="e">
        <f t="shared" si="73"/>
        <v>#VALUE!</v>
      </c>
      <c r="AG230" s="193" t="str">
        <f t="shared" si="74"/>
        <v/>
      </c>
      <c r="AH230" s="193" t="str">
        <f t="shared" si="62"/>
        <v/>
      </c>
      <c r="AI230" s="193" t="str">
        <f t="shared" si="65"/>
        <v/>
      </c>
      <c r="AJ230" s="194" t="str">
        <f t="shared" si="75"/>
        <v/>
      </c>
      <c r="AK230" s="179" t="str">
        <f t="shared" si="66"/>
        <v/>
      </c>
      <c r="AL230" s="179" t="str">
        <f t="shared" si="67"/>
        <v/>
      </c>
      <c r="AM230" s="193" t="str">
        <f t="shared" si="68"/>
        <v/>
      </c>
      <c r="AN230" s="193" t="str">
        <f t="shared" si="63"/>
        <v/>
      </c>
      <c r="AO230" s="193" t="str">
        <f t="shared" si="69"/>
        <v/>
      </c>
      <c r="AP230" s="193" t="str">
        <f t="shared" si="70"/>
        <v/>
      </c>
      <c r="AQ230" s="193" t="str">
        <f t="shared" si="71"/>
        <v/>
      </c>
    </row>
    <row r="231" spans="2:43" ht="14.25" x14ac:dyDescent="0.2">
      <c r="B231" s="189">
        <v>224</v>
      </c>
      <c r="C231" s="289" t="str">
        <f>VLOOKUP($B231,'Saved Waypoint Input Sheet'!$K$2:$V$253,3)</f>
        <v/>
      </c>
      <c r="D231" s="290" t="str">
        <f>VLOOKUP($B231,'Saved Waypoint Input Sheet'!$K$2:$V$253,4)</f>
        <v/>
      </c>
      <c r="E231" s="291" t="str">
        <f>VLOOKUP($B231,'Saved Waypoint Input Sheet'!$K$2:$V$253,5)</f>
        <v/>
      </c>
      <c r="F231" s="289" t="str">
        <f>VLOOKUP($B231,'Saved Waypoint Input Sheet'!$K$2:$V$253,6)</f>
        <v/>
      </c>
      <c r="G231" s="292" t="str">
        <f>VLOOKUP($B231,'Saved Waypoint Input Sheet'!$K$2:$V$253,7)</f>
        <v/>
      </c>
      <c r="H231" s="293" t="str">
        <f>VLOOKUP($B231,'Saved Waypoint Input Sheet'!$K$2:$V$253,8)</f>
        <v/>
      </c>
      <c r="I231" s="494" t="str">
        <f>VLOOKUP($B231,'Saved Waypoint Input Sheet'!$K$2:$V$253,11)</f>
        <v/>
      </c>
      <c r="J231" s="288" t="str">
        <f>IF(C231="","",(IF((VLOOKUP($B231,'Saved Waypoint Input Sheet'!$K$2:$V$253,12))="",("see psg plan"),(VLOOKUP($B231,'Saved Waypoint Input Sheet'!$K$2:$V$253,12)))))</f>
        <v/>
      </c>
      <c r="K231" s="298"/>
      <c r="L231" s="299"/>
      <c r="M231" s="300"/>
      <c r="N231" s="301"/>
      <c r="O231" s="300"/>
      <c r="P231" s="324" t="str">
        <f>IF(C232="","",(IF((VLOOKUP($B232,'Saved Waypoint Input Sheet'!$K$2:$V$253,9))="",Z232,(VLOOKUP($B232,'Saved Waypoint Input Sheet'!$K$2:$V$253,9)))))</f>
        <v/>
      </c>
      <c r="Q231" s="325" t="str">
        <f>IF(C232="","",(IF((VLOOKUP($B232,'Saved Waypoint Input Sheet'!$K$2:$V$253,10))="",AA232,(VLOOKUP($B232,'Saved Waypoint Input Sheet'!$K$2:$V$253,10)))))</f>
        <v/>
      </c>
      <c r="R231" s="325" t="str">
        <f t="shared" si="72"/>
        <v/>
      </c>
      <c r="S231" s="303"/>
      <c r="T231" s="303"/>
      <c r="U231" s="301"/>
      <c r="V231" s="197"/>
      <c r="W231" s="197"/>
      <c r="Z231" s="190" t="str">
        <f t="shared" si="57"/>
        <v/>
      </c>
      <c r="AA231" s="191" t="str">
        <f t="shared" si="58"/>
        <v/>
      </c>
      <c r="AB231" s="194" t="str">
        <f t="shared" si="59"/>
        <v/>
      </c>
      <c r="AC231" s="194" t="str">
        <f t="shared" si="64"/>
        <v/>
      </c>
      <c r="AD231" s="194" t="str">
        <f t="shared" si="60"/>
        <v/>
      </c>
      <c r="AE231" s="194" t="str">
        <f t="shared" si="61"/>
        <v/>
      </c>
      <c r="AF231" s="193" t="e">
        <f t="shared" si="73"/>
        <v>#VALUE!</v>
      </c>
      <c r="AG231" s="193" t="str">
        <f t="shared" si="74"/>
        <v/>
      </c>
      <c r="AH231" s="193" t="str">
        <f t="shared" si="62"/>
        <v/>
      </c>
      <c r="AI231" s="193" t="str">
        <f t="shared" si="65"/>
        <v/>
      </c>
      <c r="AJ231" s="194" t="str">
        <f t="shared" si="75"/>
        <v/>
      </c>
      <c r="AK231" s="179" t="str">
        <f t="shared" si="66"/>
        <v/>
      </c>
      <c r="AL231" s="179" t="str">
        <f t="shared" si="67"/>
        <v/>
      </c>
      <c r="AM231" s="193" t="str">
        <f t="shared" si="68"/>
        <v/>
      </c>
      <c r="AN231" s="193" t="str">
        <f t="shared" si="63"/>
        <v/>
      </c>
      <c r="AO231" s="193" t="str">
        <f t="shared" si="69"/>
        <v/>
      </c>
      <c r="AP231" s="193" t="str">
        <f t="shared" si="70"/>
        <v/>
      </c>
      <c r="AQ231" s="193" t="str">
        <f t="shared" si="71"/>
        <v/>
      </c>
    </row>
    <row r="232" spans="2:43" ht="14.25" x14ac:dyDescent="0.2">
      <c r="B232" s="189">
        <v>225</v>
      </c>
      <c r="C232" s="289" t="str">
        <f>VLOOKUP($B232,'Saved Waypoint Input Sheet'!$K$2:$V$253,3)</f>
        <v/>
      </c>
      <c r="D232" s="290" t="str">
        <f>VLOOKUP($B232,'Saved Waypoint Input Sheet'!$K$2:$V$253,4)</f>
        <v/>
      </c>
      <c r="E232" s="291" t="str">
        <f>VLOOKUP($B232,'Saved Waypoint Input Sheet'!$K$2:$V$253,5)</f>
        <v/>
      </c>
      <c r="F232" s="289" t="str">
        <f>VLOOKUP($B232,'Saved Waypoint Input Sheet'!$K$2:$V$253,6)</f>
        <v/>
      </c>
      <c r="G232" s="292" t="str">
        <f>VLOOKUP($B232,'Saved Waypoint Input Sheet'!$K$2:$V$253,7)</f>
        <v/>
      </c>
      <c r="H232" s="293" t="str">
        <f>VLOOKUP($B232,'Saved Waypoint Input Sheet'!$K$2:$V$253,8)</f>
        <v/>
      </c>
      <c r="I232" s="494" t="str">
        <f>VLOOKUP($B232,'Saved Waypoint Input Sheet'!$K$2:$V$253,11)</f>
        <v/>
      </c>
      <c r="J232" s="288" t="str">
        <f>IF(C232="","",(IF((VLOOKUP($B232,'Saved Waypoint Input Sheet'!$K$2:$V$253,12))="",("see psg plan"),(VLOOKUP($B232,'Saved Waypoint Input Sheet'!$K$2:$V$253,12)))))</f>
        <v/>
      </c>
      <c r="K232" s="298"/>
      <c r="L232" s="299"/>
      <c r="M232" s="300"/>
      <c r="N232" s="301"/>
      <c r="O232" s="300"/>
      <c r="P232" s="324" t="str">
        <f>IF(C233="","",(IF((VLOOKUP($B233,'Saved Waypoint Input Sheet'!$K$2:$V$253,9))="",Z233,(VLOOKUP($B233,'Saved Waypoint Input Sheet'!$K$2:$V$253,9)))))</f>
        <v/>
      </c>
      <c r="Q232" s="325" t="str">
        <f>IF(C233="","",(IF((VLOOKUP($B233,'Saved Waypoint Input Sheet'!$K$2:$V$253,10))="",AA233,(VLOOKUP($B233,'Saved Waypoint Input Sheet'!$K$2:$V$253,10)))))</f>
        <v/>
      </c>
      <c r="R232" s="325" t="str">
        <f t="shared" si="72"/>
        <v/>
      </c>
      <c r="S232" s="303"/>
      <c r="T232" s="303"/>
      <c r="U232" s="301"/>
      <c r="V232" s="197"/>
      <c r="W232" s="197"/>
      <c r="Z232" s="190" t="str">
        <f t="shared" si="57"/>
        <v/>
      </c>
      <c r="AA232" s="191" t="str">
        <f t="shared" si="58"/>
        <v/>
      </c>
      <c r="AB232" s="194" t="str">
        <f t="shared" si="59"/>
        <v/>
      </c>
      <c r="AC232" s="194" t="str">
        <f t="shared" si="64"/>
        <v/>
      </c>
      <c r="AD232" s="194" t="str">
        <f t="shared" si="60"/>
        <v/>
      </c>
      <c r="AE232" s="194" t="str">
        <f t="shared" si="61"/>
        <v/>
      </c>
      <c r="AF232" s="193" t="e">
        <f t="shared" si="73"/>
        <v>#VALUE!</v>
      </c>
      <c r="AG232" s="193" t="str">
        <f t="shared" si="74"/>
        <v/>
      </c>
      <c r="AH232" s="193" t="str">
        <f t="shared" si="62"/>
        <v/>
      </c>
      <c r="AI232" s="193" t="str">
        <f t="shared" si="65"/>
        <v/>
      </c>
      <c r="AJ232" s="194" t="str">
        <f t="shared" si="75"/>
        <v/>
      </c>
      <c r="AK232" s="179" t="str">
        <f t="shared" si="66"/>
        <v/>
      </c>
      <c r="AL232" s="179" t="str">
        <f t="shared" si="67"/>
        <v/>
      </c>
      <c r="AM232" s="193" t="str">
        <f t="shared" si="68"/>
        <v/>
      </c>
      <c r="AN232" s="193" t="str">
        <f t="shared" si="63"/>
        <v/>
      </c>
      <c r="AO232" s="193" t="str">
        <f t="shared" si="69"/>
        <v/>
      </c>
      <c r="AP232" s="193" t="str">
        <f t="shared" si="70"/>
        <v/>
      </c>
      <c r="AQ232" s="193" t="str">
        <f t="shared" si="71"/>
        <v/>
      </c>
    </row>
    <row r="233" spans="2:43" ht="14.25" x14ac:dyDescent="0.2">
      <c r="B233" s="189">
        <v>226</v>
      </c>
      <c r="C233" s="289" t="str">
        <f>VLOOKUP($B233,'Saved Waypoint Input Sheet'!$K$2:$V$253,3)</f>
        <v/>
      </c>
      <c r="D233" s="290" t="str">
        <f>VLOOKUP($B233,'Saved Waypoint Input Sheet'!$K$2:$V$253,4)</f>
        <v/>
      </c>
      <c r="E233" s="291" t="str">
        <f>VLOOKUP($B233,'Saved Waypoint Input Sheet'!$K$2:$V$253,5)</f>
        <v/>
      </c>
      <c r="F233" s="289" t="str">
        <f>VLOOKUP($B233,'Saved Waypoint Input Sheet'!$K$2:$V$253,6)</f>
        <v/>
      </c>
      <c r="G233" s="292" t="str">
        <f>VLOOKUP($B233,'Saved Waypoint Input Sheet'!$K$2:$V$253,7)</f>
        <v/>
      </c>
      <c r="H233" s="293" t="str">
        <f>VLOOKUP($B233,'Saved Waypoint Input Sheet'!$K$2:$V$253,8)</f>
        <v/>
      </c>
      <c r="I233" s="494" t="str">
        <f>VLOOKUP($B233,'Saved Waypoint Input Sheet'!$K$2:$V$253,11)</f>
        <v/>
      </c>
      <c r="J233" s="288" t="str">
        <f>IF(C233="","",(IF((VLOOKUP($B233,'Saved Waypoint Input Sheet'!$K$2:$V$253,12))="",("see psg plan"),(VLOOKUP($B233,'Saved Waypoint Input Sheet'!$K$2:$V$253,12)))))</f>
        <v/>
      </c>
      <c r="K233" s="298"/>
      <c r="L233" s="299"/>
      <c r="M233" s="300"/>
      <c r="N233" s="301"/>
      <c r="O233" s="300"/>
      <c r="P233" s="324" t="str">
        <f>IF(C234="","",(IF((VLOOKUP($B234,'Saved Waypoint Input Sheet'!$K$2:$V$253,9))="",Z234,(VLOOKUP($B234,'Saved Waypoint Input Sheet'!$K$2:$V$253,9)))))</f>
        <v/>
      </c>
      <c r="Q233" s="325" t="str">
        <f>IF(C234="","",(IF((VLOOKUP($B234,'Saved Waypoint Input Sheet'!$K$2:$V$253,10))="",AA234,(VLOOKUP($B234,'Saved Waypoint Input Sheet'!$K$2:$V$253,10)))))</f>
        <v/>
      </c>
      <c r="R233" s="325" t="str">
        <f t="shared" si="72"/>
        <v/>
      </c>
      <c r="S233" s="303"/>
      <c r="T233" s="303"/>
      <c r="U233" s="301"/>
      <c r="V233" s="197"/>
      <c r="W233" s="197"/>
      <c r="Z233" s="190" t="str">
        <f t="shared" si="57"/>
        <v/>
      </c>
      <c r="AA233" s="191" t="str">
        <f t="shared" si="58"/>
        <v/>
      </c>
      <c r="AB233" s="194" t="str">
        <f t="shared" si="59"/>
        <v/>
      </c>
      <c r="AC233" s="194" t="str">
        <f t="shared" si="64"/>
        <v/>
      </c>
      <c r="AD233" s="194" t="str">
        <f t="shared" si="60"/>
        <v/>
      </c>
      <c r="AE233" s="194" t="str">
        <f t="shared" si="61"/>
        <v/>
      </c>
      <c r="AF233" s="193" t="e">
        <f t="shared" si="73"/>
        <v>#VALUE!</v>
      </c>
      <c r="AG233" s="193" t="str">
        <f t="shared" si="74"/>
        <v/>
      </c>
      <c r="AH233" s="193" t="str">
        <f t="shared" si="62"/>
        <v/>
      </c>
      <c r="AI233" s="193" t="str">
        <f t="shared" si="65"/>
        <v/>
      </c>
      <c r="AJ233" s="194" t="str">
        <f t="shared" si="75"/>
        <v/>
      </c>
      <c r="AK233" s="179" t="str">
        <f t="shared" si="66"/>
        <v/>
      </c>
      <c r="AL233" s="179" t="str">
        <f t="shared" si="67"/>
        <v/>
      </c>
      <c r="AM233" s="193" t="str">
        <f t="shared" si="68"/>
        <v/>
      </c>
      <c r="AN233" s="193" t="str">
        <f t="shared" si="63"/>
        <v/>
      </c>
      <c r="AO233" s="193" t="str">
        <f t="shared" si="69"/>
        <v/>
      </c>
      <c r="AP233" s="193" t="str">
        <f t="shared" si="70"/>
        <v/>
      </c>
      <c r="AQ233" s="193" t="str">
        <f t="shared" si="71"/>
        <v/>
      </c>
    </row>
    <row r="234" spans="2:43" ht="14.25" x14ac:dyDescent="0.2">
      <c r="B234" s="189">
        <v>227</v>
      </c>
      <c r="C234" s="289" t="str">
        <f>VLOOKUP($B234,'Saved Waypoint Input Sheet'!$K$2:$V$253,3)</f>
        <v/>
      </c>
      <c r="D234" s="290" t="str">
        <f>VLOOKUP($B234,'Saved Waypoint Input Sheet'!$K$2:$V$253,4)</f>
        <v/>
      </c>
      <c r="E234" s="291" t="str">
        <f>VLOOKUP($B234,'Saved Waypoint Input Sheet'!$K$2:$V$253,5)</f>
        <v/>
      </c>
      <c r="F234" s="289" t="str">
        <f>VLOOKUP($B234,'Saved Waypoint Input Sheet'!$K$2:$V$253,6)</f>
        <v/>
      </c>
      <c r="G234" s="292" t="str">
        <f>VLOOKUP($B234,'Saved Waypoint Input Sheet'!$K$2:$V$253,7)</f>
        <v/>
      </c>
      <c r="H234" s="293" t="str">
        <f>VLOOKUP($B234,'Saved Waypoint Input Sheet'!$K$2:$V$253,8)</f>
        <v/>
      </c>
      <c r="I234" s="494" t="str">
        <f>VLOOKUP($B234,'Saved Waypoint Input Sheet'!$K$2:$V$253,11)</f>
        <v/>
      </c>
      <c r="J234" s="288" t="str">
        <f>IF(C234="","",(IF((VLOOKUP($B234,'Saved Waypoint Input Sheet'!$K$2:$V$253,12))="",("see psg plan"),(VLOOKUP($B234,'Saved Waypoint Input Sheet'!$K$2:$V$253,12)))))</f>
        <v/>
      </c>
      <c r="K234" s="298"/>
      <c r="L234" s="299"/>
      <c r="M234" s="300"/>
      <c r="N234" s="301"/>
      <c r="O234" s="300"/>
      <c r="P234" s="324" t="str">
        <f>IF(C235="","",(IF((VLOOKUP($B235,'Saved Waypoint Input Sheet'!$K$2:$V$253,9))="",Z235,(VLOOKUP($B235,'Saved Waypoint Input Sheet'!$K$2:$V$253,9)))))</f>
        <v/>
      </c>
      <c r="Q234" s="325" t="str">
        <f>IF(C235="","",(IF((VLOOKUP($B235,'Saved Waypoint Input Sheet'!$K$2:$V$253,10))="",AA235,(VLOOKUP($B235,'Saved Waypoint Input Sheet'!$K$2:$V$253,10)))))</f>
        <v/>
      </c>
      <c r="R234" s="325" t="str">
        <f t="shared" si="72"/>
        <v/>
      </c>
      <c r="S234" s="303"/>
      <c r="T234" s="303"/>
      <c r="U234" s="301"/>
      <c r="V234" s="197"/>
      <c r="W234" s="197"/>
      <c r="Z234" s="190" t="str">
        <f t="shared" si="57"/>
        <v/>
      </c>
      <c r="AA234" s="191" t="str">
        <f t="shared" si="58"/>
        <v/>
      </c>
      <c r="AB234" s="194" t="str">
        <f t="shared" si="59"/>
        <v/>
      </c>
      <c r="AC234" s="194" t="str">
        <f t="shared" si="64"/>
        <v/>
      </c>
      <c r="AD234" s="194" t="str">
        <f t="shared" si="60"/>
        <v/>
      </c>
      <c r="AE234" s="194" t="str">
        <f t="shared" si="61"/>
        <v/>
      </c>
      <c r="AF234" s="193" t="e">
        <f t="shared" si="73"/>
        <v>#VALUE!</v>
      </c>
      <c r="AG234" s="193" t="str">
        <f t="shared" si="74"/>
        <v/>
      </c>
      <c r="AH234" s="193" t="str">
        <f t="shared" si="62"/>
        <v/>
      </c>
      <c r="AI234" s="193" t="str">
        <f t="shared" si="65"/>
        <v/>
      </c>
      <c r="AJ234" s="194" t="str">
        <f t="shared" si="75"/>
        <v/>
      </c>
      <c r="AK234" s="179" t="str">
        <f t="shared" si="66"/>
        <v/>
      </c>
      <c r="AL234" s="179" t="str">
        <f t="shared" si="67"/>
        <v/>
      </c>
      <c r="AM234" s="193" t="str">
        <f t="shared" si="68"/>
        <v/>
      </c>
      <c r="AN234" s="193" t="str">
        <f t="shared" si="63"/>
        <v/>
      </c>
      <c r="AO234" s="193" t="str">
        <f t="shared" si="69"/>
        <v/>
      </c>
      <c r="AP234" s="193" t="str">
        <f t="shared" si="70"/>
        <v/>
      </c>
      <c r="AQ234" s="193" t="str">
        <f t="shared" si="71"/>
        <v/>
      </c>
    </row>
    <row r="235" spans="2:43" ht="14.25" x14ac:dyDescent="0.2">
      <c r="B235" s="189">
        <v>228</v>
      </c>
      <c r="C235" s="289" t="str">
        <f>VLOOKUP($B235,'Saved Waypoint Input Sheet'!$K$2:$V$253,3)</f>
        <v/>
      </c>
      <c r="D235" s="290" t="str">
        <f>VLOOKUP($B235,'Saved Waypoint Input Sheet'!$K$2:$V$253,4)</f>
        <v/>
      </c>
      <c r="E235" s="291" t="str">
        <f>VLOOKUP($B235,'Saved Waypoint Input Sheet'!$K$2:$V$253,5)</f>
        <v/>
      </c>
      <c r="F235" s="289" t="str">
        <f>VLOOKUP($B235,'Saved Waypoint Input Sheet'!$K$2:$V$253,6)</f>
        <v/>
      </c>
      <c r="G235" s="292" t="str">
        <f>VLOOKUP($B235,'Saved Waypoint Input Sheet'!$K$2:$V$253,7)</f>
        <v/>
      </c>
      <c r="H235" s="293" t="str">
        <f>VLOOKUP($B235,'Saved Waypoint Input Sheet'!$K$2:$V$253,8)</f>
        <v/>
      </c>
      <c r="I235" s="494" t="str">
        <f>VLOOKUP($B235,'Saved Waypoint Input Sheet'!$K$2:$V$253,11)</f>
        <v/>
      </c>
      <c r="J235" s="288" t="str">
        <f>IF(C235="","",(IF((VLOOKUP($B235,'Saved Waypoint Input Sheet'!$K$2:$V$253,12))="",("see psg plan"),(VLOOKUP($B235,'Saved Waypoint Input Sheet'!$K$2:$V$253,12)))))</f>
        <v/>
      </c>
      <c r="K235" s="298"/>
      <c r="L235" s="299"/>
      <c r="M235" s="300"/>
      <c r="N235" s="301"/>
      <c r="O235" s="300"/>
      <c r="P235" s="324" t="str">
        <f>IF(C236="","",(IF((VLOOKUP($B236,'Saved Waypoint Input Sheet'!$K$2:$V$253,9))="",Z236,(VLOOKUP($B236,'Saved Waypoint Input Sheet'!$K$2:$V$253,9)))))</f>
        <v/>
      </c>
      <c r="Q235" s="325" t="str">
        <f>IF(C236="","",(IF((VLOOKUP($B236,'Saved Waypoint Input Sheet'!$K$2:$V$253,10))="",AA236,(VLOOKUP($B236,'Saved Waypoint Input Sheet'!$K$2:$V$253,10)))))</f>
        <v/>
      </c>
      <c r="R235" s="325" t="str">
        <f t="shared" si="72"/>
        <v/>
      </c>
      <c r="S235" s="303"/>
      <c r="T235" s="303"/>
      <c r="U235" s="301"/>
      <c r="V235" s="197"/>
      <c r="W235" s="197"/>
      <c r="Z235" s="190" t="str">
        <f t="shared" si="57"/>
        <v/>
      </c>
      <c r="AA235" s="191" t="str">
        <f t="shared" si="58"/>
        <v/>
      </c>
      <c r="AB235" s="194" t="str">
        <f t="shared" si="59"/>
        <v/>
      </c>
      <c r="AC235" s="194" t="str">
        <f t="shared" si="64"/>
        <v/>
      </c>
      <c r="AD235" s="194" t="str">
        <f t="shared" si="60"/>
        <v/>
      </c>
      <c r="AE235" s="194" t="str">
        <f t="shared" si="61"/>
        <v/>
      </c>
      <c r="AF235" s="193" t="e">
        <f t="shared" si="73"/>
        <v>#VALUE!</v>
      </c>
      <c r="AG235" s="193" t="str">
        <f t="shared" si="74"/>
        <v/>
      </c>
      <c r="AH235" s="193" t="str">
        <f t="shared" si="62"/>
        <v/>
      </c>
      <c r="AI235" s="193" t="str">
        <f t="shared" si="65"/>
        <v/>
      </c>
      <c r="AJ235" s="194" t="str">
        <f t="shared" si="75"/>
        <v/>
      </c>
      <c r="AK235" s="179" t="str">
        <f t="shared" si="66"/>
        <v/>
      </c>
      <c r="AL235" s="179" t="str">
        <f t="shared" si="67"/>
        <v/>
      </c>
      <c r="AM235" s="193" t="str">
        <f t="shared" si="68"/>
        <v/>
      </c>
      <c r="AN235" s="193" t="str">
        <f t="shared" si="63"/>
        <v/>
      </c>
      <c r="AO235" s="193" t="str">
        <f t="shared" si="69"/>
        <v/>
      </c>
      <c r="AP235" s="193" t="str">
        <f t="shared" si="70"/>
        <v/>
      </c>
      <c r="AQ235" s="193" t="str">
        <f t="shared" si="71"/>
        <v/>
      </c>
    </row>
    <row r="236" spans="2:43" ht="14.25" x14ac:dyDescent="0.2">
      <c r="B236" s="189">
        <v>229</v>
      </c>
      <c r="C236" s="289" t="str">
        <f>VLOOKUP($B236,'Saved Waypoint Input Sheet'!$K$2:$V$253,3)</f>
        <v/>
      </c>
      <c r="D236" s="290" t="str">
        <f>VLOOKUP($B236,'Saved Waypoint Input Sheet'!$K$2:$V$253,4)</f>
        <v/>
      </c>
      <c r="E236" s="291" t="str">
        <f>VLOOKUP($B236,'Saved Waypoint Input Sheet'!$K$2:$V$253,5)</f>
        <v/>
      </c>
      <c r="F236" s="289" t="str">
        <f>VLOOKUP($B236,'Saved Waypoint Input Sheet'!$K$2:$V$253,6)</f>
        <v/>
      </c>
      <c r="G236" s="292" t="str">
        <f>VLOOKUP($B236,'Saved Waypoint Input Sheet'!$K$2:$V$253,7)</f>
        <v/>
      </c>
      <c r="H236" s="293" t="str">
        <f>VLOOKUP($B236,'Saved Waypoint Input Sheet'!$K$2:$V$253,8)</f>
        <v/>
      </c>
      <c r="I236" s="494" t="str">
        <f>VLOOKUP($B236,'Saved Waypoint Input Sheet'!$K$2:$V$253,11)</f>
        <v/>
      </c>
      <c r="J236" s="288" t="str">
        <f>IF(C236="","",(IF((VLOOKUP($B236,'Saved Waypoint Input Sheet'!$K$2:$V$253,12))="",("see psg plan"),(VLOOKUP($B236,'Saved Waypoint Input Sheet'!$K$2:$V$253,12)))))</f>
        <v/>
      </c>
      <c r="K236" s="298"/>
      <c r="L236" s="299"/>
      <c r="M236" s="300"/>
      <c r="N236" s="301"/>
      <c r="O236" s="300"/>
      <c r="P236" s="324" t="str">
        <f>IF(C237="","",(IF((VLOOKUP($B237,'Saved Waypoint Input Sheet'!$K$2:$V$253,9))="",Z237,(VLOOKUP($B237,'Saved Waypoint Input Sheet'!$K$2:$V$253,9)))))</f>
        <v/>
      </c>
      <c r="Q236" s="325" t="str">
        <f>IF(C237="","",(IF((VLOOKUP($B237,'Saved Waypoint Input Sheet'!$K$2:$V$253,10))="",AA237,(VLOOKUP($B237,'Saved Waypoint Input Sheet'!$K$2:$V$253,10)))))</f>
        <v/>
      </c>
      <c r="R236" s="325" t="str">
        <f t="shared" si="72"/>
        <v/>
      </c>
      <c r="S236" s="303"/>
      <c r="T236" s="303"/>
      <c r="U236" s="301"/>
      <c r="V236" s="197"/>
      <c r="W236" s="197"/>
      <c r="Z236" s="190" t="str">
        <f t="shared" si="57"/>
        <v/>
      </c>
      <c r="AA236" s="191" t="str">
        <f t="shared" si="58"/>
        <v/>
      </c>
      <c r="AB236" s="194" t="str">
        <f t="shared" si="59"/>
        <v/>
      </c>
      <c r="AC236" s="194" t="str">
        <f t="shared" si="64"/>
        <v/>
      </c>
      <c r="AD236" s="194" t="str">
        <f t="shared" si="60"/>
        <v/>
      </c>
      <c r="AE236" s="194" t="str">
        <f t="shared" si="61"/>
        <v/>
      </c>
      <c r="AF236" s="193" t="e">
        <f t="shared" si="73"/>
        <v>#VALUE!</v>
      </c>
      <c r="AG236" s="193" t="str">
        <f t="shared" si="74"/>
        <v/>
      </c>
      <c r="AH236" s="193" t="str">
        <f t="shared" si="62"/>
        <v/>
      </c>
      <c r="AI236" s="193" t="str">
        <f t="shared" si="65"/>
        <v/>
      </c>
      <c r="AJ236" s="194" t="str">
        <f t="shared" si="75"/>
        <v/>
      </c>
      <c r="AK236" s="179" t="str">
        <f t="shared" si="66"/>
        <v/>
      </c>
      <c r="AL236" s="179" t="str">
        <f t="shared" si="67"/>
        <v/>
      </c>
      <c r="AM236" s="193" t="str">
        <f t="shared" si="68"/>
        <v/>
      </c>
      <c r="AN236" s="193" t="str">
        <f t="shared" si="63"/>
        <v/>
      </c>
      <c r="AO236" s="193" t="str">
        <f t="shared" si="69"/>
        <v/>
      </c>
      <c r="AP236" s="193" t="str">
        <f t="shared" si="70"/>
        <v/>
      </c>
      <c r="AQ236" s="193" t="str">
        <f t="shared" si="71"/>
        <v/>
      </c>
    </row>
    <row r="237" spans="2:43" ht="14.25" x14ac:dyDescent="0.2">
      <c r="B237" s="189">
        <v>230</v>
      </c>
      <c r="C237" s="289" t="str">
        <f>VLOOKUP($B237,'Saved Waypoint Input Sheet'!$K$2:$V$253,3)</f>
        <v/>
      </c>
      <c r="D237" s="290" t="str">
        <f>VLOOKUP($B237,'Saved Waypoint Input Sheet'!$K$2:$V$253,4)</f>
        <v/>
      </c>
      <c r="E237" s="291" t="str">
        <f>VLOOKUP($B237,'Saved Waypoint Input Sheet'!$K$2:$V$253,5)</f>
        <v/>
      </c>
      <c r="F237" s="289" t="str">
        <f>VLOOKUP($B237,'Saved Waypoint Input Sheet'!$K$2:$V$253,6)</f>
        <v/>
      </c>
      <c r="G237" s="292" t="str">
        <f>VLOOKUP($B237,'Saved Waypoint Input Sheet'!$K$2:$V$253,7)</f>
        <v/>
      </c>
      <c r="H237" s="293" t="str">
        <f>VLOOKUP($B237,'Saved Waypoint Input Sheet'!$K$2:$V$253,8)</f>
        <v/>
      </c>
      <c r="I237" s="494" t="str">
        <f>VLOOKUP($B237,'Saved Waypoint Input Sheet'!$K$2:$V$253,11)</f>
        <v/>
      </c>
      <c r="J237" s="288" t="str">
        <f>IF(C237="","",(IF((VLOOKUP($B237,'Saved Waypoint Input Sheet'!$K$2:$V$253,12))="",("see psg plan"),(VLOOKUP($B237,'Saved Waypoint Input Sheet'!$K$2:$V$253,12)))))</f>
        <v/>
      </c>
      <c r="K237" s="298"/>
      <c r="L237" s="299"/>
      <c r="M237" s="300"/>
      <c r="N237" s="301"/>
      <c r="O237" s="300"/>
      <c r="P237" s="324" t="str">
        <f>IF(C238="","",(IF((VLOOKUP($B238,'Saved Waypoint Input Sheet'!$K$2:$V$253,9))="",Z238,(VLOOKUP($B238,'Saved Waypoint Input Sheet'!$K$2:$V$253,9)))))</f>
        <v/>
      </c>
      <c r="Q237" s="325" t="str">
        <f>IF(C238="","",(IF((VLOOKUP($B238,'Saved Waypoint Input Sheet'!$K$2:$V$253,10))="",AA238,(VLOOKUP($B238,'Saved Waypoint Input Sheet'!$K$2:$V$253,10)))))</f>
        <v/>
      </c>
      <c r="R237" s="325" t="str">
        <f t="shared" si="72"/>
        <v/>
      </c>
      <c r="S237" s="303"/>
      <c r="T237" s="303"/>
      <c r="U237" s="301"/>
      <c r="V237" s="197"/>
      <c r="W237" s="197"/>
      <c r="Z237" s="190" t="str">
        <f t="shared" si="57"/>
        <v/>
      </c>
      <c r="AA237" s="191" t="str">
        <f t="shared" si="58"/>
        <v/>
      </c>
      <c r="AB237" s="194" t="str">
        <f t="shared" si="59"/>
        <v/>
      </c>
      <c r="AC237" s="194" t="str">
        <f t="shared" si="64"/>
        <v/>
      </c>
      <c r="AD237" s="194" t="str">
        <f t="shared" si="60"/>
        <v/>
      </c>
      <c r="AE237" s="194" t="str">
        <f t="shared" si="61"/>
        <v/>
      </c>
      <c r="AF237" s="193" t="e">
        <f t="shared" si="73"/>
        <v>#VALUE!</v>
      </c>
      <c r="AG237" s="193" t="str">
        <f t="shared" si="74"/>
        <v/>
      </c>
      <c r="AH237" s="193" t="str">
        <f t="shared" si="62"/>
        <v/>
      </c>
      <c r="AI237" s="193" t="str">
        <f t="shared" si="65"/>
        <v/>
      </c>
      <c r="AJ237" s="194" t="str">
        <f t="shared" si="75"/>
        <v/>
      </c>
      <c r="AK237" s="179" t="str">
        <f t="shared" si="66"/>
        <v/>
      </c>
      <c r="AL237" s="179" t="str">
        <f t="shared" si="67"/>
        <v/>
      </c>
      <c r="AM237" s="193" t="str">
        <f t="shared" si="68"/>
        <v/>
      </c>
      <c r="AN237" s="193" t="str">
        <f t="shared" si="63"/>
        <v/>
      </c>
      <c r="AO237" s="193" t="str">
        <f t="shared" si="69"/>
        <v/>
      </c>
      <c r="AP237" s="193" t="str">
        <f t="shared" si="70"/>
        <v/>
      </c>
      <c r="AQ237" s="193" t="str">
        <f t="shared" si="71"/>
        <v/>
      </c>
    </row>
    <row r="238" spans="2:43" ht="14.25" x14ac:dyDescent="0.2">
      <c r="B238" s="189">
        <v>231</v>
      </c>
      <c r="C238" s="289" t="str">
        <f>VLOOKUP($B238,'Saved Waypoint Input Sheet'!$K$2:$V$253,3)</f>
        <v/>
      </c>
      <c r="D238" s="290" t="str">
        <f>VLOOKUP($B238,'Saved Waypoint Input Sheet'!$K$2:$V$253,4)</f>
        <v/>
      </c>
      <c r="E238" s="291" t="str">
        <f>VLOOKUP($B238,'Saved Waypoint Input Sheet'!$K$2:$V$253,5)</f>
        <v/>
      </c>
      <c r="F238" s="289" t="str">
        <f>VLOOKUP($B238,'Saved Waypoint Input Sheet'!$K$2:$V$253,6)</f>
        <v/>
      </c>
      <c r="G238" s="292" t="str">
        <f>VLOOKUP($B238,'Saved Waypoint Input Sheet'!$K$2:$V$253,7)</f>
        <v/>
      </c>
      <c r="H238" s="293" t="str">
        <f>VLOOKUP($B238,'Saved Waypoint Input Sheet'!$K$2:$V$253,8)</f>
        <v/>
      </c>
      <c r="I238" s="494" t="str">
        <f>VLOOKUP($B238,'Saved Waypoint Input Sheet'!$K$2:$V$253,11)</f>
        <v/>
      </c>
      <c r="J238" s="288" t="str">
        <f>IF(C238="","",(IF((VLOOKUP($B238,'Saved Waypoint Input Sheet'!$K$2:$V$253,12))="",("see psg plan"),(VLOOKUP($B238,'Saved Waypoint Input Sheet'!$K$2:$V$253,12)))))</f>
        <v/>
      </c>
      <c r="K238" s="298"/>
      <c r="L238" s="299"/>
      <c r="M238" s="300"/>
      <c r="N238" s="301"/>
      <c r="O238" s="300"/>
      <c r="P238" s="324" t="str">
        <f>IF(C239="","",(IF((VLOOKUP($B239,'Saved Waypoint Input Sheet'!$K$2:$V$253,9))="",Z239,(VLOOKUP($B239,'Saved Waypoint Input Sheet'!$K$2:$V$253,9)))))</f>
        <v/>
      </c>
      <c r="Q238" s="325" t="str">
        <f>IF(C239="","",(IF((VLOOKUP($B239,'Saved Waypoint Input Sheet'!$K$2:$V$253,10))="",AA239,(VLOOKUP($B239,'Saved Waypoint Input Sheet'!$K$2:$V$253,10)))))</f>
        <v/>
      </c>
      <c r="R238" s="325" t="str">
        <f t="shared" si="72"/>
        <v/>
      </c>
      <c r="S238" s="303"/>
      <c r="T238" s="303"/>
      <c r="U238" s="301"/>
      <c r="V238" s="197"/>
      <c r="W238" s="197"/>
      <c r="Z238" s="190" t="str">
        <f t="shared" si="57"/>
        <v/>
      </c>
      <c r="AA238" s="191" t="str">
        <f t="shared" si="58"/>
        <v/>
      </c>
      <c r="AB238" s="194" t="str">
        <f t="shared" si="59"/>
        <v/>
      </c>
      <c r="AC238" s="194" t="str">
        <f t="shared" si="64"/>
        <v/>
      </c>
      <c r="AD238" s="194" t="str">
        <f t="shared" si="60"/>
        <v/>
      </c>
      <c r="AE238" s="194" t="str">
        <f t="shared" si="61"/>
        <v/>
      </c>
      <c r="AF238" s="193" t="e">
        <f t="shared" si="73"/>
        <v>#VALUE!</v>
      </c>
      <c r="AG238" s="193" t="str">
        <f t="shared" si="74"/>
        <v/>
      </c>
      <c r="AH238" s="193" t="str">
        <f t="shared" si="62"/>
        <v/>
      </c>
      <c r="AI238" s="193" t="str">
        <f t="shared" si="65"/>
        <v/>
      </c>
      <c r="AJ238" s="194" t="str">
        <f t="shared" si="75"/>
        <v/>
      </c>
      <c r="AK238" s="179" t="str">
        <f t="shared" si="66"/>
        <v/>
      </c>
      <c r="AL238" s="179" t="str">
        <f t="shared" si="67"/>
        <v/>
      </c>
      <c r="AM238" s="193" t="str">
        <f t="shared" si="68"/>
        <v/>
      </c>
      <c r="AN238" s="193" t="str">
        <f t="shared" si="63"/>
        <v/>
      </c>
      <c r="AO238" s="193" t="str">
        <f t="shared" si="69"/>
        <v/>
      </c>
      <c r="AP238" s="193" t="str">
        <f t="shared" si="70"/>
        <v/>
      </c>
      <c r="AQ238" s="193" t="str">
        <f t="shared" si="71"/>
        <v/>
      </c>
    </row>
    <row r="239" spans="2:43" ht="14.25" x14ac:dyDescent="0.2">
      <c r="B239" s="189">
        <v>232</v>
      </c>
      <c r="C239" s="289" t="str">
        <f>VLOOKUP($B239,'Saved Waypoint Input Sheet'!$K$2:$V$253,3)</f>
        <v/>
      </c>
      <c r="D239" s="290" t="str">
        <f>VLOOKUP($B239,'Saved Waypoint Input Sheet'!$K$2:$V$253,4)</f>
        <v/>
      </c>
      <c r="E239" s="291" t="str">
        <f>VLOOKUP($B239,'Saved Waypoint Input Sheet'!$K$2:$V$253,5)</f>
        <v/>
      </c>
      <c r="F239" s="289" t="str">
        <f>VLOOKUP($B239,'Saved Waypoint Input Sheet'!$K$2:$V$253,6)</f>
        <v/>
      </c>
      <c r="G239" s="292" t="str">
        <f>VLOOKUP($B239,'Saved Waypoint Input Sheet'!$K$2:$V$253,7)</f>
        <v/>
      </c>
      <c r="H239" s="293" t="str">
        <f>VLOOKUP($B239,'Saved Waypoint Input Sheet'!$K$2:$V$253,8)</f>
        <v/>
      </c>
      <c r="I239" s="494" t="str">
        <f>VLOOKUP($B239,'Saved Waypoint Input Sheet'!$K$2:$V$253,11)</f>
        <v/>
      </c>
      <c r="J239" s="288" t="str">
        <f>IF(C239="","",(IF((VLOOKUP($B239,'Saved Waypoint Input Sheet'!$K$2:$V$253,12))="",("see psg plan"),(VLOOKUP($B239,'Saved Waypoint Input Sheet'!$K$2:$V$253,12)))))</f>
        <v/>
      </c>
      <c r="K239" s="298"/>
      <c r="L239" s="299"/>
      <c r="M239" s="300"/>
      <c r="N239" s="301"/>
      <c r="O239" s="300"/>
      <c r="P239" s="324" t="str">
        <f>IF(C240="","",(IF((VLOOKUP($B240,'Saved Waypoint Input Sheet'!$K$2:$V$253,9))="",Z240,(VLOOKUP($B240,'Saved Waypoint Input Sheet'!$K$2:$V$253,9)))))</f>
        <v/>
      </c>
      <c r="Q239" s="325" t="str">
        <f>IF(C240="","",(IF((VLOOKUP($B240,'Saved Waypoint Input Sheet'!$K$2:$V$253,10))="",AA240,(VLOOKUP($B240,'Saved Waypoint Input Sheet'!$K$2:$V$253,10)))))</f>
        <v/>
      </c>
      <c r="R239" s="325" t="str">
        <f t="shared" si="72"/>
        <v/>
      </c>
      <c r="S239" s="303"/>
      <c r="T239" s="303"/>
      <c r="U239" s="301"/>
      <c r="V239" s="197"/>
      <c r="W239" s="197"/>
      <c r="Z239" s="190" t="str">
        <f t="shared" si="57"/>
        <v/>
      </c>
      <c r="AA239" s="191" t="str">
        <f t="shared" si="58"/>
        <v/>
      </c>
      <c r="AB239" s="194" t="str">
        <f t="shared" si="59"/>
        <v/>
      </c>
      <c r="AC239" s="194" t="str">
        <f t="shared" si="64"/>
        <v/>
      </c>
      <c r="AD239" s="194" t="str">
        <f t="shared" si="60"/>
        <v/>
      </c>
      <c r="AE239" s="194" t="str">
        <f t="shared" si="61"/>
        <v/>
      </c>
      <c r="AF239" s="193" t="e">
        <f t="shared" si="73"/>
        <v>#VALUE!</v>
      </c>
      <c r="AG239" s="193" t="str">
        <f t="shared" si="74"/>
        <v/>
      </c>
      <c r="AH239" s="193" t="str">
        <f t="shared" si="62"/>
        <v/>
      </c>
      <c r="AI239" s="193" t="str">
        <f t="shared" si="65"/>
        <v/>
      </c>
      <c r="AJ239" s="194" t="str">
        <f t="shared" si="75"/>
        <v/>
      </c>
      <c r="AK239" s="179" t="str">
        <f t="shared" si="66"/>
        <v/>
      </c>
      <c r="AL239" s="179" t="str">
        <f t="shared" si="67"/>
        <v/>
      </c>
      <c r="AM239" s="193" t="str">
        <f t="shared" si="68"/>
        <v/>
      </c>
      <c r="AN239" s="193" t="str">
        <f t="shared" si="63"/>
        <v/>
      </c>
      <c r="AO239" s="193" t="str">
        <f t="shared" si="69"/>
        <v/>
      </c>
      <c r="AP239" s="193" t="str">
        <f t="shared" si="70"/>
        <v/>
      </c>
      <c r="AQ239" s="193" t="str">
        <f t="shared" si="71"/>
        <v/>
      </c>
    </row>
    <row r="240" spans="2:43" ht="14.25" x14ac:dyDescent="0.2">
      <c r="B240" s="189">
        <v>233</v>
      </c>
      <c r="C240" s="289" t="str">
        <f>VLOOKUP($B240,'Saved Waypoint Input Sheet'!$K$2:$V$253,3)</f>
        <v/>
      </c>
      <c r="D240" s="290" t="str">
        <f>VLOOKUP($B240,'Saved Waypoint Input Sheet'!$K$2:$V$253,4)</f>
        <v/>
      </c>
      <c r="E240" s="291" t="str">
        <f>VLOOKUP($B240,'Saved Waypoint Input Sheet'!$K$2:$V$253,5)</f>
        <v/>
      </c>
      <c r="F240" s="289" t="str">
        <f>VLOOKUP($B240,'Saved Waypoint Input Sheet'!$K$2:$V$253,6)</f>
        <v/>
      </c>
      <c r="G240" s="292" t="str">
        <f>VLOOKUP($B240,'Saved Waypoint Input Sheet'!$K$2:$V$253,7)</f>
        <v/>
      </c>
      <c r="H240" s="293" t="str">
        <f>VLOOKUP($B240,'Saved Waypoint Input Sheet'!$K$2:$V$253,8)</f>
        <v/>
      </c>
      <c r="I240" s="494" t="str">
        <f>VLOOKUP($B240,'Saved Waypoint Input Sheet'!$K$2:$V$253,11)</f>
        <v/>
      </c>
      <c r="J240" s="288" t="str">
        <f>IF(C240="","",(IF((VLOOKUP($B240,'Saved Waypoint Input Sheet'!$K$2:$V$253,12))="",("see psg plan"),(VLOOKUP($B240,'Saved Waypoint Input Sheet'!$K$2:$V$253,12)))))</f>
        <v/>
      </c>
      <c r="K240" s="298"/>
      <c r="L240" s="299"/>
      <c r="M240" s="300"/>
      <c r="N240" s="301"/>
      <c r="O240" s="300"/>
      <c r="P240" s="324" t="str">
        <f>IF(C241="","",(IF((VLOOKUP($B241,'Saved Waypoint Input Sheet'!$K$2:$V$253,9))="",Z241,(VLOOKUP($B241,'Saved Waypoint Input Sheet'!$K$2:$V$253,9)))))</f>
        <v/>
      </c>
      <c r="Q240" s="325" t="str">
        <f>IF(C241="","",(IF((VLOOKUP($B241,'Saved Waypoint Input Sheet'!$K$2:$V$253,10))="",AA241,(VLOOKUP($B241,'Saved Waypoint Input Sheet'!$K$2:$V$253,10)))))</f>
        <v/>
      </c>
      <c r="R240" s="325" t="str">
        <f t="shared" si="72"/>
        <v/>
      </c>
      <c r="S240" s="303"/>
      <c r="T240" s="303"/>
      <c r="U240" s="301"/>
      <c r="V240" s="197"/>
      <c r="W240" s="197"/>
      <c r="Z240" s="190" t="str">
        <f t="shared" si="57"/>
        <v/>
      </c>
      <c r="AA240" s="191" t="str">
        <f t="shared" si="58"/>
        <v/>
      </c>
      <c r="AB240" s="194" t="str">
        <f t="shared" si="59"/>
        <v/>
      </c>
      <c r="AC240" s="194" t="str">
        <f t="shared" si="64"/>
        <v/>
      </c>
      <c r="AD240" s="194" t="str">
        <f t="shared" si="60"/>
        <v/>
      </c>
      <c r="AE240" s="194" t="str">
        <f t="shared" si="61"/>
        <v/>
      </c>
      <c r="AF240" s="193" t="e">
        <f t="shared" si="73"/>
        <v>#VALUE!</v>
      </c>
      <c r="AG240" s="193" t="str">
        <f t="shared" si="74"/>
        <v/>
      </c>
      <c r="AH240" s="193" t="str">
        <f t="shared" si="62"/>
        <v/>
      </c>
      <c r="AI240" s="193" t="str">
        <f t="shared" si="65"/>
        <v/>
      </c>
      <c r="AJ240" s="194" t="str">
        <f t="shared" si="75"/>
        <v/>
      </c>
      <c r="AK240" s="179" t="str">
        <f t="shared" si="66"/>
        <v/>
      </c>
      <c r="AL240" s="179" t="str">
        <f t="shared" si="67"/>
        <v/>
      </c>
      <c r="AM240" s="193" t="str">
        <f t="shared" si="68"/>
        <v/>
      </c>
      <c r="AN240" s="193" t="str">
        <f t="shared" si="63"/>
        <v/>
      </c>
      <c r="AO240" s="193" t="str">
        <f t="shared" si="69"/>
        <v/>
      </c>
      <c r="AP240" s="193" t="str">
        <f t="shared" si="70"/>
        <v/>
      </c>
      <c r="AQ240" s="193" t="str">
        <f t="shared" si="71"/>
        <v/>
      </c>
    </row>
    <row r="241" spans="2:43" ht="14.25" x14ac:dyDescent="0.2">
      <c r="B241" s="189">
        <v>234</v>
      </c>
      <c r="C241" s="289" t="str">
        <f>VLOOKUP($B241,'Saved Waypoint Input Sheet'!$K$2:$V$253,3)</f>
        <v/>
      </c>
      <c r="D241" s="290" t="str">
        <f>VLOOKUP($B241,'Saved Waypoint Input Sheet'!$K$2:$V$253,4)</f>
        <v/>
      </c>
      <c r="E241" s="291" t="str">
        <f>VLOOKUP($B241,'Saved Waypoint Input Sheet'!$K$2:$V$253,5)</f>
        <v/>
      </c>
      <c r="F241" s="289" t="str">
        <f>VLOOKUP($B241,'Saved Waypoint Input Sheet'!$K$2:$V$253,6)</f>
        <v/>
      </c>
      <c r="G241" s="292" t="str">
        <f>VLOOKUP($B241,'Saved Waypoint Input Sheet'!$K$2:$V$253,7)</f>
        <v/>
      </c>
      <c r="H241" s="293" t="str">
        <f>VLOOKUP($B241,'Saved Waypoint Input Sheet'!$K$2:$V$253,8)</f>
        <v/>
      </c>
      <c r="I241" s="494" t="str">
        <f>VLOOKUP($B241,'Saved Waypoint Input Sheet'!$K$2:$V$253,11)</f>
        <v/>
      </c>
      <c r="J241" s="288" t="str">
        <f>IF(C241="","",(IF((VLOOKUP($B241,'Saved Waypoint Input Sheet'!$K$2:$V$253,12))="",("see psg plan"),(VLOOKUP($B241,'Saved Waypoint Input Sheet'!$K$2:$V$253,12)))))</f>
        <v/>
      </c>
      <c r="K241" s="298"/>
      <c r="L241" s="299"/>
      <c r="M241" s="300"/>
      <c r="N241" s="301"/>
      <c r="O241" s="300"/>
      <c r="P241" s="324" t="str">
        <f>IF(C242="","",(IF((VLOOKUP($B242,'Saved Waypoint Input Sheet'!$K$2:$V$253,9))="",Z242,(VLOOKUP($B242,'Saved Waypoint Input Sheet'!$K$2:$V$253,9)))))</f>
        <v/>
      </c>
      <c r="Q241" s="325" t="str">
        <f>IF(C242="","",(IF((VLOOKUP($B242,'Saved Waypoint Input Sheet'!$K$2:$V$253,10))="",AA242,(VLOOKUP($B242,'Saved Waypoint Input Sheet'!$K$2:$V$253,10)))))</f>
        <v/>
      </c>
      <c r="R241" s="325" t="str">
        <f t="shared" si="72"/>
        <v/>
      </c>
      <c r="S241" s="303"/>
      <c r="T241" s="303"/>
      <c r="U241" s="301"/>
      <c r="V241" s="197"/>
      <c r="W241" s="197"/>
      <c r="Z241" s="190" t="str">
        <f t="shared" si="57"/>
        <v/>
      </c>
      <c r="AA241" s="191" t="str">
        <f t="shared" si="58"/>
        <v/>
      </c>
      <c r="AB241" s="194" t="str">
        <f t="shared" si="59"/>
        <v/>
      </c>
      <c r="AC241" s="194" t="str">
        <f t="shared" si="64"/>
        <v/>
      </c>
      <c r="AD241" s="194" t="str">
        <f t="shared" si="60"/>
        <v/>
      </c>
      <c r="AE241" s="194" t="str">
        <f t="shared" si="61"/>
        <v/>
      </c>
      <c r="AF241" s="193" t="e">
        <f t="shared" si="73"/>
        <v>#VALUE!</v>
      </c>
      <c r="AG241" s="193" t="str">
        <f t="shared" si="74"/>
        <v/>
      </c>
      <c r="AH241" s="193" t="str">
        <f t="shared" si="62"/>
        <v/>
      </c>
      <c r="AI241" s="193" t="str">
        <f t="shared" si="65"/>
        <v/>
      </c>
      <c r="AJ241" s="194" t="str">
        <f t="shared" si="75"/>
        <v/>
      </c>
      <c r="AK241" s="179" t="str">
        <f t="shared" si="66"/>
        <v/>
      </c>
      <c r="AL241" s="179" t="str">
        <f t="shared" si="67"/>
        <v/>
      </c>
      <c r="AM241" s="193" t="str">
        <f t="shared" si="68"/>
        <v/>
      </c>
      <c r="AN241" s="193" t="str">
        <f t="shared" si="63"/>
        <v/>
      </c>
      <c r="AO241" s="193" t="str">
        <f t="shared" si="69"/>
        <v/>
      </c>
      <c r="AP241" s="193" t="str">
        <f t="shared" si="70"/>
        <v/>
      </c>
      <c r="AQ241" s="193" t="str">
        <f t="shared" si="71"/>
        <v/>
      </c>
    </row>
    <row r="242" spans="2:43" ht="14.25" x14ac:dyDescent="0.2">
      <c r="B242" s="189">
        <v>235</v>
      </c>
      <c r="C242" s="289" t="str">
        <f>VLOOKUP($B242,'Saved Waypoint Input Sheet'!$K$2:$V$253,3)</f>
        <v/>
      </c>
      <c r="D242" s="290" t="str">
        <f>VLOOKUP($B242,'Saved Waypoint Input Sheet'!$K$2:$V$253,4)</f>
        <v/>
      </c>
      <c r="E242" s="291" t="str">
        <f>VLOOKUP($B242,'Saved Waypoint Input Sheet'!$K$2:$V$253,5)</f>
        <v/>
      </c>
      <c r="F242" s="289" t="str">
        <f>VLOOKUP($B242,'Saved Waypoint Input Sheet'!$K$2:$V$253,6)</f>
        <v/>
      </c>
      <c r="G242" s="292" t="str">
        <f>VLOOKUP($B242,'Saved Waypoint Input Sheet'!$K$2:$V$253,7)</f>
        <v/>
      </c>
      <c r="H242" s="293" t="str">
        <f>VLOOKUP($B242,'Saved Waypoint Input Sheet'!$K$2:$V$253,8)</f>
        <v/>
      </c>
      <c r="I242" s="494" t="str">
        <f>VLOOKUP($B242,'Saved Waypoint Input Sheet'!$K$2:$V$253,11)</f>
        <v/>
      </c>
      <c r="J242" s="288" t="str">
        <f>IF(C242="","",(IF((VLOOKUP($B242,'Saved Waypoint Input Sheet'!$K$2:$V$253,12))="",("see psg plan"),(VLOOKUP($B242,'Saved Waypoint Input Sheet'!$K$2:$V$253,12)))))</f>
        <v/>
      </c>
      <c r="K242" s="298"/>
      <c r="L242" s="299"/>
      <c r="M242" s="300"/>
      <c r="N242" s="301"/>
      <c r="O242" s="300"/>
      <c r="P242" s="324" t="str">
        <f>IF(C243="","",(IF((VLOOKUP($B243,'Saved Waypoint Input Sheet'!$K$2:$V$253,9))="",Z243,(VLOOKUP($B243,'Saved Waypoint Input Sheet'!$K$2:$V$253,9)))))</f>
        <v/>
      </c>
      <c r="Q242" s="325" t="str">
        <f>IF(C243="","",(IF((VLOOKUP($B243,'Saved Waypoint Input Sheet'!$K$2:$V$253,10))="",AA243,(VLOOKUP($B243,'Saved Waypoint Input Sheet'!$K$2:$V$253,10)))))</f>
        <v/>
      </c>
      <c r="R242" s="325" t="str">
        <f t="shared" si="72"/>
        <v/>
      </c>
      <c r="S242" s="303"/>
      <c r="T242" s="303"/>
      <c r="U242" s="301"/>
      <c r="V242" s="197"/>
      <c r="W242" s="197"/>
      <c r="Z242" s="190" t="str">
        <f t="shared" si="57"/>
        <v/>
      </c>
      <c r="AA242" s="191" t="str">
        <f t="shared" si="58"/>
        <v/>
      </c>
      <c r="AB242" s="194" t="str">
        <f t="shared" si="59"/>
        <v/>
      </c>
      <c r="AC242" s="194" t="str">
        <f t="shared" si="64"/>
        <v/>
      </c>
      <c r="AD242" s="194" t="str">
        <f t="shared" si="60"/>
        <v/>
      </c>
      <c r="AE242" s="194" t="str">
        <f t="shared" si="61"/>
        <v/>
      </c>
      <c r="AF242" s="193" t="e">
        <f t="shared" si="73"/>
        <v>#VALUE!</v>
      </c>
      <c r="AG242" s="193" t="str">
        <f t="shared" si="74"/>
        <v/>
      </c>
      <c r="AH242" s="193" t="str">
        <f t="shared" si="62"/>
        <v/>
      </c>
      <c r="AI242" s="193" t="str">
        <f t="shared" si="65"/>
        <v/>
      </c>
      <c r="AJ242" s="194" t="str">
        <f t="shared" si="75"/>
        <v/>
      </c>
      <c r="AK242" s="179" t="str">
        <f t="shared" si="66"/>
        <v/>
      </c>
      <c r="AL242" s="179" t="str">
        <f t="shared" si="67"/>
        <v/>
      </c>
      <c r="AM242" s="193" t="str">
        <f t="shared" si="68"/>
        <v/>
      </c>
      <c r="AN242" s="193" t="str">
        <f t="shared" si="63"/>
        <v/>
      </c>
      <c r="AO242" s="193" t="str">
        <f t="shared" si="69"/>
        <v/>
      </c>
      <c r="AP242" s="193" t="str">
        <f t="shared" si="70"/>
        <v/>
      </c>
      <c r="AQ242" s="193" t="str">
        <f t="shared" si="71"/>
        <v/>
      </c>
    </row>
    <row r="243" spans="2:43" ht="14.25" x14ac:dyDescent="0.2">
      <c r="B243" s="189">
        <v>236</v>
      </c>
      <c r="C243" s="289" t="str">
        <f>VLOOKUP($B243,'Saved Waypoint Input Sheet'!$K$2:$V$253,3)</f>
        <v/>
      </c>
      <c r="D243" s="290" t="str">
        <f>VLOOKUP($B243,'Saved Waypoint Input Sheet'!$K$2:$V$253,4)</f>
        <v/>
      </c>
      <c r="E243" s="291" t="str">
        <f>VLOOKUP($B243,'Saved Waypoint Input Sheet'!$K$2:$V$253,5)</f>
        <v/>
      </c>
      <c r="F243" s="289" t="str">
        <f>VLOOKUP($B243,'Saved Waypoint Input Sheet'!$K$2:$V$253,6)</f>
        <v/>
      </c>
      <c r="G243" s="292" t="str">
        <f>VLOOKUP($B243,'Saved Waypoint Input Sheet'!$K$2:$V$253,7)</f>
        <v/>
      </c>
      <c r="H243" s="293" t="str">
        <f>VLOOKUP($B243,'Saved Waypoint Input Sheet'!$K$2:$V$253,8)</f>
        <v/>
      </c>
      <c r="I243" s="494" t="str">
        <f>VLOOKUP($B243,'Saved Waypoint Input Sheet'!$K$2:$V$253,11)</f>
        <v/>
      </c>
      <c r="J243" s="288" t="str">
        <f>IF(C243="","",(IF((VLOOKUP($B243,'Saved Waypoint Input Sheet'!$K$2:$V$253,12))="",("see psg plan"),(VLOOKUP($B243,'Saved Waypoint Input Sheet'!$K$2:$V$253,12)))))</f>
        <v/>
      </c>
      <c r="K243" s="298"/>
      <c r="L243" s="299"/>
      <c r="M243" s="300"/>
      <c r="N243" s="301"/>
      <c r="O243" s="300"/>
      <c r="P243" s="324" t="str">
        <f>IF(C244="","",(IF((VLOOKUP($B244,'Saved Waypoint Input Sheet'!$K$2:$V$253,9))="",Z244,(VLOOKUP($B244,'Saved Waypoint Input Sheet'!$K$2:$V$253,9)))))</f>
        <v/>
      </c>
      <c r="Q243" s="325" t="str">
        <f>IF(C244="","",(IF((VLOOKUP($B244,'Saved Waypoint Input Sheet'!$K$2:$V$253,10))="",AA244,(VLOOKUP($B244,'Saved Waypoint Input Sheet'!$K$2:$V$253,10)))))</f>
        <v/>
      </c>
      <c r="R243" s="325" t="str">
        <f t="shared" si="72"/>
        <v/>
      </c>
      <c r="S243" s="303"/>
      <c r="T243" s="303"/>
      <c r="U243" s="301"/>
      <c r="V243" s="197"/>
      <c r="W243" s="197"/>
      <c r="Z243" s="190" t="str">
        <f t="shared" si="57"/>
        <v/>
      </c>
      <c r="AA243" s="191" t="str">
        <f t="shared" si="58"/>
        <v/>
      </c>
      <c r="AB243" s="194" t="str">
        <f t="shared" si="59"/>
        <v/>
      </c>
      <c r="AC243" s="194" t="str">
        <f t="shared" si="64"/>
        <v/>
      </c>
      <c r="AD243" s="194" t="str">
        <f t="shared" si="60"/>
        <v/>
      </c>
      <c r="AE243" s="194" t="str">
        <f t="shared" si="61"/>
        <v/>
      </c>
      <c r="AF243" s="193" t="e">
        <f t="shared" si="73"/>
        <v>#VALUE!</v>
      </c>
      <c r="AG243" s="193" t="str">
        <f t="shared" si="74"/>
        <v/>
      </c>
      <c r="AH243" s="193" t="str">
        <f t="shared" si="62"/>
        <v/>
      </c>
      <c r="AI243" s="193" t="str">
        <f t="shared" si="65"/>
        <v/>
      </c>
      <c r="AJ243" s="194" t="str">
        <f t="shared" si="75"/>
        <v/>
      </c>
      <c r="AK243" s="179" t="str">
        <f t="shared" si="66"/>
        <v/>
      </c>
      <c r="AL243" s="179" t="str">
        <f t="shared" si="67"/>
        <v/>
      </c>
      <c r="AM243" s="193" t="str">
        <f t="shared" si="68"/>
        <v/>
      </c>
      <c r="AN243" s="193" t="str">
        <f t="shared" si="63"/>
        <v/>
      </c>
      <c r="AO243" s="193" t="str">
        <f t="shared" si="69"/>
        <v/>
      </c>
      <c r="AP243" s="193" t="str">
        <f t="shared" si="70"/>
        <v/>
      </c>
      <c r="AQ243" s="193" t="str">
        <f t="shared" si="71"/>
        <v/>
      </c>
    </row>
    <row r="244" spans="2:43" ht="14.25" x14ac:dyDescent="0.2">
      <c r="B244" s="189">
        <v>237</v>
      </c>
      <c r="C244" s="289" t="str">
        <f>VLOOKUP($B244,'Saved Waypoint Input Sheet'!$K$2:$V$253,3)</f>
        <v/>
      </c>
      <c r="D244" s="290" t="str">
        <f>VLOOKUP($B244,'Saved Waypoint Input Sheet'!$K$2:$V$253,4)</f>
        <v/>
      </c>
      <c r="E244" s="291" t="str">
        <f>VLOOKUP($B244,'Saved Waypoint Input Sheet'!$K$2:$V$253,5)</f>
        <v/>
      </c>
      <c r="F244" s="289" t="str">
        <f>VLOOKUP($B244,'Saved Waypoint Input Sheet'!$K$2:$V$253,6)</f>
        <v/>
      </c>
      <c r="G244" s="292" t="str">
        <f>VLOOKUP($B244,'Saved Waypoint Input Sheet'!$K$2:$V$253,7)</f>
        <v/>
      </c>
      <c r="H244" s="293" t="str">
        <f>VLOOKUP($B244,'Saved Waypoint Input Sheet'!$K$2:$V$253,8)</f>
        <v/>
      </c>
      <c r="I244" s="494" t="str">
        <f>VLOOKUP($B244,'Saved Waypoint Input Sheet'!$K$2:$V$253,11)</f>
        <v/>
      </c>
      <c r="J244" s="288" t="str">
        <f>IF(C244="","",(IF((VLOOKUP($B244,'Saved Waypoint Input Sheet'!$K$2:$V$253,12))="",("see psg plan"),(VLOOKUP($B244,'Saved Waypoint Input Sheet'!$K$2:$V$253,12)))))</f>
        <v/>
      </c>
      <c r="K244" s="298"/>
      <c r="L244" s="299"/>
      <c r="M244" s="300"/>
      <c r="N244" s="301"/>
      <c r="O244" s="300"/>
      <c r="P244" s="324" t="str">
        <f>IF(C245="","",(IF((VLOOKUP($B245,'Saved Waypoint Input Sheet'!$K$2:$V$253,9))="",Z245,(VLOOKUP($B245,'Saved Waypoint Input Sheet'!$K$2:$V$253,9)))))</f>
        <v/>
      </c>
      <c r="Q244" s="325" t="str">
        <f>IF(C245="","",(IF((VLOOKUP($B245,'Saved Waypoint Input Sheet'!$K$2:$V$253,10))="",AA245,(VLOOKUP($B245,'Saved Waypoint Input Sheet'!$K$2:$V$253,10)))))</f>
        <v/>
      </c>
      <c r="R244" s="325" t="str">
        <f t="shared" si="72"/>
        <v/>
      </c>
      <c r="S244" s="303"/>
      <c r="T244" s="303"/>
      <c r="U244" s="301"/>
      <c r="V244" s="197"/>
      <c r="W244" s="197"/>
      <c r="Z244" s="190" t="str">
        <f t="shared" si="57"/>
        <v/>
      </c>
      <c r="AA244" s="191" t="str">
        <f t="shared" si="58"/>
        <v/>
      </c>
      <c r="AB244" s="194" t="str">
        <f t="shared" si="59"/>
        <v/>
      </c>
      <c r="AC244" s="194" t="str">
        <f t="shared" si="64"/>
        <v/>
      </c>
      <c r="AD244" s="194" t="str">
        <f t="shared" si="60"/>
        <v/>
      </c>
      <c r="AE244" s="194" t="str">
        <f t="shared" si="61"/>
        <v/>
      </c>
      <c r="AF244" s="193" t="e">
        <f t="shared" si="73"/>
        <v>#VALUE!</v>
      </c>
      <c r="AG244" s="193" t="str">
        <f t="shared" si="74"/>
        <v/>
      </c>
      <c r="AH244" s="193" t="str">
        <f t="shared" si="62"/>
        <v/>
      </c>
      <c r="AI244" s="193" t="str">
        <f t="shared" si="65"/>
        <v/>
      </c>
      <c r="AJ244" s="194" t="str">
        <f t="shared" si="75"/>
        <v/>
      </c>
      <c r="AK244" s="179" t="str">
        <f t="shared" si="66"/>
        <v/>
      </c>
      <c r="AL244" s="179" t="str">
        <f t="shared" si="67"/>
        <v/>
      </c>
      <c r="AM244" s="193" t="str">
        <f t="shared" si="68"/>
        <v/>
      </c>
      <c r="AN244" s="193" t="str">
        <f t="shared" si="63"/>
        <v/>
      </c>
      <c r="AO244" s="193" t="str">
        <f t="shared" si="69"/>
        <v/>
      </c>
      <c r="AP244" s="193" t="str">
        <f t="shared" si="70"/>
        <v/>
      </c>
      <c r="AQ244" s="193" t="str">
        <f t="shared" si="71"/>
        <v/>
      </c>
    </row>
    <row r="245" spans="2:43" ht="14.25" x14ac:dyDescent="0.2">
      <c r="B245" s="189">
        <v>238</v>
      </c>
      <c r="C245" s="289" t="str">
        <f>VLOOKUP($B245,'Saved Waypoint Input Sheet'!$K$2:$V$253,3)</f>
        <v/>
      </c>
      <c r="D245" s="290" t="str">
        <f>VLOOKUP($B245,'Saved Waypoint Input Sheet'!$K$2:$V$253,4)</f>
        <v/>
      </c>
      <c r="E245" s="291" t="str">
        <f>VLOOKUP($B245,'Saved Waypoint Input Sheet'!$K$2:$V$253,5)</f>
        <v/>
      </c>
      <c r="F245" s="289" t="str">
        <f>VLOOKUP($B245,'Saved Waypoint Input Sheet'!$K$2:$V$253,6)</f>
        <v/>
      </c>
      <c r="G245" s="292" t="str">
        <f>VLOOKUP($B245,'Saved Waypoint Input Sheet'!$K$2:$V$253,7)</f>
        <v/>
      </c>
      <c r="H245" s="293" t="str">
        <f>VLOOKUP($B245,'Saved Waypoint Input Sheet'!$K$2:$V$253,8)</f>
        <v/>
      </c>
      <c r="I245" s="494" t="str">
        <f>VLOOKUP($B245,'Saved Waypoint Input Sheet'!$K$2:$V$253,11)</f>
        <v/>
      </c>
      <c r="J245" s="288" t="str">
        <f>IF(C245="","",(IF((VLOOKUP($B245,'Saved Waypoint Input Sheet'!$K$2:$V$253,12))="",("see psg plan"),(VLOOKUP($B245,'Saved Waypoint Input Sheet'!$K$2:$V$253,12)))))</f>
        <v/>
      </c>
      <c r="K245" s="298"/>
      <c r="L245" s="299"/>
      <c r="M245" s="300"/>
      <c r="N245" s="301"/>
      <c r="O245" s="300"/>
      <c r="P245" s="324" t="str">
        <f>IF(C246="","",(IF((VLOOKUP($B246,'Saved Waypoint Input Sheet'!$K$2:$V$253,9))="",Z246,(VLOOKUP($B246,'Saved Waypoint Input Sheet'!$K$2:$V$253,9)))))</f>
        <v/>
      </c>
      <c r="Q245" s="325" t="str">
        <f>IF(C246="","",(IF((VLOOKUP($B246,'Saved Waypoint Input Sheet'!$K$2:$V$253,10))="",AA246,(VLOOKUP($B246,'Saved Waypoint Input Sheet'!$K$2:$V$253,10)))))</f>
        <v/>
      </c>
      <c r="R245" s="325" t="str">
        <f t="shared" si="72"/>
        <v/>
      </c>
      <c r="S245" s="303"/>
      <c r="T245" s="303"/>
      <c r="U245" s="301"/>
      <c r="V245" s="197"/>
      <c r="W245" s="197"/>
      <c r="Z245" s="190" t="str">
        <f t="shared" si="57"/>
        <v/>
      </c>
      <c r="AA245" s="191" t="str">
        <f t="shared" si="58"/>
        <v/>
      </c>
      <c r="AB245" s="194" t="str">
        <f t="shared" si="59"/>
        <v/>
      </c>
      <c r="AC245" s="194" t="str">
        <f t="shared" si="64"/>
        <v/>
      </c>
      <c r="AD245" s="194" t="str">
        <f t="shared" si="60"/>
        <v/>
      </c>
      <c r="AE245" s="194" t="str">
        <f t="shared" si="61"/>
        <v/>
      </c>
      <c r="AF245" s="193" t="e">
        <f t="shared" si="73"/>
        <v>#VALUE!</v>
      </c>
      <c r="AG245" s="193" t="str">
        <f t="shared" si="74"/>
        <v/>
      </c>
      <c r="AH245" s="193" t="str">
        <f t="shared" si="62"/>
        <v/>
      </c>
      <c r="AI245" s="193" t="str">
        <f t="shared" si="65"/>
        <v/>
      </c>
      <c r="AJ245" s="194" t="str">
        <f t="shared" si="75"/>
        <v/>
      </c>
      <c r="AK245" s="179" t="str">
        <f t="shared" si="66"/>
        <v/>
      </c>
      <c r="AL245" s="179" t="str">
        <f t="shared" si="67"/>
        <v/>
      </c>
      <c r="AM245" s="193" t="str">
        <f t="shared" si="68"/>
        <v/>
      </c>
      <c r="AN245" s="193" t="str">
        <f t="shared" si="63"/>
        <v/>
      </c>
      <c r="AO245" s="193" t="str">
        <f t="shared" si="69"/>
        <v/>
      </c>
      <c r="AP245" s="193" t="str">
        <f t="shared" si="70"/>
        <v/>
      </c>
      <c r="AQ245" s="193" t="str">
        <f t="shared" si="71"/>
        <v/>
      </c>
    </row>
    <row r="246" spans="2:43" ht="14.25" x14ac:dyDescent="0.2">
      <c r="B246" s="189">
        <v>239</v>
      </c>
      <c r="C246" s="289" t="str">
        <f>VLOOKUP($B246,'Saved Waypoint Input Sheet'!$K$2:$V$253,3)</f>
        <v/>
      </c>
      <c r="D246" s="290" t="str">
        <f>VLOOKUP($B246,'Saved Waypoint Input Sheet'!$K$2:$V$253,4)</f>
        <v/>
      </c>
      <c r="E246" s="291" t="str">
        <f>VLOOKUP($B246,'Saved Waypoint Input Sheet'!$K$2:$V$253,5)</f>
        <v/>
      </c>
      <c r="F246" s="289" t="str">
        <f>VLOOKUP($B246,'Saved Waypoint Input Sheet'!$K$2:$V$253,6)</f>
        <v/>
      </c>
      <c r="G246" s="292" t="str">
        <f>VLOOKUP($B246,'Saved Waypoint Input Sheet'!$K$2:$V$253,7)</f>
        <v/>
      </c>
      <c r="H246" s="293" t="str">
        <f>VLOOKUP($B246,'Saved Waypoint Input Sheet'!$K$2:$V$253,8)</f>
        <v/>
      </c>
      <c r="I246" s="494" t="str">
        <f>VLOOKUP($B246,'Saved Waypoint Input Sheet'!$K$2:$V$253,11)</f>
        <v/>
      </c>
      <c r="J246" s="288" t="str">
        <f>IF(C246="","",(IF((VLOOKUP($B246,'Saved Waypoint Input Sheet'!$K$2:$V$253,12))="",("see psg plan"),(VLOOKUP($B246,'Saved Waypoint Input Sheet'!$K$2:$V$253,12)))))</f>
        <v/>
      </c>
      <c r="K246" s="298"/>
      <c r="L246" s="299"/>
      <c r="M246" s="300"/>
      <c r="N246" s="301"/>
      <c r="O246" s="300"/>
      <c r="P246" s="324" t="str">
        <f>IF(C247="","",(IF((VLOOKUP($B247,'Saved Waypoint Input Sheet'!$K$2:$V$253,9))="",Z247,(VLOOKUP($B247,'Saved Waypoint Input Sheet'!$K$2:$V$253,9)))))</f>
        <v/>
      </c>
      <c r="Q246" s="325" t="str">
        <f>IF(C247="","",(IF((VLOOKUP($B247,'Saved Waypoint Input Sheet'!$K$2:$V$253,10))="",AA247,(VLOOKUP($B247,'Saved Waypoint Input Sheet'!$K$2:$V$253,10)))))</f>
        <v/>
      </c>
      <c r="R246" s="325" t="str">
        <f t="shared" si="72"/>
        <v/>
      </c>
      <c r="S246" s="303"/>
      <c r="T246" s="303"/>
      <c r="U246" s="301"/>
      <c r="V246" s="197"/>
      <c r="W246" s="197"/>
      <c r="Z246" s="190" t="str">
        <f t="shared" si="57"/>
        <v/>
      </c>
      <c r="AA246" s="191" t="str">
        <f t="shared" si="58"/>
        <v/>
      </c>
      <c r="AB246" s="194" t="str">
        <f t="shared" si="59"/>
        <v/>
      </c>
      <c r="AC246" s="194" t="str">
        <f t="shared" si="64"/>
        <v/>
      </c>
      <c r="AD246" s="194" t="str">
        <f t="shared" si="60"/>
        <v/>
      </c>
      <c r="AE246" s="194" t="str">
        <f t="shared" si="61"/>
        <v/>
      </c>
      <c r="AF246" s="193" t="e">
        <f t="shared" si="73"/>
        <v>#VALUE!</v>
      </c>
      <c r="AG246" s="193" t="str">
        <f t="shared" si="74"/>
        <v/>
      </c>
      <c r="AH246" s="193" t="str">
        <f t="shared" si="62"/>
        <v/>
      </c>
      <c r="AI246" s="193" t="str">
        <f t="shared" si="65"/>
        <v/>
      </c>
      <c r="AJ246" s="194" t="str">
        <f t="shared" si="75"/>
        <v/>
      </c>
      <c r="AK246" s="179" t="str">
        <f t="shared" si="66"/>
        <v/>
      </c>
      <c r="AL246" s="179" t="str">
        <f t="shared" si="67"/>
        <v/>
      </c>
      <c r="AM246" s="193" t="str">
        <f t="shared" si="68"/>
        <v/>
      </c>
      <c r="AN246" s="193" t="str">
        <f t="shared" si="63"/>
        <v/>
      </c>
      <c r="AO246" s="193" t="str">
        <f t="shared" si="69"/>
        <v/>
      </c>
      <c r="AP246" s="193" t="str">
        <f t="shared" si="70"/>
        <v/>
      </c>
      <c r="AQ246" s="193" t="str">
        <f t="shared" si="71"/>
        <v/>
      </c>
    </row>
    <row r="247" spans="2:43" ht="14.25" x14ac:dyDescent="0.2">
      <c r="B247" s="189">
        <v>240</v>
      </c>
      <c r="C247" s="289" t="str">
        <f>VLOOKUP($B247,'Saved Waypoint Input Sheet'!$K$2:$V$253,3)</f>
        <v/>
      </c>
      <c r="D247" s="290" t="str">
        <f>VLOOKUP($B247,'Saved Waypoint Input Sheet'!$K$2:$V$253,4)</f>
        <v/>
      </c>
      <c r="E247" s="291" t="str">
        <f>VLOOKUP($B247,'Saved Waypoint Input Sheet'!$K$2:$V$253,5)</f>
        <v/>
      </c>
      <c r="F247" s="289" t="str">
        <f>VLOOKUP($B247,'Saved Waypoint Input Sheet'!$K$2:$V$253,6)</f>
        <v/>
      </c>
      <c r="G247" s="292" t="str">
        <f>VLOOKUP($B247,'Saved Waypoint Input Sheet'!$K$2:$V$253,7)</f>
        <v/>
      </c>
      <c r="H247" s="293" t="str">
        <f>VLOOKUP($B247,'Saved Waypoint Input Sheet'!$K$2:$V$253,8)</f>
        <v/>
      </c>
      <c r="I247" s="494" t="str">
        <f>VLOOKUP($B247,'Saved Waypoint Input Sheet'!$K$2:$V$253,11)</f>
        <v/>
      </c>
      <c r="J247" s="288" t="str">
        <f>IF(C247="","",(IF((VLOOKUP($B247,'Saved Waypoint Input Sheet'!$K$2:$V$253,12))="",("see psg plan"),(VLOOKUP($B247,'Saved Waypoint Input Sheet'!$K$2:$V$253,12)))))</f>
        <v/>
      </c>
      <c r="K247" s="298"/>
      <c r="L247" s="299"/>
      <c r="M247" s="300"/>
      <c r="N247" s="301"/>
      <c r="O247" s="300"/>
      <c r="P247" s="324" t="str">
        <f>IF(C248="","",(IF((VLOOKUP($B248,'Saved Waypoint Input Sheet'!$K$2:$V$253,9))="",Z248,(VLOOKUP($B248,'Saved Waypoint Input Sheet'!$K$2:$V$253,9)))))</f>
        <v/>
      </c>
      <c r="Q247" s="325" t="str">
        <f>IF(C248="","",(IF((VLOOKUP($B248,'Saved Waypoint Input Sheet'!$K$2:$V$253,10))="",AA248,(VLOOKUP($B248,'Saved Waypoint Input Sheet'!$K$2:$V$253,10)))))</f>
        <v/>
      </c>
      <c r="R247" s="325" t="str">
        <f t="shared" si="72"/>
        <v/>
      </c>
      <c r="S247" s="303"/>
      <c r="T247" s="303"/>
      <c r="U247" s="301"/>
      <c r="V247" s="197"/>
      <c r="W247" s="197"/>
      <c r="Z247" s="190" t="str">
        <f t="shared" si="57"/>
        <v/>
      </c>
      <c r="AA247" s="191" t="str">
        <f t="shared" si="58"/>
        <v/>
      </c>
      <c r="AB247" s="194" t="str">
        <f t="shared" si="59"/>
        <v/>
      </c>
      <c r="AC247" s="194" t="str">
        <f t="shared" si="64"/>
        <v/>
      </c>
      <c r="AD247" s="194" t="str">
        <f t="shared" si="60"/>
        <v/>
      </c>
      <c r="AE247" s="194" t="str">
        <f t="shared" si="61"/>
        <v/>
      </c>
      <c r="AF247" s="193" t="e">
        <f t="shared" si="73"/>
        <v>#VALUE!</v>
      </c>
      <c r="AG247" s="193" t="str">
        <f t="shared" si="74"/>
        <v/>
      </c>
      <c r="AH247" s="193" t="str">
        <f t="shared" si="62"/>
        <v/>
      </c>
      <c r="AI247" s="193" t="str">
        <f t="shared" si="65"/>
        <v/>
      </c>
      <c r="AJ247" s="194" t="str">
        <f t="shared" si="75"/>
        <v/>
      </c>
      <c r="AK247" s="179" t="str">
        <f t="shared" si="66"/>
        <v/>
      </c>
      <c r="AL247" s="179" t="str">
        <f t="shared" si="67"/>
        <v/>
      </c>
      <c r="AM247" s="193" t="str">
        <f t="shared" si="68"/>
        <v/>
      </c>
      <c r="AN247" s="193" t="str">
        <f t="shared" si="63"/>
        <v/>
      </c>
      <c r="AO247" s="193" t="str">
        <f t="shared" si="69"/>
        <v/>
      </c>
      <c r="AP247" s="193" t="str">
        <f t="shared" si="70"/>
        <v/>
      </c>
      <c r="AQ247" s="193" t="str">
        <f t="shared" si="71"/>
        <v/>
      </c>
    </row>
    <row r="248" spans="2:43" ht="14.25" x14ac:dyDescent="0.2">
      <c r="B248" s="189">
        <v>241</v>
      </c>
      <c r="C248" s="289" t="str">
        <f>VLOOKUP($B248,'Saved Waypoint Input Sheet'!$K$2:$V$253,3)</f>
        <v/>
      </c>
      <c r="D248" s="290" t="str">
        <f>VLOOKUP($B248,'Saved Waypoint Input Sheet'!$K$2:$V$253,4)</f>
        <v/>
      </c>
      <c r="E248" s="291" t="str">
        <f>VLOOKUP($B248,'Saved Waypoint Input Sheet'!$K$2:$V$253,5)</f>
        <v/>
      </c>
      <c r="F248" s="289" t="str">
        <f>VLOOKUP($B248,'Saved Waypoint Input Sheet'!$K$2:$V$253,6)</f>
        <v/>
      </c>
      <c r="G248" s="292" t="str">
        <f>VLOOKUP($B248,'Saved Waypoint Input Sheet'!$K$2:$V$253,7)</f>
        <v/>
      </c>
      <c r="H248" s="293" t="str">
        <f>VLOOKUP($B248,'Saved Waypoint Input Sheet'!$K$2:$V$253,8)</f>
        <v/>
      </c>
      <c r="I248" s="494" t="str">
        <f>VLOOKUP($B248,'Saved Waypoint Input Sheet'!$K$2:$V$253,11)</f>
        <v/>
      </c>
      <c r="J248" s="288" t="str">
        <f>IF(C248="","",(IF((VLOOKUP($B248,'Saved Waypoint Input Sheet'!$K$2:$V$253,12))="",("see psg plan"),(VLOOKUP($B248,'Saved Waypoint Input Sheet'!$K$2:$V$253,12)))))</f>
        <v/>
      </c>
      <c r="K248" s="298"/>
      <c r="L248" s="299"/>
      <c r="M248" s="300"/>
      <c r="N248" s="301"/>
      <c r="O248" s="300"/>
      <c r="P248" s="324" t="str">
        <f>IF(C249="","",(IF((VLOOKUP($B249,'Saved Waypoint Input Sheet'!$K$2:$V$253,9))="",Z249,(VLOOKUP($B249,'Saved Waypoint Input Sheet'!$K$2:$V$253,9)))))</f>
        <v/>
      </c>
      <c r="Q248" s="325" t="str">
        <f>IF(C249="","",(IF((VLOOKUP($B249,'Saved Waypoint Input Sheet'!$K$2:$V$253,10))="",AA249,(VLOOKUP($B249,'Saved Waypoint Input Sheet'!$K$2:$V$253,10)))))</f>
        <v/>
      </c>
      <c r="R248" s="325" t="str">
        <f t="shared" si="72"/>
        <v/>
      </c>
      <c r="S248" s="303"/>
      <c r="T248" s="303"/>
      <c r="U248" s="301"/>
      <c r="V248" s="197"/>
      <c r="W248" s="197"/>
      <c r="Z248" s="190" t="str">
        <f t="shared" si="57"/>
        <v/>
      </c>
      <c r="AA248" s="191" t="str">
        <f t="shared" si="58"/>
        <v/>
      </c>
      <c r="AB248" s="194" t="str">
        <f t="shared" si="59"/>
        <v/>
      </c>
      <c r="AC248" s="194" t="str">
        <f t="shared" si="64"/>
        <v/>
      </c>
      <c r="AD248" s="194" t="str">
        <f t="shared" si="60"/>
        <v/>
      </c>
      <c r="AE248" s="194" t="str">
        <f t="shared" si="61"/>
        <v/>
      </c>
      <c r="AF248" s="193" t="e">
        <f t="shared" si="73"/>
        <v>#VALUE!</v>
      </c>
      <c r="AG248" s="193" t="str">
        <f t="shared" si="74"/>
        <v/>
      </c>
      <c r="AH248" s="193" t="str">
        <f t="shared" si="62"/>
        <v/>
      </c>
      <c r="AI248" s="193" t="str">
        <f t="shared" si="65"/>
        <v/>
      </c>
      <c r="AJ248" s="194" t="str">
        <f t="shared" si="75"/>
        <v/>
      </c>
      <c r="AK248" s="179" t="str">
        <f t="shared" si="66"/>
        <v/>
      </c>
      <c r="AL248" s="179" t="str">
        <f t="shared" si="67"/>
        <v/>
      </c>
      <c r="AM248" s="193" t="str">
        <f t="shared" si="68"/>
        <v/>
      </c>
      <c r="AN248" s="193" t="str">
        <f t="shared" si="63"/>
        <v/>
      </c>
      <c r="AO248" s="193" t="str">
        <f t="shared" si="69"/>
        <v/>
      </c>
      <c r="AP248" s="193" t="str">
        <f t="shared" si="70"/>
        <v/>
      </c>
      <c r="AQ248" s="193" t="str">
        <f t="shared" si="71"/>
        <v/>
      </c>
    </row>
    <row r="249" spans="2:43" ht="14.25" x14ac:dyDescent="0.2">
      <c r="B249" s="189">
        <v>242</v>
      </c>
      <c r="C249" s="289" t="str">
        <f>VLOOKUP($B249,'Saved Waypoint Input Sheet'!$K$2:$V$253,3)</f>
        <v/>
      </c>
      <c r="D249" s="290" t="str">
        <f>VLOOKUP($B249,'Saved Waypoint Input Sheet'!$K$2:$V$253,4)</f>
        <v/>
      </c>
      <c r="E249" s="291" t="str">
        <f>VLOOKUP($B249,'Saved Waypoint Input Sheet'!$K$2:$V$253,5)</f>
        <v/>
      </c>
      <c r="F249" s="289" t="str">
        <f>VLOOKUP($B249,'Saved Waypoint Input Sheet'!$K$2:$V$253,6)</f>
        <v/>
      </c>
      <c r="G249" s="292" t="str">
        <f>VLOOKUP($B249,'Saved Waypoint Input Sheet'!$K$2:$V$253,7)</f>
        <v/>
      </c>
      <c r="H249" s="293" t="str">
        <f>VLOOKUP($B249,'Saved Waypoint Input Sheet'!$K$2:$V$253,8)</f>
        <v/>
      </c>
      <c r="I249" s="494" t="str">
        <f>VLOOKUP($B249,'Saved Waypoint Input Sheet'!$K$2:$V$253,11)</f>
        <v/>
      </c>
      <c r="J249" s="288" t="str">
        <f>IF(C249="","",(IF((VLOOKUP($B249,'Saved Waypoint Input Sheet'!$K$2:$V$253,12))="",("see psg plan"),(VLOOKUP($B249,'Saved Waypoint Input Sheet'!$K$2:$V$253,12)))))</f>
        <v/>
      </c>
      <c r="K249" s="298"/>
      <c r="L249" s="299"/>
      <c r="M249" s="300"/>
      <c r="N249" s="301"/>
      <c r="O249" s="300"/>
      <c r="P249" s="324" t="str">
        <f>IF(C250="","",(IF((VLOOKUP($B250,'Saved Waypoint Input Sheet'!$K$2:$V$253,9))="",Z250,(VLOOKUP($B250,'Saved Waypoint Input Sheet'!$K$2:$V$253,9)))))</f>
        <v/>
      </c>
      <c r="Q249" s="325" t="str">
        <f>IF(C250="","",(IF((VLOOKUP($B250,'Saved Waypoint Input Sheet'!$K$2:$V$253,10))="",AA250,(VLOOKUP($B250,'Saved Waypoint Input Sheet'!$K$2:$V$253,10)))))</f>
        <v/>
      </c>
      <c r="R249" s="325" t="str">
        <f t="shared" si="72"/>
        <v/>
      </c>
      <c r="S249" s="303"/>
      <c r="T249" s="303"/>
      <c r="U249" s="301"/>
      <c r="V249" s="197"/>
      <c r="W249" s="197"/>
      <c r="Z249" s="190" t="str">
        <f t="shared" si="57"/>
        <v/>
      </c>
      <c r="AA249" s="191" t="str">
        <f t="shared" si="58"/>
        <v/>
      </c>
      <c r="AB249" s="194" t="str">
        <f t="shared" si="59"/>
        <v/>
      </c>
      <c r="AC249" s="194" t="str">
        <f t="shared" si="64"/>
        <v/>
      </c>
      <c r="AD249" s="194" t="str">
        <f t="shared" si="60"/>
        <v/>
      </c>
      <c r="AE249" s="194" t="str">
        <f t="shared" si="61"/>
        <v/>
      </c>
      <c r="AF249" s="193" t="e">
        <f t="shared" si="73"/>
        <v>#VALUE!</v>
      </c>
      <c r="AG249" s="193" t="str">
        <f t="shared" si="74"/>
        <v/>
      </c>
      <c r="AH249" s="193" t="str">
        <f t="shared" si="62"/>
        <v/>
      </c>
      <c r="AI249" s="193" t="str">
        <f t="shared" si="65"/>
        <v/>
      </c>
      <c r="AJ249" s="194" t="str">
        <f t="shared" si="75"/>
        <v/>
      </c>
      <c r="AK249" s="179" t="str">
        <f t="shared" si="66"/>
        <v/>
      </c>
      <c r="AL249" s="179" t="str">
        <f t="shared" si="67"/>
        <v/>
      </c>
      <c r="AM249" s="193" t="str">
        <f t="shared" si="68"/>
        <v/>
      </c>
      <c r="AN249" s="193" t="str">
        <f t="shared" si="63"/>
        <v/>
      </c>
      <c r="AO249" s="193" t="str">
        <f t="shared" si="69"/>
        <v/>
      </c>
      <c r="AP249" s="193" t="str">
        <f t="shared" si="70"/>
        <v/>
      </c>
      <c r="AQ249" s="193" t="str">
        <f t="shared" si="71"/>
        <v/>
      </c>
    </row>
    <row r="250" spans="2:43" ht="14.25" x14ac:dyDescent="0.2">
      <c r="B250" s="189">
        <v>243</v>
      </c>
      <c r="C250" s="289" t="str">
        <f>VLOOKUP($B250,'Saved Waypoint Input Sheet'!$K$2:$V$253,3)</f>
        <v/>
      </c>
      <c r="D250" s="290" t="str">
        <f>VLOOKUP($B250,'Saved Waypoint Input Sheet'!$K$2:$V$253,4)</f>
        <v/>
      </c>
      <c r="E250" s="291" t="str">
        <f>VLOOKUP($B250,'Saved Waypoint Input Sheet'!$K$2:$V$253,5)</f>
        <v/>
      </c>
      <c r="F250" s="289" t="str">
        <f>VLOOKUP($B250,'Saved Waypoint Input Sheet'!$K$2:$V$253,6)</f>
        <v/>
      </c>
      <c r="G250" s="292" t="str">
        <f>VLOOKUP($B250,'Saved Waypoint Input Sheet'!$K$2:$V$253,7)</f>
        <v/>
      </c>
      <c r="H250" s="293" t="str">
        <f>VLOOKUP($B250,'Saved Waypoint Input Sheet'!$K$2:$V$253,8)</f>
        <v/>
      </c>
      <c r="I250" s="494" t="str">
        <f>VLOOKUP($B250,'Saved Waypoint Input Sheet'!$K$2:$V$253,11)</f>
        <v/>
      </c>
      <c r="J250" s="288" t="str">
        <f>IF(C250="","",(IF((VLOOKUP($B250,'Saved Waypoint Input Sheet'!$K$2:$V$253,12))="",("see psg plan"),(VLOOKUP($B250,'Saved Waypoint Input Sheet'!$K$2:$V$253,12)))))</f>
        <v/>
      </c>
      <c r="K250" s="298"/>
      <c r="L250" s="299"/>
      <c r="M250" s="300"/>
      <c r="N250" s="301"/>
      <c r="O250" s="300"/>
      <c r="P250" s="324" t="str">
        <f>IF(C251="","",(IF((VLOOKUP($B251,'Saved Waypoint Input Sheet'!$K$2:$V$253,9))="",Z251,(VLOOKUP($B251,'Saved Waypoint Input Sheet'!$K$2:$V$253,9)))))</f>
        <v/>
      </c>
      <c r="Q250" s="325" t="str">
        <f>IF(C251="","",(IF((VLOOKUP($B251,'Saved Waypoint Input Sheet'!$K$2:$V$253,10))="",AA251,(VLOOKUP($B251,'Saved Waypoint Input Sheet'!$K$2:$V$253,10)))))</f>
        <v/>
      </c>
      <c r="R250" s="325" t="str">
        <f t="shared" si="72"/>
        <v/>
      </c>
      <c r="S250" s="303"/>
      <c r="T250" s="303"/>
      <c r="U250" s="301"/>
      <c r="V250" s="197"/>
      <c r="W250" s="197"/>
      <c r="Z250" s="190" t="str">
        <f t="shared" si="57"/>
        <v/>
      </c>
      <c r="AA250" s="191" t="str">
        <f t="shared" si="58"/>
        <v/>
      </c>
      <c r="AB250" s="194" t="str">
        <f t="shared" si="59"/>
        <v/>
      </c>
      <c r="AC250" s="194" t="str">
        <f t="shared" si="64"/>
        <v/>
      </c>
      <c r="AD250" s="194" t="str">
        <f t="shared" si="60"/>
        <v/>
      </c>
      <c r="AE250" s="194" t="str">
        <f t="shared" si="61"/>
        <v/>
      </c>
      <c r="AF250" s="193" t="e">
        <f t="shared" si="73"/>
        <v>#VALUE!</v>
      </c>
      <c r="AG250" s="193" t="str">
        <f t="shared" si="74"/>
        <v/>
      </c>
      <c r="AH250" s="193" t="str">
        <f t="shared" si="62"/>
        <v/>
      </c>
      <c r="AI250" s="193" t="str">
        <f t="shared" si="65"/>
        <v/>
      </c>
      <c r="AJ250" s="194" t="str">
        <f t="shared" si="75"/>
        <v/>
      </c>
      <c r="AK250" s="179" t="str">
        <f t="shared" si="66"/>
        <v/>
      </c>
      <c r="AL250" s="179" t="str">
        <f t="shared" si="67"/>
        <v/>
      </c>
      <c r="AM250" s="193" t="str">
        <f t="shared" si="68"/>
        <v/>
      </c>
      <c r="AN250" s="193" t="str">
        <f t="shared" si="63"/>
        <v/>
      </c>
      <c r="AO250" s="193" t="str">
        <f t="shared" si="69"/>
        <v/>
      </c>
      <c r="AP250" s="193" t="str">
        <f t="shared" si="70"/>
        <v/>
      </c>
      <c r="AQ250" s="193" t="str">
        <f t="shared" si="71"/>
        <v/>
      </c>
    </row>
    <row r="251" spans="2:43" ht="14.25" x14ac:dyDescent="0.2">
      <c r="B251" s="189">
        <v>244</v>
      </c>
      <c r="C251" s="289" t="str">
        <f>VLOOKUP($B251,'Saved Waypoint Input Sheet'!$K$2:$V$253,3)</f>
        <v/>
      </c>
      <c r="D251" s="290" t="str">
        <f>VLOOKUP($B251,'Saved Waypoint Input Sheet'!$K$2:$V$253,4)</f>
        <v/>
      </c>
      <c r="E251" s="291" t="str">
        <f>VLOOKUP($B251,'Saved Waypoint Input Sheet'!$K$2:$V$253,5)</f>
        <v/>
      </c>
      <c r="F251" s="289" t="str">
        <f>VLOOKUP($B251,'Saved Waypoint Input Sheet'!$K$2:$V$253,6)</f>
        <v/>
      </c>
      <c r="G251" s="292" t="str">
        <f>VLOOKUP($B251,'Saved Waypoint Input Sheet'!$K$2:$V$253,7)</f>
        <v/>
      </c>
      <c r="H251" s="293" t="str">
        <f>VLOOKUP($B251,'Saved Waypoint Input Sheet'!$K$2:$V$253,8)</f>
        <v/>
      </c>
      <c r="I251" s="494" t="str">
        <f>VLOOKUP($B251,'Saved Waypoint Input Sheet'!$K$2:$V$253,11)</f>
        <v/>
      </c>
      <c r="J251" s="288" t="str">
        <f>IF(C251="","",(IF((VLOOKUP($B251,'Saved Waypoint Input Sheet'!$K$2:$V$253,12))="",("see psg plan"),(VLOOKUP($B251,'Saved Waypoint Input Sheet'!$K$2:$V$253,12)))))</f>
        <v/>
      </c>
      <c r="K251" s="298"/>
      <c r="L251" s="299"/>
      <c r="M251" s="300"/>
      <c r="N251" s="301"/>
      <c r="O251" s="300"/>
      <c r="P251" s="324" t="str">
        <f>IF(C252="","",(IF((VLOOKUP($B252,'Saved Waypoint Input Sheet'!$K$2:$V$253,9))="",Z252,(VLOOKUP($B252,'Saved Waypoint Input Sheet'!$K$2:$V$253,9)))))</f>
        <v/>
      </c>
      <c r="Q251" s="325" t="str">
        <f>IF(C252="","",(IF((VLOOKUP($B252,'Saved Waypoint Input Sheet'!$K$2:$V$253,10))="",AA252,(VLOOKUP($B252,'Saved Waypoint Input Sheet'!$K$2:$V$253,10)))))</f>
        <v/>
      </c>
      <c r="R251" s="325" t="str">
        <f t="shared" si="72"/>
        <v/>
      </c>
      <c r="S251" s="303"/>
      <c r="T251" s="303"/>
      <c r="U251" s="301"/>
      <c r="V251" s="197"/>
      <c r="W251" s="197"/>
      <c r="Z251" s="190" t="str">
        <f t="shared" si="57"/>
        <v/>
      </c>
      <c r="AA251" s="191" t="str">
        <f t="shared" si="58"/>
        <v/>
      </c>
      <c r="AB251" s="194" t="str">
        <f t="shared" si="59"/>
        <v/>
      </c>
      <c r="AC251" s="194" t="str">
        <f t="shared" si="64"/>
        <v/>
      </c>
      <c r="AD251" s="194" t="str">
        <f t="shared" si="60"/>
        <v/>
      </c>
      <c r="AE251" s="194" t="str">
        <f t="shared" si="61"/>
        <v/>
      </c>
      <c r="AF251" s="193" t="e">
        <f t="shared" si="73"/>
        <v>#VALUE!</v>
      </c>
      <c r="AG251" s="193" t="str">
        <f t="shared" si="74"/>
        <v/>
      </c>
      <c r="AH251" s="193" t="str">
        <f t="shared" si="62"/>
        <v/>
      </c>
      <c r="AI251" s="193" t="str">
        <f t="shared" si="65"/>
        <v/>
      </c>
      <c r="AJ251" s="194" t="str">
        <f t="shared" si="75"/>
        <v/>
      </c>
      <c r="AK251" s="179" t="str">
        <f t="shared" si="66"/>
        <v/>
      </c>
      <c r="AL251" s="179" t="str">
        <f t="shared" si="67"/>
        <v/>
      </c>
      <c r="AM251" s="193" t="str">
        <f t="shared" si="68"/>
        <v/>
      </c>
      <c r="AN251" s="193" t="str">
        <f t="shared" si="63"/>
        <v/>
      </c>
      <c r="AO251" s="193" t="str">
        <f t="shared" si="69"/>
        <v/>
      </c>
      <c r="AP251" s="193" t="str">
        <f t="shared" si="70"/>
        <v/>
      </c>
      <c r="AQ251" s="193" t="str">
        <f t="shared" si="71"/>
        <v/>
      </c>
    </row>
    <row r="252" spans="2:43" ht="14.25" x14ac:dyDescent="0.2">
      <c r="B252" s="189">
        <v>245</v>
      </c>
      <c r="C252" s="289" t="str">
        <f>VLOOKUP($B252,'Saved Waypoint Input Sheet'!$K$2:$V$253,3)</f>
        <v/>
      </c>
      <c r="D252" s="290" t="str">
        <f>VLOOKUP($B252,'Saved Waypoint Input Sheet'!$K$2:$V$253,4)</f>
        <v/>
      </c>
      <c r="E252" s="291" t="str">
        <f>VLOOKUP($B252,'Saved Waypoint Input Sheet'!$K$2:$V$253,5)</f>
        <v/>
      </c>
      <c r="F252" s="289" t="str">
        <f>VLOOKUP($B252,'Saved Waypoint Input Sheet'!$K$2:$V$253,6)</f>
        <v/>
      </c>
      <c r="G252" s="292" t="str">
        <f>VLOOKUP($B252,'Saved Waypoint Input Sheet'!$K$2:$V$253,7)</f>
        <v/>
      </c>
      <c r="H252" s="293" t="str">
        <f>VLOOKUP($B252,'Saved Waypoint Input Sheet'!$K$2:$V$253,8)</f>
        <v/>
      </c>
      <c r="I252" s="494" t="str">
        <f>VLOOKUP($B252,'Saved Waypoint Input Sheet'!$K$2:$V$253,11)</f>
        <v/>
      </c>
      <c r="J252" s="288" t="str">
        <f>IF(C252="","",(IF((VLOOKUP($B252,'Saved Waypoint Input Sheet'!$K$2:$V$253,12))="",("see psg plan"),(VLOOKUP($B252,'Saved Waypoint Input Sheet'!$K$2:$V$253,12)))))</f>
        <v/>
      </c>
      <c r="K252" s="298"/>
      <c r="L252" s="299"/>
      <c r="M252" s="300"/>
      <c r="N252" s="301"/>
      <c r="O252" s="300"/>
      <c r="P252" s="324" t="str">
        <f>IF(C253="","",(IF((VLOOKUP($B253,'Saved Waypoint Input Sheet'!$K$2:$V$253,9))="",Z253,(VLOOKUP($B253,'Saved Waypoint Input Sheet'!$K$2:$V$253,9)))))</f>
        <v/>
      </c>
      <c r="Q252" s="325" t="str">
        <f>IF(C253="","",(IF((VLOOKUP($B253,'Saved Waypoint Input Sheet'!$K$2:$V$253,10))="",AA253,(VLOOKUP($B253,'Saved Waypoint Input Sheet'!$K$2:$V$253,10)))))</f>
        <v/>
      </c>
      <c r="R252" s="325" t="str">
        <f t="shared" si="72"/>
        <v/>
      </c>
      <c r="S252" s="303"/>
      <c r="T252" s="303"/>
      <c r="U252" s="301"/>
      <c r="V252" s="197"/>
      <c r="W252" s="197"/>
      <c r="Z252" s="190" t="str">
        <f t="shared" si="57"/>
        <v/>
      </c>
      <c r="AA252" s="191" t="str">
        <f t="shared" si="58"/>
        <v/>
      </c>
      <c r="AB252" s="194" t="str">
        <f t="shared" si="59"/>
        <v/>
      </c>
      <c r="AC252" s="194" t="str">
        <f t="shared" si="64"/>
        <v/>
      </c>
      <c r="AD252" s="194" t="str">
        <f t="shared" si="60"/>
        <v/>
      </c>
      <c r="AE252" s="194" t="str">
        <f t="shared" si="61"/>
        <v/>
      </c>
      <c r="AF252" s="193" t="e">
        <f t="shared" si="73"/>
        <v>#VALUE!</v>
      </c>
      <c r="AG252" s="193" t="str">
        <f t="shared" si="74"/>
        <v/>
      </c>
      <c r="AH252" s="193" t="str">
        <f t="shared" si="62"/>
        <v/>
      </c>
      <c r="AI252" s="193" t="str">
        <f t="shared" si="65"/>
        <v/>
      </c>
      <c r="AJ252" s="194" t="str">
        <f t="shared" si="75"/>
        <v/>
      </c>
      <c r="AK252" s="179" t="str">
        <f t="shared" si="66"/>
        <v/>
      </c>
      <c r="AL252" s="179" t="str">
        <f t="shared" si="67"/>
        <v/>
      </c>
      <c r="AM252" s="193" t="str">
        <f t="shared" si="68"/>
        <v/>
      </c>
      <c r="AN252" s="193" t="str">
        <f t="shared" si="63"/>
        <v/>
      </c>
      <c r="AO252" s="193" t="str">
        <f t="shared" si="69"/>
        <v/>
      </c>
      <c r="AP252" s="193" t="str">
        <f t="shared" si="70"/>
        <v/>
      </c>
      <c r="AQ252" s="193" t="str">
        <f t="shared" si="71"/>
        <v/>
      </c>
    </row>
    <row r="253" spans="2:43" ht="14.25" x14ac:dyDescent="0.2">
      <c r="B253" s="189">
        <v>246</v>
      </c>
      <c r="C253" s="289" t="str">
        <f>VLOOKUP($B253,'Saved Waypoint Input Sheet'!$K$2:$V$253,3)</f>
        <v/>
      </c>
      <c r="D253" s="290" t="str">
        <f>VLOOKUP($B253,'Saved Waypoint Input Sheet'!$K$2:$V$253,4)</f>
        <v/>
      </c>
      <c r="E253" s="291" t="str">
        <f>VLOOKUP($B253,'Saved Waypoint Input Sheet'!$K$2:$V$253,5)</f>
        <v/>
      </c>
      <c r="F253" s="289" t="str">
        <f>VLOOKUP($B253,'Saved Waypoint Input Sheet'!$K$2:$V$253,6)</f>
        <v/>
      </c>
      <c r="G253" s="292" t="str">
        <f>VLOOKUP($B253,'Saved Waypoint Input Sheet'!$K$2:$V$253,7)</f>
        <v/>
      </c>
      <c r="H253" s="293" t="str">
        <f>VLOOKUP($B253,'Saved Waypoint Input Sheet'!$K$2:$V$253,8)</f>
        <v/>
      </c>
      <c r="I253" s="494" t="str">
        <f>VLOOKUP($B253,'Saved Waypoint Input Sheet'!$K$2:$V$253,11)</f>
        <v/>
      </c>
      <c r="J253" s="288" t="str">
        <f>IF(C253="","",(IF((VLOOKUP($B253,'Saved Waypoint Input Sheet'!$K$2:$V$253,12))="",("see psg plan"),(VLOOKUP($B253,'Saved Waypoint Input Sheet'!$K$2:$V$253,12)))))</f>
        <v/>
      </c>
      <c r="K253" s="298"/>
      <c r="L253" s="299"/>
      <c r="M253" s="300"/>
      <c r="N253" s="301"/>
      <c r="O253" s="300"/>
      <c r="P253" s="324" t="str">
        <f>IF(C254="","",(IF((VLOOKUP($B254,'Saved Waypoint Input Sheet'!$K$2:$V$253,9))="",Z254,(VLOOKUP($B254,'Saved Waypoint Input Sheet'!$K$2:$V$253,9)))))</f>
        <v/>
      </c>
      <c r="Q253" s="325" t="str">
        <f>IF(C254="","",(IF((VLOOKUP($B254,'Saved Waypoint Input Sheet'!$K$2:$V$253,10))="",AA254,(VLOOKUP($B254,'Saved Waypoint Input Sheet'!$K$2:$V$253,10)))))</f>
        <v/>
      </c>
      <c r="R253" s="325" t="str">
        <f t="shared" si="72"/>
        <v/>
      </c>
      <c r="S253" s="303"/>
      <c r="T253" s="303"/>
      <c r="U253" s="301"/>
      <c r="V253" s="197"/>
      <c r="W253" s="197"/>
      <c r="Z253" s="190" t="str">
        <f t="shared" si="57"/>
        <v/>
      </c>
      <c r="AA253" s="191" t="str">
        <f t="shared" si="58"/>
        <v/>
      </c>
      <c r="AB253" s="194" t="str">
        <f t="shared" si="59"/>
        <v/>
      </c>
      <c r="AC253" s="194" t="str">
        <f t="shared" si="64"/>
        <v/>
      </c>
      <c r="AD253" s="194" t="str">
        <f t="shared" si="60"/>
        <v/>
      </c>
      <c r="AE253" s="194" t="str">
        <f t="shared" si="61"/>
        <v/>
      </c>
      <c r="AF253" s="193" t="e">
        <f t="shared" si="73"/>
        <v>#VALUE!</v>
      </c>
      <c r="AG253" s="193" t="str">
        <f t="shared" si="74"/>
        <v/>
      </c>
      <c r="AH253" s="193" t="str">
        <f t="shared" si="62"/>
        <v/>
      </c>
      <c r="AI253" s="193" t="str">
        <f t="shared" si="65"/>
        <v/>
      </c>
      <c r="AJ253" s="194" t="str">
        <f t="shared" si="75"/>
        <v/>
      </c>
      <c r="AK253" s="179" t="str">
        <f t="shared" si="66"/>
        <v/>
      </c>
      <c r="AL253" s="179" t="str">
        <f t="shared" si="67"/>
        <v/>
      </c>
      <c r="AM253" s="193" t="str">
        <f t="shared" si="68"/>
        <v/>
      </c>
      <c r="AN253" s="193" t="str">
        <f t="shared" si="63"/>
        <v/>
      </c>
      <c r="AO253" s="193" t="str">
        <f t="shared" si="69"/>
        <v/>
      </c>
      <c r="AP253" s="193" t="str">
        <f t="shared" si="70"/>
        <v/>
      </c>
      <c r="AQ253" s="193" t="str">
        <f t="shared" si="71"/>
        <v/>
      </c>
    </row>
    <row r="254" spans="2:43" ht="14.25" x14ac:dyDescent="0.2">
      <c r="B254" s="189">
        <v>247</v>
      </c>
      <c r="C254" s="289" t="str">
        <f>VLOOKUP($B254,'Saved Waypoint Input Sheet'!$K$2:$V$253,3)</f>
        <v/>
      </c>
      <c r="D254" s="290" t="str">
        <f>VLOOKUP($B254,'Saved Waypoint Input Sheet'!$K$2:$V$253,4)</f>
        <v/>
      </c>
      <c r="E254" s="291" t="str">
        <f>VLOOKUP($B254,'Saved Waypoint Input Sheet'!$K$2:$V$253,5)</f>
        <v/>
      </c>
      <c r="F254" s="289" t="str">
        <f>VLOOKUP($B254,'Saved Waypoint Input Sheet'!$K$2:$V$253,6)</f>
        <v/>
      </c>
      <c r="G254" s="292" t="str">
        <f>VLOOKUP($B254,'Saved Waypoint Input Sheet'!$K$2:$V$253,7)</f>
        <v/>
      </c>
      <c r="H254" s="293" t="str">
        <f>VLOOKUP($B254,'Saved Waypoint Input Sheet'!$K$2:$V$253,8)</f>
        <v/>
      </c>
      <c r="I254" s="494" t="str">
        <f>VLOOKUP($B254,'Saved Waypoint Input Sheet'!$K$2:$V$253,11)</f>
        <v/>
      </c>
      <c r="J254" s="288" t="str">
        <f>IF(C254="","",(IF((VLOOKUP($B254,'Saved Waypoint Input Sheet'!$K$2:$V$253,12))="",("see psg plan"),(VLOOKUP($B254,'Saved Waypoint Input Sheet'!$K$2:$V$253,12)))))</f>
        <v/>
      </c>
      <c r="K254" s="298"/>
      <c r="L254" s="299"/>
      <c r="M254" s="300"/>
      <c r="N254" s="301"/>
      <c r="O254" s="300"/>
      <c r="P254" s="324" t="str">
        <f>IF(C255="","",(IF((VLOOKUP($B255,'Saved Waypoint Input Sheet'!$K$2:$V$253,9))="",Z255,(VLOOKUP($B255,'Saved Waypoint Input Sheet'!$K$2:$V$253,9)))))</f>
        <v/>
      </c>
      <c r="Q254" s="325" t="str">
        <f>IF(C255="","",(IF((VLOOKUP($B255,'Saved Waypoint Input Sheet'!$K$2:$V$253,10))="",AA255,(VLOOKUP($B255,'Saved Waypoint Input Sheet'!$K$2:$V$253,10)))))</f>
        <v/>
      </c>
      <c r="R254" s="325" t="str">
        <f t="shared" si="72"/>
        <v/>
      </c>
      <c r="S254" s="303"/>
      <c r="T254" s="303"/>
      <c r="U254" s="301"/>
      <c r="V254" s="197"/>
      <c r="W254" s="197"/>
      <c r="Z254" s="190" t="str">
        <f t="shared" si="57"/>
        <v/>
      </c>
      <c r="AA254" s="191" t="str">
        <f t="shared" si="58"/>
        <v/>
      </c>
      <c r="AB254" s="194" t="str">
        <f t="shared" si="59"/>
        <v/>
      </c>
      <c r="AC254" s="194" t="str">
        <f t="shared" si="64"/>
        <v/>
      </c>
      <c r="AD254" s="194" t="str">
        <f t="shared" si="60"/>
        <v/>
      </c>
      <c r="AE254" s="194" t="str">
        <f t="shared" si="61"/>
        <v/>
      </c>
      <c r="AF254" s="193" t="e">
        <f t="shared" si="73"/>
        <v>#VALUE!</v>
      </c>
      <c r="AG254" s="193" t="str">
        <f t="shared" si="74"/>
        <v/>
      </c>
      <c r="AH254" s="193" t="str">
        <f t="shared" si="62"/>
        <v/>
      </c>
      <c r="AI254" s="193" t="str">
        <f t="shared" si="65"/>
        <v/>
      </c>
      <c r="AJ254" s="194" t="str">
        <f t="shared" si="75"/>
        <v/>
      </c>
      <c r="AK254" s="179" t="str">
        <f t="shared" si="66"/>
        <v/>
      </c>
      <c r="AL254" s="179" t="str">
        <f t="shared" si="67"/>
        <v/>
      </c>
      <c r="AM254" s="193" t="str">
        <f t="shared" si="68"/>
        <v/>
      </c>
      <c r="AN254" s="193" t="str">
        <f t="shared" si="63"/>
        <v/>
      </c>
      <c r="AO254" s="193" t="str">
        <f t="shared" si="69"/>
        <v/>
      </c>
      <c r="AP254" s="193" t="str">
        <f t="shared" si="70"/>
        <v/>
      </c>
      <c r="AQ254" s="193" t="str">
        <f t="shared" si="71"/>
        <v/>
      </c>
    </row>
    <row r="255" spans="2:43" ht="14.25" x14ac:dyDescent="0.2">
      <c r="B255" s="189">
        <v>248</v>
      </c>
      <c r="C255" s="289" t="str">
        <f>VLOOKUP($B255,'Saved Waypoint Input Sheet'!$K$2:$V$253,3)</f>
        <v/>
      </c>
      <c r="D255" s="290" t="str">
        <f>VLOOKUP($B255,'Saved Waypoint Input Sheet'!$K$2:$V$253,4)</f>
        <v/>
      </c>
      <c r="E255" s="291" t="str">
        <f>VLOOKUP($B255,'Saved Waypoint Input Sheet'!$K$2:$V$253,5)</f>
        <v/>
      </c>
      <c r="F255" s="289" t="str">
        <f>VLOOKUP($B255,'Saved Waypoint Input Sheet'!$K$2:$V$253,6)</f>
        <v/>
      </c>
      <c r="G255" s="292" t="str">
        <f>VLOOKUP($B255,'Saved Waypoint Input Sheet'!$K$2:$V$253,7)</f>
        <v/>
      </c>
      <c r="H255" s="293" t="str">
        <f>VLOOKUP($B255,'Saved Waypoint Input Sheet'!$K$2:$V$253,8)</f>
        <v/>
      </c>
      <c r="I255" s="494" t="str">
        <f>VLOOKUP($B255,'Saved Waypoint Input Sheet'!$K$2:$V$253,11)</f>
        <v/>
      </c>
      <c r="J255" s="288" t="str">
        <f>IF(C255="","",(IF((VLOOKUP($B255,'Saved Waypoint Input Sheet'!$K$2:$V$253,12))="",("see psg plan"),(VLOOKUP($B255,'Saved Waypoint Input Sheet'!$K$2:$V$253,12)))))</f>
        <v/>
      </c>
      <c r="K255" s="298"/>
      <c r="L255" s="299"/>
      <c r="M255" s="300"/>
      <c r="N255" s="301"/>
      <c r="O255" s="300"/>
      <c r="P255" s="324" t="str">
        <f>IF(C256="","",(IF((VLOOKUP($B256,'Saved Waypoint Input Sheet'!$K$2:$V$253,9))="",Z256,(VLOOKUP($B256,'Saved Waypoint Input Sheet'!$K$2:$V$253,9)))))</f>
        <v/>
      </c>
      <c r="Q255" s="325" t="str">
        <f>IF(C256="","",(IF((VLOOKUP($B256,'Saved Waypoint Input Sheet'!$K$2:$V$253,10))="",AA256,(VLOOKUP($B256,'Saved Waypoint Input Sheet'!$K$2:$V$253,10)))))</f>
        <v/>
      </c>
      <c r="R255" s="325" t="str">
        <f t="shared" si="72"/>
        <v/>
      </c>
      <c r="S255" s="303"/>
      <c r="T255" s="303"/>
      <c r="U255" s="301"/>
      <c r="V255" s="197"/>
      <c r="W255" s="197"/>
      <c r="Z255" s="190" t="str">
        <f t="shared" si="57"/>
        <v/>
      </c>
      <c r="AA255" s="191" t="str">
        <f t="shared" si="58"/>
        <v/>
      </c>
      <c r="AB255" s="194" t="str">
        <f t="shared" si="59"/>
        <v/>
      </c>
      <c r="AC255" s="194" t="str">
        <f t="shared" si="64"/>
        <v/>
      </c>
      <c r="AD255" s="194" t="str">
        <f t="shared" si="60"/>
        <v/>
      </c>
      <c r="AE255" s="194" t="str">
        <f t="shared" si="61"/>
        <v/>
      </c>
      <c r="AF255" s="193" t="e">
        <f t="shared" si="73"/>
        <v>#VALUE!</v>
      </c>
      <c r="AG255" s="193" t="str">
        <f t="shared" si="74"/>
        <v/>
      </c>
      <c r="AH255" s="193" t="str">
        <f t="shared" si="62"/>
        <v/>
      </c>
      <c r="AI255" s="193" t="str">
        <f t="shared" si="65"/>
        <v/>
      </c>
      <c r="AJ255" s="194" t="str">
        <f t="shared" si="75"/>
        <v/>
      </c>
      <c r="AK255" s="179" t="str">
        <f t="shared" si="66"/>
        <v/>
      </c>
      <c r="AL255" s="179" t="str">
        <f t="shared" si="67"/>
        <v/>
      </c>
      <c r="AM255" s="193" t="str">
        <f t="shared" si="68"/>
        <v/>
      </c>
      <c r="AN255" s="193" t="str">
        <f t="shared" si="63"/>
        <v/>
      </c>
      <c r="AO255" s="193" t="str">
        <f t="shared" si="69"/>
        <v/>
      </c>
      <c r="AP255" s="193" t="str">
        <f t="shared" si="70"/>
        <v/>
      </c>
      <c r="AQ255" s="193" t="str">
        <f t="shared" si="71"/>
        <v/>
      </c>
    </row>
    <row r="256" spans="2:43" ht="14.25" x14ac:dyDescent="0.2">
      <c r="B256" s="189">
        <v>249</v>
      </c>
      <c r="C256" s="289" t="str">
        <f>VLOOKUP($B256,'Saved Waypoint Input Sheet'!$K$2:$V$253,3)</f>
        <v/>
      </c>
      <c r="D256" s="290" t="str">
        <f>VLOOKUP($B256,'Saved Waypoint Input Sheet'!$K$2:$V$253,4)</f>
        <v/>
      </c>
      <c r="E256" s="291" t="str">
        <f>VLOOKUP($B256,'Saved Waypoint Input Sheet'!$K$2:$V$253,5)</f>
        <v/>
      </c>
      <c r="F256" s="289" t="str">
        <f>VLOOKUP($B256,'Saved Waypoint Input Sheet'!$K$2:$V$253,6)</f>
        <v/>
      </c>
      <c r="G256" s="292" t="str">
        <f>VLOOKUP($B256,'Saved Waypoint Input Sheet'!$K$2:$V$253,7)</f>
        <v/>
      </c>
      <c r="H256" s="293" t="str">
        <f>VLOOKUP($B256,'Saved Waypoint Input Sheet'!$K$2:$V$253,8)</f>
        <v/>
      </c>
      <c r="I256" s="494" t="str">
        <f>VLOOKUP($B256,'Saved Waypoint Input Sheet'!$K$2:$V$253,11)</f>
        <v/>
      </c>
      <c r="J256" s="288" t="str">
        <f>IF(C256="","",(IF((VLOOKUP($B256,'Saved Waypoint Input Sheet'!$K$2:$V$253,12))="",("see psg plan"),(VLOOKUP($B256,'Saved Waypoint Input Sheet'!$K$2:$V$253,12)))))</f>
        <v/>
      </c>
      <c r="K256" s="298"/>
      <c r="L256" s="299"/>
      <c r="M256" s="300"/>
      <c r="N256" s="301"/>
      <c r="O256" s="300"/>
      <c r="P256" s="324" t="str">
        <f>IF(C257="","",(IF((VLOOKUP($B257,'Saved Waypoint Input Sheet'!$K$2:$V$253,9))="",Z257,(VLOOKUP($B257,'Saved Waypoint Input Sheet'!$K$2:$V$253,9)))))</f>
        <v/>
      </c>
      <c r="Q256" s="325" t="str">
        <f>IF(C257="","",(IF((VLOOKUP($B257,'Saved Waypoint Input Sheet'!$K$2:$V$253,10))="",AA257,(VLOOKUP($B257,'Saved Waypoint Input Sheet'!$K$2:$V$253,10)))))</f>
        <v/>
      </c>
      <c r="R256" s="325" t="str">
        <f t="shared" si="72"/>
        <v/>
      </c>
      <c r="S256" s="303"/>
      <c r="T256" s="303"/>
      <c r="U256" s="301"/>
      <c r="V256" s="197"/>
      <c r="W256" s="197"/>
      <c r="Z256" s="190" t="str">
        <f t="shared" si="57"/>
        <v/>
      </c>
      <c r="AA256" s="191" t="str">
        <f t="shared" si="58"/>
        <v/>
      </c>
      <c r="AB256" s="194" t="str">
        <f t="shared" si="59"/>
        <v/>
      </c>
      <c r="AC256" s="194" t="str">
        <f t="shared" si="64"/>
        <v/>
      </c>
      <c r="AD256" s="194" t="str">
        <f t="shared" si="60"/>
        <v/>
      </c>
      <c r="AE256" s="194" t="str">
        <f t="shared" si="61"/>
        <v/>
      </c>
      <c r="AF256" s="193" t="e">
        <f t="shared" si="73"/>
        <v>#VALUE!</v>
      </c>
      <c r="AG256" s="193" t="str">
        <f t="shared" si="74"/>
        <v/>
      </c>
      <c r="AH256" s="193" t="str">
        <f t="shared" si="62"/>
        <v/>
      </c>
      <c r="AI256" s="193" t="str">
        <f t="shared" si="65"/>
        <v/>
      </c>
      <c r="AJ256" s="194" t="str">
        <f t="shared" si="75"/>
        <v/>
      </c>
      <c r="AK256" s="179" t="str">
        <f t="shared" si="66"/>
        <v/>
      </c>
      <c r="AL256" s="179" t="str">
        <f t="shared" si="67"/>
        <v/>
      </c>
      <c r="AM256" s="193" t="str">
        <f t="shared" si="68"/>
        <v/>
      </c>
      <c r="AN256" s="193" t="str">
        <f t="shared" si="63"/>
        <v/>
      </c>
      <c r="AO256" s="193" t="str">
        <f t="shared" si="69"/>
        <v/>
      </c>
      <c r="AP256" s="193" t="str">
        <f t="shared" si="70"/>
        <v/>
      </c>
      <c r="AQ256" s="193" t="str">
        <f t="shared" si="71"/>
        <v/>
      </c>
    </row>
    <row r="257" spans="2:71" ht="14.25" x14ac:dyDescent="0.2">
      <c r="B257" s="189">
        <v>250</v>
      </c>
      <c r="C257" s="289" t="str">
        <f>VLOOKUP($B257,'Saved Waypoint Input Sheet'!$K$2:$V$253,3)</f>
        <v/>
      </c>
      <c r="D257" s="290" t="str">
        <f>VLOOKUP($B257,'Saved Waypoint Input Sheet'!$K$2:$V$253,4)</f>
        <v/>
      </c>
      <c r="E257" s="291" t="str">
        <f>VLOOKUP($B257,'Saved Waypoint Input Sheet'!$K$2:$V$253,5)</f>
        <v/>
      </c>
      <c r="F257" s="289" t="str">
        <f>VLOOKUP($B257,'Saved Waypoint Input Sheet'!$K$2:$V$253,6)</f>
        <v/>
      </c>
      <c r="G257" s="292" t="str">
        <f>VLOOKUP($B257,'Saved Waypoint Input Sheet'!$K$2:$V$253,7)</f>
        <v/>
      </c>
      <c r="H257" s="293" t="str">
        <f>VLOOKUP($B257,'Saved Waypoint Input Sheet'!$K$2:$V$253,8)</f>
        <v/>
      </c>
      <c r="I257" s="494" t="str">
        <f>VLOOKUP($B257,'Saved Waypoint Input Sheet'!$K$2:$V$253,11)</f>
        <v/>
      </c>
      <c r="J257" s="288" t="str">
        <f>IF(C257="","",(IF((VLOOKUP($B257,'Saved Waypoint Input Sheet'!$K$2:$V$253,12))="",("see psg plan"),(VLOOKUP($B257,'Saved Waypoint Input Sheet'!$K$2:$V$253,12)))))</f>
        <v/>
      </c>
      <c r="K257" s="298"/>
      <c r="L257" s="299"/>
      <c r="M257" s="300"/>
      <c r="N257" s="301"/>
      <c r="O257" s="300"/>
      <c r="P257" s="324" t="str">
        <f>IF(C258="","",(IF((VLOOKUP($B258,'Saved Waypoint Input Sheet'!$K$2:$V$253,9))="",Z258,(VLOOKUP($B258,'Saved Waypoint Input Sheet'!$K$2:$V$253,9)))))</f>
        <v/>
      </c>
      <c r="Q257" s="325" t="str">
        <f>IF(C258="","",(IF((VLOOKUP($B258,'Saved Waypoint Input Sheet'!$K$2:$V$253,10))="",AA258,(VLOOKUP($B258,'Saved Waypoint Input Sheet'!$K$2:$V$253,10)))))</f>
        <v/>
      </c>
      <c r="R257" s="325" t="str">
        <f t="shared" si="72"/>
        <v/>
      </c>
      <c r="S257" s="303"/>
      <c r="T257" s="303"/>
      <c r="U257" s="301"/>
      <c r="V257" s="197"/>
      <c r="W257" s="197"/>
      <c r="Z257" s="190" t="str">
        <f t="shared" si="57"/>
        <v/>
      </c>
      <c r="AA257" s="191" t="str">
        <f t="shared" si="58"/>
        <v/>
      </c>
      <c r="AB257" s="194" t="str">
        <f t="shared" si="59"/>
        <v/>
      </c>
      <c r="AC257" s="194" t="str">
        <f t="shared" si="64"/>
        <v/>
      </c>
      <c r="AD257" s="194" t="str">
        <f t="shared" si="60"/>
        <v/>
      </c>
      <c r="AE257" s="194" t="str">
        <f t="shared" si="61"/>
        <v/>
      </c>
      <c r="AF257" s="193" t="e">
        <f t="shared" si="73"/>
        <v>#VALUE!</v>
      </c>
      <c r="AG257" s="193" t="str">
        <f t="shared" si="74"/>
        <v/>
      </c>
      <c r="AH257" s="193" t="str">
        <f t="shared" si="62"/>
        <v/>
      </c>
      <c r="AI257" s="193" t="str">
        <f t="shared" si="65"/>
        <v/>
      </c>
      <c r="AJ257" s="194" t="str">
        <f t="shared" si="75"/>
        <v/>
      </c>
      <c r="AK257" s="179" t="str">
        <f t="shared" si="66"/>
        <v/>
      </c>
      <c r="AL257" s="179" t="str">
        <f t="shared" si="67"/>
        <v/>
      </c>
      <c r="AM257" s="193" t="str">
        <f t="shared" si="68"/>
        <v/>
      </c>
      <c r="AN257" s="193" t="str">
        <f t="shared" si="63"/>
        <v/>
      </c>
      <c r="AO257" s="193" t="str">
        <f t="shared" si="69"/>
        <v/>
      </c>
      <c r="AP257" s="193" t="str">
        <f t="shared" si="70"/>
        <v/>
      </c>
      <c r="AQ257" s="193" t="str">
        <f t="shared" si="71"/>
        <v/>
      </c>
    </row>
    <row r="258" spans="2:71" s="180" customFormat="1" ht="20.25" customHeight="1" x14ac:dyDescent="0.2">
      <c r="D258" s="200"/>
      <c r="E258" s="201"/>
      <c r="G258" s="202"/>
      <c r="H258" s="201"/>
      <c r="I258" s="203"/>
      <c r="J258" s="204"/>
      <c r="K258" s="205"/>
      <c r="L258" s="204"/>
      <c r="M258" s="205"/>
      <c r="O258" s="205"/>
      <c r="P258" s="206"/>
      <c r="Q258" s="207"/>
      <c r="R258" s="204"/>
      <c r="S258" s="204"/>
      <c r="T258" s="204"/>
      <c r="U258" s="208">
        <f>[1]!Tkm_Title</f>
        <v>0</v>
      </c>
      <c r="V258" s="208"/>
      <c r="W258" s="208"/>
      <c r="Y258" s="193"/>
      <c r="Z258" s="193"/>
      <c r="AA258" s="193"/>
      <c r="AB258" s="209"/>
      <c r="AC258" s="209"/>
      <c r="AD258" s="209"/>
      <c r="AE258" s="209"/>
      <c r="AF258" s="209"/>
      <c r="AG258" s="209"/>
      <c r="AH258" s="209"/>
      <c r="AI258" s="209"/>
      <c r="AJ258" s="209"/>
      <c r="AK258" s="209"/>
      <c r="AL258" s="209"/>
      <c r="AM258" s="209"/>
      <c r="AN258" s="209"/>
      <c r="AO258" s="20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row>
    <row r="259" spans="2:71" ht="28.5" hidden="1" customHeight="1" x14ac:dyDescent="0.2">
      <c r="B259" s="210" t="e">
        <f>#REF!</f>
        <v>#REF!</v>
      </c>
    </row>
  </sheetData>
  <mergeCells count="39">
    <mergeCell ref="AM5:AM7"/>
    <mergeCell ref="AN5:AN7"/>
    <mergeCell ref="AO5:AO7"/>
    <mergeCell ref="AP5:AP7"/>
    <mergeCell ref="AQ5:AQ7"/>
    <mergeCell ref="AF5:AF7"/>
    <mergeCell ref="AG5:AG7"/>
    <mergeCell ref="AJ5:AJ7"/>
    <mergeCell ref="AK5:AK7"/>
    <mergeCell ref="AL5:AL7"/>
    <mergeCell ref="Z5:Z7"/>
    <mergeCell ref="AA5:AA7"/>
    <mergeCell ref="AB5:AB7"/>
    <mergeCell ref="AC5:AC7"/>
    <mergeCell ref="AD5:AD7"/>
    <mergeCell ref="P5:P7"/>
    <mergeCell ref="Q5:Q7"/>
    <mergeCell ref="R5:R7"/>
    <mergeCell ref="T5:T7"/>
    <mergeCell ref="U5:U7"/>
    <mergeCell ref="K5:K7"/>
    <mergeCell ref="L5:L7"/>
    <mergeCell ref="M5:M7"/>
    <mergeCell ref="N5:N7"/>
    <mergeCell ref="O5:O7"/>
    <mergeCell ref="B5:B7"/>
    <mergeCell ref="C5:E7"/>
    <mergeCell ref="F5:H7"/>
    <mergeCell ref="I5:I7"/>
    <mergeCell ref="J5:J7"/>
    <mergeCell ref="B3:M3"/>
    <mergeCell ref="O3:Q3"/>
    <mergeCell ref="B4:U4"/>
    <mergeCell ref="B1:E1"/>
    <mergeCell ref="F1:I1"/>
    <mergeCell ref="O1:Q1"/>
    <mergeCell ref="B2:E2"/>
    <mergeCell ref="F2:I2"/>
    <mergeCell ref="O2:Q2"/>
  </mergeCells>
  <phoneticPr fontId="0" type="noConversion"/>
  <dataValidations count="5">
    <dataValidation type="list" allowBlank="1" showInputMessage="1" showErrorMessage="1" sqref="S8:S257" xr:uid="{00000000-0002-0000-0200-000000000000}">
      <formula1>$W$9:$W$14</formula1>
    </dataValidation>
    <dataValidation type="list" allowBlank="1" showInputMessage="1" showErrorMessage="1" sqref="T8:T257" xr:uid="{00000000-0002-0000-0200-000001000000}">
      <formula1>$W$5:$W$8</formula1>
    </dataValidation>
    <dataValidation type="list" showInputMessage="1" showErrorMessage="1" sqref="M8:M257" xr:uid="{00000000-0002-0000-0200-000002000000}">
      <formula1>$BX$2:$BX$5</formula1>
    </dataValidation>
    <dataValidation type="list" allowBlank="1" showInputMessage="1" showErrorMessage="1" sqref="K8:K257" xr:uid="{00000000-0002-0000-0200-000003000000}">
      <formula1>$CE$2:$CE$5</formula1>
    </dataValidation>
    <dataValidation type="list" allowBlank="1" showInputMessage="1" showErrorMessage="1" sqref="O8:O257" xr:uid="{00000000-0002-0000-0200-000004000000}">
      <formula1>$BZ$6:$BZ$7</formula1>
    </dataValidation>
  </dataValidations>
  <printOptions horizontalCentered="1"/>
  <pageMargins left="0.23622047244094491" right="0.19685039370078741" top="0.95" bottom="0.35433070866141736" header="0" footer="0.15748031496062992"/>
  <pageSetup paperSize="9" scale="51" fitToHeight="0" orientation="portrait" blackAndWhite="1" verticalDpi="300" r:id="rId1"/>
  <headerFooter alignWithMargins="0">
    <oddHeader>&amp;C&amp;G</oddHeader>
    <oddFooter>&amp;L&amp;10&amp;UForm No: NM001B
Folder No: SM1&amp;C&amp;10&amp;UIssue No: 001&amp;R&amp;10&amp;UIssue Date: 15-Jan-21</oddFooter>
  </headerFooter>
  <legacyDrawingHF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F6C12-1A2D-4874-B04B-A23C9C01B593}">
  <dimension ref="A1:AE438"/>
  <sheetViews>
    <sheetView topLeftCell="U1" zoomScaleNormal="100" workbookViewId="0">
      <selection activeCell="AH8" sqref="AH8"/>
    </sheetView>
  </sheetViews>
  <sheetFormatPr defaultRowHeight="15" x14ac:dyDescent="0.2"/>
  <cols>
    <col min="27" max="27" width="23.44140625" customWidth="1"/>
  </cols>
  <sheetData>
    <row r="1" spans="1:31" x14ac:dyDescent="0.2">
      <c r="A1" s="255" t="s">
        <v>299</v>
      </c>
      <c r="B1" s="256"/>
      <c r="C1" s="256">
        <f>0.5+(0.01*[2]UCCF!J3)</f>
        <v>0.5</v>
      </c>
      <c r="G1" s="230"/>
      <c r="I1">
        <f>'ECDIS Inputs'!D9</f>
        <v>21</v>
      </c>
      <c r="J1" s="257" t="s">
        <v>298</v>
      </c>
      <c r="L1">
        <v>0.6</v>
      </c>
      <c r="M1">
        <f>IF('ECDIS Inputs'!F9="","",(LOOKUP('ECDIS Inputs'!F9,J1:J6,L1:L6)))</f>
        <v>0.6</v>
      </c>
      <c r="N1" s="255" t="s">
        <v>299</v>
      </c>
      <c r="O1" s="256">
        <f>0.5+(0.01*P1)</f>
        <v>0.74</v>
      </c>
      <c r="P1">
        <f>'ECDIS Inputs'!H9</f>
        <v>24</v>
      </c>
      <c r="Q1">
        <f>IF('ECDIS Inputs'!H9="","",(LOOKUP('ECDIS Inputs'!I9,N1:N6,O1:O6)))</f>
        <v>0.74</v>
      </c>
      <c r="R1">
        <f>M1</f>
        <v>0.6</v>
      </c>
      <c r="S1">
        <f>Q1</f>
        <v>0.74</v>
      </c>
      <c r="T1">
        <f>IF('ECDIS Inputs'!$B9="","",'ECDIS Inputs'!D9+'ECDIS Inputs'!E9+R1+S1)</f>
        <v>22.64</v>
      </c>
      <c r="U1">
        <f>IF(OR('ECDIS Inputs'!F9="3.5m Singapore Strait","4.0m Eastern Banks"),('ECDIS Inputs'!D9+'ECDIS Inputs'!E9+'ECDIS Inputs'!G9+R1),('ECDIS Inputs'!D9+'ECDIS Inputs'!E9+'ECDIS Inputs'!G9+R1+'ECDIS Data'!S1))</f>
        <v>23.84</v>
      </c>
      <c r="V1" t="s">
        <v>434</v>
      </c>
      <c r="W1" t="s">
        <v>314</v>
      </c>
      <c r="X1" t="s">
        <v>435</v>
      </c>
      <c r="Y1" t="s">
        <v>436</v>
      </c>
      <c r="Z1" t="s">
        <v>437</v>
      </c>
      <c r="AA1" t="s">
        <v>438</v>
      </c>
      <c r="AB1" t="s">
        <v>439</v>
      </c>
      <c r="AC1" t="s">
        <v>319</v>
      </c>
      <c r="AD1" t="s">
        <v>318</v>
      </c>
    </row>
    <row r="2" spans="1:31" x14ac:dyDescent="0.2">
      <c r="A2" s="255" t="s">
        <v>302</v>
      </c>
      <c r="B2" s="256"/>
      <c r="C2" s="256">
        <f>1+(0.02*[2]UCCF!J3)</f>
        <v>1</v>
      </c>
      <c r="G2" s="230"/>
      <c r="J2" s="257" t="s">
        <v>428</v>
      </c>
      <c r="L2">
        <f>I1*0.1</f>
        <v>2.1</v>
      </c>
      <c r="N2" s="255" t="s">
        <v>302</v>
      </c>
      <c r="O2" s="256">
        <f>1+(0.02*P1)</f>
        <v>1.48</v>
      </c>
      <c r="R2" t="str">
        <f>M7</f>
        <v/>
      </c>
      <c r="S2" t="str">
        <f>Q7</f>
        <v/>
      </c>
      <c r="T2" t="str">
        <f>IF('ECDIS Inputs'!$B10="","",'ECDIS Inputs'!D10+'ECDIS Inputs'!E10+R2+S2)</f>
        <v/>
      </c>
      <c r="U2" t="e">
        <f>IF(OR('ECDIS Inputs'!F10="3.5m Singapore Strait","4.0m Eastern Banks"),('ECDIS Inputs'!D10+'ECDIS Inputs'!E10+'ECDIS Inputs'!G10+R2),('ECDIS Inputs'!D10+'ECDIS Inputs'!E10+'ECDIS Inputs'!G10+R2+'ECDIS Data'!S2))</f>
        <v>#VALUE!</v>
      </c>
      <c r="V2">
        <f>'ECDIS Inputs'!D9</f>
        <v>21</v>
      </c>
      <c r="W2">
        <f>'ECDIS Inputs'!E9</f>
        <v>0.3</v>
      </c>
      <c r="X2">
        <f>R1</f>
        <v>0.6</v>
      </c>
      <c r="Y2">
        <f>'ECDIS Inputs'!G9</f>
        <v>1.2</v>
      </c>
      <c r="Z2">
        <f>IF(OR(AA2="3.5m Singapore Strait",AA2="4.0m Eastern Banks"),0,S1)</f>
        <v>0.74</v>
      </c>
      <c r="AA2" t="str">
        <f>'ECDIS Inputs'!F9</f>
        <v>0.6m</v>
      </c>
      <c r="AB2">
        <f>V2+W2-Y2</f>
        <v>20.100000000000001</v>
      </c>
      <c r="AC2">
        <f>IF(AD2="Dredged",AB2+X2,AB2+Z2+X2)</f>
        <v>21.44</v>
      </c>
      <c r="AD2" t="str">
        <f>'ECDIS Inputs'!I9</f>
        <v>A1</v>
      </c>
      <c r="AE2">
        <f>IF(AC2&lt;V2,V2,AC2)</f>
        <v>21.44</v>
      </c>
    </row>
    <row r="3" spans="1:31" x14ac:dyDescent="0.2">
      <c r="A3" s="255" t="s">
        <v>304</v>
      </c>
      <c r="B3" s="256"/>
      <c r="C3" s="256">
        <f>1+(0.02*[2]UCCF!J3)</f>
        <v>1</v>
      </c>
      <c r="G3" s="230"/>
      <c r="J3" s="257" t="s">
        <v>426</v>
      </c>
      <c r="L3">
        <f>I1*0.2</f>
        <v>4.2</v>
      </c>
      <c r="N3" s="255" t="s">
        <v>304</v>
      </c>
      <c r="O3" s="256">
        <f>1+(0.02*P1)</f>
        <v>1.48</v>
      </c>
      <c r="R3" t="str">
        <f>M13</f>
        <v/>
      </c>
      <c r="S3" t="str">
        <f>Q13</f>
        <v/>
      </c>
      <c r="T3" t="str">
        <f>IF('ECDIS Inputs'!$B11="","",'ECDIS Inputs'!D11+'ECDIS Inputs'!E11+R3+S3)</f>
        <v/>
      </c>
      <c r="U3" t="e">
        <f>IF(OR('ECDIS Inputs'!F11="3.5m Singapore Strait","4.0m Eastern Banks"),('ECDIS Inputs'!D11+'ECDIS Inputs'!E11+'ECDIS Inputs'!G11+R3),('ECDIS Inputs'!D11+'ECDIS Inputs'!E11+'ECDIS Inputs'!G11+R3+'ECDIS Data'!S3))</f>
        <v>#VALUE!</v>
      </c>
      <c r="V3">
        <f>'ECDIS Inputs'!D10</f>
        <v>0</v>
      </c>
      <c r="W3">
        <f>'ECDIS Inputs'!E10</f>
        <v>0</v>
      </c>
      <c r="X3" t="str">
        <f t="shared" ref="X3:X66" si="0">R2</f>
        <v/>
      </c>
      <c r="Y3">
        <f>'ECDIS Inputs'!G10</f>
        <v>0</v>
      </c>
      <c r="Z3" t="str">
        <f t="shared" ref="Z3:Z66" si="1">IF(OR(AA3="3.5m Singapore Strait",AA3="4.0m Eastern Banks"),0,S2)</f>
        <v/>
      </c>
      <c r="AA3">
        <f>'ECDIS Inputs'!F10</f>
        <v>0</v>
      </c>
      <c r="AB3">
        <f t="shared" ref="AB3:AB66" si="2">V3+W3-Y3</f>
        <v>0</v>
      </c>
      <c r="AC3" t="e">
        <f t="shared" ref="AC3:AC66" si="3">IF(AD3="Dredged",AB3+X3,AB3+Z3+X3)</f>
        <v>#VALUE!</v>
      </c>
      <c r="AD3">
        <f>'ECDIS Inputs'!I10</f>
        <v>0</v>
      </c>
      <c r="AE3" t="e">
        <f t="shared" ref="AE3:AE66" si="4">IF(AC3&lt;V3,V3,AC3)</f>
        <v>#VALUE!</v>
      </c>
    </row>
    <row r="4" spans="1:31" x14ac:dyDescent="0.2">
      <c r="A4" s="255" t="s">
        <v>308</v>
      </c>
      <c r="B4" s="256"/>
      <c r="C4" s="256">
        <f>2+(0.05*[2]UCCF!J3)</f>
        <v>2</v>
      </c>
      <c r="G4" s="230"/>
      <c r="J4" s="257" t="s">
        <v>307</v>
      </c>
      <c r="L4">
        <f>IF('ECDIS Inputs'!F9="3.5m Singapore Strait",3.5-'ECDIS Inputs'!E9,4-'ECDIS Inputs'!E9)</f>
        <v>3.7</v>
      </c>
      <c r="N4" s="255" t="s">
        <v>308</v>
      </c>
      <c r="O4" s="256">
        <f>2+(0.05*P1)</f>
        <v>3.2</v>
      </c>
      <c r="R4" t="str">
        <f>M19</f>
        <v/>
      </c>
      <c r="S4" t="str">
        <f>Q19</f>
        <v/>
      </c>
      <c r="T4" t="str">
        <f>IF('ECDIS Inputs'!$B12="","",'ECDIS Inputs'!D12+'ECDIS Inputs'!E12+R4+S4)</f>
        <v/>
      </c>
      <c r="U4" t="e">
        <f>IF(OR('ECDIS Inputs'!F12="3.5m Singapore Strait","4.0m Eastern Banks"),('ECDIS Inputs'!D12+'ECDIS Inputs'!E12+'ECDIS Inputs'!G12+R4),('ECDIS Inputs'!D12+'ECDIS Inputs'!E12+'ECDIS Inputs'!G12+R4+'ECDIS Data'!S4))</f>
        <v>#VALUE!</v>
      </c>
      <c r="V4">
        <f>'ECDIS Inputs'!D11</f>
        <v>0</v>
      </c>
      <c r="W4">
        <f>'ECDIS Inputs'!E11</f>
        <v>0</v>
      </c>
      <c r="X4" t="str">
        <f t="shared" si="0"/>
        <v/>
      </c>
      <c r="Y4">
        <f>'ECDIS Inputs'!G11</f>
        <v>0</v>
      </c>
      <c r="Z4" t="str">
        <f t="shared" si="1"/>
        <v/>
      </c>
      <c r="AA4">
        <f>'ECDIS Inputs'!F11</f>
        <v>0</v>
      </c>
      <c r="AB4">
        <f t="shared" si="2"/>
        <v>0</v>
      </c>
      <c r="AC4" t="e">
        <f t="shared" si="3"/>
        <v>#VALUE!</v>
      </c>
      <c r="AD4">
        <f>'ECDIS Inputs'!I11</f>
        <v>0</v>
      </c>
      <c r="AE4" t="e">
        <f t="shared" si="4"/>
        <v>#VALUE!</v>
      </c>
    </row>
    <row r="5" spans="1:31" x14ac:dyDescent="0.2">
      <c r="A5" s="255" t="s">
        <v>310</v>
      </c>
      <c r="B5" s="256"/>
      <c r="C5" s="256">
        <f>2+(0.05*[2]UCCF!J3)</f>
        <v>2</v>
      </c>
      <c r="G5" s="230"/>
      <c r="J5" s="257" t="s">
        <v>309</v>
      </c>
      <c r="L5">
        <v>50</v>
      </c>
      <c r="N5" s="255" t="s">
        <v>310</v>
      </c>
      <c r="O5" s="256">
        <f>2+(0.05*P1)</f>
        <v>3.2</v>
      </c>
      <c r="R5" t="str">
        <f>M25</f>
        <v/>
      </c>
      <c r="S5" t="str">
        <f>Q25</f>
        <v/>
      </c>
      <c r="T5" t="str">
        <f>IF('ECDIS Inputs'!$B13="","",'ECDIS Inputs'!D13+'ECDIS Inputs'!E13+R5+S5)</f>
        <v/>
      </c>
      <c r="U5" t="e">
        <f>IF(OR('ECDIS Inputs'!F13="3.5m Singapore Strait","4.0m Eastern Banks"),('ECDIS Inputs'!D13+'ECDIS Inputs'!E13+'ECDIS Inputs'!G13+R5),('ECDIS Inputs'!D13+'ECDIS Inputs'!E13+'ECDIS Inputs'!G13+R5+'ECDIS Data'!S5))</f>
        <v>#VALUE!</v>
      </c>
      <c r="V5">
        <f>'ECDIS Inputs'!D12</f>
        <v>0</v>
      </c>
      <c r="W5">
        <f>'ECDIS Inputs'!E12</f>
        <v>0</v>
      </c>
      <c r="X5" t="str">
        <f t="shared" si="0"/>
        <v/>
      </c>
      <c r="Y5">
        <f>'ECDIS Inputs'!G12</f>
        <v>0</v>
      </c>
      <c r="Z5" t="str">
        <f t="shared" si="1"/>
        <v/>
      </c>
      <c r="AA5">
        <f>'ECDIS Inputs'!F12</f>
        <v>0</v>
      </c>
      <c r="AB5">
        <f t="shared" si="2"/>
        <v>0</v>
      </c>
      <c r="AC5" t="e">
        <f t="shared" si="3"/>
        <v>#VALUE!</v>
      </c>
      <c r="AD5">
        <f>'ECDIS Inputs'!I12</f>
        <v>0</v>
      </c>
      <c r="AE5" t="e">
        <f t="shared" si="4"/>
        <v>#VALUE!</v>
      </c>
    </row>
    <row r="6" spans="1:31" x14ac:dyDescent="0.2">
      <c r="A6" s="255" t="s">
        <v>326</v>
      </c>
      <c r="B6" s="256"/>
      <c r="C6" s="256">
        <f>2+(0.05*[2]UCCF!J3)</f>
        <v>2</v>
      </c>
      <c r="G6" s="230"/>
      <c r="J6" s="257" t="s">
        <v>425</v>
      </c>
      <c r="L6">
        <f>F22</f>
        <v>1.2</v>
      </c>
      <c r="N6" s="255" t="s">
        <v>326</v>
      </c>
      <c r="O6" s="256">
        <f>2+(0.05*P1)</f>
        <v>3.2</v>
      </c>
      <c r="R6" t="str">
        <f>M31</f>
        <v/>
      </c>
      <c r="S6" t="str">
        <f>Q31</f>
        <v/>
      </c>
      <c r="T6" t="str">
        <f>IF('ECDIS Inputs'!$B14="","",'ECDIS Inputs'!D14+'ECDIS Inputs'!E14+R6+S6)</f>
        <v/>
      </c>
      <c r="U6" t="e">
        <f>IF(OR('ECDIS Inputs'!F14="3.5m Singapore Strait","4.0m Eastern Banks"),('ECDIS Inputs'!D14+'ECDIS Inputs'!E14+'ECDIS Inputs'!G14+R6),('ECDIS Inputs'!D14+'ECDIS Inputs'!E14+'ECDIS Inputs'!G14+R6+'ECDIS Data'!S6))</f>
        <v>#VALUE!</v>
      </c>
      <c r="V6">
        <f>'ECDIS Inputs'!D13</f>
        <v>0</v>
      </c>
      <c r="W6">
        <f>'ECDIS Inputs'!E13</f>
        <v>0</v>
      </c>
      <c r="X6" t="str">
        <f t="shared" si="0"/>
        <v/>
      </c>
      <c r="Y6">
        <f>'ECDIS Inputs'!G13</f>
        <v>0</v>
      </c>
      <c r="Z6" t="str">
        <f t="shared" si="1"/>
        <v/>
      </c>
      <c r="AA6">
        <f>'ECDIS Inputs'!F13</f>
        <v>0</v>
      </c>
      <c r="AB6">
        <f t="shared" si="2"/>
        <v>0</v>
      </c>
      <c r="AC6" t="e">
        <f t="shared" si="3"/>
        <v>#VALUE!</v>
      </c>
      <c r="AD6">
        <f>'ECDIS Inputs'!I13</f>
        <v>0</v>
      </c>
      <c r="AE6" t="e">
        <f t="shared" si="4"/>
        <v>#VALUE!</v>
      </c>
    </row>
    <row r="7" spans="1:31" x14ac:dyDescent="0.2">
      <c r="A7" s="255" t="s">
        <v>418</v>
      </c>
      <c r="B7" s="256"/>
      <c r="C7" s="256">
        <v>0</v>
      </c>
      <c r="G7" s="230"/>
      <c r="I7">
        <f>'ECDIS Inputs'!D10</f>
        <v>0</v>
      </c>
      <c r="J7" s="257" t="s">
        <v>298</v>
      </c>
      <c r="L7">
        <v>0.6</v>
      </c>
      <c r="M7" t="str">
        <f>IF('ECDIS Inputs'!F10="","",(LOOKUP('ECDIS Inputs'!F10,J7:J12,L7:L12)))</f>
        <v/>
      </c>
      <c r="N7" s="255" t="s">
        <v>299</v>
      </c>
      <c r="O7" s="256">
        <f>0.5+(0.01*P7)</f>
        <v>0.5</v>
      </c>
      <c r="P7">
        <f>'ECDIS Inputs'!H10</f>
        <v>0</v>
      </c>
      <c r="Q7" t="str">
        <f>IF('ECDIS Inputs'!H10="","",(LOOKUP('ECDIS Inputs'!I10,N7:N12,O7:O12)))</f>
        <v/>
      </c>
      <c r="R7" t="str">
        <f>M37</f>
        <v/>
      </c>
      <c r="S7" t="str">
        <f>Q37</f>
        <v/>
      </c>
      <c r="T7" t="str">
        <f>IF('ECDIS Inputs'!$B15="","",'ECDIS Inputs'!D15+'ECDIS Inputs'!E15+R7+S7)</f>
        <v/>
      </c>
      <c r="U7" t="e">
        <f>IF(OR('ECDIS Inputs'!F15="3.5m Singapore Strait","4.0m Eastern Banks"),('ECDIS Inputs'!D15+'ECDIS Inputs'!E15+'ECDIS Inputs'!G15+R7),('ECDIS Inputs'!D15+'ECDIS Inputs'!E15+'ECDIS Inputs'!G15+R7+'ECDIS Data'!S7))</f>
        <v>#VALUE!</v>
      </c>
      <c r="V7">
        <f>'ECDIS Inputs'!D14</f>
        <v>0</v>
      </c>
      <c r="W7">
        <f>'ECDIS Inputs'!E14</f>
        <v>0</v>
      </c>
      <c r="X7" t="str">
        <f t="shared" si="0"/>
        <v/>
      </c>
      <c r="Y7">
        <f>'ECDIS Inputs'!G14</f>
        <v>0</v>
      </c>
      <c r="Z7" t="str">
        <f>IF(OR(AA7="3.5m Singapore Strait",AA7="4.0m Eastern Banks"),0,S6)</f>
        <v/>
      </c>
      <c r="AA7">
        <f>'ECDIS Inputs'!F14</f>
        <v>0</v>
      </c>
      <c r="AB7">
        <f t="shared" si="2"/>
        <v>0</v>
      </c>
      <c r="AC7" t="e">
        <f t="shared" si="3"/>
        <v>#VALUE!</v>
      </c>
      <c r="AD7">
        <f>'ECDIS Inputs'!I14</f>
        <v>0</v>
      </c>
      <c r="AE7" t="e">
        <f t="shared" si="4"/>
        <v>#VALUE!</v>
      </c>
    </row>
    <row r="8" spans="1:31" x14ac:dyDescent="0.2">
      <c r="A8" s="255" t="s">
        <v>424</v>
      </c>
      <c r="G8" s="230"/>
      <c r="J8" s="257" t="s">
        <v>428</v>
      </c>
      <c r="L8">
        <f>I7*0.1</f>
        <v>0</v>
      </c>
      <c r="N8" s="255" t="s">
        <v>302</v>
      </c>
      <c r="O8" s="256">
        <f>1+(0.02*P7)</f>
        <v>1</v>
      </c>
      <c r="R8" t="str">
        <f>M43</f>
        <v/>
      </c>
      <c r="S8" t="str">
        <f>Q43</f>
        <v/>
      </c>
      <c r="T8" t="str">
        <f>IF('ECDIS Inputs'!$B16="","",'ECDIS Inputs'!D16+'ECDIS Inputs'!E16+R8+S8)</f>
        <v/>
      </c>
      <c r="U8" t="e">
        <f>IF(OR('ECDIS Inputs'!F16="3.5m Singapore Strait","4.0m Eastern Banks"),('ECDIS Inputs'!D16+'ECDIS Inputs'!E16+'ECDIS Inputs'!G16+R8),('ECDIS Inputs'!D16+'ECDIS Inputs'!E16+'ECDIS Inputs'!G16+R8+'ECDIS Data'!S8))</f>
        <v>#VALUE!</v>
      </c>
      <c r="V8">
        <f>'ECDIS Inputs'!D15</f>
        <v>0</v>
      </c>
      <c r="W8">
        <f>'ECDIS Inputs'!E15</f>
        <v>0</v>
      </c>
      <c r="X8" t="str">
        <f t="shared" si="0"/>
        <v/>
      </c>
      <c r="Y8">
        <f>'ECDIS Inputs'!G15</f>
        <v>0</v>
      </c>
      <c r="Z8" t="str">
        <f t="shared" si="1"/>
        <v/>
      </c>
      <c r="AA8">
        <f>'ECDIS Inputs'!F15</f>
        <v>0</v>
      </c>
      <c r="AB8">
        <f t="shared" si="2"/>
        <v>0</v>
      </c>
      <c r="AC8" t="e">
        <f t="shared" si="3"/>
        <v>#VALUE!</v>
      </c>
      <c r="AD8">
        <f>'ECDIS Inputs'!I15</f>
        <v>0</v>
      </c>
      <c r="AE8" t="e">
        <f t="shared" si="4"/>
        <v>#VALUE!</v>
      </c>
    </row>
    <row r="9" spans="1:31" x14ac:dyDescent="0.2">
      <c r="A9" s="257" t="s">
        <v>419</v>
      </c>
      <c r="B9" s="256"/>
      <c r="C9" s="256"/>
      <c r="D9" s="256"/>
      <c r="G9" s="230"/>
      <c r="J9" s="257" t="s">
        <v>426</v>
      </c>
      <c r="L9">
        <f>I7*0.2</f>
        <v>0</v>
      </c>
      <c r="N9" s="255" t="s">
        <v>304</v>
      </c>
      <c r="O9" s="256">
        <f>1+(0.02*P7)</f>
        <v>1</v>
      </c>
      <c r="R9" t="str">
        <f>M49</f>
        <v/>
      </c>
      <c r="S9" t="str">
        <f>Q49</f>
        <v/>
      </c>
      <c r="T9" t="str">
        <f>IF('ECDIS Inputs'!$B17="","",'ECDIS Inputs'!D17+'ECDIS Inputs'!E17+R9+S9)</f>
        <v/>
      </c>
      <c r="U9" t="e">
        <f>IF(OR('ECDIS Inputs'!F17="3.5m Singapore Strait","4.0m Eastern Banks"),('ECDIS Inputs'!D17+'ECDIS Inputs'!E17+'ECDIS Inputs'!G17+R9),('ECDIS Inputs'!D17+'ECDIS Inputs'!E17+'ECDIS Inputs'!G17+R9+'ECDIS Data'!S9))</f>
        <v>#VALUE!</v>
      </c>
      <c r="V9">
        <f>'ECDIS Inputs'!D16</f>
        <v>0</v>
      </c>
      <c r="W9">
        <f>'ECDIS Inputs'!E16</f>
        <v>0</v>
      </c>
      <c r="X9" t="str">
        <f t="shared" si="0"/>
        <v/>
      </c>
      <c r="Y9">
        <f>'ECDIS Inputs'!G16</f>
        <v>0</v>
      </c>
      <c r="Z9" t="str">
        <f t="shared" si="1"/>
        <v/>
      </c>
      <c r="AA9">
        <f>'ECDIS Inputs'!F16</f>
        <v>0</v>
      </c>
      <c r="AB9">
        <f t="shared" si="2"/>
        <v>0</v>
      </c>
      <c r="AC9" t="e">
        <f t="shared" si="3"/>
        <v>#VALUE!</v>
      </c>
      <c r="AD9">
        <f>'ECDIS Inputs'!I16</f>
        <v>0</v>
      </c>
      <c r="AE9" t="e">
        <f t="shared" si="4"/>
        <v>#VALUE!</v>
      </c>
    </row>
    <row r="10" spans="1:31" x14ac:dyDescent="0.2">
      <c r="A10" s="257" t="s">
        <v>420</v>
      </c>
      <c r="B10" s="256"/>
      <c r="C10" s="258"/>
      <c r="D10" s="256"/>
      <c r="G10" s="230"/>
      <c r="J10" s="257" t="s">
        <v>307</v>
      </c>
      <c r="L10">
        <f>IF('ECDIS Inputs'!F10="3.5m Singapore Strait",3.5-'ECDIS Inputs'!E10,4-'ECDIS Inputs'!E10)</f>
        <v>4</v>
      </c>
      <c r="N10" s="255" t="s">
        <v>308</v>
      </c>
      <c r="O10" s="256">
        <f>2+(0.05*P7)</f>
        <v>2</v>
      </c>
      <c r="R10" t="str">
        <f>M55</f>
        <v/>
      </c>
      <c r="S10" t="str">
        <f>Q55</f>
        <v/>
      </c>
      <c r="T10" t="str">
        <f>IF('ECDIS Inputs'!$B18="","",'ECDIS Inputs'!D18+'ECDIS Inputs'!E18+R10+S10)</f>
        <v/>
      </c>
      <c r="U10" t="e">
        <f>IF(OR('ECDIS Inputs'!F18="3.5m Singapore Strait","4.0m Eastern Banks"),('ECDIS Inputs'!D18+'ECDIS Inputs'!E18+'ECDIS Inputs'!G18+R10),('ECDIS Inputs'!D18+'ECDIS Inputs'!E18+'ECDIS Inputs'!G18+R10+'ECDIS Data'!S10))</f>
        <v>#VALUE!</v>
      </c>
      <c r="V10">
        <f>'ECDIS Inputs'!D17</f>
        <v>0</v>
      </c>
      <c r="W10">
        <f>'ECDIS Inputs'!E17</f>
        <v>0</v>
      </c>
      <c r="X10" t="str">
        <f t="shared" si="0"/>
        <v/>
      </c>
      <c r="Y10">
        <f>'ECDIS Inputs'!G17</f>
        <v>0</v>
      </c>
      <c r="Z10" t="str">
        <f t="shared" si="1"/>
        <v/>
      </c>
      <c r="AA10">
        <f>'ECDIS Inputs'!F17</f>
        <v>0</v>
      </c>
      <c r="AB10">
        <f t="shared" si="2"/>
        <v>0</v>
      </c>
      <c r="AC10" t="e">
        <f t="shared" si="3"/>
        <v>#VALUE!</v>
      </c>
      <c r="AD10">
        <f>'ECDIS Inputs'!I17</f>
        <v>0</v>
      </c>
      <c r="AE10" t="e">
        <f t="shared" si="4"/>
        <v>#VALUE!</v>
      </c>
    </row>
    <row r="11" spans="1:31" x14ac:dyDescent="0.2">
      <c r="A11" s="257" t="s">
        <v>421</v>
      </c>
      <c r="B11" s="256"/>
      <c r="C11" s="258"/>
      <c r="D11" s="256"/>
      <c r="G11" s="230"/>
      <c r="J11" s="257" t="s">
        <v>309</v>
      </c>
      <c r="L11">
        <v>50</v>
      </c>
      <c r="N11" s="255" t="s">
        <v>310</v>
      </c>
      <c r="O11" s="256">
        <f>2+(0.05*P7)</f>
        <v>2</v>
      </c>
      <c r="R11" t="str">
        <f>M61</f>
        <v/>
      </c>
      <c r="S11" t="str">
        <f>Q61</f>
        <v/>
      </c>
      <c r="T11" t="str">
        <f>IF('ECDIS Inputs'!$B19="","",'ECDIS Inputs'!D19+'ECDIS Inputs'!E19+R11+S11)</f>
        <v/>
      </c>
      <c r="U11" t="e">
        <f>IF(OR('ECDIS Inputs'!F19="3.5m Singapore Strait","4.0m Eastern Banks"),('ECDIS Inputs'!D19+'ECDIS Inputs'!E19+'ECDIS Inputs'!G19+R11),('ECDIS Inputs'!D19+'ECDIS Inputs'!E19+'ECDIS Inputs'!G19+R11+'ECDIS Data'!S11))</f>
        <v>#VALUE!</v>
      </c>
      <c r="V11">
        <f>'ECDIS Inputs'!D18</f>
        <v>0</v>
      </c>
      <c r="W11">
        <f>'ECDIS Inputs'!E18</f>
        <v>0</v>
      </c>
      <c r="X11" t="str">
        <f t="shared" si="0"/>
        <v/>
      </c>
      <c r="Y11">
        <f>'ECDIS Inputs'!G18</f>
        <v>0</v>
      </c>
      <c r="Z11" t="str">
        <f t="shared" si="1"/>
        <v/>
      </c>
      <c r="AA11">
        <f>'ECDIS Inputs'!F18</f>
        <v>0</v>
      </c>
      <c r="AB11">
        <f t="shared" si="2"/>
        <v>0</v>
      </c>
      <c r="AC11" t="e">
        <f t="shared" si="3"/>
        <v>#VALUE!</v>
      </c>
      <c r="AD11">
        <f>'ECDIS Inputs'!I18</f>
        <v>0</v>
      </c>
      <c r="AE11" t="e">
        <f t="shared" si="4"/>
        <v>#VALUE!</v>
      </c>
    </row>
    <row r="12" spans="1:31" x14ac:dyDescent="0.2">
      <c r="A12" s="257" t="s">
        <v>422</v>
      </c>
      <c r="B12" s="256"/>
      <c r="C12" s="258"/>
      <c r="D12" s="256"/>
      <c r="G12" s="230"/>
      <c r="J12" s="257" t="s">
        <v>425</v>
      </c>
      <c r="L12">
        <f>F22</f>
        <v>1.2</v>
      </c>
      <c r="N12" s="255" t="s">
        <v>326</v>
      </c>
      <c r="O12" s="256">
        <f>2+(0.05*P7)</f>
        <v>2</v>
      </c>
      <c r="R12" t="str">
        <f>M67</f>
        <v/>
      </c>
      <c r="S12" t="str">
        <f>Q67</f>
        <v/>
      </c>
      <c r="T12" t="str">
        <f>IF('ECDIS Inputs'!$B20="","",'ECDIS Inputs'!D20+'ECDIS Inputs'!E20+R12+S12)</f>
        <v/>
      </c>
      <c r="U12" t="e">
        <f>IF(OR('ECDIS Inputs'!F20="3.5m Singapore Strait","4.0m Eastern Banks"),('ECDIS Inputs'!D20+'ECDIS Inputs'!E20+'ECDIS Inputs'!G20+R12),('ECDIS Inputs'!D20+'ECDIS Inputs'!E20+'ECDIS Inputs'!G20+R12+'ECDIS Data'!S12))</f>
        <v>#VALUE!</v>
      </c>
      <c r="V12">
        <f>'ECDIS Inputs'!D19</f>
        <v>0</v>
      </c>
      <c r="W12">
        <f>'ECDIS Inputs'!E19</f>
        <v>0</v>
      </c>
      <c r="X12" t="str">
        <f t="shared" si="0"/>
        <v/>
      </c>
      <c r="Y12">
        <f>'ECDIS Inputs'!G19</f>
        <v>0</v>
      </c>
      <c r="Z12" t="str">
        <f t="shared" si="1"/>
        <v/>
      </c>
      <c r="AA12">
        <f>'ECDIS Inputs'!F19</f>
        <v>0</v>
      </c>
      <c r="AB12">
        <f t="shared" si="2"/>
        <v>0</v>
      </c>
      <c r="AC12" t="e">
        <f t="shared" si="3"/>
        <v>#VALUE!</v>
      </c>
      <c r="AD12">
        <f>'ECDIS Inputs'!I19</f>
        <v>0</v>
      </c>
      <c r="AE12" t="e">
        <f t="shared" si="4"/>
        <v>#VALUE!</v>
      </c>
    </row>
    <row r="13" spans="1:31" x14ac:dyDescent="0.2">
      <c r="A13" s="257" t="s">
        <v>423</v>
      </c>
      <c r="B13" s="256"/>
      <c r="C13" s="258"/>
      <c r="D13" s="256"/>
      <c r="G13" s="230"/>
      <c r="I13">
        <f>'ECDIS Inputs'!D11</f>
        <v>0</v>
      </c>
      <c r="J13" s="257" t="s">
        <v>298</v>
      </c>
      <c r="L13">
        <v>0.6</v>
      </c>
      <c r="M13" t="str">
        <f>IF('ECDIS Inputs'!F11="","",(LOOKUP('ECDIS Inputs'!F11,J13:J18,L13:L18)))</f>
        <v/>
      </c>
      <c r="N13" s="255" t="s">
        <v>299</v>
      </c>
      <c r="O13" s="256">
        <f>0.5+(0.01*P13)</f>
        <v>0.5</v>
      </c>
      <c r="P13">
        <f>'ECDIS Inputs'!H11</f>
        <v>0</v>
      </c>
      <c r="Q13" t="str">
        <f>IF('ECDIS Inputs'!H11="","",(LOOKUP('ECDIS Inputs'!I11,N13:N18,O13:O18)))</f>
        <v/>
      </c>
      <c r="R13" t="str">
        <f>M73</f>
        <v/>
      </c>
      <c r="S13" t="str">
        <f>Q73</f>
        <v/>
      </c>
      <c r="T13" t="str">
        <f>IF('ECDIS Inputs'!$B21="","",'ECDIS Inputs'!D21+'ECDIS Inputs'!E21+R13+S13)</f>
        <v/>
      </c>
      <c r="U13" t="e">
        <f>IF(OR('ECDIS Inputs'!F21="3.5m Singapore Strait","4.0m Eastern Banks"),('ECDIS Inputs'!D21+'ECDIS Inputs'!E21+'ECDIS Inputs'!G21+R13),('ECDIS Inputs'!D21+'ECDIS Inputs'!E21+'ECDIS Inputs'!G21+R13+'ECDIS Data'!S13))</f>
        <v>#VALUE!</v>
      </c>
      <c r="V13">
        <f>'ECDIS Inputs'!D20</f>
        <v>0</v>
      </c>
      <c r="W13">
        <f>'ECDIS Inputs'!E20</f>
        <v>0</v>
      </c>
      <c r="X13" t="str">
        <f t="shared" si="0"/>
        <v/>
      </c>
      <c r="Y13">
        <f>'ECDIS Inputs'!G20</f>
        <v>0</v>
      </c>
      <c r="Z13" t="str">
        <f t="shared" si="1"/>
        <v/>
      </c>
      <c r="AA13">
        <f>'ECDIS Inputs'!F20</f>
        <v>0</v>
      </c>
      <c r="AB13">
        <f t="shared" si="2"/>
        <v>0</v>
      </c>
      <c r="AC13" t="e">
        <f t="shared" si="3"/>
        <v>#VALUE!</v>
      </c>
      <c r="AD13">
        <f>'ECDIS Inputs'!I20</f>
        <v>0</v>
      </c>
      <c r="AE13" t="e">
        <f t="shared" si="4"/>
        <v>#VALUE!</v>
      </c>
    </row>
    <row r="14" spans="1:31" x14ac:dyDescent="0.2">
      <c r="A14" s="257" t="s">
        <v>424</v>
      </c>
      <c r="B14" s="256"/>
      <c r="C14" s="258"/>
      <c r="D14" s="256"/>
      <c r="G14" s="230"/>
      <c r="J14" s="257" t="s">
        <v>428</v>
      </c>
      <c r="L14">
        <f>I13*0.1</f>
        <v>0</v>
      </c>
      <c r="N14" s="255" t="s">
        <v>302</v>
      </c>
      <c r="O14" s="256">
        <f>1+(0.02*P13)</f>
        <v>1</v>
      </c>
      <c r="R14" t="str">
        <f>M79</f>
        <v/>
      </c>
      <c r="S14" t="str">
        <f>Q79</f>
        <v/>
      </c>
      <c r="T14" t="str">
        <f>IF('ECDIS Inputs'!$B22="","",'ECDIS Inputs'!D22+'ECDIS Inputs'!E22+R14+S14)</f>
        <v/>
      </c>
      <c r="U14" t="e">
        <f>IF(OR('ECDIS Inputs'!F22="3.5m Singapore Strait","4.0m Eastern Banks"),('ECDIS Inputs'!D22+'ECDIS Inputs'!E22+'ECDIS Inputs'!G22+R14),('ECDIS Inputs'!D22+'ECDIS Inputs'!E22+'ECDIS Inputs'!G22+R14+'ECDIS Data'!S14))</f>
        <v>#VALUE!</v>
      </c>
      <c r="V14">
        <f>'ECDIS Inputs'!D21</f>
        <v>0</v>
      </c>
      <c r="W14">
        <f>'ECDIS Inputs'!E21</f>
        <v>0</v>
      </c>
      <c r="X14" t="str">
        <f t="shared" si="0"/>
        <v/>
      </c>
      <c r="Y14">
        <f>'ECDIS Inputs'!G21</f>
        <v>0</v>
      </c>
      <c r="Z14" t="str">
        <f t="shared" si="1"/>
        <v/>
      </c>
      <c r="AA14">
        <f>'ECDIS Inputs'!F21</f>
        <v>0</v>
      </c>
      <c r="AB14">
        <f t="shared" si="2"/>
        <v>0</v>
      </c>
      <c r="AC14" t="e">
        <f t="shared" si="3"/>
        <v>#VALUE!</v>
      </c>
      <c r="AD14">
        <f>'ECDIS Inputs'!I21</f>
        <v>0</v>
      </c>
      <c r="AE14" t="e">
        <f t="shared" si="4"/>
        <v>#VALUE!</v>
      </c>
    </row>
    <row r="15" spans="1:31" x14ac:dyDescent="0.2">
      <c r="B15" s="256"/>
      <c r="C15" s="256"/>
      <c r="D15" s="256"/>
      <c r="G15" s="230"/>
      <c r="J15" s="257" t="s">
        <v>426</v>
      </c>
      <c r="L15">
        <f>I13*0.2</f>
        <v>0</v>
      </c>
      <c r="N15" s="255" t="s">
        <v>304</v>
      </c>
      <c r="O15" s="256">
        <f>1+(0.02*P13)</f>
        <v>1</v>
      </c>
      <c r="R15" t="str">
        <f>M85</f>
        <v/>
      </c>
      <c r="S15" t="str">
        <f>Q85</f>
        <v/>
      </c>
      <c r="T15" t="str">
        <f>IF('ECDIS Inputs'!$B23="","",'ECDIS Inputs'!D23+'ECDIS Inputs'!E23+R15+S15)</f>
        <v/>
      </c>
      <c r="U15" t="e">
        <f>IF(OR('ECDIS Inputs'!F23="3.5m Singapore Strait","4.0m Eastern Banks"),('ECDIS Inputs'!D23+'ECDIS Inputs'!E23+'ECDIS Inputs'!G23+R15),('ECDIS Inputs'!D23+'ECDIS Inputs'!E23+'ECDIS Inputs'!G23+R15+'ECDIS Data'!S15))</f>
        <v>#VALUE!</v>
      </c>
      <c r="V15">
        <f>'ECDIS Inputs'!D22</f>
        <v>0</v>
      </c>
      <c r="W15">
        <f>'ECDIS Inputs'!E22</f>
        <v>0</v>
      </c>
      <c r="X15" t="str">
        <f t="shared" si="0"/>
        <v/>
      </c>
      <c r="Y15">
        <f>'ECDIS Inputs'!G22</f>
        <v>0</v>
      </c>
      <c r="Z15" t="str">
        <f t="shared" si="1"/>
        <v/>
      </c>
      <c r="AA15">
        <f>'ECDIS Inputs'!F22</f>
        <v>0</v>
      </c>
      <c r="AB15">
        <f t="shared" si="2"/>
        <v>0</v>
      </c>
      <c r="AC15" t="e">
        <f t="shared" si="3"/>
        <v>#VALUE!</v>
      </c>
      <c r="AD15">
        <f>'ECDIS Inputs'!I22</f>
        <v>0</v>
      </c>
      <c r="AE15" t="e">
        <f t="shared" si="4"/>
        <v>#VALUE!</v>
      </c>
    </row>
    <row r="16" spans="1:31" x14ac:dyDescent="0.2">
      <c r="G16" s="230"/>
      <c r="J16" s="257" t="s">
        <v>307</v>
      </c>
      <c r="L16">
        <f>IF('ECDIS Inputs'!F11="3.5m Singapore Strait",3.5-'ECDIS Inputs'!E11,4-'ECDIS Inputs'!E11)</f>
        <v>4</v>
      </c>
      <c r="N16" s="255" t="s">
        <v>308</v>
      </c>
      <c r="O16" s="256">
        <f>2+(0.05*P13)</f>
        <v>2</v>
      </c>
      <c r="R16" t="str">
        <f>M91</f>
        <v/>
      </c>
      <c r="S16" t="str">
        <f>Q91</f>
        <v/>
      </c>
      <c r="T16" t="str">
        <f>IF('ECDIS Inputs'!$B24="","",'ECDIS Inputs'!D24+'ECDIS Inputs'!E24+R16+S16)</f>
        <v/>
      </c>
      <c r="U16" t="e">
        <f>IF(OR('ECDIS Inputs'!F24="3.5m Singapore Strait","4.0m Eastern Banks"),('ECDIS Inputs'!D24+'ECDIS Inputs'!E24+'ECDIS Inputs'!G24+R16),('ECDIS Inputs'!D24+'ECDIS Inputs'!E24+'ECDIS Inputs'!G24+R16+'ECDIS Data'!S16))</f>
        <v>#VALUE!</v>
      </c>
      <c r="V16">
        <f>'ECDIS Inputs'!D23</f>
        <v>0</v>
      </c>
      <c r="W16">
        <f>'ECDIS Inputs'!E23</f>
        <v>0</v>
      </c>
      <c r="X16" t="str">
        <f t="shared" si="0"/>
        <v/>
      </c>
      <c r="Y16">
        <f>'ECDIS Inputs'!G23</f>
        <v>0</v>
      </c>
      <c r="Z16" t="str">
        <f t="shared" si="1"/>
        <v/>
      </c>
      <c r="AA16">
        <f>'ECDIS Inputs'!F23</f>
        <v>0</v>
      </c>
      <c r="AB16">
        <f t="shared" si="2"/>
        <v>0</v>
      </c>
      <c r="AC16" t="e">
        <f t="shared" si="3"/>
        <v>#VALUE!</v>
      </c>
      <c r="AD16">
        <f>'ECDIS Inputs'!I23</f>
        <v>0</v>
      </c>
      <c r="AE16" t="e">
        <f t="shared" si="4"/>
        <v>#VALUE!</v>
      </c>
    </row>
    <row r="17" spans="1:31" x14ac:dyDescent="0.2">
      <c r="A17" s="257" t="s">
        <v>298</v>
      </c>
      <c r="F17">
        <v>0.6</v>
      </c>
      <c r="G17" s="230"/>
      <c r="J17" s="257" t="s">
        <v>309</v>
      </c>
      <c r="L17">
        <v>50</v>
      </c>
      <c r="N17" s="255" t="s">
        <v>310</v>
      </c>
      <c r="O17" s="256">
        <f>2+(0.05*P13)</f>
        <v>2</v>
      </c>
      <c r="R17" t="str">
        <f>M97</f>
        <v/>
      </c>
      <c r="S17" t="str">
        <f>Q97</f>
        <v/>
      </c>
      <c r="T17" t="str">
        <f>IF('ECDIS Inputs'!$B25="","",'ECDIS Inputs'!D25+'ECDIS Inputs'!E25+R17+S17)</f>
        <v/>
      </c>
      <c r="U17" t="e">
        <f>IF(OR('ECDIS Inputs'!F25="3.5m Singapore Strait","4.0m Eastern Banks"),('ECDIS Inputs'!D25+'ECDIS Inputs'!E25+'ECDIS Inputs'!G25+R17),('ECDIS Inputs'!D25+'ECDIS Inputs'!E25+'ECDIS Inputs'!G25+R17+'ECDIS Data'!S17))</f>
        <v>#VALUE!</v>
      </c>
      <c r="V17">
        <f>'ECDIS Inputs'!D24</f>
        <v>0</v>
      </c>
      <c r="W17">
        <f>'ECDIS Inputs'!E24</f>
        <v>0</v>
      </c>
      <c r="X17" t="str">
        <f t="shared" si="0"/>
        <v/>
      </c>
      <c r="Y17">
        <f>'ECDIS Inputs'!G24</f>
        <v>0</v>
      </c>
      <c r="Z17" t="str">
        <f t="shared" si="1"/>
        <v/>
      </c>
      <c r="AA17">
        <f>'ECDIS Inputs'!F24</f>
        <v>0</v>
      </c>
      <c r="AB17">
        <f t="shared" si="2"/>
        <v>0</v>
      </c>
      <c r="AC17" t="e">
        <f t="shared" si="3"/>
        <v>#VALUE!</v>
      </c>
      <c r="AD17">
        <f>'ECDIS Inputs'!I24</f>
        <v>0</v>
      </c>
      <c r="AE17" t="e">
        <f t="shared" si="4"/>
        <v>#VALUE!</v>
      </c>
    </row>
    <row r="18" spans="1:31" x14ac:dyDescent="0.2">
      <c r="A18" s="257" t="s">
        <v>428</v>
      </c>
      <c r="G18" s="230"/>
      <c r="J18" s="257" t="s">
        <v>425</v>
      </c>
      <c r="L18">
        <f>F22</f>
        <v>1.2</v>
      </c>
      <c r="N18" s="255" t="s">
        <v>326</v>
      </c>
      <c r="O18" s="256">
        <f>2+(0.05*P13)</f>
        <v>2</v>
      </c>
      <c r="R18" t="str">
        <f>M103</f>
        <v/>
      </c>
      <c r="S18" t="str">
        <f>Q103</f>
        <v/>
      </c>
      <c r="T18" t="str">
        <f>IF('ECDIS Inputs'!$B26="","",'ECDIS Inputs'!D26+'ECDIS Inputs'!E26+R18+S18)</f>
        <v/>
      </c>
      <c r="V18">
        <f>'ECDIS Inputs'!D25</f>
        <v>0</v>
      </c>
      <c r="W18">
        <f>'ECDIS Inputs'!E25</f>
        <v>0</v>
      </c>
      <c r="X18" t="str">
        <f t="shared" si="0"/>
        <v/>
      </c>
      <c r="Y18">
        <f>'ECDIS Inputs'!G25</f>
        <v>0</v>
      </c>
      <c r="Z18" t="str">
        <f t="shared" si="1"/>
        <v/>
      </c>
      <c r="AA18">
        <f>'ECDIS Inputs'!F25</f>
        <v>0</v>
      </c>
      <c r="AB18">
        <f t="shared" si="2"/>
        <v>0</v>
      </c>
      <c r="AC18" t="e">
        <f t="shared" si="3"/>
        <v>#VALUE!</v>
      </c>
      <c r="AD18">
        <f>'ECDIS Inputs'!I25</f>
        <v>0</v>
      </c>
      <c r="AE18" t="e">
        <f t="shared" si="4"/>
        <v>#VALUE!</v>
      </c>
    </row>
    <row r="19" spans="1:31" x14ac:dyDescent="0.2">
      <c r="A19" s="257" t="s">
        <v>426</v>
      </c>
      <c r="G19" s="230"/>
      <c r="I19">
        <f>'ECDIS Inputs'!D12</f>
        <v>0</v>
      </c>
      <c r="J19" s="257" t="s">
        <v>298</v>
      </c>
      <c r="L19">
        <v>0.6</v>
      </c>
      <c r="M19" t="str">
        <f>IF('ECDIS Inputs'!F12="","",(LOOKUP('ECDIS Inputs'!F12,J19:J24,L19:L24)))</f>
        <v/>
      </c>
      <c r="N19" s="255" t="s">
        <v>299</v>
      </c>
      <c r="O19" s="256">
        <f>0.5+(0.01*P19)</f>
        <v>0.5</v>
      </c>
      <c r="P19">
        <f>'ECDIS Inputs'!H12</f>
        <v>0</v>
      </c>
      <c r="Q19" t="str">
        <f>IF('ECDIS Inputs'!H12="","",(LOOKUP('ECDIS Inputs'!I12,N19:N24,O19:O24)))</f>
        <v/>
      </c>
      <c r="R19" t="str">
        <f>M109</f>
        <v/>
      </c>
      <c r="S19" t="str">
        <f>Q109</f>
        <v/>
      </c>
      <c r="T19" t="str">
        <f>IF('ECDIS Inputs'!$B27="","",'ECDIS Inputs'!D27+'ECDIS Inputs'!E27+R19+S19)</f>
        <v/>
      </c>
      <c r="V19">
        <f>'ECDIS Inputs'!D26</f>
        <v>0</v>
      </c>
      <c r="W19">
        <f>'ECDIS Inputs'!E26</f>
        <v>0</v>
      </c>
      <c r="X19" t="str">
        <f t="shared" si="0"/>
        <v/>
      </c>
      <c r="Y19">
        <f>'ECDIS Inputs'!G26</f>
        <v>0</v>
      </c>
      <c r="Z19" t="str">
        <f t="shared" si="1"/>
        <v/>
      </c>
      <c r="AA19">
        <f>'ECDIS Inputs'!F26</f>
        <v>0</v>
      </c>
      <c r="AB19">
        <f t="shared" si="2"/>
        <v>0</v>
      </c>
      <c r="AC19" t="e">
        <f t="shared" si="3"/>
        <v>#VALUE!</v>
      </c>
      <c r="AD19">
        <f>'ECDIS Inputs'!I26</f>
        <v>0</v>
      </c>
      <c r="AE19" t="e">
        <f t="shared" si="4"/>
        <v>#VALUE!</v>
      </c>
    </row>
    <row r="20" spans="1:31" x14ac:dyDescent="0.2">
      <c r="A20" s="257" t="s">
        <v>433</v>
      </c>
      <c r="G20" s="230"/>
      <c r="J20" s="257" t="s">
        <v>428</v>
      </c>
      <c r="L20">
        <f>I19*0.1</f>
        <v>0</v>
      </c>
      <c r="N20" s="255" t="s">
        <v>302</v>
      </c>
      <c r="O20" s="256">
        <f>1+(0.02*P19)</f>
        <v>1</v>
      </c>
      <c r="R20" t="str">
        <f>M115</f>
        <v/>
      </c>
      <c r="S20" t="str">
        <f>Q115</f>
        <v/>
      </c>
      <c r="T20" t="str">
        <f>IF('ECDIS Inputs'!$B28="","",'ECDIS Inputs'!D28+'ECDIS Inputs'!E28+R20+S20)</f>
        <v/>
      </c>
      <c r="V20">
        <f>'ECDIS Inputs'!D27</f>
        <v>0</v>
      </c>
      <c r="W20">
        <f>'ECDIS Inputs'!E27</f>
        <v>0</v>
      </c>
      <c r="X20" t="str">
        <f t="shared" si="0"/>
        <v/>
      </c>
      <c r="Y20">
        <f>'ECDIS Inputs'!G27</f>
        <v>0</v>
      </c>
      <c r="Z20" t="str">
        <f t="shared" si="1"/>
        <v/>
      </c>
      <c r="AA20">
        <f>'ECDIS Inputs'!F27</f>
        <v>0</v>
      </c>
      <c r="AB20">
        <f t="shared" si="2"/>
        <v>0</v>
      </c>
      <c r="AC20" t="e">
        <f t="shared" si="3"/>
        <v>#VALUE!</v>
      </c>
      <c r="AD20">
        <f>'ECDIS Inputs'!I27</f>
        <v>0</v>
      </c>
      <c r="AE20" t="e">
        <f t="shared" si="4"/>
        <v>#VALUE!</v>
      </c>
    </row>
    <row r="21" spans="1:31" x14ac:dyDescent="0.2">
      <c r="A21" s="257" t="s">
        <v>432</v>
      </c>
      <c r="G21" s="230"/>
      <c r="J21" s="257" t="s">
        <v>426</v>
      </c>
      <c r="L21">
        <f>I19*0.2</f>
        <v>0</v>
      </c>
      <c r="N21" s="255" t="s">
        <v>304</v>
      </c>
      <c r="O21" s="256">
        <f>1+(0.02*P19)</f>
        <v>1</v>
      </c>
      <c r="R21" t="str">
        <f>M121</f>
        <v/>
      </c>
      <c r="S21" t="str">
        <f>Q121</f>
        <v/>
      </c>
      <c r="T21" t="str">
        <f>IF('ECDIS Inputs'!$B29="","",'ECDIS Inputs'!D29+'ECDIS Inputs'!E29+R21+S21)</f>
        <v/>
      </c>
      <c r="V21">
        <f>'ECDIS Inputs'!D28</f>
        <v>0</v>
      </c>
      <c r="W21">
        <f>'ECDIS Inputs'!E28</f>
        <v>0</v>
      </c>
      <c r="X21" t="str">
        <f t="shared" si="0"/>
        <v/>
      </c>
      <c r="Y21">
        <f>'ECDIS Inputs'!G28</f>
        <v>0</v>
      </c>
      <c r="Z21" t="str">
        <f t="shared" si="1"/>
        <v/>
      </c>
      <c r="AA21">
        <f>'ECDIS Inputs'!F28</f>
        <v>0</v>
      </c>
      <c r="AB21">
        <f t="shared" si="2"/>
        <v>0</v>
      </c>
      <c r="AC21" t="e">
        <f t="shared" si="3"/>
        <v>#VALUE!</v>
      </c>
      <c r="AD21">
        <f>'ECDIS Inputs'!I28</f>
        <v>0</v>
      </c>
      <c r="AE21" t="e">
        <f t="shared" si="4"/>
        <v>#VALUE!</v>
      </c>
    </row>
    <row r="22" spans="1:31" x14ac:dyDescent="0.2">
      <c r="A22" s="257" t="s">
        <v>309</v>
      </c>
      <c r="F22">
        <f>'ECDIS Inputs'!R4</f>
        <v>1.2</v>
      </c>
      <c r="G22" s="230"/>
      <c r="J22" s="257" t="s">
        <v>307</v>
      </c>
      <c r="L22">
        <f>IF('ECDIS Inputs'!F12="3.5m Singapore Strait",3.5-'ECDIS Inputs'!E12,4-'ECDIS Inputs'!E12)</f>
        <v>4</v>
      </c>
      <c r="N22" s="255" t="s">
        <v>308</v>
      </c>
      <c r="O22" s="256">
        <f>2+(0.05*P19)</f>
        <v>2</v>
      </c>
      <c r="R22" t="str">
        <f>M127</f>
        <v/>
      </c>
      <c r="S22" t="str">
        <f>Q127</f>
        <v/>
      </c>
      <c r="T22" t="str">
        <f>IF('ECDIS Inputs'!$B30="","",'ECDIS Inputs'!D30+'ECDIS Inputs'!E30+R22+S22)</f>
        <v/>
      </c>
      <c r="V22">
        <f>'ECDIS Inputs'!D29</f>
        <v>0</v>
      </c>
      <c r="W22">
        <f>'ECDIS Inputs'!E29</f>
        <v>0</v>
      </c>
      <c r="X22" t="str">
        <f t="shared" si="0"/>
        <v/>
      </c>
      <c r="Y22">
        <f>'ECDIS Inputs'!G29</f>
        <v>0</v>
      </c>
      <c r="Z22" t="str">
        <f t="shared" si="1"/>
        <v/>
      </c>
      <c r="AA22">
        <f>'ECDIS Inputs'!F29</f>
        <v>0</v>
      </c>
      <c r="AB22">
        <f t="shared" si="2"/>
        <v>0</v>
      </c>
      <c r="AC22" t="e">
        <f t="shared" si="3"/>
        <v>#VALUE!</v>
      </c>
      <c r="AD22">
        <f>'ECDIS Inputs'!I29</f>
        <v>0</v>
      </c>
      <c r="AE22" t="e">
        <f t="shared" si="4"/>
        <v>#VALUE!</v>
      </c>
    </row>
    <row r="23" spans="1:31" x14ac:dyDescent="0.2">
      <c r="A23" s="257" t="s">
        <v>425</v>
      </c>
      <c r="G23" s="230"/>
      <c r="J23" s="257" t="s">
        <v>309</v>
      </c>
      <c r="L23">
        <v>50</v>
      </c>
      <c r="N23" s="255" t="s">
        <v>310</v>
      </c>
      <c r="O23" s="256">
        <f>2+(0.05*P19)</f>
        <v>2</v>
      </c>
      <c r="R23" t="str">
        <f>M133</f>
        <v/>
      </c>
      <c r="S23" t="str">
        <f>Q133</f>
        <v/>
      </c>
      <c r="T23" t="str">
        <f>IF('ECDIS Inputs'!$B31="","",'ECDIS Inputs'!D31+'ECDIS Inputs'!E31+R23+S23)</f>
        <v/>
      </c>
      <c r="V23">
        <f>'ECDIS Inputs'!D30</f>
        <v>0</v>
      </c>
      <c r="W23">
        <f>'ECDIS Inputs'!E30</f>
        <v>0</v>
      </c>
      <c r="X23" t="str">
        <f t="shared" si="0"/>
        <v/>
      </c>
      <c r="Y23">
        <f>'ECDIS Inputs'!G30</f>
        <v>0</v>
      </c>
      <c r="Z23" t="str">
        <f t="shared" si="1"/>
        <v/>
      </c>
      <c r="AA23">
        <f>'ECDIS Inputs'!F30</f>
        <v>0</v>
      </c>
      <c r="AB23">
        <f t="shared" si="2"/>
        <v>0</v>
      </c>
      <c r="AC23" t="e">
        <f t="shared" si="3"/>
        <v>#VALUE!</v>
      </c>
      <c r="AD23">
        <f>'ECDIS Inputs'!I30</f>
        <v>0</v>
      </c>
      <c r="AE23" t="e">
        <f t="shared" si="4"/>
        <v>#VALUE!</v>
      </c>
    </row>
    <row r="24" spans="1:31" x14ac:dyDescent="0.2">
      <c r="G24" s="230"/>
      <c r="J24" s="257" t="s">
        <v>425</v>
      </c>
      <c r="L24">
        <f>F22</f>
        <v>1.2</v>
      </c>
      <c r="N24" s="255" t="s">
        <v>326</v>
      </c>
      <c r="O24" s="256">
        <f>2+(0.05*P19)</f>
        <v>2</v>
      </c>
      <c r="R24" t="str">
        <f>M139</f>
        <v/>
      </c>
      <c r="S24" t="str">
        <f>Q139</f>
        <v/>
      </c>
      <c r="T24" t="str">
        <f>IF('ECDIS Inputs'!$B32="","",'ECDIS Inputs'!D32+'ECDIS Inputs'!E32+R24+S24)</f>
        <v/>
      </c>
      <c r="V24">
        <f>'ECDIS Inputs'!D31</f>
        <v>0</v>
      </c>
      <c r="W24">
        <f>'ECDIS Inputs'!E31</f>
        <v>0</v>
      </c>
      <c r="X24" t="str">
        <f t="shared" si="0"/>
        <v/>
      </c>
      <c r="Y24">
        <f>'ECDIS Inputs'!G31</f>
        <v>0</v>
      </c>
      <c r="Z24" t="str">
        <f t="shared" si="1"/>
        <v/>
      </c>
      <c r="AA24">
        <f>'ECDIS Inputs'!F31</f>
        <v>0</v>
      </c>
      <c r="AB24">
        <f t="shared" si="2"/>
        <v>0</v>
      </c>
      <c r="AC24" t="e">
        <f t="shared" si="3"/>
        <v>#VALUE!</v>
      </c>
      <c r="AD24">
        <f>'ECDIS Inputs'!I31</f>
        <v>0</v>
      </c>
      <c r="AE24" t="e">
        <f t="shared" si="4"/>
        <v>#VALUE!</v>
      </c>
    </row>
    <row r="25" spans="1:31" x14ac:dyDescent="0.2">
      <c r="G25" s="230"/>
      <c r="I25">
        <f>'ECDIS Inputs'!D13</f>
        <v>0</v>
      </c>
      <c r="J25" s="257" t="s">
        <v>298</v>
      </c>
      <c r="L25">
        <v>0.6</v>
      </c>
      <c r="M25" t="str">
        <f>IF('ECDIS Inputs'!F13="","",(LOOKUP('ECDIS Inputs'!F13,J25:J30,L25:L30)))</f>
        <v/>
      </c>
      <c r="N25" s="255" t="s">
        <v>299</v>
      </c>
      <c r="O25" s="256">
        <f>0.5+(0.01*P25)</f>
        <v>0.5</v>
      </c>
      <c r="P25">
        <f>'ECDIS Inputs'!H13</f>
        <v>0</v>
      </c>
      <c r="Q25" t="str">
        <f>IF('ECDIS Inputs'!H13="","",(LOOKUP('ECDIS Inputs'!I13,N25:N30,O25:O30)))</f>
        <v/>
      </c>
      <c r="R25" t="str">
        <f>M145</f>
        <v/>
      </c>
      <c r="S25" t="str">
        <f>Q145</f>
        <v/>
      </c>
      <c r="T25" t="str">
        <f>IF('ECDIS Inputs'!$B33="","",'ECDIS Inputs'!D33+'ECDIS Inputs'!E33+R25+S25)</f>
        <v/>
      </c>
      <c r="V25">
        <f>'ECDIS Inputs'!D32</f>
        <v>0</v>
      </c>
      <c r="W25">
        <f>'ECDIS Inputs'!E32</f>
        <v>0</v>
      </c>
      <c r="X25" t="str">
        <f t="shared" si="0"/>
        <v/>
      </c>
      <c r="Y25">
        <f>'ECDIS Inputs'!G32</f>
        <v>0</v>
      </c>
      <c r="Z25" t="str">
        <f t="shared" si="1"/>
        <v/>
      </c>
      <c r="AA25">
        <f>'ECDIS Inputs'!F32</f>
        <v>0</v>
      </c>
      <c r="AB25">
        <f t="shared" si="2"/>
        <v>0</v>
      </c>
      <c r="AC25" t="e">
        <f t="shared" si="3"/>
        <v>#VALUE!</v>
      </c>
      <c r="AD25">
        <f>'ECDIS Inputs'!I32</f>
        <v>0</v>
      </c>
      <c r="AE25" t="e">
        <f t="shared" si="4"/>
        <v>#VALUE!</v>
      </c>
    </row>
    <row r="26" spans="1:31" x14ac:dyDescent="0.2">
      <c r="G26" s="230"/>
      <c r="J26" s="257" t="s">
        <v>428</v>
      </c>
      <c r="L26">
        <f>I25*0.1</f>
        <v>0</v>
      </c>
      <c r="N26" s="255" t="s">
        <v>302</v>
      </c>
      <c r="O26" s="256">
        <f>1+(0.02*P25)</f>
        <v>1</v>
      </c>
      <c r="R26" t="str">
        <f>M151</f>
        <v/>
      </c>
      <c r="S26" t="str">
        <f>Q151</f>
        <v/>
      </c>
      <c r="T26" t="str">
        <f>IF('ECDIS Inputs'!$B34="","",'ECDIS Inputs'!D34+'ECDIS Inputs'!E34+R26+S26)</f>
        <v/>
      </c>
      <c r="V26">
        <f>'ECDIS Inputs'!D33</f>
        <v>0</v>
      </c>
      <c r="W26">
        <f>'ECDIS Inputs'!E33</f>
        <v>0</v>
      </c>
      <c r="X26" t="str">
        <f t="shared" si="0"/>
        <v/>
      </c>
      <c r="Y26">
        <f>'ECDIS Inputs'!G33</f>
        <v>0</v>
      </c>
      <c r="Z26" t="str">
        <f t="shared" si="1"/>
        <v/>
      </c>
      <c r="AA26">
        <f>'ECDIS Inputs'!F33</f>
        <v>0</v>
      </c>
      <c r="AB26">
        <f t="shared" si="2"/>
        <v>0</v>
      </c>
      <c r="AC26" t="e">
        <f t="shared" si="3"/>
        <v>#VALUE!</v>
      </c>
      <c r="AD26">
        <f>'ECDIS Inputs'!I33</f>
        <v>0</v>
      </c>
      <c r="AE26" t="e">
        <f t="shared" si="4"/>
        <v>#VALUE!</v>
      </c>
    </row>
    <row r="27" spans="1:31" x14ac:dyDescent="0.2">
      <c r="G27" s="230"/>
      <c r="J27" s="257" t="s">
        <v>426</v>
      </c>
      <c r="L27">
        <f>I25*0.2</f>
        <v>0</v>
      </c>
      <c r="N27" s="255" t="s">
        <v>304</v>
      </c>
      <c r="O27" s="256">
        <f>1+(0.02*P25)</f>
        <v>1</v>
      </c>
      <c r="R27" t="str">
        <f>M157</f>
        <v/>
      </c>
      <c r="S27" t="str">
        <f>Q157</f>
        <v/>
      </c>
      <c r="T27" t="str">
        <f>IF('ECDIS Inputs'!$B35="","",'ECDIS Inputs'!D35+'ECDIS Inputs'!E35+R27+S27)</f>
        <v/>
      </c>
      <c r="V27">
        <f>'ECDIS Inputs'!D34</f>
        <v>0</v>
      </c>
      <c r="W27">
        <f>'ECDIS Inputs'!E34</f>
        <v>0</v>
      </c>
      <c r="X27" t="str">
        <f t="shared" si="0"/>
        <v/>
      </c>
      <c r="Y27">
        <f>'ECDIS Inputs'!G34</f>
        <v>0</v>
      </c>
      <c r="Z27" t="str">
        <f t="shared" si="1"/>
        <v/>
      </c>
      <c r="AA27">
        <f>'ECDIS Inputs'!F34</f>
        <v>0</v>
      </c>
      <c r="AB27">
        <f t="shared" si="2"/>
        <v>0</v>
      </c>
      <c r="AC27" t="e">
        <f t="shared" si="3"/>
        <v>#VALUE!</v>
      </c>
      <c r="AD27">
        <f>'ECDIS Inputs'!I34</f>
        <v>0</v>
      </c>
      <c r="AE27" t="e">
        <f t="shared" si="4"/>
        <v>#VALUE!</v>
      </c>
    </row>
    <row r="28" spans="1:31" x14ac:dyDescent="0.2">
      <c r="G28" s="230"/>
      <c r="J28" s="257" t="s">
        <v>307</v>
      </c>
      <c r="L28">
        <f>IF('ECDIS Inputs'!F13="3.5m Singapore Strait",3.5-'ECDIS Inputs'!E13,4-'ECDIS Inputs'!E13)</f>
        <v>4</v>
      </c>
      <c r="N28" s="255" t="s">
        <v>308</v>
      </c>
      <c r="O28" s="256">
        <f>2+(0.05*P25)</f>
        <v>2</v>
      </c>
      <c r="R28" t="str">
        <f>M163</f>
        <v/>
      </c>
      <c r="S28" t="str">
        <f>Q163</f>
        <v/>
      </c>
      <c r="T28" t="str">
        <f>IF('ECDIS Inputs'!$B36="","",'ECDIS Inputs'!D36+'ECDIS Inputs'!E36+R28+S28)</f>
        <v/>
      </c>
      <c r="V28">
        <f>'ECDIS Inputs'!D35</f>
        <v>0</v>
      </c>
      <c r="W28">
        <f>'ECDIS Inputs'!E35</f>
        <v>0</v>
      </c>
      <c r="X28" t="str">
        <f t="shared" si="0"/>
        <v/>
      </c>
      <c r="Y28">
        <f>'ECDIS Inputs'!G35</f>
        <v>0</v>
      </c>
      <c r="Z28" t="str">
        <f t="shared" si="1"/>
        <v/>
      </c>
      <c r="AA28">
        <f>'ECDIS Inputs'!F35</f>
        <v>0</v>
      </c>
      <c r="AB28">
        <f t="shared" si="2"/>
        <v>0</v>
      </c>
      <c r="AC28" t="e">
        <f t="shared" si="3"/>
        <v>#VALUE!</v>
      </c>
      <c r="AD28">
        <f>'ECDIS Inputs'!I35</f>
        <v>0</v>
      </c>
      <c r="AE28" t="e">
        <f t="shared" si="4"/>
        <v>#VALUE!</v>
      </c>
    </row>
    <row r="29" spans="1:31" x14ac:dyDescent="0.2">
      <c r="G29" s="230"/>
      <c r="J29" s="257" t="s">
        <v>309</v>
      </c>
      <c r="L29">
        <v>50</v>
      </c>
      <c r="N29" s="255" t="s">
        <v>310</v>
      </c>
      <c r="O29" s="256">
        <f>2+(0.05*P25)</f>
        <v>2</v>
      </c>
      <c r="R29" t="str">
        <f>M169</f>
        <v/>
      </c>
      <c r="S29" t="str">
        <f>Q169</f>
        <v/>
      </c>
      <c r="T29" t="str">
        <f>IF('ECDIS Inputs'!$B37="","",'ECDIS Inputs'!D37+'ECDIS Inputs'!E37+R29+S29)</f>
        <v/>
      </c>
      <c r="V29">
        <f>'ECDIS Inputs'!D36</f>
        <v>0</v>
      </c>
      <c r="W29">
        <f>'ECDIS Inputs'!E36</f>
        <v>0</v>
      </c>
      <c r="X29" t="str">
        <f t="shared" si="0"/>
        <v/>
      </c>
      <c r="Y29">
        <f>'ECDIS Inputs'!G36</f>
        <v>0</v>
      </c>
      <c r="Z29" t="str">
        <f t="shared" si="1"/>
        <v/>
      </c>
      <c r="AA29">
        <f>'ECDIS Inputs'!F36</f>
        <v>0</v>
      </c>
      <c r="AB29">
        <f t="shared" si="2"/>
        <v>0</v>
      </c>
      <c r="AC29" t="e">
        <f t="shared" si="3"/>
        <v>#VALUE!</v>
      </c>
      <c r="AD29">
        <f>'ECDIS Inputs'!I36</f>
        <v>0</v>
      </c>
      <c r="AE29" t="e">
        <f t="shared" si="4"/>
        <v>#VALUE!</v>
      </c>
    </row>
    <row r="30" spans="1:31" x14ac:dyDescent="0.2">
      <c r="G30" s="230"/>
      <c r="J30" s="257" t="s">
        <v>425</v>
      </c>
      <c r="L30">
        <f>F22</f>
        <v>1.2</v>
      </c>
      <c r="N30" s="255" t="s">
        <v>326</v>
      </c>
      <c r="O30" s="256">
        <f>2+(0.05*P25)</f>
        <v>2</v>
      </c>
      <c r="R30" t="str">
        <f>M175</f>
        <v/>
      </c>
      <c r="S30" t="str">
        <f>Q175</f>
        <v/>
      </c>
      <c r="T30" t="str">
        <f>IF('ECDIS Inputs'!$B38="","",'ECDIS Inputs'!D38+'ECDIS Inputs'!E38+R30+S30)</f>
        <v/>
      </c>
      <c r="V30">
        <f>'ECDIS Inputs'!D37</f>
        <v>0</v>
      </c>
      <c r="W30">
        <f>'ECDIS Inputs'!E37</f>
        <v>0</v>
      </c>
      <c r="X30" t="str">
        <f t="shared" si="0"/>
        <v/>
      </c>
      <c r="Y30">
        <f>'ECDIS Inputs'!G37</f>
        <v>0</v>
      </c>
      <c r="Z30" t="str">
        <f t="shared" si="1"/>
        <v/>
      </c>
      <c r="AA30">
        <f>'ECDIS Inputs'!F37</f>
        <v>0</v>
      </c>
      <c r="AB30">
        <f t="shared" si="2"/>
        <v>0</v>
      </c>
      <c r="AC30" t="e">
        <f t="shared" si="3"/>
        <v>#VALUE!</v>
      </c>
      <c r="AD30">
        <f>'ECDIS Inputs'!I37</f>
        <v>0</v>
      </c>
      <c r="AE30" t="e">
        <f t="shared" si="4"/>
        <v>#VALUE!</v>
      </c>
    </row>
    <row r="31" spans="1:31" x14ac:dyDescent="0.2">
      <c r="G31" s="230"/>
      <c r="I31">
        <f>'ECDIS Inputs'!D14</f>
        <v>0</v>
      </c>
      <c r="J31" s="257" t="s">
        <v>298</v>
      </c>
      <c r="L31">
        <v>0.6</v>
      </c>
      <c r="M31" t="str">
        <f>IF('ECDIS Inputs'!F14="","",(LOOKUP('ECDIS Inputs'!F14,J31:J36,L31:L36)))</f>
        <v/>
      </c>
      <c r="N31" s="255" t="s">
        <v>299</v>
      </c>
      <c r="O31" s="256">
        <f>0.5+(0.01*P31)</f>
        <v>0.5</v>
      </c>
      <c r="P31">
        <f>'ECDIS Inputs'!H14</f>
        <v>0</v>
      </c>
      <c r="Q31" t="str">
        <f>IF('ECDIS Inputs'!H14="","",(LOOKUP('ECDIS Inputs'!I14,N31:N36,O31:O36)))</f>
        <v/>
      </c>
      <c r="R31" t="str">
        <f>M181</f>
        <v/>
      </c>
      <c r="S31" t="str">
        <f>Q181</f>
        <v/>
      </c>
      <c r="T31" t="str">
        <f>IF('ECDIS Inputs'!$B39="","",'ECDIS Inputs'!D39+'ECDIS Inputs'!E39+R31+S31)</f>
        <v/>
      </c>
      <c r="V31">
        <f>'ECDIS Inputs'!D38</f>
        <v>0</v>
      </c>
      <c r="W31">
        <f>'ECDIS Inputs'!E38</f>
        <v>0</v>
      </c>
      <c r="X31" t="str">
        <f t="shared" si="0"/>
        <v/>
      </c>
      <c r="Y31">
        <f>'ECDIS Inputs'!G38</f>
        <v>0</v>
      </c>
      <c r="Z31" t="str">
        <f t="shared" si="1"/>
        <v/>
      </c>
      <c r="AA31">
        <f>'ECDIS Inputs'!F38</f>
        <v>0</v>
      </c>
      <c r="AB31">
        <f t="shared" si="2"/>
        <v>0</v>
      </c>
      <c r="AC31" t="e">
        <f t="shared" si="3"/>
        <v>#VALUE!</v>
      </c>
      <c r="AD31">
        <f>'ECDIS Inputs'!I38</f>
        <v>0</v>
      </c>
      <c r="AE31" t="e">
        <f t="shared" si="4"/>
        <v>#VALUE!</v>
      </c>
    </row>
    <row r="32" spans="1:31" x14ac:dyDescent="0.2">
      <c r="G32" s="230"/>
      <c r="J32" s="257" t="s">
        <v>428</v>
      </c>
      <c r="L32">
        <f>I31*0.1</f>
        <v>0</v>
      </c>
      <c r="N32" s="255" t="s">
        <v>302</v>
      </c>
      <c r="O32" s="256">
        <f>1+(0.02*P31)</f>
        <v>1</v>
      </c>
      <c r="R32" t="str">
        <f>M187</f>
        <v/>
      </c>
      <c r="S32" t="str">
        <f>Q187</f>
        <v/>
      </c>
      <c r="T32" t="str">
        <f>IF('ECDIS Inputs'!$B40="","",'ECDIS Inputs'!D40+'ECDIS Inputs'!E40+R32+S32)</f>
        <v/>
      </c>
      <c r="V32">
        <f>'ECDIS Inputs'!D39</f>
        <v>0</v>
      </c>
      <c r="W32">
        <f>'ECDIS Inputs'!E39</f>
        <v>0</v>
      </c>
      <c r="X32" t="str">
        <f t="shared" si="0"/>
        <v/>
      </c>
      <c r="Y32">
        <f>'ECDIS Inputs'!G39</f>
        <v>0</v>
      </c>
      <c r="Z32" t="str">
        <f t="shared" si="1"/>
        <v/>
      </c>
      <c r="AA32">
        <f>'ECDIS Inputs'!F39</f>
        <v>0</v>
      </c>
      <c r="AB32">
        <f t="shared" si="2"/>
        <v>0</v>
      </c>
      <c r="AC32" t="e">
        <f t="shared" si="3"/>
        <v>#VALUE!</v>
      </c>
      <c r="AD32">
        <f>'ECDIS Inputs'!I39</f>
        <v>0</v>
      </c>
      <c r="AE32" t="e">
        <f t="shared" si="4"/>
        <v>#VALUE!</v>
      </c>
    </row>
    <row r="33" spans="7:31" x14ac:dyDescent="0.2">
      <c r="G33" s="230"/>
      <c r="J33" s="257" t="s">
        <v>426</v>
      </c>
      <c r="L33">
        <f>I31*0.2</f>
        <v>0</v>
      </c>
      <c r="N33" s="255" t="s">
        <v>304</v>
      </c>
      <c r="O33" s="256">
        <f>1+(0.02*P31)</f>
        <v>1</v>
      </c>
      <c r="R33" t="str">
        <f>M193</f>
        <v/>
      </c>
      <c r="S33" t="str">
        <f>Q193</f>
        <v/>
      </c>
      <c r="T33" t="str">
        <f>IF('ECDIS Inputs'!$B41="","",'ECDIS Inputs'!D41+'ECDIS Inputs'!E41+R33+S33)</f>
        <v/>
      </c>
      <c r="V33">
        <f>'ECDIS Inputs'!D40</f>
        <v>0</v>
      </c>
      <c r="W33">
        <f>'ECDIS Inputs'!E40</f>
        <v>0</v>
      </c>
      <c r="X33" t="str">
        <f t="shared" si="0"/>
        <v/>
      </c>
      <c r="Y33">
        <f>'ECDIS Inputs'!G40</f>
        <v>0</v>
      </c>
      <c r="Z33" t="str">
        <f t="shared" si="1"/>
        <v/>
      </c>
      <c r="AA33">
        <f>'ECDIS Inputs'!F40</f>
        <v>0</v>
      </c>
      <c r="AB33">
        <f t="shared" si="2"/>
        <v>0</v>
      </c>
      <c r="AC33" t="e">
        <f t="shared" si="3"/>
        <v>#VALUE!</v>
      </c>
      <c r="AD33">
        <f>'ECDIS Inputs'!I40</f>
        <v>0</v>
      </c>
      <c r="AE33" t="e">
        <f t="shared" si="4"/>
        <v>#VALUE!</v>
      </c>
    </row>
    <row r="34" spans="7:31" x14ac:dyDescent="0.2">
      <c r="G34" s="230"/>
      <c r="J34" s="257" t="s">
        <v>307</v>
      </c>
      <c r="L34">
        <f>IF('ECDIS Inputs'!F14="3.5m Singapore Strait",3.5-'ECDIS Inputs'!E14,4-'ECDIS Inputs'!E14)</f>
        <v>4</v>
      </c>
      <c r="N34" s="255" t="s">
        <v>308</v>
      </c>
      <c r="O34" s="256">
        <f>2+(0.05*P31)</f>
        <v>2</v>
      </c>
      <c r="R34" t="str">
        <f>M199</f>
        <v/>
      </c>
      <c r="S34" t="str">
        <f>Q199</f>
        <v/>
      </c>
      <c r="T34" t="str">
        <f>IF('ECDIS Inputs'!$B42="","",'ECDIS Inputs'!D42+'ECDIS Inputs'!E42+R34+S34)</f>
        <v/>
      </c>
      <c r="V34">
        <f>'ECDIS Inputs'!D41</f>
        <v>0</v>
      </c>
      <c r="W34">
        <f>'ECDIS Inputs'!E41</f>
        <v>0</v>
      </c>
      <c r="X34" t="str">
        <f t="shared" si="0"/>
        <v/>
      </c>
      <c r="Y34">
        <f>'ECDIS Inputs'!G41</f>
        <v>0</v>
      </c>
      <c r="Z34" t="str">
        <f t="shared" si="1"/>
        <v/>
      </c>
      <c r="AA34">
        <f>'ECDIS Inputs'!F41</f>
        <v>0</v>
      </c>
      <c r="AB34">
        <f t="shared" si="2"/>
        <v>0</v>
      </c>
      <c r="AC34" t="e">
        <f t="shared" si="3"/>
        <v>#VALUE!</v>
      </c>
      <c r="AD34">
        <f>'ECDIS Inputs'!I41</f>
        <v>0</v>
      </c>
      <c r="AE34" t="e">
        <f t="shared" si="4"/>
        <v>#VALUE!</v>
      </c>
    </row>
    <row r="35" spans="7:31" x14ac:dyDescent="0.2">
      <c r="G35" s="230"/>
      <c r="J35" s="257" t="s">
        <v>309</v>
      </c>
      <c r="L35">
        <v>50</v>
      </c>
      <c r="N35" s="255" t="s">
        <v>310</v>
      </c>
      <c r="O35" s="256">
        <f>2+(0.05*P31)</f>
        <v>2</v>
      </c>
      <c r="R35" t="str">
        <f>M205</f>
        <v/>
      </c>
      <c r="S35" t="str">
        <f>Q205</f>
        <v/>
      </c>
      <c r="T35" t="str">
        <f>IF('ECDIS Inputs'!$B43="","",'ECDIS Inputs'!D43+'ECDIS Inputs'!E43+R35+S35)</f>
        <v/>
      </c>
      <c r="V35">
        <f>'ECDIS Inputs'!D42</f>
        <v>0</v>
      </c>
      <c r="W35">
        <f>'ECDIS Inputs'!E42</f>
        <v>0</v>
      </c>
      <c r="X35" t="str">
        <f t="shared" si="0"/>
        <v/>
      </c>
      <c r="Y35">
        <f>'ECDIS Inputs'!G42</f>
        <v>0</v>
      </c>
      <c r="Z35" t="str">
        <f t="shared" si="1"/>
        <v/>
      </c>
      <c r="AA35">
        <f>'ECDIS Inputs'!F42</f>
        <v>0</v>
      </c>
      <c r="AB35">
        <f t="shared" si="2"/>
        <v>0</v>
      </c>
      <c r="AC35" t="e">
        <f t="shared" si="3"/>
        <v>#VALUE!</v>
      </c>
      <c r="AD35">
        <f>'ECDIS Inputs'!I42</f>
        <v>0</v>
      </c>
      <c r="AE35" t="e">
        <f t="shared" si="4"/>
        <v>#VALUE!</v>
      </c>
    </row>
    <row r="36" spans="7:31" x14ac:dyDescent="0.2">
      <c r="G36" s="230"/>
      <c r="J36" s="257" t="s">
        <v>425</v>
      </c>
      <c r="L36">
        <f>F22</f>
        <v>1.2</v>
      </c>
      <c r="N36" s="255" t="s">
        <v>326</v>
      </c>
      <c r="O36" s="256">
        <f>2+(0.05*P31)</f>
        <v>2</v>
      </c>
      <c r="R36" t="str">
        <f>M211</f>
        <v/>
      </c>
      <c r="S36" t="str">
        <f>Q211</f>
        <v/>
      </c>
      <c r="T36" t="str">
        <f>IF('ECDIS Inputs'!$B44="","",'ECDIS Inputs'!D44+'ECDIS Inputs'!E44+R36+S36)</f>
        <v/>
      </c>
      <c r="V36">
        <f>'ECDIS Inputs'!D43</f>
        <v>0</v>
      </c>
      <c r="W36">
        <f>'ECDIS Inputs'!E43</f>
        <v>0</v>
      </c>
      <c r="X36" t="str">
        <f t="shared" si="0"/>
        <v/>
      </c>
      <c r="Y36">
        <f>'ECDIS Inputs'!G43</f>
        <v>0</v>
      </c>
      <c r="Z36" t="str">
        <f t="shared" si="1"/>
        <v/>
      </c>
      <c r="AA36">
        <f>'ECDIS Inputs'!F43</f>
        <v>0</v>
      </c>
      <c r="AB36">
        <f t="shared" si="2"/>
        <v>0</v>
      </c>
      <c r="AC36" t="e">
        <f t="shared" si="3"/>
        <v>#VALUE!</v>
      </c>
      <c r="AD36">
        <f>'ECDIS Inputs'!I43</f>
        <v>0</v>
      </c>
      <c r="AE36" t="e">
        <f t="shared" si="4"/>
        <v>#VALUE!</v>
      </c>
    </row>
    <row r="37" spans="7:31" x14ac:dyDescent="0.2">
      <c r="G37" s="230"/>
      <c r="I37">
        <f>'ECDIS Inputs'!D15</f>
        <v>0</v>
      </c>
      <c r="J37" s="257" t="s">
        <v>298</v>
      </c>
      <c r="L37">
        <v>0.6</v>
      </c>
      <c r="M37" t="str">
        <f>IF('ECDIS Inputs'!F15="","",(LOOKUP('ECDIS Inputs'!F15,J37:J42,L37:L42)))</f>
        <v/>
      </c>
      <c r="N37" s="255" t="s">
        <v>299</v>
      </c>
      <c r="O37" s="256">
        <f>0.5+(0.01*P37)</f>
        <v>0.5</v>
      </c>
      <c r="P37">
        <f>'ECDIS Inputs'!H15</f>
        <v>0</v>
      </c>
      <c r="Q37" t="str">
        <f>IF('ECDIS Inputs'!H15="","",(LOOKUP('ECDIS Inputs'!I15,N37:N42,O37:O42)))</f>
        <v/>
      </c>
      <c r="R37" t="str">
        <f>M217</f>
        <v/>
      </c>
      <c r="S37" t="str">
        <f>Q217</f>
        <v/>
      </c>
      <c r="T37" t="str">
        <f>IF('ECDIS Inputs'!$B45="","",'ECDIS Inputs'!D45+'ECDIS Inputs'!E45+R37+S37)</f>
        <v/>
      </c>
      <c r="V37">
        <f>'ECDIS Inputs'!D44</f>
        <v>0</v>
      </c>
      <c r="W37">
        <f>'ECDIS Inputs'!E44</f>
        <v>0</v>
      </c>
      <c r="X37" t="str">
        <f t="shared" si="0"/>
        <v/>
      </c>
      <c r="Y37">
        <f>'ECDIS Inputs'!G44</f>
        <v>0</v>
      </c>
      <c r="Z37" t="str">
        <f t="shared" si="1"/>
        <v/>
      </c>
      <c r="AA37">
        <f>'ECDIS Inputs'!F44</f>
        <v>0</v>
      </c>
      <c r="AB37">
        <f t="shared" si="2"/>
        <v>0</v>
      </c>
      <c r="AC37" t="e">
        <f t="shared" si="3"/>
        <v>#VALUE!</v>
      </c>
      <c r="AD37">
        <f>'ECDIS Inputs'!I44</f>
        <v>0</v>
      </c>
      <c r="AE37" t="e">
        <f t="shared" si="4"/>
        <v>#VALUE!</v>
      </c>
    </row>
    <row r="38" spans="7:31" x14ac:dyDescent="0.2">
      <c r="G38" s="230"/>
      <c r="J38" s="257" t="s">
        <v>428</v>
      </c>
      <c r="L38">
        <f>I37*0.1</f>
        <v>0</v>
      </c>
      <c r="N38" s="255" t="s">
        <v>302</v>
      </c>
      <c r="O38" s="256">
        <f>1+(0.02*P37)</f>
        <v>1</v>
      </c>
      <c r="R38" t="str">
        <f>M223</f>
        <v/>
      </c>
      <c r="S38" t="str">
        <f>Q223</f>
        <v/>
      </c>
      <c r="T38" t="str">
        <f>IF('ECDIS Inputs'!$B46="","",'ECDIS Inputs'!D46+'ECDIS Inputs'!E46+R38+S38)</f>
        <v/>
      </c>
      <c r="V38">
        <f>'ECDIS Inputs'!D45</f>
        <v>0</v>
      </c>
      <c r="W38">
        <f>'ECDIS Inputs'!E45</f>
        <v>0</v>
      </c>
      <c r="X38" t="str">
        <f t="shared" si="0"/>
        <v/>
      </c>
      <c r="Y38">
        <f>'ECDIS Inputs'!G45</f>
        <v>0</v>
      </c>
      <c r="Z38" t="str">
        <f t="shared" si="1"/>
        <v/>
      </c>
      <c r="AA38">
        <f>'ECDIS Inputs'!F45</f>
        <v>0</v>
      </c>
      <c r="AB38">
        <f t="shared" si="2"/>
        <v>0</v>
      </c>
      <c r="AC38" t="e">
        <f t="shared" si="3"/>
        <v>#VALUE!</v>
      </c>
      <c r="AD38">
        <f>'ECDIS Inputs'!I45</f>
        <v>0</v>
      </c>
      <c r="AE38" t="e">
        <f t="shared" si="4"/>
        <v>#VALUE!</v>
      </c>
    </row>
    <row r="39" spans="7:31" x14ac:dyDescent="0.2">
      <c r="G39" s="230"/>
      <c r="J39" s="257" t="s">
        <v>426</v>
      </c>
      <c r="L39">
        <f>I37*0.2</f>
        <v>0</v>
      </c>
      <c r="N39" s="255" t="s">
        <v>304</v>
      </c>
      <c r="O39" s="256">
        <f>1+(0.02*P37)</f>
        <v>1</v>
      </c>
      <c r="R39" t="str">
        <f>M229</f>
        <v/>
      </c>
      <c r="S39" t="str">
        <f>Q229</f>
        <v/>
      </c>
      <c r="T39" t="str">
        <f>IF('ECDIS Inputs'!$B47="","",'ECDIS Inputs'!D47+'ECDIS Inputs'!E47+R39+S39)</f>
        <v/>
      </c>
      <c r="V39">
        <f>'ECDIS Inputs'!D46</f>
        <v>0</v>
      </c>
      <c r="W39">
        <f>'ECDIS Inputs'!E46</f>
        <v>0</v>
      </c>
      <c r="X39" t="str">
        <f t="shared" si="0"/>
        <v/>
      </c>
      <c r="Y39">
        <f>'ECDIS Inputs'!G46</f>
        <v>0</v>
      </c>
      <c r="Z39" t="str">
        <f t="shared" si="1"/>
        <v/>
      </c>
      <c r="AA39">
        <f>'ECDIS Inputs'!F46</f>
        <v>0</v>
      </c>
      <c r="AB39">
        <f t="shared" si="2"/>
        <v>0</v>
      </c>
      <c r="AC39" t="e">
        <f t="shared" si="3"/>
        <v>#VALUE!</v>
      </c>
      <c r="AD39">
        <f>'ECDIS Inputs'!I46</f>
        <v>0</v>
      </c>
      <c r="AE39" t="e">
        <f t="shared" si="4"/>
        <v>#VALUE!</v>
      </c>
    </row>
    <row r="40" spans="7:31" x14ac:dyDescent="0.2">
      <c r="G40" s="230"/>
      <c r="J40" s="257" t="s">
        <v>307</v>
      </c>
      <c r="L40">
        <f>IF('ECDIS Inputs'!F15="3.5m Singapore Strait",3.5-'ECDIS Inputs'!E15,4-'ECDIS Inputs'!E15)</f>
        <v>4</v>
      </c>
      <c r="N40" s="255" t="s">
        <v>308</v>
      </c>
      <c r="O40" s="256">
        <f>2+(0.05*P37)</f>
        <v>2</v>
      </c>
      <c r="R40" t="str">
        <f>M235</f>
        <v/>
      </c>
      <c r="S40" t="str">
        <f>Q235</f>
        <v/>
      </c>
      <c r="T40" t="str">
        <f>IF('ECDIS Inputs'!$B48="","",'ECDIS Inputs'!D48+'ECDIS Inputs'!E48+R40+S40)</f>
        <v/>
      </c>
      <c r="V40">
        <f>'ECDIS Inputs'!D47</f>
        <v>0</v>
      </c>
      <c r="W40">
        <f>'ECDIS Inputs'!E47</f>
        <v>0</v>
      </c>
      <c r="X40" t="str">
        <f t="shared" si="0"/>
        <v/>
      </c>
      <c r="Y40">
        <f>'ECDIS Inputs'!G47</f>
        <v>0</v>
      </c>
      <c r="Z40" t="str">
        <f t="shared" si="1"/>
        <v/>
      </c>
      <c r="AA40">
        <f>'ECDIS Inputs'!F47</f>
        <v>0</v>
      </c>
      <c r="AB40">
        <f t="shared" si="2"/>
        <v>0</v>
      </c>
      <c r="AC40" t="e">
        <f t="shared" si="3"/>
        <v>#VALUE!</v>
      </c>
      <c r="AD40">
        <f>'ECDIS Inputs'!I47</f>
        <v>0</v>
      </c>
      <c r="AE40" t="e">
        <f t="shared" si="4"/>
        <v>#VALUE!</v>
      </c>
    </row>
    <row r="41" spans="7:31" x14ac:dyDescent="0.2">
      <c r="G41" s="230"/>
      <c r="J41" s="257" t="s">
        <v>309</v>
      </c>
      <c r="L41">
        <v>50</v>
      </c>
      <c r="N41" s="255" t="s">
        <v>310</v>
      </c>
      <c r="O41" s="256">
        <f>2+(0.05*P37)</f>
        <v>2</v>
      </c>
      <c r="R41" t="str">
        <f>M241</f>
        <v/>
      </c>
      <c r="S41" t="str">
        <f>Q241</f>
        <v/>
      </c>
      <c r="T41" t="str">
        <f>IF('ECDIS Inputs'!$B49="","",'ECDIS Inputs'!D49+'ECDIS Inputs'!E49+R41+S41)</f>
        <v/>
      </c>
      <c r="V41">
        <f>'ECDIS Inputs'!D48</f>
        <v>0</v>
      </c>
      <c r="W41">
        <f>'ECDIS Inputs'!E48</f>
        <v>0</v>
      </c>
      <c r="X41" t="str">
        <f t="shared" si="0"/>
        <v/>
      </c>
      <c r="Y41">
        <f>'ECDIS Inputs'!G48</f>
        <v>0</v>
      </c>
      <c r="Z41" t="str">
        <f t="shared" si="1"/>
        <v/>
      </c>
      <c r="AA41">
        <f>'ECDIS Inputs'!F48</f>
        <v>0</v>
      </c>
      <c r="AB41">
        <f t="shared" si="2"/>
        <v>0</v>
      </c>
      <c r="AC41" t="e">
        <f t="shared" si="3"/>
        <v>#VALUE!</v>
      </c>
      <c r="AD41">
        <f>'ECDIS Inputs'!I48</f>
        <v>0</v>
      </c>
      <c r="AE41" t="e">
        <f t="shared" si="4"/>
        <v>#VALUE!</v>
      </c>
    </row>
    <row r="42" spans="7:31" x14ac:dyDescent="0.2">
      <c r="G42" s="230"/>
      <c r="J42" s="257" t="s">
        <v>425</v>
      </c>
      <c r="L42">
        <f>F22</f>
        <v>1.2</v>
      </c>
      <c r="N42" s="255" t="s">
        <v>326</v>
      </c>
      <c r="O42" s="256">
        <f>2+(0.05*P37)</f>
        <v>2</v>
      </c>
      <c r="R42" t="str">
        <f>M247</f>
        <v/>
      </c>
      <c r="S42" t="str">
        <f>Q247</f>
        <v/>
      </c>
      <c r="T42" t="str">
        <f>IF('ECDIS Inputs'!$B50="","",'ECDIS Inputs'!D50+'ECDIS Inputs'!E50+R42+S42)</f>
        <v/>
      </c>
      <c r="V42">
        <f>'ECDIS Inputs'!D49</f>
        <v>0</v>
      </c>
      <c r="W42">
        <f>'ECDIS Inputs'!E49</f>
        <v>0</v>
      </c>
      <c r="X42" t="str">
        <f t="shared" si="0"/>
        <v/>
      </c>
      <c r="Y42">
        <f>'ECDIS Inputs'!G49</f>
        <v>0</v>
      </c>
      <c r="Z42" t="str">
        <f t="shared" si="1"/>
        <v/>
      </c>
      <c r="AA42">
        <f>'ECDIS Inputs'!F49</f>
        <v>0</v>
      </c>
      <c r="AB42">
        <f t="shared" si="2"/>
        <v>0</v>
      </c>
      <c r="AC42" t="e">
        <f t="shared" si="3"/>
        <v>#VALUE!</v>
      </c>
      <c r="AD42">
        <f>'ECDIS Inputs'!I49</f>
        <v>0</v>
      </c>
      <c r="AE42" t="e">
        <f t="shared" si="4"/>
        <v>#VALUE!</v>
      </c>
    </row>
    <row r="43" spans="7:31" x14ac:dyDescent="0.2">
      <c r="G43" s="230"/>
      <c r="I43">
        <f>'ECDIS Inputs'!D16</f>
        <v>0</v>
      </c>
      <c r="J43" s="257" t="s">
        <v>298</v>
      </c>
      <c r="L43">
        <v>0.6</v>
      </c>
      <c r="M43" t="str">
        <f>IF('ECDIS Inputs'!F16="","",(LOOKUP('ECDIS Inputs'!F16,J43:J48,L43:L48)))</f>
        <v/>
      </c>
      <c r="N43" s="255" t="s">
        <v>299</v>
      </c>
      <c r="O43" s="256">
        <f>0.5+(0.01*P43)</f>
        <v>0.5</v>
      </c>
      <c r="P43">
        <f>'ECDIS Inputs'!H16</f>
        <v>0</v>
      </c>
      <c r="Q43" t="str">
        <f>IF('ECDIS Inputs'!H16="","",(LOOKUP('ECDIS Inputs'!I16,N43:N48,O43:O48)))</f>
        <v/>
      </c>
      <c r="R43" t="str">
        <f>M253</f>
        <v/>
      </c>
      <c r="S43" t="str">
        <f>Q253</f>
        <v/>
      </c>
      <c r="T43" t="str">
        <f>IF('ECDIS Inputs'!$B51="","",'ECDIS Inputs'!D51+'ECDIS Inputs'!E51+R43+S43)</f>
        <v/>
      </c>
      <c r="V43">
        <f>'ECDIS Inputs'!D50</f>
        <v>0</v>
      </c>
      <c r="W43">
        <f>'ECDIS Inputs'!E50</f>
        <v>0</v>
      </c>
      <c r="X43" t="str">
        <f t="shared" si="0"/>
        <v/>
      </c>
      <c r="Y43">
        <f>'ECDIS Inputs'!G50</f>
        <v>0</v>
      </c>
      <c r="Z43" t="str">
        <f t="shared" si="1"/>
        <v/>
      </c>
      <c r="AA43">
        <f>'ECDIS Inputs'!F50</f>
        <v>0</v>
      </c>
      <c r="AB43">
        <f t="shared" si="2"/>
        <v>0</v>
      </c>
      <c r="AC43" t="e">
        <f t="shared" si="3"/>
        <v>#VALUE!</v>
      </c>
      <c r="AD43">
        <f>'ECDIS Inputs'!I50</f>
        <v>0</v>
      </c>
      <c r="AE43" t="e">
        <f t="shared" si="4"/>
        <v>#VALUE!</v>
      </c>
    </row>
    <row r="44" spans="7:31" x14ac:dyDescent="0.2">
      <c r="G44" s="230"/>
      <c r="J44" s="257" t="s">
        <v>428</v>
      </c>
      <c r="L44">
        <f>I43*0.1</f>
        <v>0</v>
      </c>
      <c r="N44" s="255" t="s">
        <v>302</v>
      </c>
      <c r="O44" s="256">
        <f>1+(0.02*P43)</f>
        <v>1</v>
      </c>
      <c r="R44" t="str">
        <f>M259</f>
        <v/>
      </c>
      <c r="S44" t="str">
        <f>Q259</f>
        <v/>
      </c>
      <c r="T44" t="str">
        <f>IF('ECDIS Inputs'!$B52="","",'ECDIS Inputs'!D52+'ECDIS Inputs'!E52+R44+S44)</f>
        <v/>
      </c>
      <c r="V44">
        <f>'ECDIS Inputs'!D51</f>
        <v>0</v>
      </c>
      <c r="W44">
        <f>'ECDIS Inputs'!E51</f>
        <v>0</v>
      </c>
      <c r="X44" t="str">
        <f t="shared" si="0"/>
        <v/>
      </c>
      <c r="Y44">
        <f>'ECDIS Inputs'!G51</f>
        <v>0</v>
      </c>
      <c r="Z44" t="str">
        <f t="shared" si="1"/>
        <v/>
      </c>
      <c r="AA44">
        <f>'ECDIS Inputs'!F51</f>
        <v>0</v>
      </c>
      <c r="AB44">
        <f t="shared" si="2"/>
        <v>0</v>
      </c>
      <c r="AC44" t="e">
        <f t="shared" si="3"/>
        <v>#VALUE!</v>
      </c>
      <c r="AD44">
        <f>'ECDIS Inputs'!I51</f>
        <v>0</v>
      </c>
      <c r="AE44" t="e">
        <f t="shared" si="4"/>
        <v>#VALUE!</v>
      </c>
    </row>
    <row r="45" spans="7:31" x14ac:dyDescent="0.2">
      <c r="G45" s="230"/>
      <c r="J45" s="257" t="s">
        <v>426</v>
      </c>
      <c r="L45">
        <f>I43*0.2</f>
        <v>0</v>
      </c>
      <c r="N45" s="255" t="s">
        <v>304</v>
      </c>
      <c r="O45" s="256">
        <f>1+(0.02*P43)</f>
        <v>1</v>
      </c>
      <c r="R45" t="str">
        <f>M265</f>
        <v/>
      </c>
      <c r="S45" t="str">
        <f>Q265</f>
        <v/>
      </c>
      <c r="T45" t="str">
        <f>IF('ECDIS Inputs'!$B53="","",'ECDIS Inputs'!D53+'ECDIS Inputs'!E53+R45+S45)</f>
        <v/>
      </c>
      <c r="V45">
        <f>'ECDIS Inputs'!D52</f>
        <v>0</v>
      </c>
      <c r="W45">
        <f>'ECDIS Inputs'!E52</f>
        <v>0</v>
      </c>
      <c r="X45" t="str">
        <f t="shared" si="0"/>
        <v/>
      </c>
      <c r="Y45">
        <f>'ECDIS Inputs'!G52</f>
        <v>0</v>
      </c>
      <c r="Z45" t="str">
        <f t="shared" si="1"/>
        <v/>
      </c>
      <c r="AA45">
        <f>'ECDIS Inputs'!F52</f>
        <v>0</v>
      </c>
      <c r="AB45">
        <f t="shared" si="2"/>
        <v>0</v>
      </c>
      <c r="AC45" t="e">
        <f t="shared" si="3"/>
        <v>#VALUE!</v>
      </c>
      <c r="AD45">
        <f>'ECDIS Inputs'!I52</f>
        <v>0</v>
      </c>
      <c r="AE45" t="e">
        <f t="shared" si="4"/>
        <v>#VALUE!</v>
      </c>
    </row>
    <row r="46" spans="7:31" x14ac:dyDescent="0.2">
      <c r="G46" s="230"/>
      <c r="J46" s="257" t="s">
        <v>307</v>
      </c>
      <c r="L46">
        <f>IF('ECDIS Inputs'!F16="3.5m Singapore Strait",3.5-'ECDIS Inputs'!E16,4-'ECDIS Inputs'!E16)</f>
        <v>4</v>
      </c>
      <c r="N46" s="255" t="s">
        <v>308</v>
      </c>
      <c r="O46" s="256">
        <f>2+(0.05*P43)</f>
        <v>2</v>
      </c>
      <c r="R46" t="str">
        <f>M271</f>
        <v/>
      </c>
      <c r="S46" t="str">
        <f>Q271</f>
        <v/>
      </c>
      <c r="T46" t="str">
        <f>IF('ECDIS Inputs'!$B54="","",'ECDIS Inputs'!D54+'ECDIS Inputs'!E54+R46+S46)</f>
        <v/>
      </c>
      <c r="V46">
        <f>'ECDIS Inputs'!D53</f>
        <v>0</v>
      </c>
      <c r="W46">
        <f>'ECDIS Inputs'!E53</f>
        <v>0</v>
      </c>
      <c r="X46" t="str">
        <f t="shared" si="0"/>
        <v/>
      </c>
      <c r="Y46">
        <f>'ECDIS Inputs'!G53</f>
        <v>0</v>
      </c>
      <c r="Z46" t="str">
        <f t="shared" si="1"/>
        <v/>
      </c>
      <c r="AA46">
        <f>'ECDIS Inputs'!F53</f>
        <v>0</v>
      </c>
      <c r="AB46">
        <f t="shared" si="2"/>
        <v>0</v>
      </c>
      <c r="AC46" t="e">
        <f t="shared" si="3"/>
        <v>#VALUE!</v>
      </c>
      <c r="AD46">
        <f>'ECDIS Inputs'!I53</f>
        <v>0</v>
      </c>
      <c r="AE46" t="e">
        <f t="shared" si="4"/>
        <v>#VALUE!</v>
      </c>
    </row>
    <row r="47" spans="7:31" x14ac:dyDescent="0.2">
      <c r="G47" s="230"/>
      <c r="J47" s="257" t="s">
        <v>309</v>
      </c>
      <c r="L47">
        <v>50</v>
      </c>
      <c r="N47" s="255" t="s">
        <v>310</v>
      </c>
      <c r="O47" s="256">
        <f>2+(0.05*P43)</f>
        <v>2</v>
      </c>
      <c r="R47" t="str">
        <f>M277</f>
        <v/>
      </c>
      <c r="S47" t="str">
        <f>Q277</f>
        <v/>
      </c>
      <c r="T47" t="str">
        <f>IF('ECDIS Inputs'!$B55="","",'ECDIS Inputs'!D55+'ECDIS Inputs'!E55+R47+S47)</f>
        <v/>
      </c>
      <c r="V47">
        <f>'ECDIS Inputs'!D54</f>
        <v>0</v>
      </c>
      <c r="W47">
        <f>'ECDIS Inputs'!E54</f>
        <v>0</v>
      </c>
      <c r="X47" t="str">
        <f t="shared" si="0"/>
        <v/>
      </c>
      <c r="Y47">
        <f>'ECDIS Inputs'!G54</f>
        <v>0</v>
      </c>
      <c r="Z47" t="str">
        <f t="shared" si="1"/>
        <v/>
      </c>
      <c r="AA47">
        <f>'ECDIS Inputs'!F54</f>
        <v>0</v>
      </c>
      <c r="AB47">
        <f t="shared" si="2"/>
        <v>0</v>
      </c>
      <c r="AC47" t="e">
        <f t="shared" si="3"/>
        <v>#VALUE!</v>
      </c>
      <c r="AD47">
        <f>'ECDIS Inputs'!I54</f>
        <v>0</v>
      </c>
      <c r="AE47" t="e">
        <f t="shared" si="4"/>
        <v>#VALUE!</v>
      </c>
    </row>
    <row r="48" spans="7:31" x14ac:dyDescent="0.2">
      <c r="J48" s="257" t="s">
        <v>425</v>
      </c>
      <c r="L48">
        <f>F22</f>
        <v>1.2</v>
      </c>
      <c r="N48" s="255" t="s">
        <v>326</v>
      </c>
      <c r="O48" s="256">
        <f>2+(0.05*P43)</f>
        <v>2</v>
      </c>
      <c r="T48" t="str">
        <f>IF('ECDIS Inputs'!$B56="","",'ECDIS Inputs'!D56+'ECDIS Inputs'!E56+R48+S48)</f>
        <v/>
      </c>
      <c r="V48">
        <f>'ECDIS Inputs'!D55</f>
        <v>0</v>
      </c>
      <c r="W48">
        <f>'ECDIS Inputs'!E55</f>
        <v>0</v>
      </c>
      <c r="X48" t="str">
        <f t="shared" si="0"/>
        <v/>
      </c>
      <c r="Y48">
        <f>'ECDIS Inputs'!G55</f>
        <v>0</v>
      </c>
      <c r="Z48" t="str">
        <f t="shared" si="1"/>
        <v/>
      </c>
      <c r="AA48">
        <f>'ECDIS Inputs'!F55</f>
        <v>0</v>
      </c>
      <c r="AB48">
        <f t="shared" si="2"/>
        <v>0</v>
      </c>
      <c r="AC48" t="e">
        <f t="shared" si="3"/>
        <v>#VALUE!</v>
      </c>
      <c r="AD48">
        <f>'ECDIS Inputs'!I55</f>
        <v>0</v>
      </c>
      <c r="AE48" t="e">
        <f t="shared" si="4"/>
        <v>#VALUE!</v>
      </c>
    </row>
    <row r="49" spans="9:31" x14ac:dyDescent="0.2">
      <c r="I49">
        <f>'ECDIS Inputs'!D17</f>
        <v>0</v>
      </c>
      <c r="J49" s="257" t="s">
        <v>298</v>
      </c>
      <c r="L49">
        <v>0.6</v>
      </c>
      <c r="M49" t="str">
        <f>IF('ECDIS Inputs'!F17="","",(LOOKUP('ECDIS Inputs'!F17,J49:J54,L49:L54)))</f>
        <v/>
      </c>
      <c r="N49" s="255" t="s">
        <v>299</v>
      </c>
      <c r="O49" s="256">
        <f>0.5+(0.01*P49)</f>
        <v>0.5</v>
      </c>
      <c r="P49">
        <f>'ECDIS Inputs'!H17</f>
        <v>0</v>
      </c>
      <c r="Q49" t="str">
        <f>IF('ECDIS Inputs'!H17="","",(LOOKUP('ECDIS Inputs'!I17,N49:N54,O49:O54)))</f>
        <v/>
      </c>
      <c r="T49" t="str">
        <f>IF('ECDIS Inputs'!$B57="","",'ECDIS Inputs'!D57+'ECDIS Inputs'!E57+R49+S49)</f>
        <v/>
      </c>
      <c r="V49">
        <f>'ECDIS Inputs'!D56</f>
        <v>0</v>
      </c>
      <c r="W49">
        <f>'ECDIS Inputs'!E56</f>
        <v>0</v>
      </c>
      <c r="X49">
        <f t="shared" si="0"/>
        <v>0</v>
      </c>
      <c r="Y49">
        <f>'ECDIS Inputs'!G56</f>
        <v>0</v>
      </c>
      <c r="Z49">
        <f t="shared" si="1"/>
        <v>0</v>
      </c>
      <c r="AA49">
        <f>'ECDIS Inputs'!F56</f>
        <v>0</v>
      </c>
      <c r="AB49">
        <f t="shared" si="2"/>
        <v>0</v>
      </c>
      <c r="AC49">
        <f t="shared" si="3"/>
        <v>0</v>
      </c>
      <c r="AD49">
        <f>'ECDIS Inputs'!I56</f>
        <v>0</v>
      </c>
      <c r="AE49">
        <f t="shared" si="4"/>
        <v>0</v>
      </c>
    </row>
    <row r="50" spans="9:31" x14ac:dyDescent="0.2">
      <c r="J50" s="257" t="s">
        <v>428</v>
      </c>
      <c r="L50">
        <f>I49*0.1</f>
        <v>0</v>
      </c>
      <c r="N50" s="255" t="s">
        <v>302</v>
      </c>
      <c r="O50" s="256">
        <f>1+(0.02*P49)</f>
        <v>1</v>
      </c>
      <c r="T50" t="str">
        <f>IF('ECDIS Inputs'!$B58="","",'ECDIS Inputs'!D58+'ECDIS Inputs'!E58+R50+S50)</f>
        <v/>
      </c>
      <c r="V50">
        <f>'ECDIS Inputs'!D57</f>
        <v>0</v>
      </c>
      <c r="W50">
        <f>'ECDIS Inputs'!E57</f>
        <v>0</v>
      </c>
      <c r="X50">
        <f t="shared" si="0"/>
        <v>0</v>
      </c>
      <c r="Y50">
        <f>'ECDIS Inputs'!G57</f>
        <v>0</v>
      </c>
      <c r="Z50">
        <f t="shared" si="1"/>
        <v>0</v>
      </c>
      <c r="AA50">
        <f>'ECDIS Inputs'!F57</f>
        <v>0</v>
      </c>
      <c r="AB50">
        <f t="shared" si="2"/>
        <v>0</v>
      </c>
      <c r="AC50">
        <f t="shared" si="3"/>
        <v>0</v>
      </c>
      <c r="AD50">
        <f>'ECDIS Inputs'!I57</f>
        <v>0</v>
      </c>
      <c r="AE50">
        <f t="shared" si="4"/>
        <v>0</v>
      </c>
    </row>
    <row r="51" spans="9:31" x14ac:dyDescent="0.2">
      <c r="J51" s="257" t="s">
        <v>426</v>
      </c>
      <c r="L51">
        <f>I49*0.2</f>
        <v>0</v>
      </c>
      <c r="N51" s="255" t="s">
        <v>304</v>
      </c>
      <c r="O51" s="256">
        <f>1+(0.02*P49)</f>
        <v>1</v>
      </c>
      <c r="T51" t="str">
        <f>IF('ECDIS Inputs'!$B59="","",'ECDIS Inputs'!D59+'ECDIS Inputs'!E59+R51+S51)</f>
        <v/>
      </c>
      <c r="V51">
        <f>'ECDIS Inputs'!D58</f>
        <v>0</v>
      </c>
      <c r="W51">
        <f>'ECDIS Inputs'!E58</f>
        <v>0</v>
      </c>
      <c r="X51">
        <f t="shared" si="0"/>
        <v>0</v>
      </c>
      <c r="Y51">
        <f>'ECDIS Inputs'!G58</f>
        <v>0</v>
      </c>
      <c r="Z51">
        <f t="shared" si="1"/>
        <v>0</v>
      </c>
      <c r="AA51">
        <f>'ECDIS Inputs'!F58</f>
        <v>0</v>
      </c>
      <c r="AB51">
        <f t="shared" si="2"/>
        <v>0</v>
      </c>
      <c r="AC51">
        <f t="shared" si="3"/>
        <v>0</v>
      </c>
      <c r="AD51">
        <f>'ECDIS Inputs'!I58</f>
        <v>0</v>
      </c>
      <c r="AE51">
        <f t="shared" si="4"/>
        <v>0</v>
      </c>
    </row>
    <row r="52" spans="9:31" x14ac:dyDescent="0.2">
      <c r="J52" s="257" t="s">
        <v>307</v>
      </c>
      <c r="L52">
        <f>IF('ECDIS Inputs'!F17="3.5m Singapore Strait",3.5-'ECDIS Inputs'!E17,4-'ECDIS Inputs'!E17)</f>
        <v>4</v>
      </c>
      <c r="N52" s="255" t="s">
        <v>308</v>
      </c>
      <c r="O52" s="256">
        <f>2+(0.05*P49)</f>
        <v>2</v>
      </c>
      <c r="T52" t="str">
        <f>IF('ECDIS Inputs'!$B60="","",'ECDIS Inputs'!D60+'ECDIS Inputs'!E60+R52+S52)</f>
        <v/>
      </c>
      <c r="V52">
        <f>'ECDIS Inputs'!D59</f>
        <v>0</v>
      </c>
      <c r="W52">
        <f>'ECDIS Inputs'!E59</f>
        <v>0</v>
      </c>
      <c r="X52">
        <f t="shared" si="0"/>
        <v>0</v>
      </c>
      <c r="Y52">
        <f>'ECDIS Inputs'!G59</f>
        <v>0</v>
      </c>
      <c r="Z52">
        <f t="shared" si="1"/>
        <v>0</v>
      </c>
      <c r="AA52">
        <f>'ECDIS Inputs'!F59</f>
        <v>0</v>
      </c>
      <c r="AB52">
        <f t="shared" si="2"/>
        <v>0</v>
      </c>
      <c r="AC52">
        <f t="shared" si="3"/>
        <v>0</v>
      </c>
      <c r="AD52">
        <f>'ECDIS Inputs'!I59</f>
        <v>0</v>
      </c>
      <c r="AE52">
        <f t="shared" si="4"/>
        <v>0</v>
      </c>
    </row>
    <row r="53" spans="9:31" x14ac:dyDescent="0.2">
      <c r="J53" s="257" t="s">
        <v>309</v>
      </c>
      <c r="L53">
        <v>50</v>
      </c>
      <c r="N53" s="255" t="s">
        <v>310</v>
      </c>
      <c r="O53" s="256">
        <f>2+(0.05*P49)</f>
        <v>2</v>
      </c>
      <c r="T53" t="str">
        <f>IF('ECDIS Inputs'!$B61="","",'ECDIS Inputs'!D61+'ECDIS Inputs'!E61+R53+S53)</f>
        <v/>
      </c>
      <c r="V53">
        <f>'ECDIS Inputs'!D60</f>
        <v>0</v>
      </c>
      <c r="W53">
        <f>'ECDIS Inputs'!E60</f>
        <v>0</v>
      </c>
      <c r="X53">
        <f t="shared" si="0"/>
        <v>0</v>
      </c>
      <c r="Y53">
        <f>'ECDIS Inputs'!G60</f>
        <v>0</v>
      </c>
      <c r="Z53">
        <f t="shared" si="1"/>
        <v>0</v>
      </c>
      <c r="AA53">
        <f>'ECDIS Inputs'!F60</f>
        <v>0</v>
      </c>
      <c r="AB53">
        <f t="shared" si="2"/>
        <v>0</v>
      </c>
      <c r="AC53">
        <f t="shared" si="3"/>
        <v>0</v>
      </c>
      <c r="AD53">
        <f>'ECDIS Inputs'!I60</f>
        <v>0</v>
      </c>
      <c r="AE53">
        <f t="shared" si="4"/>
        <v>0</v>
      </c>
    </row>
    <row r="54" spans="9:31" x14ac:dyDescent="0.2">
      <c r="J54" s="257" t="s">
        <v>425</v>
      </c>
      <c r="L54">
        <f>F22</f>
        <v>1.2</v>
      </c>
      <c r="N54" s="255" t="s">
        <v>326</v>
      </c>
      <c r="O54" s="256">
        <f>2+(0.05*P49)</f>
        <v>2</v>
      </c>
      <c r="T54" t="str">
        <f>IF('ECDIS Inputs'!$B62="","",'ECDIS Inputs'!D62+'ECDIS Inputs'!E62+R54+S54)</f>
        <v/>
      </c>
      <c r="V54">
        <f>'ECDIS Inputs'!D61</f>
        <v>0</v>
      </c>
      <c r="W54">
        <f>'ECDIS Inputs'!E61</f>
        <v>0</v>
      </c>
      <c r="X54">
        <f t="shared" si="0"/>
        <v>0</v>
      </c>
      <c r="Y54">
        <f>'ECDIS Inputs'!G61</f>
        <v>0</v>
      </c>
      <c r="Z54">
        <f t="shared" si="1"/>
        <v>0</v>
      </c>
      <c r="AA54">
        <f>'ECDIS Inputs'!F61</f>
        <v>0</v>
      </c>
      <c r="AB54">
        <f t="shared" si="2"/>
        <v>0</v>
      </c>
      <c r="AC54">
        <f t="shared" si="3"/>
        <v>0</v>
      </c>
      <c r="AD54">
        <f>'ECDIS Inputs'!I61</f>
        <v>0</v>
      </c>
      <c r="AE54">
        <f t="shared" si="4"/>
        <v>0</v>
      </c>
    </row>
    <row r="55" spans="9:31" x14ac:dyDescent="0.2">
      <c r="I55">
        <f>'ECDIS Inputs'!D18</f>
        <v>0</v>
      </c>
      <c r="J55" s="257" t="s">
        <v>298</v>
      </c>
      <c r="L55">
        <v>0.6</v>
      </c>
      <c r="M55" t="str">
        <f>IF('ECDIS Inputs'!F18="","",(LOOKUP('ECDIS Inputs'!F18,J55:J60,L55:L60)))</f>
        <v/>
      </c>
      <c r="N55" s="255" t="s">
        <v>299</v>
      </c>
      <c r="O55" s="256">
        <f>0.5+(0.01*P55)</f>
        <v>0.5</v>
      </c>
      <c r="P55">
        <f>'ECDIS Inputs'!H18</f>
        <v>0</v>
      </c>
      <c r="Q55" t="str">
        <f>IF('ECDIS Inputs'!H18="","",(LOOKUP('ECDIS Inputs'!I18,N55:N60,O55:O60)))</f>
        <v/>
      </c>
      <c r="S55" t="str">
        <f t="shared" ref="S55" si="5">Q55</f>
        <v/>
      </c>
      <c r="T55" t="str">
        <f>IF('ECDIS Inputs'!$B63="","",'ECDIS Inputs'!D63+'ECDIS Inputs'!E63+R55+S55)</f>
        <v/>
      </c>
      <c r="V55">
        <f>'ECDIS Inputs'!D62</f>
        <v>0</v>
      </c>
      <c r="W55">
        <f>'ECDIS Inputs'!E62</f>
        <v>0</v>
      </c>
      <c r="X55">
        <f t="shared" si="0"/>
        <v>0</v>
      </c>
      <c r="Y55">
        <f>'ECDIS Inputs'!G62</f>
        <v>0</v>
      </c>
      <c r="Z55">
        <f t="shared" si="1"/>
        <v>0</v>
      </c>
      <c r="AA55">
        <f>'ECDIS Inputs'!F62</f>
        <v>0</v>
      </c>
      <c r="AB55">
        <f t="shared" si="2"/>
        <v>0</v>
      </c>
      <c r="AC55">
        <f t="shared" si="3"/>
        <v>0</v>
      </c>
      <c r="AD55">
        <f>'ECDIS Inputs'!I62</f>
        <v>0</v>
      </c>
      <c r="AE55">
        <f t="shared" si="4"/>
        <v>0</v>
      </c>
    </row>
    <row r="56" spans="9:31" x14ac:dyDescent="0.2">
      <c r="J56" s="257" t="s">
        <v>428</v>
      </c>
      <c r="L56">
        <f>I55*0.1</f>
        <v>0</v>
      </c>
      <c r="N56" s="255" t="s">
        <v>302</v>
      </c>
      <c r="O56" s="256">
        <f>1+(0.02*P55)</f>
        <v>1</v>
      </c>
      <c r="T56" t="str">
        <f>IF('ECDIS Inputs'!$B64="","",'ECDIS Inputs'!D64+'ECDIS Inputs'!E64+R56+S56)</f>
        <v/>
      </c>
      <c r="V56">
        <f>'ECDIS Inputs'!D63</f>
        <v>0</v>
      </c>
      <c r="W56">
        <f>'ECDIS Inputs'!E63</f>
        <v>0</v>
      </c>
      <c r="X56">
        <f t="shared" si="0"/>
        <v>0</v>
      </c>
      <c r="Y56">
        <f>'ECDIS Inputs'!G63</f>
        <v>0</v>
      </c>
      <c r="Z56" t="str">
        <f t="shared" si="1"/>
        <v/>
      </c>
      <c r="AA56">
        <f>'ECDIS Inputs'!F63</f>
        <v>0</v>
      </c>
      <c r="AB56">
        <f t="shared" si="2"/>
        <v>0</v>
      </c>
      <c r="AC56" t="e">
        <f t="shared" si="3"/>
        <v>#VALUE!</v>
      </c>
      <c r="AD56">
        <f>'ECDIS Inputs'!I63</f>
        <v>0</v>
      </c>
      <c r="AE56" t="e">
        <f t="shared" si="4"/>
        <v>#VALUE!</v>
      </c>
    </row>
    <row r="57" spans="9:31" x14ac:dyDescent="0.2">
      <c r="J57" s="257" t="s">
        <v>426</v>
      </c>
      <c r="L57">
        <f>I55*0.2</f>
        <v>0</v>
      </c>
      <c r="N57" s="255" t="s">
        <v>304</v>
      </c>
      <c r="O57" s="256">
        <f>1+(0.02*P55)</f>
        <v>1</v>
      </c>
      <c r="T57" t="str">
        <f>IF('ECDIS Inputs'!$B65="","",'ECDIS Inputs'!D65+'ECDIS Inputs'!E65+R57+S57)</f>
        <v/>
      </c>
      <c r="V57">
        <f>'ECDIS Inputs'!D64</f>
        <v>0</v>
      </c>
      <c r="W57">
        <f>'ECDIS Inputs'!E64</f>
        <v>0</v>
      </c>
      <c r="X57">
        <f t="shared" si="0"/>
        <v>0</v>
      </c>
      <c r="Y57">
        <f>'ECDIS Inputs'!G64</f>
        <v>0</v>
      </c>
      <c r="Z57">
        <f t="shared" si="1"/>
        <v>0</v>
      </c>
      <c r="AA57">
        <f>'ECDIS Inputs'!F64</f>
        <v>0</v>
      </c>
      <c r="AB57">
        <f t="shared" si="2"/>
        <v>0</v>
      </c>
      <c r="AC57">
        <f t="shared" si="3"/>
        <v>0</v>
      </c>
      <c r="AD57">
        <f>'ECDIS Inputs'!I64</f>
        <v>0</v>
      </c>
      <c r="AE57">
        <f t="shared" si="4"/>
        <v>0</v>
      </c>
    </row>
    <row r="58" spans="9:31" x14ac:dyDescent="0.2">
      <c r="J58" s="257" t="s">
        <v>307</v>
      </c>
      <c r="L58">
        <f>IF('ECDIS Inputs'!F18="3.5m Singapore Strait",3.5-'ECDIS Inputs'!E18,4-'ECDIS Inputs'!E18)</f>
        <v>4</v>
      </c>
      <c r="N58" s="255" t="s">
        <v>308</v>
      </c>
      <c r="O58" s="256">
        <f>2+(0.05*P55)</f>
        <v>2</v>
      </c>
      <c r="T58" t="str">
        <f>IF('ECDIS Inputs'!$B66="","",'ECDIS Inputs'!D66+'ECDIS Inputs'!E66+R58+S58)</f>
        <v/>
      </c>
      <c r="V58">
        <f>'ECDIS Inputs'!D65</f>
        <v>0</v>
      </c>
      <c r="W58">
        <f>'ECDIS Inputs'!E65</f>
        <v>0</v>
      </c>
      <c r="X58">
        <f t="shared" si="0"/>
        <v>0</v>
      </c>
      <c r="Y58">
        <f>'ECDIS Inputs'!G65</f>
        <v>0</v>
      </c>
      <c r="Z58">
        <f t="shared" si="1"/>
        <v>0</v>
      </c>
      <c r="AA58">
        <f>'ECDIS Inputs'!F65</f>
        <v>0</v>
      </c>
      <c r="AB58">
        <f t="shared" si="2"/>
        <v>0</v>
      </c>
      <c r="AC58">
        <f t="shared" si="3"/>
        <v>0</v>
      </c>
      <c r="AD58">
        <f>'ECDIS Inputs'!I65</f>
        <v>0</v>
      </c>
      <c r="AE58">
        <f t="shared" si="4"/>
        <v>0</v>
      </c>
    </row>
    <row r="59" spans="9:31" x14ac:dyDescent="0.2">
      <c r="J59" s="257" t="s">
        <v>309</v>
      </c>
      <c r="L59">
        <v>50</v>
      </c>
      <c r="N59" s="255" t="s">
        <v>310</v>
      </c>
      <c r="O59" s="256">
        <f>2+(0.05*P55)</f>
        <v>2</v>
      </c>
      <c r="T59" t="str">
        <f>IF('ECDIS Inputs'!$B67="","",'ECDIS Inputs'!D67+'ECDIS Inputs'!E67+R59+S59)</f>
        <v/>
      </c>
      <c r="V59">
        <f>'ECDIS Inputs'!D66</f>
        <v>0</v>
      </c>
      <c r="W59">
        <f>'ECDIS Inputs'!E66</f>
        <v>0</v>
      </c>
      <c r="X59">
        <f t="shared" si="0"/>
        <v>0</v>
      </c>
      <c r="Y59">
        <f>'ECDIS Inputs'!G66</f>
        <v>0</v>
      </c>
      <c r="Z59">
        <f t="shared" si="1"/>
        <v>0</v>
      </c>
      <c r="AA59">
        <f>'ECDIS Inputs'!F66</f>
        <v>0</v>
      </c>
      <c r="AB59">
        <f t="shared" si="2"/>
        <v>0</v>
      </c>
      <c r="AC59">
        <f t="shared" si="3"/>
        <v>0</v>
      </c>
      <c r="AD59">
        <f>'ECDIS Inputs'!I66</f>
        <v>0</v>
      </c>
      <c r="AE59">
        <f t="shared" si="4"/>
        <v>0</v>
      </c>
    </row>
    <row r="60" spans="9:31" x14ac:dyDescent="0.2">
      <c r="J60" s="257" t="s">
        <v>425</v>
      </c>
      <c r="L60">
        <f>F22</f>
        <v>1.2</v>
      </c>
      <c r="N60" s="255" t="s">
        <v>326</v>
      </c>
      <c r="O60" s="256">
        <f>2+(0.05*P55)</f>
        <v>2</v>
      </c>
      <c r="T60" t="str">
        <f>IF('ECDIS Inputs'!$B68="","",'ECDIS Inputs'!D68+'ECDIS Inputs'!E68+R60+S60)</f>
        <v/>
      </c>
      <c r="V60">
        <f>'ECDIS Inputs'!D67</f>
        <v>0</v>
      </c>
      <c r="W60">
        <f>'ECDIS Inputs'!E67</f>
        <v>0</v>
      </c>
      <c r="X60">
        <f t="shared" si="0"/>
        <v>0</v>
      </c>
      <c r="Y60">
        <f>'ECDIS Inputs'!G67</f>
        <v>0</v>
      </c>
      <c r="Z60">
        <f t="shared" si="1"/>
        <v>0</v>
      </c>
      <c r="AA60">
        <f>'ECDIS Inputs'!F67</f>
        <v>0</v>
      </c>
      <c r="AB60">
        <f t="shared" si="2"/>
        <v>0</v>
      </c>
      <c r="AC60">
        <f t="shared" si="3"/>
        <v>0</v>
      </c>
      <c r="AD60">
        <f>'ECDIS Inputs'!I67</f>
        <v>0</v>
      </c>
      <c r="AE60">
        <f t="shared" si="4"/>
        <v>0</v>
      </c>
    </row>
    <row r="61" spans="9:31" x14ac:dyDescent="0.2">
      <c r="I61">
        <f>'ECDIS Inputs'!D19</f>
        <v>0</v>
      </c>
      <c r="J61" s="257" t="s">
        <v>298</v>
      </c>
      <c r="L61">
        <v>0.6</v>
      </c>
      <c r="M61" t="str">
        <f>IF('ECDIS Inputs'!F19="","",(LOOKUP('ECDIS Inputs'!F19,J61:J66,L61:L66)))</f>
        <v/>
      </c>
      <c r="N61" s="255" t="s">
        <v>299</v>
      </c>
      <c r="O61" s="256">
        <f>0.5+(0.01*P61)</f>
        <v>0.5</v>
      </c>
      <c r="P61">
        <f>'ECDIS Inputs'!H19</f>
        <v>0</v>
      </c>
      <c r="Q61" t="str">
        <f>IF('ECDIS Inputs'!H19="","",(LOOKUP('ECDIS Inputs'!I19,N61:N66,O61:O66)))</f>
        <v/>
      </c>
      <c r="T61" t="str">
        <f>IF('ECDIS Inputs'!$B69="","",'ECDIS Inputs'!D69+'ECDIS Inputs'!E69+R61+S61)</f>
        <v/>
      </c>
      <c r="V61">
        <f>'ECDIS Inputs'!D68</f>
        <v>0</v>
      </c>
      <c r="W61">
        <f>'ECDIS Inputs'!E68</f>
        <v>0</v>
      </c>
      <c r="X61">
        <f t="shared" si="0"/>
        <v>0</v>
      </c>
      <c r="Y61">
        <f>'ECDIS Inputs'!G68</f>
        <v>0</v>
      </c>
      <c r="Z61">
        <f t="shared" si="1"/>
        <v>0</v>
      </c>
      <c r="AA61">
        <f>'ECDIS Inputs'!F68</f>
        <v>0</v>
      </c>
      <c r="AB61">
        <f t="shared" si="2"/>
        <v>0</v>
      </c>
      <c r="AC61">
        <f t="shared" si="3"/>
        <v>0</v>
      </c>
      <c r="AD61">
        <f>'ECDIS Inputs'!I68</f>
        <v>0</v>
      </c>
      <c r="AE61">
        <f t="shared" si="4"/>
        <v>0</v>
      </c>
    </row>
    <row r="62" spans="9:31" x14ac:dyDescent="0.2">
      <c r="J62" s="257" t="s">
        <v>428</v>
      </c>
      <c r="L62">
        <f>I61*0.1</f>
        <v>0</v>
      </c>
      <c r="N62" s="255" t="s">
        <v>302</v>
      </c>
      <c r="O62" s="256">
        <f>1+(0.02*P61)</f>
        <v>1</v>
      </c>
      <c r="T62" t="str">
        <f>IF('ECDIS Inputs'!$B70="","",'ECDIS Inputs'!D70+'ECDIS Inputs'!E70+R62+S62)</f>
        <v/>
      </c>
      <c r="V62">
        <f>'ECDIS Inputs'!D69</f>
        <v>0</v>
      </c>
      <c r="W62">
        <f>'ECDIS Inputs'!E69</f>
        <v>0</v>
      </c>
      <c r="X62">
        <f t="shared" si="0"/>
        <v>0</v>
      </c>
      <c r="Y62">
        <f>'ECDIS Inputs'!G69</f>
        <v>0</v>
      </c>
      <c r="Z62">
        <f t="shared" si="1"/>
        <v>0</v>
      </c>
      <c r="AA62">
        <f>'ECDIS Inputs'!F69</f>
        <v>0</v>
      </c>
      <c r="AB62">
        <f t="shared" si="2"/>
        <v>0</v>
      </c>
      <c r="AC62">
        <f t="shared" si="3"/>
        <v>0</v>
      </c>
      <c r="AD62">
        <f>'ECDIS Inputs'!I69</f>
        <v>0</v>
      </c>
      <c r="AE62">
        <f t="shared" si="4"/>
        <v>0</v>
      </c>
    </row>
    <row r="63" spans="9:31" x14ac:dyDescent="0.2">
      <c r="J63" s="257" t="s">
        <v>426</v>
      </c>
      <c r="L63">
        <f>I61*0.2</f>
        <v>0</v>
      </c>
      <c r="N63" s="255" t="s">
        <v>304</v>
      </c>
      <c r="O63" s="256">
        <f>1+(0.02*P61)</f>
        <v>1</v>
      </c>
      <c r="T63" t="str">
        <f>IF('ECDIS Inputs'!$B71="","",'ECDIS Inputs'!D71+'ECDIS Inputs'!E71+R63+S63)</f>
        <v/>
      </c>
      <c r="V63">
        <f>'ECDIS Inputs'!D70</f>
        <v>0</v>
      </c>
      <c r="W63">
        <f>'ECDIS Inputs'!E70</f>
        <v>0</v>
      </c>
      <c r="X63">
        <f t="shared" si="0"/>
        <v>0</v>
      </c>
      <c r="Y63">
        <f>'ECDIS Inputs'!G70</f>
        <v>0</v>
      </c>
      <c r="Z63">
        <f t="shared" si="1"/>
        <v>0</v>
      </c>
      <c r="AA63">
        <f>'ECDIS Inputs'!F70</f>
        <v>0</v>
      </c>
      <c r="AB63">
        <f t="shared" si="2"/>
        <v>0</v>
      </c>
      <c r="AC63">
        <f t="shared" si="3"/>
        <v>0</v>
      </c>
      <c r="AD63">
        <f>'ECDIS Inputs'!I70</f>
        <v>0</v>
      </c>
      <c r="AE63">
        <f t="shared" si="4"/>
        <v>0</v>
      </c>
    </row>
    <row r="64" spans="9:31" x14ac:dyDescent="0.2">
      <c r="J64" s="257" t="s">
        <v>307</v>
      </c>
      <c r="L64">
        <f>IF('ECDIS Inputs'!F19="3.5m Singapore Strait",3.5-'ECDIS Inputs'!E19,4-'ECDIS Inputs'!E19)</f>
        <v>4</v>
      </c>
      <c r="N64" s="255" t="s">
        <v>308</v>
      </c>
      <c r="O64" s="256">
        <f>2+(0.05*P61)</f>
        <v>2</v>
      </c>
      <c r="T64" t="str">
        <f>IF('ECDIS Inputs'!$B72="","",'ECDIS Inputs'!D72+'ECDIS Inputs'!E72+R64+S64)</f>
        <v/>
      </c>
      <c r="V64">
        <f>'ECDIS Inputs'!D71</f>
        <v>0</v>
      </c>
      <c r="W64">
        <f>'ECDIS Inputs'!E71</f>
        <v>0</v>
      </c>
      <c r="X64">
        <f t="shared" si="0"/>
        <v>0</v>
      </c>
      <c r="Y64">
        <f>'ECDIS Inputs'!G71</f>
        <v>0</v>
      </c>
      <c r="Z64">
        <f t="shared" si="1"/>
        <v>0</v>
      </c>
      <c r="AA64">
        <f>'ECDIS Inputs'!F71</f>
        <v>0</v>
      </c>
      <c r="AB64">
        <f t="shared" si="2"/>
        <v>0</v>
      </c>
      <c r="AC64">
        <f t="shared" si="3"/>
        <v>0</v>
      </c>
      <c r="AD64">
        <f>'ECDIS Inputs'!I71</f>
        <v>0</v>
      </c>
      <c r="AE64">
        <f t="shared" si="4"/>
        <v>0</v>
      </c>
    </row>
    <row r="65" spans="9:31" x14ac:dyDescent="0.2">
      <c r="J65" s="257" t="s">
        <v>309</v>
      </c>
      <c r="L65">
        <v>50</v>
      </c>
      <c r="N65" s="255" t="s">
        <v>310</v>
      </c>
      <c r="O65" s="256">
        <f>2+(0.05*P61)</f>
        <v>2</v>
      </c>
      <c r="T65" t="str">
        <f>IF('ECDIS Inputs'!$B73="","",'ECDIS Inputs'!D73+'ECDIS Inputs'!E73+R65+S65)</f>
        <v/>
      </c>
      <c r="V65">
        <f>'ECDIS Inputs'!D72</f>
        <v>0</v>
      </c>
      <c r="W65">
        <f>'ECDIS Inputs'!E72</f>
        <v>0</v>
      </c>
      <c r="X65">
        <f t="shared" si="0"/>
        <v>0</v>
      </c>
      <c r="Y65">
        <f>'ECDIS Inputs'!G72</f>
        <v>0</v>
      </c>
      <c r="Z65">
        <f t="shared" si="1"/>
        <v>0</v>
      </c>
      <c r="AA65">
        <f>'ECDIS Inputs'!F72</f>
        <v>0</v>
      </c>
      <c r="AB65">
        <f t="shared" si="2"/>
        <v>0</v>
      </c>
      <c r="AC65">
        <f t="shared" si="3"/>
        <v>0</v>
      </c>
      <c r="AD65">
        <f>'ECDIS Inputs'!I72</f>
        <v>0</v>
      </c>
      <c r="AE65">
        <f t="shared" si="4"/>
        <v>0</v>
      </c>
    </row>
    <row r="66" spans="9:31" x14ac:dyDescent="0.2">
      <c r="J66" s="257" t="s">
        <v>425</v>
      </c>
      <c r="L66">
        <f>F22</f>
        <v>1.2</v>
      </c>
      <c r="N66" s="255" t="s">
        <v>326</v>
      </c>
      <c r="O66" s="256">
        <f>2+(0.05*P61)</f>
        <v>2</v>
      </c>
      <c r="T66" t="str">
        <f>IF('ECDIS Inputs'!$B74="","",'ECDIS Inputs'!D74+'ECDIS Inputs'!E74+R66+S66)</f>
        <v/>
      </c>
      <c r="V66">
        <f>'ECDIS Inputs'!D73</f>
        <v>0</v>
      </c>
      <c r="W66">
        <f>'ECDIS Inputs'!E73</f>
        <v>0</v>
      </c>
      <c r="X66">
        <f t="shared" si="0"/>
        <v>0</v>
      </c>
      <c r="Y66">
        <f>'ECDIS Inputs'!G73</f>
        <v>0</v>
      </c>
      <c r="Z66">
        <f t="shared" si="1"/>
        <v>0</v>
      </c>
      <c r="AA66">
        <f>'ECDIS Inputs'!F73</f>
        <v>0</v>
      </c>
      <c r="AB66">
        <f t="shared" si="2"/>
        <v>0</v>
      </c>
      <c r="AC66">
        <f t="shared" si="3"/>
        <v>0</v>
      </c>
      <c r="AD66">
        <f>'ECDIS Inputs'!I73</f>
        <v>0</v>
      </c>
      <c r="AE66">
        <f t="shared" si="4"/>
        <v>0</v>
      </c>
    </row>
    <row r="67" spans="9:31" x14ac:dyDescent="0.2">
      <c r="I67">
        <f>'ECDIS Inputs'!D20</f>
        <v>0</v>
      </c>
      <c r="J67" s="257" t="s">
        <v>298</v>
      </c>
      <c r="L67">
        <v>0.6</v>
      </c>
      <c r="M67" t="str">
        <f>IF('ECDIS Inputs'!F20="","",(LOOKUP('ECDIS Inputs'!F20,J67:J72,L67:L72)))</f>
        <v/>
      </c>
      <c r="N67" s="255" t="s">
        <v>299</v>
      </c>
      <c r="O67" s="256">
        <f>0.5+(0.01*P67)</f>
        <v>0.5</v>
      </c>
      <c r="P67">
        <f>'ECDIS Inputs'!H20</f>
        <v>0</v>
      </c>
      <c r="Q67" t="str">
        <f>IF('ECDIS Inputs'!H20="","",(LOOKUP('ECDIS Inputs'!I20,N67:N72,O67:O72)))</f>
        <v/>
      </c>
      <c r="T67" t="str">
        <f>IF('ECDIS Inputs'!$B75="","",'ECDIS Inputs'!D75+'ECDIS Inputs'!E75+R67+S67)</f>
        <v/>
      </c>
      <c r="V67">
        <f>'ECDIS Inputs'!D74</f>
        <v>0</v>
      </c>
      <c r="W67">
        <f>'ECDIS Inputs'!E74</f>
        <v>0</v>
      </c>
      <c r="X67">
        <f t="shared" ref="X67:X130" si="6">R66</f>
        <v>0</v>
      </c>
      <c r="Y67">
        <f>'ECDIS Inputs'!G74</f>
        <v>0</v>
      </c>
      <c r="Z67">
        <f t="shared" ref="Z67:Z130" si="7">IF(OR(AA67="3.5m Singapore Strait",AA67="4.0m Eastern Banks"),0,S66)</f>
        <v>0</v>
      </c>
      <c r="AA67">
        <f>'ECDIS Inputs'!F74</f>
        <v>0</v>
      </c>
      <c r="AB67">
        <f t="shared" ref="AB67:AB130" si="8">V67+W67-Y67</f>
        <v>0</v>
      </c>
      <c r="AC67">
        <f t="shared" ref="AC67:AC130" si="9">IF(AD67="Dredged",AB67+X67,AB67+Z67+X67)</f>
        <v>0</v>
      </c>
      <c r="AD67">
        <f>'ECDIS Inputs'!I74</f>
        <v>0</v>
      </c>
      <c r="AE67">
        <f t="shared" ref="AE67:AE130" si="10">IF(AC67&lt;V67,V67,AC67)</f>
        <v>0</v>
      </c>
    </row>
    <row r="68" spans="9:31" x14ac:dyDescent="0.2">
      <c r="J68" s="257" t="s">
        <v>428</v>
      </c>
      <c r="L68">
        <f>I67*0.1</f>
        <v>0</v>
      </c>
      <c r="N68" s="255" t="s">
        <v>302</v>
      </c>
      <c r="O68" s="256">
        <f>1+(0.02*P67)</f>
        <v>1</v>
      </c>
      <c r="T68" t="str">
        <f>IF('ECDIS Inputs'!$B76="","",'ECDIS Inputs'!D76+'ECDIS Inputs'!E76+R68+S68)</f>
        <v/>
      </c>
      <c r="V68">
        <f>'ECDIS Inputs'!D75</f>
        <v>0</v>
      </c>
      <c r="W68">
        <f>'ECDIS Inputs'!E75</f>
        <v>0</v>
      </c>
      <c r="X68">
        <f t="shared" si="6"/>
        <v>0</v>
      </c>
      <c r="Y68">
        <f>'ECDIS Inputs'!G75</f>
        <v>0</v>
      </c>
      <c r="Z68">
        <f t="shared" si="7"/>
        <v>0</v>
      </c>
      <c r="AA68">
        <f>'ECDIS Inputs'!F75</f>
        <v>0</v>
      </c>
      <c r="AB68">
        <f t="shared" si="8"/>
        <v>0</v>
      </c>
      <c r="AC68">
        <f t="shared" si="9"/>
        <v>0</v>
      </c>
      <c r="AD68">
        <f>'ECDIS Inputs'!I75</f>
        <v>0</v>
      </c>
      <c r="AE68">
        <f t="shared" si="10"/>
        <v>0</v>
      </c>
    </row>
    <row r="69" spans="9:31" x14ac:dyDescent="0.2">
      <c r="J69" s="257" t="s">
        <v>426</v>
      </c>
      <c r="L69">
        <f>I67*0.2</f>
        <v>0</v>
      </c>
      <c r="N69" s="255" t="s">
        <v>304</v>
      </c>
      <c r="O69" s="256">
        <f>1+(0.02*P67)</f>
        <v>1</v>
      </c>
      <c r="T69" t="str">
        <f>IF('ECDIS Inputs'!$B77="","",'ECDIS Inputs'!D77+'ECDIS Inputs'!E77+R69+S69)</f>
        <v/>
      </c>
      <c r="V69">
        <f>'ECDIS Inputs'!D76</f>
        <v>0</v>
      </c>
      <c r="W69">
        <f>'ECDIS Inputs'!E76</f>
        <v>0</v>
      </c>
      <c r="X69">
        <f t="shared" si="6"/>
        <v>0</v>
      </c>
      <c r="Y69">
        <f>'ECDIS Inputs'!G76</f>
        <v>0</v>
      </c>
      <c r="Z69">
        <f t="shared" si="7"/>
        <v>0</v>
      </c>
      <c r="AA69">
        <f>'ECDIS Inputs'!F76</f>
        <v>0</v>
      </c>
      <c r="AB69">
        <f t="shared" si="8"/>
        <v>0</v>
      </c>
      <c r="AC69">
        <f t="shared" si="9"/>
        <v>0</v>
      </c>
      <c r="AD69">
        <f>'ECDIS Inputs'!I76</f>
        <v>0</v>
      </c>
      <c r="AE69">
        <f t="shared" si="10"/>
        <v>0</v>
      </c>
    </row>
    <row r="70" spans="9:31" x14ac:dyDescent="0.2">
      <c r="J70" s="257" t="s">
        <v>307</v>
      </c>
      <c r="L70">
        <f>IF('ECDIS Inputs'!F20="3.5m Singapore Strait",3.5-'ECDIS Inputs'!E20,4-'ECDIS Inputs'!E20)</f>
        <v>4</v>
      </c>
      <c r="N70" s="255" t="s">
        <v>308</v>
      </c>
      <c r="O70" s="256">
        <f>2+(0.05*P67)</f>
        <v>2</v>
      </c>
      <c r="T70" t="str">
        <f>IF('ECDIS Inputs'!$B78="","",'ECDIS Inputs'!D78+'ECDIS Inputs'!E78+R70+S70)</f>
        <v/>
      </c>
      <c r="V70">
        <f>'ECDIS Inputs'!D77</f>
        <v>0</v>
      </c>
      <c r="W70">
        <f>'ECDIS Inputs'!E77</f>
        <v>0</v>
      </c>
      <c r="X70">
        <f t="shared" si="6"/>
        <v>0</v>
      </c>
      <c r="Y70">
        <f>'ECDIS Inputs'!G77</f>
        <v>0</v>
      </c>
      <c r="Z70">
        <f t="shared" si="7"/>
        <v>0</v>
      </c>
      <c r="AA70">
        <f>'ECDIS Inputs'!F77</f>
        <v>0</v>
      </c>
      <c r="AB70">
        <f t="shared" si="8"/>
        <v>0</v>
      </c>
      <c r="AC70">
        <f t="shared" si="9"/>
        <v>0</v>
      </c>
      <c r="AD70">
        <f>'ECDIS Inputs'!I77</f>
        <v>0</v>
      </c>
      <c r="AE70">
        <f t="shared" si="10"/>
        <v>0</v>
      </c>
    </row>
    <row r="71" spans="9:31" x14ac:dyDescent="0.2">
      <c r="J71" s="257" t="s">
        <v>309</v>
      </c>
      <c r="L71">
        <v>50</v>
      </c>
      <c r="N71" s="255" t="s">
        <v>310</v>
      </c>
      <c r="O71" s="256">
        <f>2+(0.05*P67)</f>
        <v>2</v>
      </c>
      <c r="T71" t="str">
        <f>IF('ECDIS Inputs'!$B79="","",'ECDIS Inputs'!D79+'ECDIS Inputs'!E79+R71+S71)</f>
        <v/>
      </c>
      <c r="V71">
        <f>'ECDIS Inputs'!D78</f>
        <v>0</v>
      </c>
      <c r="W71">
        <f>'ECDIS Inputs'!E78</f>
        <v>0</v>
      </c>
      <c r="X71">
        <f t="shared" si="6"/>
        <v>0</v>
      </c>
      <c r="Y71">
        <f>'ECDIS Inputs'!G78</f>
        <v>0</v>
      </c>
      <c r="Z71">
        <f t="shared" si="7"/>
        <v>0</v>
      </c>
      <c r="AA71">
        <f>'ECDIS Inputs'!F78</f>
        <v>0</v>
      </c>
      <c r="AB71">
        <f t="shared" si="8"/>
        <v>0</v>
      </c>
      <c r="AC71">
        <f t="shared" si="9"/>
        <v>0</v>
      </c>
      <c r="AD71">
        <f>'ECDIS Inputs'!I78</f>
        <v>0</v>
      </c>
      <c r="AE71">
        <f t="shared" si="10"/>
        <v>0</v>
      </c>
    </row>
    <row r="72" spans="9:31" x14ac:dyDescent="0.2">
      <c r="J72" s="257" t="s">
        <v>425</v>
      </c>
      <c r="L72">
        <f>F22</f>
        <v>1.2</v>
      </c>
      <c r="N72" s="255" t="s">
        <v>326</v>
      </c>
      <c r="O72" s="256">
        <f>2+(0.05*P67)</f>
        <v>2</v>
      </c>
      <c r="T72" t="str">
        <f>IF('ECDIS Inputs'!$B80="","",'ECDIS Inputs'!D80+'ECDIS Inputs'!E80+R72+S72)</f>
        <v/>
      </c>
      <c r="V72">
        <f>'ECDIS Inputs'!D79</f>
        <v>0</v>
      </c>
      <c r="W72">
        <f>'ECDIS Inputs'!E79</f>
        <v>0</v>
      </c>
      <c r="X72">
        <f t="shared" si="6"/>
        <v>0</v>
      </c>
      <c r="Y72">
        <f>'ECDIS Inputs'!G79</f>
        <v>0</v>
      </c>
      <c r="Z72">
        <f t="shared" si="7"/>
        <v>0</v>
      </c>
      <c r="AA72">
        <f>'ECDIS Inputs'!F79</f>
        <v>0</v>
      </c>
      <c r="AB72">
        <f t="shared" si="8"/>
        <v>0</v>
      </c>
      <c r="AC72">
        <f t="shared" si="9"/>
        <v>0</v>
      </c>
      <c r="AD72">
        <f>'ECDIS Inputs'!I79</f>
        <v>0</v>
      </c>
      <c r="AE72">
        <f t="shared" si="10"/>
        <v>0</v>
      </c>
    </row>
    <row r="73" spans="9:31" x14ac:dyDescent="0.2">
      <c r="I73">
        <f>'ECDIS Inputs'!D21</f>
        <v>0</v>
      </c>
      <c r="J73" s="257" t="s">
        <v>298</v>
      </c>
      <c r="L73">
        <v>0.6</v>
      </c>
      <c r="M73" t="str">
        <f>IF('ECDIS Inputs'!F21="","",(LOOKUP('ECDIS Inputs'!F21,J73:J78,L73:L78)))</f>
        <v/>
      </c>
      <c r="N73" s="255" t="s">
        <v>299</v>
      </c>
      <c r="O73" s="256">
        <f>0.5+(0.01*P73)</f>
        <v>0.5</v>
      </c>
      <c r="P73">
        <f>'ECDIS Inputs'!H21</f>
        <v>0</v>
      </c>
      <c r="Q73" t="str">
        <f>IF('ECDIS Inputs'!H21="","",(LOOKUP('ECDIS Inputs'!I21,N73:N78,O73:O78)))</f>
        <v/>
      </c>
      <c r="T73" t="str">
        <f>IF('ECDIS Inputs'!$B81="","",'ECDIS Inputs'!D81+'ECDIS Inputs'!E81+R73+S73)</f>
        <v/>
      </c>
      <c r="V73">
        <f>'ECDIS Inputs'!D80</f>
        <v>0</v>
      </c>
      <c r="W73">
        <f>'ECDIS Inputs'!E80</f>
        <v>0</v>
      </c>
      <c r="X73">
        <f t="shared" si="6"/>
        <v>0</v>
      </c>
      <c r="Y73">
        <f>'ECDIS Inputs'!G80</f>
        <v>0</v>
      </c>
      <c r="Z73">
        <f t="shared" si="7"/>
        <v>0</v>
      </c>
      <c r="AA73">
        <f>'ECDIS Inputs'!F80</f>
        <v>0</v>
      </c>
      <c r="AB73">
        <f t="shared" si="8"/>
        <v>0</v>
      </c>
      <c r="AC73">
        <f t="shared" si="9"/>
        <v>0</v>
      </c>
      <c r="AD73">
        <f>'ECDIS Inputs'!I80</f>
        <v>0</v>
      </c>
      <c r="AE73">
        <f t="shared" si="10"/>
        <v>0</v>
      </c>
    </row>
    <row r="74" spans="9:31" x14ac:dyDescent="0.2">
      <c r="J74" s="257" t="s">
        <v>428</v>
      </c>
      <c r="L74">
        <f>I73*0.1</f>
        <v>0</v>
      </c>
      <c r="N74" s="255" t="s">
        <v>302</v>
      </c>
      <c r="O74" s="256">
        <f>1+(0.02*P73)</f>
        <v>1</v>
      </c>
      <c r="T74" t="str">
        <f>IF('ECDIS Inputs'!$B82="","",'ECDIS Inputs'!D82+'ECDIS Inputs'!E82+R74+S74)</f>
        <v/>
      </c>
      <c r="V74">
        <f>'ECDIS Inputs'!D81</f>
        <v>0</v>
      </c>
      <c r="W74">
        <f>'ECDIS Inputs'!E81</f>
        <v>0</v>
      </c>
      <c r="X74">
        <f t="shared" si="6"/>
        <v>0</v>
      </c>
      <c r="Y74">
        <f>'ECDIS Inputs'!G81</f>
        <v>0</v>
      </c>
      <c r="Z74">
        <f t="shared" si="7"/>
        <v>0</v>
      </c>
      <c r="AA74">
        <f>'ECDIS Inputs'!F81</f>
        <v>0</v>
      </c>
      <c r="AB74">
        <f t="shared" si="8"/>
        <v>0</v>
      </c>
      <c r="AC74">
        <f t="shared" si="9"/>
        <v>0</v>
      </c>
      <c r="AD74">
        <f>'ECDIS Inputs'!I81</f>
        <v>0</v>
      </c>
      <c r="AE74">
        <f t="shared" si="10"/>
        <v>0</v>
      </c>
    </row>
    <row r="75" spans="9:31" x14ac:dyDescent="0.2">
      <c r="J75" s="257" t="s">
        <v>426</v>
      </c>
      <c r="L75">
        <f>I73*0.2</f>
        <v>0</v>
      </c>
      <c r="N75" s="255" t="s">
        <v>304</v>
      </c>
      <c r="O75" s="256">
        <f>1+(0.02*P73)</f>
        <v>1</v>
      </c>
      <c r="T75" t="str">
        <f>IF('ECDIS Inputs'!$B83="","",'ECDIS Inputs'!D83+'ECDIS Inputs'!E83+R75+S75)</f>
        <v/>
      </c>
      <c r="V75">
        <f>'ECDIS Inputs'!D82</f>
        <v>0</v>
      </c>
      <c r="W75">
        <f>'ECDIS Inputs'!E82</f>
        <v>0</v>
      </c>
      <c r="X75">
        <f t="shared" si="6"/>
        <v>0</v>
      </c>
      <c r="Y75">
        <f>'ECDIS Inputs'!G82</f>
        <v>0</v>
      </c>
      <c r="Z75">
        <f t="shared" si="7"/>
        <v>0</v>
      </c>
      <c r="AA75">
        <f>'ECDIS Inputs'!F82</f>
        <v>0</v>
      </c>
      <c r="AB75">
        <f t="shared" si="8"/>
        <v>0</v>
      </c>
      <c r="AC75">
        <f t="shared" si="9"/>
        <v>0</v>
      </c>
      <c r="AD75">
        <f>'ECDIS Inputs'!I82</f>
        <v>0</v>
      </c>
      <c r="AE75">
        <f t="shared" si="10"/>
        <v>0</v>
      </c>
    </row>
    <row r="76" spans="9:31" x14ac:dyDescent="0.2">
      <c r="J76" s="257" t="s">
        <v>307</v>
      </c>
      <c r="L76">
        <f>IF('ECDIS Inputs'!F21="3.5m Singapore Strait",3.5-'ECDIS Inputs'!E21,4-'ECDIS Inputs'!E21)</f>
        <v>4</v>
      </c>
      <c r="N76" s="255" t="s">
        <v>308</v>
      </c>
      <c r="O76" s="256">
        <f>2+(0.05*P73)</f>
        <v>2</v>
      </c>
      <c r="T76" t="str">
        <f>IF('ECDIS Inputs'!$B84="","",'ECDIS Inputs'!D84+'ECDIS Inputs'!E84+R76+S76)</f>
        <v/>
      </c>
      <c r="V76">
        <f>'ECDIS Inputs'!D83</f>
        <v>0</v>
      </c>
      <c r="W76">
        <f>'ECDIS Inputs'!E83</f>
        <v>0</v>
      </c>
      <c r="X76">
        <f t="shared" si="6"/>
        <v>0</v>
      </c>
      <c r="Y76">
        <f>'ECDIS Inputs'!G83</f>
        <v>0</v>
      </c>
      <c r="Z76">
        <f t="shared" si="7"/>
        <v>0</v>
      </c>
      <c r="AA76">
        <f>'ECDIS Inputs'!F83</f>
        <v>0</v>
      </c>
      <c r="AB76">
        <f t="shared" si="8"/>
        <v>0</v>
      </c>
      <c r="AC76">
        <f t="shared" si="9"/>
        <v>0</v>
      </c>
      <c r="AD76">
        <f>'ECDIS Inputs'!I83</f>
        <v>0</v>
      </c>
      <c r="AE76">
        <f t="shared" si="10"/>
        <v>0</v>
      </c>
    </row>
    <row r="77" spans="9:31" x14ac:dyDescent="0.2">
      <c r="J77" s="257" t="s">
        <v>309</v>
      </c>
      <c r="L77">
        <v>50</v>
      </c>
      <c r="N77" s="255" t="s">
        <v>310</v>
      </c>
      <c r="O77" s="256">
        <f>2+(0.05*P73)</f>
        <v>2</v>
      </c>
      <c r="T77" t="str">
        <f>IF('ECDIS Inputs'!$B85="","",'ECDIS Inputs'!D85+'ECDIS Inputs'!E85+R77+S77)</f>
        <v/>
      </c>
      <c r="V77">
        <f>'ECDIS Inputs'!D84</f>
        <v>0</v>
      </c>
      <c r="W77">
        <f>'ECDIS Inputs'!E84</f>
        <v>0</v>
      </c>
      <c r="X77">
        <f t="shared" si="6"/>
        <v>0</v>
      </c>
      <c r="Y77">
        <f>'ECDIS Inputs'!G84</f>
        <v>0</v>
      </c>
      <c r="Z77">
        <f t="shared" si="7"/>
        <v>0</v>
      </c>
      <c r="AA77">
        <f>'ECDIS Inputs'!F84</f>
        <v>0</v>
      </c>
      <c r="AB77">
        <f t="shared" si="8"/>
        <v>0</v>
      </c>
      <c r="AC77">
        <f t="shared" si="9"/>
        <v>0</v>
      </c>
      <c r="AD77">
        <f>'ECDIS Inputs'!I84</f>
        <v>0</v>
      </c>
      <c r="AE77">
        <f t="shared" si="10"/>
        <v>0</v>
      </c>
    </row>
    <row r="78" spans="9:31" x14ac:dyDescent="0.2">
      <c r="J78" s="257" t="s">
        <v>425</v>
      </c>
      <c r="L78">
        <f>F22</f>
        <v>1.2</v>
      </c>
      <c r="N78" s="255" t="s">
        <v>326</v>
      </c>
      <c r="O78" s="256">
        <f>2+(0.05*P73)</f>
        <v>2</v>
      </c>
      <c r="T78" t="str">
        <f>IF('ECDIS Inputs'!$B86="","",'ECDIS Inputs'!D86+'ECDIS Inputs'!E86+R78+S78)</f>
        <v/>
      </c>
      <c r="V78">
        <f>'ECDIS Inputs'!D85</f>
        <v>0</v>
      </c>
      <c r="W78">
        <f>'ECDIS Inputs'!E85</f>
        <v>0</v>
      </c>
      <c r="X78">
        <f t="shared" si="6"/>
        <v>0</v>
      </c>
      <c r="Y78">
        <f>'ECDIS Inputs'!G85</f>
        <v>0</v>
      </c>
      <c r="Z78">
        <f t="shared" si="7"/>
        <v>0</v>
      </c>
      <c r="AA78">
        <f>'ECDIS Inputs'!F85</f>
        <v>0</v>
      </c>
      <c r="AB78">
        <f t="shared" si="8"/>
        <v>0</v>
      </c>
      <c r="AC78">
        <f t="shared" si="9"/>
        <v>0</v>
      </c>
      <c r="AD78">
        <f>'ECDIS Inputs'!I85</f>
        <v>0</v>
      </c>
      <c r="AE78">
        <f t="shared" si="10"/>
        <v>0</v>
      </c>
    </row>
    <row r="79" spans="9:31" x14ac:dyDescent="0.2">
      <c r="I79">
        <f>'ECDIS Inputs'!D22</f>
        <v>0</v>
      </c>
      <c r="J79" s="257" t="s">
        <v>298</v>
      </c>
      <c r="L79">
        <v>0.6</v>
      </c>
      <c r="M79" t="str">
        <f>IF('ECDIS Inputs'!F22="","",(LOOKUP('ECDIS Inputs'!F22,J79:J84,L79:L84)))</f>
        <v/>
      </c>
      <c r="N79" s="255" t="s">
        <v>299</v>
      </c>
      <c r="O79" s="256">
        <f>0.5+(0.01*P79)</f>
        <v>0.5</v>
      </c>
      <c r="P79">
        <f>'ECDIS Inputs'!H22</f>
        <v>0</v>
      </c>
      <c r="Q79" t="str">
        <f>IF('ECDIS Inputs'!H22="","",(LOOKUP('ECDIS Inputs'!I22,N79:N84,O79:O84)))</f>
        <v/>
      </c>
      <c r="T79" t="str">
        <f>IF('ECDIS Inputs'!$B87="","",'ECDIS Inputs'!D87+'ECDIS Inputs'!E87+R79+S79)</f>
        <v/>
      </c>
      <c r="V79">
        <f>'ECDIS Inputs'!D86</f>
        <v>0</v>
      </c>
      <c r="W79">
        <f>'ECDIS Inputs'!E86</f>
        <v>0</v>
      </c>
      <c r="X79">
        <f t="shared" si="6"/>
        <v>0</v>
      </c>
      <c r="Y79">
        <f>'ECDIS Inputs'!G86</f>
        <v>0</v>
      </c>
      <c r="Z79">
        <f t="shared" si="7"/>
        <v>0</v>
      </c>
      <c r="AA79">
        <f>'ECDIS Inputs'!F86</f>
        <v>0</v>
      </c>
      <c r="AB79">
        <f t="shared" si="8"/>
        <v>0</v>
      </c>
      <c r="AC79">
        <f t="shared" si="9"/>
        <v>0</v>
      </c>
      <c r="AD79">
        <f>'ECDIS Inputs'!I86</f>
        <v>0</v>
      </c>
      <c r="AE79">
        <f t="shared" si="10"/>
        <v>0</v>
      </c>
    </row>
    <row r="80" spans="9:31" x14ac:dyDescent="0.2">
      <c r="J80" s="257" t="s">
        <v>428</v>
      </c>
      <c r="L80">
        <f>I79*0.1</f>
        <v>0</v>
      </c>
      <c r="N80" s="255" t="s">
        <v>302</v>
      </c>
      <c r="O80" s="256">
        <f>1+(0.02*P79)</f>
        <v>1</v>
      </c>
      <c r="T80" t="str">
        <f>IF('ECDIS Inputs'!$B88="","",'ECDIS Inputs'!D88+'ECDIS Inputs'!E88+R80+S80)</f>
        <v/>
      </c>
      <c r="V80">
        <f>'ECDIS Inputs'!D87</f>
        <v>0</v>
      </c>
      <c r="W80">
        <f>'ECDIS Inputs'!E87</f>
        <v>0</v>
      </c>
      <c r="X80">
        <f t="shared" si="6"/>
        <v>0</v>
      </c>
      <c r="Y80">
        <f>'ECDIS Inputs'!G87</f>
        <v>0</v>
      </c>
      <c r="Z80">
        <f t="shared" si="7"/>
        <v>0</v>
      </c>
      <c r="AA80">
        <f>'ECDIS Inputs'!F87</f>
        <v>0</v>
      </c>
      <c r="AB80">
        <f t="shared" si="8"/>
        <v>0</v>
      </c>
      <c r="AC80">
        <f t="shared" si="9"/>
        <v>0</v>
      </c>
      <c r="AD80">
        <f>'ECDIS Inputs'!I87</f>
        <v>0</v>
      </c>
      <c r="AE80">
        <f t="shared" si="10"/>
        <v>0</v>
      </c>
    </row>
    <row r="81" spans="9:31" x14ac:dyDescent="0.2">
      <c r="J81" s="257" t="s">
        <v>426</v>
      </c>
      <c r="L81">
        <f>I79*0.2</f>
        <v>0</v>
      </c>
      <c r="N81" s="255" t="s">
        <v>304</v>
      </c>
      <c r="O81" s="256">
        <f>1+(0.02*P79)</f>
        <v>1</v>
      </c>
      <c r="T81" t="str">
        <f>IF('ECDIS Inputs'!$B89="","",'ECDIS Inputs'!D89+'ECDIS Inputs'!E89+R81+S81)</f>
        <v/>
      </c>
      <c r="V81">
        <f>'ECDIS Inputs'!D88</f>
        <v>0</v>
      </c>
      <c r="W81">
        <f>'ECDIS Inputs'!E88</f>
        <v>0</v>
      </c>
      <c r="X81">
        <f t="shared" si="6"/>
        <v>0</v>
      </c>
      <c r="Y81">
        <f>'ECDIS Inputs'!G88</f>
        <v>0</v>
      </c>
      <c r="Z81">
        <f t="shared" si="7"/>
        <v>0</v>
      </c>
      <c r="AA81">
        <f>'ECDIS Inputs'!F88</f>
        <v>0</v>
      </c>
      <c r="AB81">
        <f t="shared" si="8"/>
        <v>0</v>
      </c>
      <c r="AC81">
        <f t="shared" si="9"/>
        <v>0</v>
      </c>
      <c r="AD81">
        <f>'ECDIS Inputs'!I88</f>
        <v>0</v>
      </c>
      <c r="AE81">
        <f t="shared" si="10"/>
        <v>0</v>
      </c>
    </row>
    <row r="82" spans="9:31" x14ac:dyDescent="0.2">
      <c r="J82" s="257" t="s">
        <v>307</v>
      </c>
      <c r="L82">
        <f>IF('ECDIS Inputs'!F22="3.5m Singapore Strait",3.5-'ECDIS Inputs'!E22,4-'ECDIS Inputs'!E22)</f>
        <v>4</v>
      </c>
      <c r="N82" s="255" t="s">
        <v>308</v>
      </c>
      <c r="O82" s="256">
        <f>2+(0.05*P79)</f>
        <v>2</v>
      </c>
      <c r="T82" t="str">
        <f>IF('ECDIS Inputs'!$B90="","",'ECDIS Inputs'!D90+'ECDIS Inputs'!E90+R82+S82)</f>
        <v/>
      </c>
      <c r="V82">
        <f>'ECDIS Inputs'!D89</f>
        <v>0</v>
      </c>
      <c r="W82">
        <f>'ECDIS Inputs'!E89</f>
        <v>0</v>
      </c>
      <c r="X82">
        <f t="shared" si="6"/>
        <v>0</v>
      </c>
      <c r="Y82">
        <f>'ECDIS Inputs'!G89</f>
        <v>0</v>
      </c>
      <c r="Z82">
        <f t="shared" si="7"/>
        <v>0</v>
      </c>
      <c r="AA82">
        <f>'ECDIS Inputs'!F89</f>
        <v>0</v>
      </c>
      <c r="AB82">
        <f t="shared" si="8"/>
        <v>0</v>
      </c>
      <c r="AC82">
        <f t="shared" si="9"/>
        <v>0</v>
      </c>
      <c r="AD82">
        <f>'ECDIS Inputs'!I89</f>
        <v>0</v>
      </c>
      <c r="AE82">
        <f t="shared" si="10"/>
        <v>0</v>
      </c>
    </row>
    <row r="83" spans="9:31" x14ac:dyDescent="0.2">
      <c r="J83" s="257" t="s">
        <v>309</v>
      </c>
      <c r="L83">
        <v>50</v>
      </c>
      <c r="N83" s="255" t="s">
        <v>310</v>
      </c>
      <c r="O83" s="256">
        <f>2+(0.05*P79)</f>
        <v>2</v>
      </c>
      <c r="T83" t="str">
        <f>IF('ECDIS Inputs'!$B91="","",'ECDIS Inputs'!D91+'ECDIS Inputs'!E91+R83+S83)</f>
        <v/>
      </c>
      <c r="V83">
        <f>'ECDIS Inputs'!D90</f>
        <v>0</v>
      </c>
      <c r="W83">
        <f>'ECDIS Inputs'!E90</f>
        <v>0</v>
      </c>
      <c r="X83">
        <f t="shared" si="6"/>
        <v>0</v>
      </c>
      <c r="Y83">
        <f>'ECDIS Inputs'!G90</f>
        <v>0</v>
      </c>
      <c r="Z83">
        <f t="shared" si="7"/>
        <v>0</v>
      </c>
      <c r="AA83">
        <f>'ECDIS Inputs'!F90</f>
        <v>0</v>
      </c>
      <c r="AB83">
        <f t="shared" si="8"/>
        <v>0</v>
      </c>
      <c r="AC83">
        <f t="shared" si="9"/>
        <v>0</v>
      </c>
      <c r="AD83">
        <f>'ECDIS Inputs'!I90</f>
        <v>0</v>
      </c>
      <c r="AE83">
        <f t="shared" si="10"/>
        <v>0</v>
      </c>
    </row>
    <row r="84" spans="9:31" x14ac:dyDescent="0.2">
      <c r="J84" s="257" t="s">
        <v>425</v>
      </c>
      <c r="L84">
        <f>F22</f>
        <v>1.2</v>
      </c>
      <c r="N84" s="255" t="s">
        <v>326</v>
      </c>
      <c r="O84" s="256">
        <f>2+(0.05*P79)</f>
        <v>2</v>
      </c>
      <c r="T84" t="str">
        <f>IF('ECDIS Inputs'!$B92="","",'ECDIS Inputs'!D92+'ECDIS Inputs'!E92+R84+S84)</f>
        <v/>
      </c>
      <c r="V84">
        <f>'ECDIS Inputs'!D91</f>
        <v>0</v>
      </c>
      <c r="W84">
        <f>'ECDIS Inputs'!E91</f>
        <v>0</v>
      </c>
      <c r="X84">
        <f t="shared" si="6"/>
        <v>0</v>
      </c>
      <c r="Y84">
        <f>'ECDIS Inputs'!G91</f>
        <v>0</v>
      </c>
      <c r="Z84">
        <f t="shared" si="7"/>
        <v>0</v>
      </c>
      <c r="AA84">
        <f>'ECDIS Inputs'!F91</f>
        <v>0</v>
      </c>
      <c r="AB84">
        <f t="shared" si="8"/>
        <v>0</v>
      </c>
      <c r="AC84">
        <f t="shared" si="9"/>
        <v>0</v>
      </c>
      <c r="AD84">
        <f>'ECDIS Inputs'!I91</f>
        <v>0</v>
      </c>
      <c r="AE84">
        <f t="shared" si="10"/>
        <v>0</v>
      </c>
    </row>
    <row r="85" spans="9:31" x14ac:dyDescent="0.2">
      <c r="I85">
        <f>'ECDIS Inputs'!D23</f>
        <v>0</v>
      </c>
      <c r="J85" s="257" t="s">
        <v>298</v>
      </c>
      <c r="L85">
        <v>0.6</v>
      </c>
      <c r="M85" t="str">
        <f>IF('ECDIS Inputs'!F23="","",(LOOKUP('ECDIS Inputs'!F23,J85:J90,L85:L90)))</f>
        <v/>
      </c>
      <c r="N85" s="255" t="s">
        <v>299</v>
      </c>
      <c r="O85" s="256">
        <f>0.5+(0.01*P85)</f>
        <v>0.5</v>
      </c>
      <c r="P85">
        <f>'ECDIS Inputs'!H23</f>
        <v>0</v>
      </c>
      <c r="Q85" t="str">
        <f>IF('ECDIS Inputs'!H23="","",(LOOKUP('ECDIS Inputs'!I23,N85:N90,O85:O90)))</f>
        <v/>
      </c>
      <c r="T85" t="str">
        <f>IF('ECDIS Inputs'!$B93="","",'ECDIS Inputs'!D93+'ECDIS Inputs'!E93+R85+S85)</f>
        <v/>
      </c>
      <c r="V85">
        <f>'ECDIS Inputs'!D92</f>
        <v>0</v>
      </c>
      <c r="W85">
        <f>'ECDIS Inputs'!E92</f>
        <v>0</v>
      </c>
      <c r="X85">
        <f t="shared" si="6"/>
        <v>0</v>
      </c>
      <c r="Y85">
        <f>'ECDIS Inputs'!G92</f>
        <v>0</v>
      </c>
      <c r="Z85">
        <f t="shared" si="7"/>
        <v>0</v>
      </c>
      <c r="AA85">
        <f>'ECDIS Inputs'!F92</f>
        <v>0</v>
      </c>
      <c r="AB85">
        <f t="shared" si="8"/>
        <v>0</v>
      </c>
      <c r="AC85">
        <f t="shared" si="9"/>
        <v>0</v>
      </c>
      <c r="AD85">
        <f>'ECDIS Inputs'!I92</f>
        <v>0</v>
      </c>
      <c r="AE85">
        <f t="shared" si="10"/>
        <v>0</v>
      </c>
    </row>
    <row r="86" spans="9:31" x14ac:dyDescent="0.2">
      <c r="J86" s="257" t="s">
        <v>428</v>
      </c>
      <c r="L86">
        <f>I85*0.1</f>
        <v>0</v>
      </c>
      <c r="N86" s="255" t="s">
        <v>302</v>
      </c>
      <c r="O86" s="256">
        <f>1+(0.02*P85)</f>
        <v>1</v>
      </c>
      <c r="T86" t="str">
        <f>IF('ECDIS Inputs'!$B94="","",'ECDIS Inputs'!D94+'ECDIS Inputs'!E94+R86+S86)</f>
        <v/>
      </c>
      <c r="V86">
        <f>'ECDIS Inputs'!D93</f>
        <v>0</v>
      </c>
      <c r="W86">
        <f>'ECDIS Inputs'!E93</f>
        <v>0</v>
      </c>
      <c r="X86">
        <f t="shared" si="6"/>
        <v>0</v>
      </c>
      <c r="Y86">
        <f>'ECDIS Inputs'!G93</f>
        <v>0</v>
      </c>
      <c r="Z86">
        <f t="shared" si="7"/>
        <v>0</v>
      </c>
      <c r="AA86">
        <f>'ECDIS Inputs'!F93</f>
        <v>0</v>
      </c>
      <c r="AB86">
        <f t="shared" si="8"/>
        <v>0</v>
      </c>
      <c r="AC86">
        <f t="shared" si="9"/>
        <v>0</v>
      </c>
      <c r="AD86">
        <f>'ECDIS Inputs'!I93</f>
        <v>0</v>
      </c>
      <c r="AE86">
        <f t="shared" si="10"/>
        <v>0</v>
      </c>
    </row>
    <row r="87" spans="9:31" x14ac:dyDescent="0.2">
      <c r="J87" s="257" t="s">
        <v>426</v>
      </c>
      <c r="L87">
        <f>I85*0.2</f>
        <v>0</v>
      </c>
      <c r="N87" s="255" t="s">
        <v>304</v>
      </c>
      <c r="O87" s="256">
        <f>1+(0.02*P85)</f>
        <v>1</v>
      </c>
      <c r="T87" t="str">
        <f>IF('ECDIS Inputs'!$B95="","",'ECDIS Inputs'!D95+'ECDIS Inputs'!E95+R87+S87)</f>
        <v/>
      </c>
      <c r="V87">
        <f>'ECDIS Inputs'!D94</f>
        <v>0</v>
      </c>
      <c r="W87">
        <f>'ECDIS Inputs'!E94</f>
        <v>0</v>
      </c>
      <c r="X87">
        <f t="shared" si="6"/>
        <v>0</v>
      </c>
      <c r="Y87">
        <f>'ECDIS Inputs'!G94</f>
        <v>0</v>
      </c>
      <c r="Z87">
        <f t="shared" si="7"/>
        <v>0</v>
      </c>
      <c r="AA87">
        <f>'ECDIS Inputs'!F94</f>
        <v>0</v>
      </c>
      <c r="AB87">
        <f t="shared" si="8"/>
        <v>0</v>
      </c>
      <c r="AC87">
        <f t="shared" si="9"/>
        <v>0</v>
      </c>
      <c r="AD87">
        <f>'ECDIS Inputs'!I94</f>
        <v>0</v>
      </c>
      <c r="AE87">
        <f t="shared" si="10"/>
        <v>0</v>
      </c>
    </row>
    <row r="88" spans="9:31" x14ac:dyDescent="0.2">
      <c r="J88" s="257" t="s">
        <v>307</v>
      </c>
      <c r="L88">
        <f>IF('ECDIS Inputs'!F23="3.5m Singapore Strait",3.5-'ECDIS Inputs'!E23,4-'ECDIS Inputs'!E23)</f>
        <v>4</v>
      </c>
      <c r="N88" s="255" t="s">
        <v>308</v>
      </c>
      <c r="O88" s="256">
        <f>2+(0.05*P85)</f>
        <v>2</v>
      </c>
      <c r="T88" t="str">
        <f>IF('ECDIS Inputs'!$B96="","",'ECDIS Inputs'!D96+'ECDIS Inputs'!E96+R88+S88)</f>
        <v/>
      </c>
      <c r="V88">
        <f>'ECDIS Inputs'!D95</f>
        <v>0</v>
      </c>
      <c r="W88">
        <f>'ECDIS Inputs'!E95</f>
        <v>0</v>
      </c>
      <c r="X88">
        <f t="shared" si="6"/>
        <v>0</v>
      </c>
      <c r="Y88">
        <f>'ECDIS Inputs'!G95</f>
        <v>0</v>
      </c>
      <c r="Z88">
        <f t="shared" si="7"/>
        <v>0</v>
      </c>
      <c r="AA88">
        <f>'ECDIS Inputs'!F95</f>
        <v>0</v>
      </c>
      <c r="AB88">
        <f t="shared" si="8"/>
        <v>0</v>
      </c>
      <c r="AC88">
        <f t="shared" si="9"/>
        <v>0</v>
      </c>
      <c r="AD88">
        <f>'ECDIS Inputs'!I95</f>
        <v>0</v>
      </c>
      <c r="AE88">
        <f t="shared" si="10"/>
        <v>0</v>
      </c>
    </row>
    <row r="89" spans="9:31" x14ac:dyDescent="0.2">
      <c r="J89" s="257" t="s">
        <v>309</v>
      </c>
      <c r="L89">
        <v>50</v>
      </c>
      <c r="N89" s="255" t="s">
        <v>310</v>
      </c>
      <c r="O89" s="256">
        <f>2+(0.05*P85)</f>
        <v>2</v>
      </c>
      <c r="T89" t="str">
        <f>IF('ECDIS Inputs'!$B97="","",'ECDIS Inputs'!D97+'ECDIS Inputs'!E97+R89+S89)</f>
        <v/>
      </c>
      <c r="V89">
        <f>'ECDIS Inputs'!D96</f>
        <v>0</v>
      </c>
      <c r="W89">
        <f>'ECDIS Inputs'!E96</f>
        <v>0</v>
      </c>
      <c r="X89">
        <f t="shared" si="6"/>
        <v>0</v>
      </c>
      <c r="Y89">
        <f>'ECDIS Inputs'!G96</f>
        <v>0</v>
      </c>
      <c r="Z89">
        <f t="shared" si="7"/>
        <v>0</v>
      </c>
      <c r="AA89">
        <f>'ECDIS Inputs'!F96</f>
        <v>0</v>
      </c>
      <c r="AB89">
        <f t="shared" si="8"/>
        <v>0</v>
      </c>
      <c r="AC89">
        <f t="shared" si="9"/>
        <v>0</v>
      </c>
      <c r="AD89">
        <f>'ECDIS Inputs'!I96</f>
        <v>0</v>
      </c>
      <c r="AE89">
        <f t="shared" si="10"/>
        <v>0</v>
      </c>
    </row>
    <row r="90" spans="9:31" x14ac:dyDescent="0.2">
      <c r="J90" s="257" t="s">
        <v>425</v>
      </c>
      <c r="L90">
        <f>F22</f>
        <v>1.2</v>
      </c>
      <c r="N90" s="255" t="s">
        <v>326</v>
      </c>
      <c r="O90" s="256">
        <f>2+(0.05*P85)</f>
        <v>2</v>
      </c>
      <c r="T90" t="str">
        <f>IF('ECDIS Inputs'!$B98="","",'ECDIS Inputs'!D98+'ECDIS Inputs'!E98+R90+S90)</f>
        <v/>
      </c>
      <c r="V90">
        <f>'ECDIS Inputs'!D97</f>
        <v>0</v>
      </c>
      <c r="W90">
        <f>'ECDIS Inputs'!E97</f>
        <v>0</v>
      </c>
      <c r="X90">
        <f t="shared" si="6"/>
        <v>0</v>
      </c>
      <c r="Y90">
        <f>'ECDIS Inputs'!G97</f>
        <v>0</v>
      </c>
      <c r="Z90">
        <f t="shared" si="7"/>
        <v>0</v>
      </c>
      <c r="AA90">
        <f>'ECDIS Inputs'!F97</f>
        <v>0</v>
      </c>
      <c r="AB90">
        <f t="shared" si="8"/>
        <v>0</v>
      </c>
      <c r="AC90">
        <f t="shared" si="9"/>
        <v>0</v>
      </c>
      <c r="AD90">
        <f>'ECDIS Inputs'!I97</f>
        <v>0</v>
      </c>
      <c r="AE90">
        <f t="shared" si="10"/>
        <v>0</v>
      </c>
    </row>
    <row r="91" spans="9:31" x14ac:dyDescent="0.2">
      <c r="I91">
        <f>'ECDIS Inputs'!D24</f>
        <v>0</v>
      </c>
      <c r="J91" s="257" t="s">
        <v>298</v>
      </c>
      <c r="L91">
        <v>0.6</v>
      </c>
      <c r="M91" t="str">
        <f>IF('ECDIS Inputs'!F24="","",(LOOKUP('ECDIS Inputs'!F24,J91:J96,L91:L96)))</f>
        <v/>
      </c>
      <c r="N91" s="255" t="s">
        <v>299</v>
      </c>
      <c r="O91" s="256">
        <f>0.5+(0.01*P91)</f>
        <v>0.5</v>
      </c>
      <c r="P91">
        <f>'ECDIS Inputs'!H24</f>
        <v>0</v>
      </c>
      <c r="Q91" t="str">
        <f>IF('ECDIS Inputs'!H24="","",(LOOKUP('ECDIS Inputs'!I24,N91:N96,O91:O96)))</f>
        <v/>
      </c>
      <c r="T91" t="str">
        <f>IF('ECDIS Inputs'!$B99="","",'ECDIS Inputs'!D99+'ECDIS Inputs'!E99+R91+S91)</f>
        <v/>
      </c>
      <c r="V91">
        <f>'ECDIS Inputs'!D98</f>
        <v>0</v>
      </c>
      <c r="W91">
        <f>'ECDIS Inputs'!E98</f>
        <v>0</v>
      </c>
      <c r="X91">
        <f t="shared" si="6"/>
        <v>0</v>
      </c>
      <c r="Y91">
        <f>'ECDIS Inputs'!G98</f>
        <v>0</v>
      </c>
      <c r="Z91">
        <f t="shared" si="7"/>
        <v>0</v>
      </c>
      <c r="AA91">
        <f>'ECDIS Inputs'!F98</f>
        <v>0</v>
      </c>
      <c r="AB91">
        <f t="shared" si="8"/>
        <v>0</v>
      </c>
      <c r="AC91">
        <f t="shared" si="9"/>
        <v>0</v>
      </c>
      <c r="AD91">
        <f>'ECDIS Inputs'!I98</f>
        <v>0</v>
      </c>
      <c r="AE91">
        <f t="shared" si="10"/>
        <v>0</v>
      </c>
    </row>
    <row r="92" spans="9:31" x14ac:dyDescent="0.2">
      <c r="J92" s="257" t="s">
        <v>428</v>
      </c>
      <c r="L92">
        <f>I91*0.1</f>
        <v>0</v>
      </c>
      <c r="N92" s="255" t="s">
        <v>302</v>
      </c>
      <c r="O92" s="256">
        <f>1+(0.02*P91)</f>
        <v>1</v>
      </c>
      <c r="T92" t="str">
        <f>IF('ECDIS Inputs'!$B100="","",'ECDIS Inputs'!D100+'ECDIS Inputs'!E100+R92+S92)</f>
        <v/>
      </c>
      <c r="V92">
        <f>'ECDIS Inputs'!D99</f>
        <v>0</v>
      </c>
      <c r="W92">
        <f>'ECDIS Inputs'!E99</f>
        <v>0</v>
      </c>
      <c r="X92">
        <f t="shared" si="6"/>
        <v>0</v>
      </c>
      <c r="Y92">
        <f>'ECDIS Inputs'!G99</f>
        <v>0</v>
      </c>
      <c r="Z92">
        <f t="shared" si="7"/>
        <v>0</v>
      </c>
      <c r="AA92">
        <f>'ECDIS Inputs'!F99</f>
        <v>0</v>
      </c>
      <c r="AB92">
        <f t="shared" si="8"/>
        <v>0</v>
      </c>
      <c r="AC92">
        <f t="shared" si="9"/>
        <v>0</v>
      </c>
      <c r="AD92">
        <f>'ECDIS Inputs'!I99</f>
        <v>0</v>
      </c>
      <c r="AE92">
        <f t="shared" si="10"/>
        <v>0</v>
      </c>
    </row>
    <row r="93" spans="9:31" x14ac:dyDescent="0.2">
      <c r="J93" s="257" t="s">
        <v>426</v>
      </c>
      <c r="L93">
        <f>I91*0.2</f>
        <v>0</v>
      </c>
      <c r="N93" s="255" t="s">
        <v>304</v>
      </c>
      <c r="O93" s="256">
        <f>1+(0.02*P91)</f>
        <v>1</v>
      </c>
      <c r="T93" t="str">
        <f>IF('ECDIS Inputs'!$B101="","",'ECDIS Inputs'!D101+'ECDIS Inputs'!E101+R93+S93)</f>
        <v/>
      </c>
      <c r="V93">
        <f>'ECDIS Inputs'!D100</f>
        <v>0</v>
      </c>
      <c r="W93">
        <f>'ECDIS Inputs'!E100</f>
        <v>0</v>
      </c>
      <c r="X93">
        <f t="shared" si="6"/>
        <v>0</v>
      </c>
      <c r="Y93">
        <f>'ECDIS Inputs'!G100</f>
        <v>0</v>
      </c>
      <c r="Z93">
        <f t="shared" si="7"/>
        <v>0</v>
      </c>
      <c r="AA93">
        <f>'ECDIS Inputs'!F100</f>
        <v>0</v>
      </c>
      <c r="AB93">
        <f t="shared" si="8"/>
        <v>0</v>
      </c>
      <c r="AC93">
        <f t="shared" si="9"/>
        <v>0</v>
      </c>
      <c r="AD93">
        <f>'ECDIS Inputs'!I100</f>
        <v>0</v>
      </c>
      <c r="AE93">
        <f t="shared" si="10"/>
        <v>0</v>
      </c>
    </row>
    <row r="94" spans="9:31" x14ac:dyDescent="0.2">
      <c r="J94" s="257" t="s">
        <v>307</v>
      </c>
      <c r="L94">
        <f>IF('ECDIS Inputs'!F24="3.5m Singapore Strait",3.5-'ECDIS Inputs'!E24,4-'ECDIS Inputs'!E24)</f>
        <v>4</v>
      </c>
      <c r="N94" s="255" t="s">
        <v>308</v>
      </c>
      <c r="O94" s="256">
        <f>2+(0.05*P91)</f>
        <v>2</v>
      </c>
      <c r="T94" t="str">
        <f>IF('ECDIS Inputs'!$B102="","",'ECDIS Inputs'!D102+'ECDIS Inputs'!E102+R94+S94)</f>
        <v/>
      </c>
      <c r="V94">
        <f>'ECDIS Inputs'!D101</f>
        <v>0</v>
      </c>
      <c r="W94">
        <f>'ECDIS Inputs'!E101</f>
        <v>0</v>
      </c>
      <c r="X94">
        <f t="shared" si="6"/>
        <v>0</v>
      </c>
      <c r="Y94">
        <f>'ECDIS Inputs'!G101</f>
        <v>0</v>
      </c>
      <c r="Z94">
        <f t="shared" si="7"/>
        <v>0</v>
      </c>
      <c r="AA94">
        <f>'ECDIS Inputs'!F101</f>
        <v>0</v>
      </c>
      <c r="AB94">
        <f t="shared" si="8"/>
        <v>0</v>
      </c>
      <c r="AC94">
        <f t="shared" si="9"/>
        <v>0</v>
      </c>
      <c r="AD94">
        <f>'ECDIS Inputs'!I101</f>
        <v>0</v>
      </c>
      <c r="AE94">
        <f t="shared" si="10"/>
        <v>0</v>
      </c>
    </row>
    <row r="95" spans="9:31" x14ac:dyDescent="0.2">
      <c r="J95" s="257" t="s">
        <v>309</v>
      </c>
      <c r="L95">
        <v>50</v>
      </c>
      <c r="N95" s="255" t="s">
        <v>310</v>
      </c>
      <c r="O95" s="256">
        <f>2+(0.05*P91)</f>
        <v>2</v>
      </c>
      <c r="T95" t="str">
        <f>IF('ECDIS Inputs'!$B103="","",'ECDIS Inputs'!D103+'ECDIS Inputs'!E103+R95+S95)</f>
        <v/>
      </c>
      <c r="V95">
        <f>'ECDIS Inputs'!D102</f>
        <v>0</v>
      </c>
      <c r="W95">
        <f>'ECDIS Inputs'!E102</f>
        <v>0</v>
      </c>
      <c r="X95">
        <f t="shared" si="6"/>
        <v>0</v>
      </c>
      <c r="Y95">
        <f>'ECDIS Inputs'!G102</f>
        <v>0</v>
      </c>
      <c r="Z95">
        <f t="shared" si="7"/>
        <v>0</v>
      </c>
      <c r="AA95">
        <f>'ECDIS Inputs'!F102</f>
        <v>0</v>
      </c>
      <c r="AB95">
        <f t="shared" si="8"/>
        <v>0</v>
      </c>
      <c r="AC95">
        <f t="shared" si="9"/>
        <v>0</v>
      </c>
      <c r="AD95">
        <f>'ECDIS Inputs'!I102</f>
        <v>0</v>
      </c>
      <c r="AE95">
        <f t="shared" si="10"/>
        <v>0</v>
      </c>
    </row>
    <row r="96" spans="9:31" x14ac:dyDescent="0.2">
      <c r="J96" s="257" t="s">
        <v>425</v>
      </c>
      <c r="L96">
        <f>F22</f>
        <v>1.2</v>
      </c>
      <c r="N96" s="255" t="s">
        <v>326</v>
      </c>
      <c r="O96" s="256">
        <f>2+(0.05*P91)</f>
        <v>2</v>
      </c>
      <c r="T96" t="str">
        <f>IF('ECDIS Inputs'!$B104="","",'ECDIS Inputs'!D104+'ECDIS Inputs'!E104+R96+S96)</f>
        <v/>
      </c>
      <c r="V96">
        <f>'ECDIS Inputs'!D103</f>
        <v>0</v>
      </c>
      <c r="W96">
        <f>'ECDIS Inputs'!E103</f>
        <v>0</v>
      </c>
      <c r="X96">
        <f t="shared" si="6"/>
        <v>0</v>
      </c>
      <c r="Y96">
        <f>'ECDIS Inputs'!G103</f>
        <v>0</v>
      </c>
      <c r="Z96">
        <f t="shared" si="7"/>
        <v>0</v>
      </c>
      <c r="AA96">
        <f>'ECDIS Inputs'!F103</f>
        <v>0</v>
      </c>
      <c r="AB96">
        <f t="shared" si="8"/>
        <v>0</v>
      </c>
      <c r="AC96">
        <f t="shared" si="9"/>
        <v>0</v>
      </c>
      <c r="AD96">
        <f>'ECDIS Inputs'!I103</f>
        <v>0</v>
      </c>
      <c r="AE96">
        <f t="shared" si="10"/>
        <v>0</v>
      </c>
    </row>
    <row r="97" spans="9:31" x14ac:dyDescent="0.2">
      <c r="I97">
        <f>'ECDIS Inputs'!D25</f>
        <v>0</v>
      </c>
      <c r="J97" s="257" t="s">
        <v>298</v>
      </c>
      <c r="L97">
        <v>0.6</v>
      </c>
      <c r="M97" t="str">
        <f>IF('ECDIS Inputs'!F25="","",(LOOKUP('ECDIS Inputs'!F25,J97:J102,L97:L102)))</f>
        <v/>
      </c>
      <c r="N97" s="255" t="s">
        <v>299</v>
      </c>
      <c r="O97" s="256">
        <f>0.5+(0.01*P97)</f>
        <v>0.5</v>
      </c>
      <c r="P97">
        <f>'ECDIS Inputs'!H25</f>
        <v>0</v>
      </c>
      <c r="Q97" t="str">
        <f>IF('ECDIS Inputs'!H25="","",(LOOKUP('ECDIS Inputs'!I25,N97:N102,O97:O102)))</f>
        <v/>
      </c>
      <c r="T97" t="str">
        <f>IF('ECDIS Inputs'!$B105="","",'ECDIS Inputs'!D105+'ECDIS Inputs'!E105+R97+S97)</f>
        <v/>
      </c>
      <c r="V97">
        <f>'ECDIS Inputs'!D104</f>
        <v>0</v>
      </c>
      <c r="W97">
        <f>'ECDIS Inputs'!E104</f>
        <v>0</v>
      </c>
      <c r="X97">
        <f t="shared" si="6"/>
        <v>0</v>
      </c>
      <c r="Y97">
        <f>'ECDIS Inputs'!G104</f>
        <v>0</v>
      </c>
      <c r="Z97">
        <f t="shared" si="7"/>
        <v>0</v>
      </c>
      <c r="AA97">
        <f>'ECDIS Inputs'!F104</f>
        <v>0</v>
      </c>
      <c r="AB97">
        <f t="shared" si="8"/>
        <v>0</v>
      </c>
      <c r="AC97">
        <f t="shared" si="9"/>
        <v>0</v>
      </c>
      <c r="AD97">
        <f>'ECDIS Inputs'!I104</f>
        <v>0</v>
      </c>
      <c r="AE97">
        <f t="shared" si="10"/>
        <v>0</v>
      </c>
    </row>
    <row r="98" spans="9:31" x14ac:dyDescent="0.2">
      <c r="J98" s="257" t="s">
        <v>428</v>
      </c>
      <c r="L98">
        <f>I97*0.1</f>
        <v>0</v>
      </c>
      <c r="N98" s="255" t="s">
        <v>302</v>
      </c>
      <c r="O98" s="256">
        <f>1+(0.02*P97)</f>
        <v>1</v>
      </c>
      <c r="T98" t="str">
        <f>IF('ECDIS Inputs'!$B106="","",'ECDIS Inputs'!D106+'ECDIS Inputs'!E106+R98+S98)</f>
        <v/>
      </c>
      <c r="V98">
        <f>'ECDIS Inputs'!D105</f>
        <v>0</v>
      </c>
      <c r="W98">
        <f>'ECDIS Inputs'!E105</f>
        <v>0</v>
      </c>
      <c r="X98">
        <f t="shared" si="6"/>
        <v>0</v>
      </c>
      <c r="Y98">
        <f>'ECDIS Inputs'!G105</f>
        <v>0</v>
      </c>
      <c r="Z98">
        <f t="shared" si="7"/>
        <v>0</v>
      </c>
      <c r="AA98">
        <f>'ECDIS Inputs'!F105</f>
        <v>0</v>
      </c>
      <c r="AB98">
        <f t="shared" si="8"/>
        <v>0</v>
      </c>
      <c r="AC98">
        <f t="shared" si="9"/>
        <v>0</v>
      </c>
      <c r="AD98">
        <f>'ECDIS Inputs'!I105</f>
        <v>0</v>
      </c>
      <c r="AE98">
        <f t="shared" si="10"/>
        <v>0</v>
      </c>
    </row>
    <row r="99" spans="9:31" x14ac:dyDescent="0.2">
      <c r="J99" s="257" t="s">
        <v>426</v>
      </c>
      <c r="L99">
        <f>I97*0.2</f>
        <v>0</v>
      </c>
      <c r="N99" s="255" t="s">
        <v>304</v>
      </c>
      <c r="O99" s="256">
        <f>1+(0.02*P97)</f>
        <v>1</v>
      </c>
      <c r="T99" t="str">
        <f>IF('ECDIS Inputs'!$B107="","",'ECDIS Inputs'!D107+'ECDIS Inputs'!E107+R99+S99)</f>
        <v/>
      </c>
      <c r="V99">
        <f>'ECDIS Inputs'!D106</f>
        <v>0</v>
      </c>
      <c r="W99">
        <f>'ECDIS Inputs'!E106</f>
        <v>0</v>
      </c>
      <c r="X99">
        <f t="shared" si="6"/>
        <v>0</v>
      </c>
      <c r="Y99">
        <f>'ECDIS Inputs'!G106</f>
        <v>0</v>
      </c>
      <c r="Z99">
        <f t="shared" si="7"/>
        <v>0</v>
      </c>
      <c r="AA99">
        <f>'ECDIS Inputs'!F106</f>
        <v>0</v>
      </c>
      <c r="AB99">
        <f t="shared" si="8"/>
        <v>0</v>
      </c>
      <c r="AC99">
        <f t="shared" si="9"/>
        <v>0</v>
      </c>
      <c r="AD99">
        <f>'ECDIS Inputs'!I106</f>
        <v>0</v>
      </c>
      <c r="AE99">
        <f t="shared" si="10"/>
        <v>0</v>
      </c>
    </row>
    <row r="100" spans="9:31" x14ac:dyDescent="0.2">
      <c r="J100" s="257" t="s">
        <v>307</v>
      </c>
      <c r="L100">
        <f>IF('ECDIS Inputs'!F25="3.5m Singapore Strait",3.5-'ECDIS Inputs'!E25,4-'ECDIS Inputs'!E25)</f>
        <v>4</v>
      </c>
      <c r="N100" s="255" t="s">
        <v>308</v>
      </c>
      <c r="O100" s="256">
        <f>2+(0.05*P97)</f>
        <v>2</v>
      </c>
      <c r="T100" t="str">
        <f>IF('ECDIS Inputs'!$B108="","",'ECDIS Inputs'!D108+'ECDIS Inputs'!E108+R100+S100)</f>
        <v/>
      </c>
      <c r="V100">
        <f>'ECDIS Inputs'!D107</f>
        <v>0</v>
      </c>
      <c r="W100">
        <f>'ECDIS Inputs'!E107</f>
        <v>0</v>
      </c>
      <c r="X100">
        <f t="shared" si="6"/>
        <v>0</v>
      </c>
      <c r="Y100">
        <f>'ECDIS Inputs'!G107</f>
        <v>0</v>
      </c>
      <c r="Z100">
        <f t="shared" si="7"/>
        <v>0</v>
      </c>
      <c r="AA100">
        <f>'ECDIS Inputs'!F107</f>
        <v>0</v>
      </c>
      <c r="AB100">
        <f t="shared" si="8"/>
        <v>0</v>
      </c>
      <c r="AC100">
        <f t="shared" si="9"/>
        <v>0</v>
      </c>
      <c r="AD100">
        <f>'ECDIS Inputs'!I107</f>
        <v>0</v>
      </c>
      <c r="AE100">
        <f t="shared" si="10"/>
        <v>0</v>
      </c>
    </row>
    <row r="101" spans="9:31" x14ac:dyDescent="0.2">
      <c r="J101" s="257" t="s">
        <v>309</v>
      </c>
      <c r="L101">
        <v>50</v>
      </c>
      <c r="N101" s="255" t="s">
        <v>310</v>
      </c>
      <c r="O101" s="256">
        <f>2+(0.05*P97)</f>
        <v>2</v>
      </c>
      <c r="T101" t="str">
        <f>IF('ECDIS Inputs'!$B109="","",'ECDIS Inputs'!D109+'ECDIS Inputs'!E109+R101+S101)</f>
        <v/>
      </c>
      <c r="V101">
        <f>'ECDIS Inputs'!D108</f>
        <v>0</v>
      </c>
      <c r="W101">
        <f>'ECDIS Inputs'!E108</f>
        <v>0</v>
      </c>
      <c r="X101">
        <f t="shared" si="6"/>
        <v>0</v>
      </c>
      <c r="Y101">
        <f>'ECDIS Inputs'!G108</f>
        <v>0</v>
      </c>
      <c r="Z101">
        <f t="shared" si="7"/>
        <v>0</v>
      </c>
      <c r="AA101">
        <f>'ECDIS Inputs'!F108</f>
        <v>0</v>
      </c>
      <c r="AB101">
        <f t="shared" si="8"/>
        <v>0</v>
      </c>
      <c r="AC101">
        <f t="shared" si="9"/>
        <v>0</v>
      </c>
      <c r="AD101">
        <f>'ECDIS Inputs'!I108</f>
        <v>0</v>
      </c>
      <c r="AE101">
        <f t="shared" si="10"/>
        <v>0</v>
      </c>
    </row>
    <row r="102" spans="9:31" x14ac:dyDescent="0.2">
      <c r="J102" s="257" t="s">
        <v>425</v>
      </c>
      <c r="L102">
        <f>F22</f>
        <v>1.2</v>
      </c>
      <c r="N102" s="255" t="s">
        <v>326</v>
      </c>
      <c r="O102" s="256">
        <f>2+(0.05*P97)</f>
        <v>2</v>
      </c>
      <c r="T102" t="str">
        <f>IF('ECDIS Inputs'!$B110="","",'ECDIS Inputs'!D110+'ECDIS Inputs'!E110+R102+S102)</f>
        <v/>
      </c>
      <c r="V102">
        <f>'ECDIS Inputs'!D109</f>
        <v>0</v>
      </c>
      <c r="W102">
        <f>'ECDIS Inputs'!E109</f>
        <v>0</v>
      </c>
      <c r="X102">
        <f t="shared" si="6"/>
        <v>0</v>
      </c>
      <c r="Y102">
        <f>'ECDIS Inputs'!G109</f>
        <v>0</v>
      </c>
      <c r="Z102">
        <f t="shared" si="7"/>
        <v>0</v>
      </c>
      <c r="AA102">
        <f>'ECDIS Inputs'!F109</f>
        <v>0</v>
      </c>
      <c r="AB102">
        <f t="shared" si="8"/>
        <v>0</v>
      </c>
      <c r="AC102">
        <f t="shared" si="9"/>
        <v>0</v>
      </c>
      <c r="AD102">
        <f>'ECDIS Inputs'!I109</f>
        <v>0</v>
      </c>
      <c r="AE102">
        <f t="shared" si="10"/>
        <v>0</v>
      </c>
    </row>
    <row r="103" spans="9:31" x14ac:dyDescent="0.2">
      <c r="I103">
        <f>'ECDIS Inputs'!D26</f>
        <v>0</v>
      </c>
      <c r="J103" s="257" t="s">
        <v>298</v>
      </c>
      <c r="L103">
        <v>0.6</v>
      </c>
      <c r="M103" t="str">
        <f>IF('ECDIS Inputs'!F26="","",(LOOKUP('ECDIS Inputs'!F26,J103:J108,L103:L108)))</f>
        <v/>
      </c>
      <c r="N103" s="255" t="s">
        <v>299</v>
      </c>
      <c r="O103" s="256">
        <f>0.5+(0.01*P103)</f>
        <v>0.5</v>
      </c>
      <c r="P103">
        <f>'ECDIS Inputs'!H26</f>
        <v>0</v>
      </c>
      <c r="Q103" t="str">
        <f>IF('ECDIS Inputs'!H26="","",(LOOKUP('ECDIS Inputs'!I26,N103:N108,O103:O108)))</f>
        <v/>
      </c>
      <c r="T103" t="str">
        <f>IF('ECDIS Inputs'!$B111="","",'ECDIS Inputs'!D111+'ECDIS Inputs'!E111+R103+S103)</f>
        <v/>
      </c>
      <c r="V103">
        <f>'ECDIS Inputs'!D110</f>
        <v>0</v>
      </c>
      <c r="W103">
        <f>'ECDIS Inputs'!E110</f>
        <v>0</v>
      </c>
      <c r="X103">
        <f t="shared" si="6"/>
        <v>0</v>
      </c>
      <c r="Y103">
        <f>'ECDIS Inputs'!G110</f>
        <v>0</v>
      </c>
      <c r="Z103">
        <f t="shared" si="7"/>
        <v>0</v>
      </c>
      <c r="AA103">
        <f>'ECDIS Inputs'!F110</f>
        <v>0</v>
      </c>
      <c r="AB103">
        <f t="shared" si="8"/>
        <v>0</v>
      </c>
      <c r="AC103">
        <f t="shared" si="9"/>
        <v>0</v>
      </c>
      <c r="AD103">
        <f>'ECDIS Inputs'!I110</f>
        <v>0</v>
      </c>
      <c r="AE103">
        <f t="shared" si="10"/>
        <v>0</v>
      </c>
    </row>
    <row r="104" spans="9:31" x14ac:dyDescent="0.2">
      <c r="J104" s="257" t="s">
        <v>428</v>
      </c>
      <c r="L104">
        <f>I103*0.1</f>
        <v>0</v>
      </c>
      <c r="N104" s="255" t="s">
        <v>302</v>
      </c>
      <c r="O104" s="256">
        <f>1+(0.02*P103)</f>
        <v>1</v>
      </c>
      <c r="T104" t="str">
        <f>IF('ECDIS Inputs'!$B112="","",'ECDIS Inputs'!D112+'ECDIS Inputs'!E112+R104+S104)</f>
        <v/>
      </c>
      <c r="V104">
        <f>'ECDIS Inputs'!D111</f>
        <v>0</v>
      </c>
      <c r="W104">
        <f>'ECDIS Inputs'!E111</f>
        <v>0</v>
      </c>
      <c r="X104">
        <f t="shared" si="6"/>
        <v>0</v>
      </c>
      <c r="Y104">
        <f>'ECDIS Inputs'!G111</f>
        <v>0</v>
      </c>
      <c r="Z104">
        <f t="shared" si="7"/>
        <v>0</v>
      </c>
      <c r="AA104">
        <f>'ECDIS Inputs'!F111</f>
        <v>0</v>
      </c>
      <c r="AB104">
        <f t="shared" si="8"/>
        <v>0</v>
      </c>
      <c r="AC104">
        <f t="shared" si="9"/>
        <v>0</v>
      </c>
      <c r="AD104">
        <f>'ECDIS Inputs'!I111</f>
        <v>0</v>
      </c>
      <c r="AE104">
        <f t="shared" si="10"/>
        <v>0</v>
      </c>
    </row>
    <row r="105" spans="9:31" x14ac:dyDescent="0.2">
      <c r="J105" s="257" t="s">
        <v>426</v>
      </c>
      <c r="L105">
        <f>I103*0.2</f>
        <v>0</v>
      </c>
      <c r="N105" s="255" t="s">
        <v>304</v>
      </c>
      <c r="O105" s="256">
        <f>1+(0.02*P103)</f>
        <v>1</v>
      </c>
      <c r="T105" t="str">
        <f>IF('ECDIS Inputs'!$B113="","",'ECDIS Inputs'!D113+'ECDIS Inputs'!E113+R105+S105)</f>
        <v/>
      </c>
      <c r="V105">
        <f>'ECDIS Inputs'!D112</f>
        <v>0</v>
      </c>
      <c r="W105">
        <f>'ECDIS Inputs'!E112</f>
        <v>0</v>
      </c>
      <c r="X105">
        <f t="shared" si="6"/>
        <v>0</v>
      </c>
      <c r="Y105">
        <f>'ECDIS Inputs'!G112</f>
        <v>0</v>
      </c>
      <c r="Z105">
        <f t="shared" si="7"/>
        <v>0</v>
      </c>
      <c r="AA105">
        <f>'ECDIS Inputs'!F112</f>
        <v>0</v>
      </c>
      <c r="AB105">
        <f t="shared" si="8"/>
        <v>0</v>
      </c>
      <c r="AC105">
        <f t="shared" si="9"/>
        <v>0</v>
      </c>
      <c r="AD105">
        <f>'ECDIS Inputs'!I112</f>
        <v>0</v>
      </c>
      <c r="AE105">
        <f t="shared" si="10"/>
        <v>0</v>
      </c>
    </row>
    <row r="106" spans="9:31" x14ac:dyDescent="0.2">
      <c r="J106" s="257" t="s">
        <v>307</v>
      </c>
      <c r="L106">
        <f>IF('ECDIS Inputs'!F26="3.5m Singapore Strait",3.5-'ECDIS Inputs'!E26,4-'ECDIS Inputs'!E26)</f>
        <v>4</v>
      </c>
      <c r="N106" s="255" t="s">
        <v>308</v>
      </c>
      <c r="O106" s="256">
        <f>2+(0.05*P103)</f>
        <v>2</v>
      </c>
      <c r="T106" t="str">
        <f>IF('ECDIS Inputs'!$B114="","",'ECDIS Inputs'!D114+'ECDIS Inputs'!E114+R106+S106)</f>
        <v/>
      </c>
      <c r="V106">
        <f>'ECDIS Inputs'!D113</f>
        <v>0</v>
      </c>
      <c r="W106">
        <f>'ECDIS Inputs'!E113</f>
        <v>0</v>
      </c>
      <c r="X106">
        <f t="shared" si="6"/>
        <v>0</v>
      </c>
      <c r="Y106">
        <f>'ECDIS Inputs'!G113</f>
        <v>0</v>
      </c>
      <c r="Z106">
        <f t="shared" si="7"/>
        <v>0</v>
      </c>
      <c r="AA106">
        <f>'ECDIS Inputs'!F113</f>
        <v>0</v>
      </c>
      <c r="AB106">
        <f t="shared" si="8"/>
        <v>0</v>
      </c>
      <c r="AC106">
        <f t="shared" si="9"/>
        <v>0</v>
      </c>
      <c r="AD106">
        <f>'ECDIS Inputs'!I113</f>
        <v>0</v>
      </c>
      <c r="AE106">
        <f t="shared" si="10"/>
        <v>0</v>
      </c>
    </row>
    <row r="107" spans="9:31" x14ac:dyDescent="0.2">
      <c r="J107" s="257" t="s">
        <v>309</v>
      </c>
      <c r="L107">
        <v>50</v>
      </c>
      <c r="N107" s="255" t="s">
        <v>310</v>
      </c>
      <c r="O107" s="256">
        <f>2+(0.05*P103)</f>
        <v>2</v>
      </c>
      <c r="T107" t="str">
        <f>IF('ECDIS Inputs'!$B115="","",'ECDIS Inputs'!D115+'ECDIS Inputs'!E115+R107+S107)</f>
        <v/>
      </c>
      <c r="V107">
        <f>'ECDIS Inputs'!D114</f>
        <v>0</v>
      </c>
      <c r="W107">
        <f>'ECDIS Inputs'!E114</f>
        <v>0</v>
      </c>
      <c r="X107">
        <f t="shared" si="6"/>
        <v>0</v>
      </c>
      <c r="Y107">
        <f>'ECDIS Inputs'!G114</f>
        <v>0</v>
      </c>
      <c r="Z107">
        <f t="shared" si="7"/>
        <v>0</v>
      </c>
      <c r="AA107">
        <f>'ECDIS Inputs'!F114</f>
        <v>0</v>
      </c>
      <c r="AB107">
        <f t="shared" si="8"/>
        <v>0</v>
      </c>
      <c r="AC107">
        <f t="shared" si="9"/>
        <v>0</v>
      </c>
      <c r="AD107">
        <f>'ECDIS Inputs'!I114</f>
        <v>0</v>
      </c>
      <c r="AE107">
        <f t="shared" si="10"/>
        <v>0</v>
      </c>
    </row>
    <row r="108" spans="9:31" x14ac:dyDescent="0.2">
      <c r="J108" s="257" t="s">
        <v>425</v>
      </c>
      <c r="L108">
        <f>F22</f>
        <v>1.2</v>
      </c>
      <c r="N108" s="255" t="s">
        <v>326</v>
      </c>
      <c r="O108" s="256">
        <f>2+(0.05*P103)</f>
        <v>2</v>
      </c>
      <c r="T108" t="str">
        <f>IF('ECDIS Inputs'!$B116="","",'ECDIS Inputs'!D116+'ECDIS Inputs'!E116+R108+S108)</f>
        <v/>
      </c>
      <c r="V108">
        <f>'ECDIS Inputs'!D115</f>
        <v>0</v>
      </c>
      <c r="W108">
        <f>'ECDIS Inputs'!E115</f>
        <v>0</v>
      </c>
      <c r="X108">
        <f t="shared" si="6"/>
        <v>0</v>
      </c>
      <c r="Y108">
        <f>'ECDIS Inputs'!G115</f>
        <v>0</v>
      </c>
      <c r="Z108">
        <f t="shared" si="7"/>
        <v>0</v>
      </c>
      <c r="AA108">
        <f>'ECDIS Inputs'!F115</f>
        <v>0</v>
      </c>
      <c r="AB108">
        <f t="shared" si="8"/>
        <v>0</v>
      </c>
      <c r="AC108">
        <f t="shared" si="9"/>
        <v>0</v>
      </c>
      <c r="AD108">
        <f>'ECDIS Inputs'!I115</f>
        <v>0</v>
      </c>
      <c r="AE108">
        <f t="shared" si="10"/>
        <v>0</v>
      </c>
    </row>
    <row r="109" spans="9:31" x14ac:dyDescent="0.2">
      <c r="I109">
        <f>'ECDIS Inputs'!D27</f>
        <v>0</v>
      </c>
      <c r="J109" s="257" t="s">
        <v>298</v>
      </c>
      <c r="L109">
        <v>0.6</v>
      </c>
      <c r="M109" t="str">
        <f>IF('ECDIS Inputs'!F27="","",(LOOKUP('ECDIS Inputs'!F27,J109:J114,L109:L114)))</f>
        <v/>
      </c>
      <c r="N109" s="255" t="s">
        <v>299</v>
      </c>
      <c r="O109" s="256">
        <f>0.5+(0.01*P109)</f>
        <v>0.5</v>
      </c>
      <c r="P109">
        <f>'ECDIS Inputs'!H27</f>
        <v>0</v>
      </c>
      <c r="Q109" t="str">
        <f>IF('ECDIS Inputs'!H27="","",(LOOKUP('ECDIS Inputs'!I27,N109:N114,O109:O114)))</f>
        <v/>
      </c>
      <c r="T109" t="str">
        <f>IF('ECDIS Inputs'!$B117="","",'ECDIS Inputs'!D117+'ECDIS Inputs'!E117+R109+S109)</f>
        <v/>
      </c>
      <c r="V109">
        <f>'ECDIS Inputs'!D116</f>
        <v>0</v>
      </c>
      <c r="W109">
        <f>'ECDIS Inputs'!E116</f>
        <v>0</v>
      </c>
      <c r="X109">
        <f t="shared" si="6"/>
        <v>0</v>
      </c>
      <c r="Y109">
        <f>'ECDIS Inputs'!G116</f>
        <v>0</v>
      </c>
      <c r="Z109">
        <f t="shared" si="7"/>
        <v>0</v>
      </c>
      <c r="AA109">
        <f>'ECDIS Inputs'!F116</f>
        <v>0</v>
      </c>
      <c r="AB109">
        <f t="shared" si="8"/>
        <v>0</v>
      </c>
      <c r="AC109">
        <f t="shared" si="9"/>
        <v>0</v>
      </c>
      <c r="AD109">
        <f>'ECDIS Inputs'!I116</f>
        <v>0</v>
      </c>
      <c r="AE109">
        <f t="shared" si="10"/>
        <v>0</v>
      </c>
    </row>
    <row r="110" spans="9:31" x14ac:dyDescent="0.2">
      <c r="J110" s="257" t="s">
        <v>428</v>
      </c>
      <c r="L110">
        <f>I109*0.1</f>
        <v>0</v>
      </c>
      <c r="N110" s="255" t="s">
        <v>302</v>
      </c>
      <c r="O110" s="256">
        <f>1+(0.02*P109)</f>
        <v>1</v>
      </c>
      <c r="T110" t="str">
        <f>IF('ECDIS Inputs'!$B118="","",'ECDIS Inputs'!D118+'ECDIS Inputs'!E118+R110+S110)</f>
        <v/>
      </c>
      <c r="V110">
        <f>'ECDIS Inputs'!D117</f>
        <v>0</v>
      </c>
      <c r="W110">
        <f>'ECDIS Inputs'!E117</f>
        <v>0</v>
      </c>
      <c r="X110">
        <f t="shared" si="6"/>
        <v>0</v>
      </c>
      <c r="Y110">
        <f>'ECDIS Inputs'!G117</f>
        <v>0</v>
      </c>
      <c r="Z110">
        <f t="shared" si="7"/>
        <v>0</v>
      </c>
      <c r="AA110">
        <f>'ECDIS Inputs'!F117</f>
        <v>0</v>
      </c>
      <c r="AB110">
        <f t="shared" si="8"/>
        <v>0</v>
      </c>
      <c r="AC110">
        <f t="shared" si="9"/>
        <v>0</v>
      </c>
      <c r="AD110">
        <f>'ECDIS Inputs'!I117</f>
        <v>0</v>
      </c>
      <c r="AE110">
        <f t="shared" si="10"/>
        <v>0</v>
      </c>
    </row>
    <row r="111" spans="9:31" x14ac:dyDescent="0.2">
      <c r="J111" s="257" t="s">
        <v>426</v>
      </c>
      <c r="L111">
        <f>I109*0.2</f>
        <v>0</v>
      </c>
      <c r="N111" s="255" t="s">
        <v>304</v>
      </c>
      <c r="O111" s="256">
        <f>1+(0.02*P109)</f>
        <v>1</v>
      </c>
      <c r="T111" t="str">
        <f>IF('ECDIS Inputs'!$B119="","",'ECDIS Inputs'!D119+'ECDIS Inputs'!E119+R111+S111)</f>
        <v/>
      </c>
      <c r="V111">
        <f>'ECDIS Inputs'!D118</f>
        <v>0</v>
      </c>
      <c r="W111">
        <f>'ECDIS Inputs'!E118</f>
        <v>0</v>
      </c>
      <c r="X111">
        <f t="shared" si="6"/>
        <v>0</v>
      </c>
      <c r="Y111">
        <f>'ECDIS Inputs'!G118</f>
        <v>0</v>
      </c>
      <c r="Z111">
        <f t="shared" si="7"/>
        <v>0</v>
      </c>
      <c r="AA111">
        <f>'ECDIS Inputs'!F118</f>
        <v>0</v>
      </c>
      <c r="AB111">
        <f t="shared" si="8"/>
        <v>0</v>
      </c>
      <c r="AC111">
        <f t="shared" si="9"/>
        <v>0</v>
      </c>
      <c r="AD111">
        <f>'ECDIS Inputs'!I118</f>
        <v>0</v>
      </c>
      <c r="AE111">
        <f t="shared" si="10"/>
        <v>0</v>
      </c>
    </row>
    <row r="112" spans="9:31" x14ac:dyDescent="0.2">
      <c r="J112" s="257" t="s">
        <v>307</v>
      </c>
      <c r="L112">
        <f>IF('ECDIS Inputs'!F27="3.5m Singapore Strait",3.5-'ECDIS Inputs'!E27,4-'ECDIS Inputs'!E27)</f>
        <v>4</v>
      </c>
      <c r="N112" s="255" t="s">
        <v>308</v>
      </c>
      <c r="O112" s="256">
        <f>2+(0.05*P109)</f>
        <v>2</v>
      </c>
      <c r="T112" t="str">
        <f>IF('ECDIS Inputs'!$B120="","",'ECDIS Inputs'!D120+'ECDIS Inputs'!E120+R112+S112)</f>
        <v/>
      </c>
      <c r="V112">
        <f>'ECDIS Inputs'!D119</f>
        <v>0</v>
      </c>
      <c r="W112">
        <f>'ECDIS Inputs'!E119</f>
        <v>0</v>
      </c>
      <c r="X112">
        <f t="shared" si="6"/>
        <v>0</v>
      </c>
      <c r="Y112">
        <f>'ECDIS Inputs'!G119</f>
        <v>0</v>
      </c>
      <c r="Z112">
        <f t="shared" si="7"/>
        <v>0</v>
      </c>
      <c r="AA112">
        <f>'ECDIS Inputs'!F119</f>
        <v>0</v>
      </c>
      <c r="AB112">
        <f t="shared" si="8"/>
        <v>0</v>
      </c>
      <c r="AC112">
        <f t="shared" si="9"/>
        <v>0</v>
      </c>
      <c r="AD112">
        <f>'ECDIS Inputs'!I119</f>
        <v>0</v>
      </c>
      <c r="AE112">
        <f t="shared" si="10"/>
        <v>0</v>
      </c>
    </row>
    <row r="113" spans="9:31" x14ac:dyDescent="0.2">
      <c r="J113" s="257" t="s">
        <v>309</v>
      </c>
      <c r="L113">
        <v>50</v>
      </c>
      <c r="N113" s="255" t="s">
        <v>310</v>
      </c>
      <c r="O113" s="256">
        <f>2+(0.05*P109)</f>
        <v>2</v>
      </c>
      <c r="T113" t="str">
        <f>IF('ECDIS Inputs'!$B121="","",'ECDIS Inputs'!D121+'ECDIS Inputs'!E121+R113+S113)</f>
        <v/>
      </c>
      <c r="V113">
        <f>'ECDIS Inputs'!D120</f>
        <v>0</v>
      </c>
      <c r="W113">
        <f>'ECDIS Inputs'!E120</f>
        <v>0</v>
      </c>
      <c r="X113">
        <f t="shared" si="6"/>
        <v>0</v>
      </c>
      <c r="Y113">
        <f>'ECDIS Inputs'!G120</f>
        <v>0</v>
      </c>
      <c r="Z113">
        <f t="shared" si="7"/>
        <v>0</v>
      </c>
      <c r="AA113">
        <f>'ECDIS Inputs'!F120</f>
        <v>0</v>
      </c>
      <c r="AB113">
        <f t="shared" si="8"/>
        <v>0</v>
      </c>
      <c r="AC113">
        <f t="shared" si="9"/>
        <v>0</v>
      </c>
      <c r="AD113">
        <f>'ECDIS Inputs'!I120</f>
        <v>0</v>
      </c>
      <c r="AE113">
        <f t="shared" si="10"/>
        <v>0</v>
      </c>
    </row>
    <row r="114" spans="9:31" x14ac:dyDescent="0.2">
      <c r="J114" s="257" t="s">
        <v>425</v>
      </c>
      <c r="L114">
        <f>L108</f>
        <v>1.2</v>
      </c>
      <c r="N114" s="255" t="s">
        <v>326</v>
      </c>
      <c r="O114" s="256">
        <f>2+(0.05*P109)</f>
        <v>2</v>
      </c>
      <c r="T114" t="str">
        <f>IF('ECDIS Inputs'!$B122="","",'ECDIS Inputs'!D122+'ECDIS Inputs'!E122+R114+S114)</f>
        <v/>
      </c>
      <c r="V114">
        <f>'ECDIS Inputs'!D121</f>
        <v>0</v>
      </c>
      <c r="W114">
        <f>'ECDIS Inputs'!E121</f>
        <v>0</v>
      </c>
      <c r="X114">
        <f t="shared" si="6"/>
        <v>0</v>
      </c>
      <c r="Y114">
        <f>'ECDIS Inputs'!G121</f>
        <v>0</v>
      </c>
      <c r="Z114">
        <f t="shared" si="7"/>
        <v>0</v>
      </c>
      <c r="AA114">
        <f>'ECDIS Inputs'!F121</f>
        <v>0</v>
      </c>
      <c r="AB114">
        <f t="shared" si="8"/>
        <v>0</v>
      </c>
      <c r="AC114">
        <f t="shared" si="9"/>
        <v>0</v>
      </c>
      <c r="AD114">
        <f>'ECDIS Inputs'!I121</f>
        <v>0</v>
      </c>
      <c r="AE114">
        <f t="shared" si="10"/>
        <v>0</v>
      </c>
    </row>
    <row r="115" spans="9:31" x14ac:dyDescent="0.2">
      <c r="I115">
        <f>'ECDIS Inputs'!D28</f>
        <v>0</v>
      </c>
      <c r="J115" s="257" t="s">
        <v>298</v>
      </c>
      <c r="L115">
        <v>0.6</v>
      </c>
      <c r="M115" t="str">
        <f>IF('ECDIS Inputs'!F28="","",(LOOKUP('ECDIS Inputs'!F28,J115:J120,L115:L120)))</f>
        <v/>
      </c>
      <c r="N115" s="255" t="s">
        <v>299</v>
      </c>
      <c r="O115" s="256">
        <f>0.5+(0.01*P115)</f>
        <v>0.5</v>
      </c>
      <c r="P115">
        <f>'ECDIS Inputs'!H28</f>
        <v>0</v>
      </c>
      <c r="Q115" t="str">
        <f>IF('ECDIS Inputs'!H28="","",(LOOKUP('ECDIS Inputs'!I28,N115:N120,O115:O120)))</f>
        <v/>
      </c>
      <c r="T115" t="str">
        <f>IF('ECDIS Inputs'!$B123="","",'ECDIS Inputs'!D123+'ECDIS Inputs'!E123+R115+S115)</f>
        <v/>
      </c>
      <c r="V115">
        <f>'ECDIS Inputs'!D122</f>
        <v>0</v>
      </c>
      <c r="W115">
        <f>'ECDIS Inputs'!E122</f>
        <v>0</v>
      </c>
      <c r="X115">
        <f t="shared" si="6"/>
        <v>0</v>
      </c>
      <c r="Y115">
        <f>'ECDIS Inputs'!G122</f>
        <v>0</v>
      </c>
      <c r="Z115">
        <f t="shared" si="7"/>
        <v>0</v>
      </c>
      <c r="AA115">
        <f>'ECDIS Inputs'!F122</f>
        <v>0</v>
      </c>
      <c r="AB115">
        <f t="shared" si="8"/>
        <v>0</v>
      </c>
      <c r="AC115">
        <f t="shared" si="9"/>
        <v>0</v>
      </c>
      <c r="AD115">
        <f>'ECDIS Inputs'!I122</f>
        <v>0</v>
      </c>
      <c r="AE115">
        <f t="shared" si="10"/>
        <v>0</v>
      </c>
    </row>
    <row r="116" spans="9:31" x14ac:dyDescent="0.2">
      <c r="J116" s="257" t="s">
        <v>428</v>
      </c>
      <c r="L116">
        <f>I115*0.1</f>
        <v>0</v>
      </c>
      <c r="N116" s="255" t="s">
        <v>302</v>
      </c>
      <c r="O116" s="256">
        <f>1+(0.02*P115)</f>
        <v>1</v>
      </c>
      <c r="T116" t="str">
        <f>IF('ECDIS Inputs'!$B124="","",'ECDIS Inputs'!D124+'ECDIS Inputs'!E124+R116+S116)</f>
        <v/>
      </c>
      <c r="V116">
        <f>'ECDIS Inputs'!D123</f>
        <v>0</v>
      </c>
      <c r="W116">
        <f>'ECDIS Inputs'!E123</f>
        <v>0</v>
      </c>
      <c r="X116">
        <f t="shared" si="6"/>
        <v>0</v>
      </c>
      <c r="Y116">
        <f>'ECDIS Inputs'!G123</f>
        <v>0</v>
      </c>
      <c r="Z116">
        <f t="shared" si="7"/>
        <v>0</v>
      </c>
      <c r="AA116">
        <f>'ECDIS Inputs'!F123</f>
        <v>0</v>
      </c>
      <c r="AB116">
        <f t="shared" si="8"/>
        <v>0</v>
      </c>
      <c r="AC116">
        <f t="shared" si="9"/>
        <v>0</v>
      </c>
      <c r="AD116">
        <f>'ECDIS Inputs'!I123</f>
        <v>0</v>
      </c>
      <c r="AE116">
        <f t="shared" si="10"/>
        <v>0</v>
      </c>
    </row>
    <row r="117" spans="9:31" x14ac:dyDescent="0.2">
      <c r="J117" s="257" t="s">
        <v>426</v>
      </c>
      <c r="L117">
        <f>I115*0.2</f>
        <v>0</v>
      </c>
      <c r="N117" s="255" t="s">
        <v>304</v>
      </c>
      <c r="O117" s="256">
        <f>1+(0.02*P115)</f>
        <v>1</v>
      </c>
      <c r="T117" t="str">
        <f>IF('ECDIS Inputs'!$B125="","",'ECDIS Inputs'!D125+'ECDIS Inputs'!E125+R117+S117)</f>
        <v/>
      </c>
      <c r="V117">
        <f>'ECDIS Inputs'!D124</f>
        <v>0</v>
      </c>
      <c r="W117">
        <f>'ECDIS Inputs'!E124</f>
        <v>0</v>
      </c>
      <c r="X117">
        <f t="shared" si="6"/>
        <v>0</v>
      </c>
      <c r="Y117">
        <f>'ECDIS Inputs'!G124</f>
        <v>0</v>
      </c>
      <c r="Z117">
        <f t="shared" si="7"/>
        <v>0</v>
      </c>
      <c r="AA117">
        <f>'ECDIS Inputs'!F124</f>
        <v>0</v>
      </c>
      <c r="AB117">
        <f t="shared" si="8"/>
        <v>0</v>
      </c>
      <c r="AC117">
        <f t="shared" si="9"/>
        <v>0</v>
      </c>
      <c r="AD117">
        <f>'ECDIS Inputs'!I124</f>
        <v>0</v>
      </c>
      <c r="AE117">
        <f t="shared" si="10"/>
        <v>0</v>
      </c>
    </row>
    <row r="118" spans="9:31" x14ac:dyDescent="0.2">
      <c r="J118" s="257" t="s">
        <v>307</v>
      </c>
      <c r="L118">
        <f>IF('ECDIS Inputs'!F28="3.5m Singapore Strait",3.5-'ECDIS Inputs'!E28,4-'ECDIS Inputs'!E28)</f>
        <v>4</v>
      </c>
      <c r="N118" s="255" t="s">
        <v>308</v>
      </c>
      <c r="O118" s="256">
        <f>2+(0.05*P115)</f>
        <v>2</v>
      </c>
      <c r="T118" t="str">
        <f>IF('ECDIS Inputs'!$B126="","",'ECDIS Inputs'!D126+'ECDIS Inputs'!E126+R118+S118)</f>
        <v/>
      </c>
      <c r="V118">
        <f>'ECDIS Inputs'!D125</f>
        <v>0</v>
      </c>
      <c r="W118">
        <f>'ECDIS Inputs'!E125</f>
        <v>0</v>
      </c>
      <c r="X118">
        <f t="shared" si="6"/>
        <v>0</v>
      </c>
      <c r="Y118">
        <f>'ECDIS Inputs'!G125</f>
        <v>0</v>
      </c>
      <c r="Z118">
        <f t="shared" si="7"/>
        <v>0</v>
      </c>
      <c r="AA118">
        <f>'ECDIS Inputs'!F125</f>
        <v>0</v>
      </c>
      <c r="AB118">
        <f t="shared" si="8"/>
        <v>0</v>
      </c>
      <c r="AC118">
        <f t="shared" si="9"/>
        <v>0</v>
      </c>
      <c r="AD118">
        <f>'ECDIS Inputs'!I125</f>
        <v>0</v>
      </c>
      <c r="AE118">
        <f t="shared" si="10"/>
        <v>0</v>
      </c>
    </row>
    <row r="119" spans="9:31" x14ac:dyDescent="0.2">
      <c r="J119" s="257" t="s">
        <v>309</v>
      </c>
      <c r="L119">
        <v>50</v>
      </c>
      <c r="N119" s="255" t="s">
        <v>310</v>
      </c>
      <c r="O119" s="256">
        <f>2+(0.05*P115)</f>
        <v>2</v>
      </c>
      <c r="T119" t="str">
        <f>IF('ECDIS Inputs'!$B127="","",'ECDIS Inputs'!D127+'ECDIS Inputs'!E127+R119+S119)</f>
        <v/>
      </c>
      <c r="V119">
        <f>'ECDIS Inputs'!D126</f>
        <v>0</v>
      </c>
      <c r="W119">
        <f>'ECDIS Inputs'!E126</f>
        <v>0</v>
      </c>
      <c r="X119">
        <f t="shared" si="6"/>
        <v>0</v>
      </c>
      <c r="Y119">
        <f>'ECDIS Inputs'!G126</f>
        <v>0</v>
      </c>
      <c r="Z119">
        <f t="shared" si="7"/>
        <v>0</v>
      </c>
      <c r="AA119">
        <f>'ECDIS Inputs'!F126</f>
        <v>0</v>
      </c>
      <c r="AB119">
        <f t="shared" si="8"/>
        <v>0</v>
      </c>
      <c r="AC119">
        <f t="shared" si="9"/>
        <v>0</v>
      </c>
      <c r="AD119">
        <f>'ECDIS Inputs'!I126</f>
        <v>0</v>
      </c>
      <c r="AE119">
        <f t="shared" si="10"/>
        <v>0</v>
      </c>
    </row>
    <row r="120" spans="9:31" x14ac:dyDescent="0.2">
      <c r="J120" s="257" t="s">
        <v>425</v>
      </c>
      <c r="L120">
        <f>L114</f>
        <v>1.2</v>
      </c>
      <c r="N120" s="255" t="s">
        <v>326</v>
      </c>
      <c r="O120" s="256">
        <f>2+(0.05*P115)</f>
        <v>2</v>
      </c>
      <c r="T120" t="str">
        <f>IF('ECDIS Inputs'!$B128="","",'ECDIS Inputs'!D128+'ECDIS Inputs'!E128+R120+S120)</f>
        <v/>
      </c>
      <c r="V120">
        <f>'ECDIS Inputs'!D127</f>
        <v>0</v>
      </c>
      <c r="W120">
        <f>'ECDIS Inputs'!E127</f>
        <v>0</v>
      </c>
      <c r="X120">
        <f t="shared" si="6"/>
        <v>0</v>
      </c>
      <c r="Y120">
        <f>'ECDIS Inputs'!G127</f>
        <v>0</v>
      </c>
      <c r="Z120">
        <f t="shared" si="7"/>
        <v>0</v>
      </c>
      <c r="AA120">
        <f>'ECDIS Inputs'!F127</f>
        <v>0</v>
      </c>
      <c r="AB120">
        <f t="shared" si="8"/>
        <v>0</v>
      </c>
      <c r="AC120">
        <f t="shared" si="9"/>
        <v>0</v>
      </c>
      <c r="AD120">
        <f>'ECDIS Inputs'!I127</f>
        <v>0</v>
      </c>
      <c r="AE120">
        <f t="shared" si="10"/>
        <v>0</v>
      </c>
    </row>
    <row r="121" spans="9:31" x14ac:dyDescent="0.2">
      <c r="I121">
        <f>'ECDIS Inputs'!D29</f>
        <v>0</v>
      </c>
      <c r="J121" s="257" t="s">
        <v>298</v>
      </c>
      <c r="L121">
        <v>0.6</v>
      </c>
      <c r="M121" t="str">
        <f>IF('ECDIS Inputs'!F29="","",(LOOKUP('ECDIS Inputs'!F29,J121:J126,L121:L126)))</f>
        <v/>
      </c>
      <c r="N121" s="255" t="s">
        <v>299</v>
      </c>
      <c r="O121" s="256">
        <f>0.5+(0.01*P121)</f>
        <v>0.5</v>
      </c>
      <c r="P121">
        <f>'ECDIS Inputs'!H29</f>
        <v>0</v>
      </c>
      <c r="Q121" t="str">
        <f>IF('ECDIS Inputs'!H29="","",(LOOKUP('ECDIS Inputs'!I29,N121:N126,O121:O126)))</f>
        <v/>
      </c>
      <c r="T121" t="str">
        <f>IF('ECDIS Inputs'!$B129="","",'ECDIS Inputs'!D129+'ECDIS Inputs'!E129+R121+S121)</f>
        <v/>
      </c>
      <c r="V121">
        <f>'ECDIS Inputs'!D128</f>
        <v>0</v>
      </c>
      <c r="W121">
        <f>'ECDIS Inputs'!E128</f>
        <v>0</v>
      </c>
      <c r="X121">
        <f t="shared" si="6"/>
        <v>0</v>
      </c>
      <c r="Y121">
        <f>'ECDIS Inputs'!G128</f>
        <v>0</v>
      </c>
      <c r="Z121">
        <f t="shared" si="7"/>
        <v>0</v>
      </c>
      <c r="AA121">
        <f>'ECDIS Inputs'!F128</f>
        <v>0</v>
      </c>
      <c r="AB121">
        <f t="shared" si="8"/>
        <v>0</v>
      </c>
      <c r="AC121">
        <f t="shared" si="9"/>
        <v>0</v>
      </c>
      <c r="AD121">
        <f>'ECDIS Inputs'!I128</f>
        <v>0</v>
      </c>
      <c r="AE121">
        <f t="shared" si="10"/>
        <v>0</v>
      </c>
    </row>
    <row r="122" spans="9:31" x14ac:dyDescent="0.2">
      <c r="J122" s="257" t="s">
        <v>428</v>
      </c>
      <c r="L122">
        <f>I121*0.1</f>
        <v>0</v>
      </c>
      <c r="N122" s="255" t="s">
        <v>302</v>
      </c>
      <c r="O122" s="256">
        <f>1+(0.02*P121)</f>
        <v>1</v>
      </c>
      <c r="T122" t="str">
        <f>IF('ECDIS Inputs'!$B130="","",'ECDIS Inputs'!D130+'ECDIS Inputs'!E130+R122+S122)</f>
        <v/>
      </c>
      <c r="V122">
        <f>'ECDIS Inputs'!D129</f>
        <v>0</v>
      </c>
      <c r="W122">
        <f>'ECDIS Inputs'!E129</f>
        <v>0</v>
      </c>
      <c r="X122">
        <f t="shared" si="6"/>
        <v>0</v>
      </c>
      <c r="Y122">
        <f>'ECDIS Inputs'!G129</f>
        <v>0</v>
      </c>
      <c r="Z122">
        <f t="shared" si="7"/>
        <v>0</v>
      </c>
      <c r="AA122">
        <f>'ECDIS Inputs'!F129</f>
        <v>0</v>
      </c>
      <c r="AB122">
        <f t="shared" si="8"/>
        <v>0</v>
      </c>
      <c r="AC122">
        <f t="shared" si="9"/>
        <v>0</v>
      </c>
      <c r="AD122">
        <f>'ECDIS Inputs'!I129</f>
        <v>0</v>
      </c>
      <c r="AE122">
        <f t="shared" si="10"/>
        <v>0</v>
      </c>
    </row>
    <row r="123" spans="9:31" x14ac:dyDescent="0.2">
      <c r="J123" s="257" t="s">
        <v>426</v>
      </c>
      <c r="L123">
        <f>I121*0.2</f>
        <v>0</v>
      </c>
      <c r="N123" s="255" t="s">
        <v>304</v>
      </c>
      <c r="O123" s="256">
        <f>1+(0.02*P121)</f>
        <v>1</v>
      </c>
      <c r="T123" t="str">
        <f>IF('ECDIS Inputs'!$B131="","",'ECDIS Inputs'!D131+'ECDIS Inputs'!E131+R123+S123)</f>
        <v/>
      </c>
      <c r="V123">
        <f>'ECDIS Inputs'!D130</f>
        <v>0</v>
      </c>
      <c r="W123">
        <f>'ECDIS Inputs'!E130</f>
        <v>0</v>
      </c>
      <c r="X123">
        <f t="shared" si="6"/>
        <v>0</v>
      </c>
      <c r="Y123">
        <f>'ECDIS Inputs'!G130</f>
        <v>0</v>
      </c>
      <c r="Z123">
        <f t="shared" si="7"/>
        <v>0</v>
      </c>
      <c r="AA123">
        <f>'ECDIS Inputs'!F130</f>
        <v>0</v>
      </c>
      <c r="AB123">
        <f t="shared" si="8"/>
        <v>0</v>
      </c>
      <c r="AC123">
        <f t="shared" si="9"/>
        <v>0</v>
      </c>
      <c r="AD123">
        <f>'ECDIS Inputs'!I130</f>
        <v>0</v>
      </c>
      <c r="AE123">
        <f t="shared" si="10"/>
        <v>0</v>
      </c>
    </row>
    <row r="124" spans="9:31" x14ac:dyDescent="0.2">
      <c r="J124" s="257" t="s">
        <v>307</v>
      </c>
      <c r="L124">
        <f>IF('ECDIS Inputs'!F29="3.5m Singapore Strait",3.5-'ECDIS Inputs'!E29,4-'ECDIS Inputs'!E29)</f>
        <v>4</v>
      </c>
      <c r="N124" s="255" t="s">
        <v>308</v>
      </c>
      <c r="O124" s="256">
        <f>2+(0.05*P121)</f>
        <v>2</v>
      </c>
      <c r="T124" t="str">
        <f>IF('ECDIS Inputs'!$B132="","",'ECDIS Inputs'!D132+'ECDIS Inputs'!E132+R124+S124)</f>
        <v/>
      </c>
      <c r="V124">
        <f>'ECDIS Inputs'!D131</f>
        <v>0</v>
      </c>
      <c r="W124">
        <f>'ECDIS Inputs'!E131</f>
        <v>0</v>
      </c>
      <c r="X124">
        <f t="shared" si="6"/>
        <v>0</v>
      </c>
      <c r="Y124">
        <f>'ECDIS Inputs'!G131</f>
        <v>0</v>
      </c>
      <c r="Z124">
        <f t="shared" si="7"/>
        <v>0</v>
      </c>
      <c r="AA124">
        <f>'ECDIS Inputs'!F131</f>
        <v>0</v>
      </c>
      <c r="AB124">
        <f t="shared" si="8"/>
        <v>0</v>
      </c>
      <c r="AC124">
        <f t="shared" si="9"/>
        <v>0</v>
      </c>
      <c r="AD124">
        <f>'ECDIS Inputs'!I131</f>
        <v>0</v>
      </c>
      <c r="AE124">
        <f t="shared" si="10"/>
        <v>0</v>
      </c>
    </row>
    <row r="125" spans="9:31" x14ac:dyDescent="0.2">
      <c r="J125" s="257" t="s">
        <v>309</v>
      </c>
      <c r="L125">
        <v>50</v>
      </c>
      <c r="N125" s="255" t="s">
        <v>310</v>
      </c>
      <c r="O125" s="256">
        <f>2+(0.05*P121)</f>
        <v>2</v>
      </c>
      <c r="T125" t="str">
        <f>IF('ECDIS Inputs'!$B133="","",'ECDIS Inputs'!D133+'ECDIS Inputs'!E133+R125+S125)</f>
        <v/>
      </c>
      <c r="V125">
        <f>'ECDIS Inputs'!D132</f>
        <v>0</v>
      </c>
      <c r="W125">
        <f>'ECDIS Inputs'!E132</f>
        <v>0</v>
      </c>
      <c r="X125">
        <f t="shared" si="6"/>
        <v>0</v>
      </c>
      <c r="Y125">
        <f>'ECDIS Inputs'!G132</f>
        <v>0</v>
      </c>
      <c r="Z125">
        <f t="shared" si="7"/>
        <v>0</v>
      </c>
      <c r="AA125">
        <f>'ECDIS Inputs'!F132</f>
        <v>0</v>
      </c>
      <c r="AB125">
        <f t="shared" si="8"/>
        <v>0</v>
      </c>
      <c r="AC125">
        <f t="shared" si="9"/>
        <v>0</v>
      </c>
      <c r="AD125">
        <f>'ECDIS Inputs'!I132</f>
        <v>0</v>
      </c>
      <c r="AE125">
        <f t="shared" si="10"/>
        <v>0</v>
      </c>
    </row>
    <row r="126" spans="9:31" x14ac:dyDescent="0.2">
      <c r="J126" s="257" t="s">
        <v>425</v>
      </c>
      <c r="L126">
        <f>L120</f>
        <v>1.2</v>
      </c>
      <c r="N126" s="255" t="s">
        <v>326</v>
      </c>
      <c r="O126" s="256">
        <f>2+(0.05*P121)</f>
        <v>2</v>
      </c>
      <c r="T126" t="str">
        <f>IF('ECDIS Inputs'!$B134="","",'ECDIS Inputs'!D134+'ECDIS Inputs'!E134+R126+S126)</f>
        <v/>
      </c>
      <c r="V126">
        <f>'ECDIS Inputs'!D133</f>
        <v>0</v>
      </c>
      <c r="W126">
        <f>'ECDIS Inputs'!E133</f>
        <v>0</v>
      </c>
      <c r="X126">
        <f t="shared" si="6"/>
        <v>0</v>
      </c>
      <c r="Y126">
        <f>'ECDIS Inputs'!G133</f>
        <v>0</v>
      </c>
      <c r="Z126">
        <f t="shared" si="7"/>
        <v>0</v>
      </c>
      <c r="AA126">
        <f>'ECDIS Inputs'!F133</f>
        <v>0</v>
      </c>
      <c r="AB126">
        <f t="shared" si="8"/>
        <v>0</v>
      </c>
      <c r="AC126">
        <f t="shared" si="9"/>
        <v>0</v>
      </c>
      <c r="AD126">
        <f>'ECDIS Inputs'!I133</f>
        <v>0</v>
      </c>
      <c r="AE126">
        <f t="shared" si="10"/>
        <v>0</v>
      </c>
    </row>
    <row r="127" spans="9:31" x14ac:dyDescent="0.2">
      <c r="I127">
        <f>'ECDIS Inputs'!D30</f>
        <v>0</v>
      </c>
      <c r="J127" s="257" t="s">
        <v>298</v>
      </c>
      <c r="L127">
        <v>0.6</v>
      </c>
      <c r="M127" t="str">
        <f>IF('ECDIS Inputs'!F30="","",(LOOKUP('ECDIS Inputs'!F30,J127:J132,L127:L132)))</f>
        <v/>
      </c>
      <c r="N127" s="255" t="s">
        <v>299</v>
      </c>
      <c r="O127" s="256">
        <f>0.5+(0.01*P127)</f>
        <v>0.5</v>
      </c>
      <c r="P127">
        <f>'ECDIS Inputs'!H30</f>
        <v>0</v>
      </c>
      <c r="Q127" t="str">
        <f>IF('ECDIS Inputs'!H30="","",(LOOKUP('ECDIS Inputs'!I30,N127:N132,O127:O132)))</f>
        <v/>
      </c>
      <c r="T127" t="str">
        <f>IF('ECDIS Inputs'!$B135="","",'ECDIS Inputs'!D135+'ECDIS Inputs'!E135+R127+S127)</f>
        <v/>
      </c>
      <c r="V127">
        <f>'ECDIS Inputs'!D134</f>
        <v>0</v>
      </c>
      <c r="W127">
        <f>'ECDIS Inputs'!E134</f>
        <v>0</v>
      </c>
      <c r="X127">
        <f t="shared" si="6"/>
        <v>0</v>
      </c>
      <c r="Y127">
        <f>'ECDIS Inputs'!G134</f>
        <v>0</v>
      </c>
      <c r="Z127">
        <f t="shared" si="7"/>
        <v>0</v>
      </c>
      <c r="AA127">
        <f>'ECDIS Inputs'!F134</f>
        <v>0</v>
      </c>
      <c r="AB127">
        <f t="shared" si="8"/>
        <v>0</v>
      </c>
      <c r="AC127">
        <f t="shared" si="9"/>
        <v>0</v>
      </c>
      <c r="AD127">
        <f>'ECDIS Inputs'!I134</f>
        <v>0</v>
      </c>
      <c r="AE127">
        <f t="shared" si="10"/>
        <v>0</v>
      </c>
    </row>
    <row r="128" spans="9:31" x14ac:dyDescent="0.2">
      <c r="J128" s="257" t="s">
        <v>428</v>
      </c>
      <c r="L128">
        <f>I127*0.1</f>
        <v>0</v>
      </c>
      <c r="N128" s="255" t="s">
        <v>302</v>
      </c>
      <c r="O128" s="256">
        <f>1+(0.02*P127)</f>
        <v>1</v>
      </c>
      <c r="T128" t="str">
        <f>IF('ECDIS Inputs'!$B136="","",'ECDIS Inputs'!D136+'ECDIS Inputs'!E136+R128+S128)</f>
        <v/>
      </c>
      <c r="V128">
        <f>'ECDIS Inputs'!D135</f>
        <v>0</v>
      </c>
      <c r="W128">
        <f>'ECDIS Inputs'!E135</f>
        <v>0</v>
      </c>
      <c r="X128">
        <f t="shared" si="6"/>
        <v>0</v>
      </c>
      <c r="Y128">
        <f>'ECDIS Inputs'!G135</f>
        <v>0</v>
      </c>
      <c r="Z128">
        <f t="shared" si="7"/>
        <v>0</v>
      </c>
      <c r="AA128">
        <f>'ECDIS Inputs'!F135</f>
        <v>0</v>
      </c>
      <c r="AB128">
        <f t="shared" si="8"/>
        <v>0</v>
      </c>
      <c r="AC128">
        <f t="shared" si="9"/>
        <v>0</v>
      </c>
      <c r="AD128">
        <f>'ECDIS Inputs'!I135</f>
        <v>0</v>
      </c>
      <c r="AE128">
        <f t="shared" si="10"/>
        <v>0</v>
      </c>
    </row>
    <row r="129" spans="9:31" x14ac:dyDescent="0.2">
      <c r="J129" s="257" t="s">
        <v>426</v>
      </c>
      <c r="L129">
        <f>I127*0.2</f>
        <v>0</v>
      </c>
      <c r="N129" s="255" t="s">
        <v>304</v>
      </c>
      <c r="O129" s="256">
        <f>1+(0.02*P127)</f>
        <v>1</v>
      </c>
      <c r="T129" t="str">
        <f>IF('ECDIS Inputs'!$B137="","",'ECDIS Inputs'!D137+'ECDIS Inputs'!E137+R129+S129)</f>
        <v/>
      </c>
      <c r="V129">
        <f>'ECDIS Inputs'!D136</f>
        <v>0</v>
      </c>
      <c r="W129">
        <f>'ECDIS Inputs'!E136</f>
        <v>0</v>
      </c>
      <c r="X129">
        <f t="shared" si="6"/>
        <v>0</v>
      </c>
      <c r="Y129">
        <f>'ECDIS Inputs'!G136</f>
        <v>0</v>
      </c>
      <c r="Z129">
        <f t="shared" si="7"/>
        <v>0</v>
      </c>
      <c r="AA129">
        <f>'ECDIS Inputs'!F136</f>
        <v>0</v>
      </c>
      <c r="AB129">
        <f t="shared" si="8"/>
        <v>0</v>
      </c>
      <c r="AC129">
        <f t="shared" si="9"/>
        <v>0</v>
      </c>
      <c r="AD129">
        <f>'ECDIS Inputs'!I136</f>
        <v>0</v>
      </c>
      <c r="AE129">
        <f t="shared" si="10"/>
        <v>0</v>
      </c>
    </row>
    <row r="130" spans="9:31" x14ac:dyDescent="0.2">
      <c r="J130" s="257" t="s">
        <v>307</v>
      </c>
      <c r="L130">
        <f>IF('ECDIS Inputs'!F30="3.5m Singapore Strait",3.5-'ECDIS Inputs'!E30,4-'ECDIS Inputs'!E30)</f>
        <v>4</v>
      </c>
      <c r="N130" s="255" t="s">
        <v>308</v>
      </c>
      <c r="O130" s="256">
        <f>2+(0.05*P127)</f>
        <v>2</v>
      </c>
      <c r="T130" t="str">
        <f>IF('ECDIS Inputs'!$B138="","",'ECDIS Inputs'!D138+'ECDIS Inputs'!E138+R130+S130)</f>
        <v/>
      </c>
      <c r="V130">
        <f>'ECDIS Inputs'!D137</f>
        <v>0</v>
      </c>
      <c r="W130">
        <f>'ECDIS Inputs'!E137</f>
        <v>0</v>
      </c>
      <c r="X130">
        <f t="shared" si="6"/>
        <v>0</v>
      </c>
      <c r="Y130">
        <f>'ECDIS Inputs'!G137</f>
        <v>0</v>
      </c>
      <c r="Z130">
        <f t="shared" si="7"/>
        <v>0</v>
      </c>
      <c r="AA130">
        <f>'ECDIS Inputs'!F137</f>
        <v>0</v>
      </c>
      <c r="AB130">
        <f t="shared" si="8"/>
        <v>0</v>
      </c>
      <c r="AC130">
        <f t="shared" si="9"/>
        <v>0</v>
      </c>
      <c r="AD130">
        <f>'ECDIS Inputs'!I137</f>
        <v>0</v>
      </c>
      <c r="AE130">
        <f t="shared" si="10"/>
        <v>0</v>
      </c>
    </row>
    <row r="131" spans="9:31" x14ac:dyDescent="0.2">
      <c r="J131" s="257" t="s">
        <v>309</v>
      </c>
      <c r="L131">
        <v>50</v>
      </c>
      <c r="N131" s="255" t="s">
        <v>310</v>
      </c>
      <c r="O131" s="256">
        <f>2+(0.05*P127)</f>
        <v>2</v>
      </c>
      <c r="T131" t="str">
        <f>IF('ECDIS Inputs'!$B139="","",'ECDIS Inputs'!D139+'ECDIS Inputs'!E139+R131+S131)</f>
        <v/>
      </c>
      <c r="V131">
        <f>'ECDIS Inputs'!D138</f>
        <v>0</v>
      </c>
      <c r="W131">
        <f>'ECDIS Inputs'!E138</f>
        <v>0</v>
      </c>
      <c r="X131">
        <f t="shared" ref="X131:X194" si="11">R130</f>
        <v>0</v>
      </c>
      <c r="Y131">
        <f>'ECDIS Inputs'!G138</f>
        <v>0</v>
      </c>
      <c r="Z131">
        <f t="shared" ref="Z131:Z194" si="12">IF(OR(AA131="3.5m Singapore Strait",AA131="4.0m Eastern Banks"),0,S130)</f>
        <v>0</v>
      </c>
      <c r="AA131">
        <f>'ECDIS Inputs'!F138</f>
        <v>0</v>
      </c>
      <c r="AB131">
        <f t="shared" ref="AB131:AB194" si="13">V131+W131-Y131</f>
        <v>0</v>
      </c>
      <c r="AC131">
        <f t="shared" ref="AC131:AC194" si="14">IF(AD131="Dredged",AB131+X131,AB131+Z131+X131)</f>
        <v>0</v>
      </c>
      <c r="AD131">
        <f>'ECDIS Inputs'!I138</f>
        <v>0</v>
      </c>
      <c r="AE131">
        <f t="shared" ref="AE131:AE194" si="15">IF(AC131&lt;V131,V131,AC131)</f>
        <v>0</v>
      </c>
    </row>
    <row r="132" spans="9:31" x14ac:dyDescent="0.2">
      <c r="J132" s="257" t="s">
        <v>425</v>
      </c>
      <c r="L132">
        <f>F22</f>
        <v>1.2</v>
      </c>
      <c r="N132" s="255" t="s">
        <v>326</v>
      </c>
      <c r="O132" s="256">
        <f>2+(0.05*P127)</f>
        <v>2</v>
      </c>
      <c r="T132" t="str">
        <f>IF('ECDIS Inputs'!$B140="","",'ECDIS Inputs'!D140+'ECDIS Inputs'!E140+R132+S132)</f>
        <v/>
      </c>
      <c r="V132">
        <f>'ECDIS Inputs'!D139</f>
        <v>0</v>
      </c>
      <c r="W132">
        <f>'ECDIS Inputs'!E139</f>
        <v>0</v>
      </c>
      <c r="X132">
        <f t="shared" si="11"/>
        <v>0</v>
      </c>
      <c r="Y132">
        <f>'ECDIS Inputs'!G139</f>
        <v>0</v>
      </c>
      <c r="Z132">
        <f t="shared" si="12"/>
        <v>0</v>
      </c>
      <c r="AA132">
        <f>'ECDIS Inputs'!F139</f>
        <v>0</v>
      </c>
      <c r="AB132">
        <f t="shared" si="13"/>
        <v>0</v>
      </c>
      <c r="AC132">
        <f t="shared" si="14"/>
        <v>0</v>
      </c>
      <c r="AD132">
        <f>'ECDIS Inputs'!I139</f>
        <v>0</v>
      </c>
      <c r="AE132">
        <f t="shared" si="15"/>
        <v>0</v>
      </c>
    </row>
    <row r="133" spans="9:31" x14ac:dyDescent="0.2">
      <c r="I133">
        <f>'ECDIS Inputs'!D31</f>
        <v>0</v>
      </c>
      <c r="J133" s="257" t="s">
        <v>298</v>
      </c>
      <c r="L133">
        <v>0.6</v>
      </c>
      <c r="M133" t="str">
        <f>IF('ECDIS Inputs'!F31="","",(LOOKUP('ECDIS Inputs'!F31,J133:J138,L133:L138)))</f>
        <v/>
      </c>
      <c r="N133" s="255" t="s">
        <v>299</v>
      </c>
      <c r="O133" s="256">
        <f>0.5+(0.01*P133)</f>
        <v>0.5</v>
      </c>
      <c r="P133">
        <f>'ECDIS Inputs'!H31</f>
        <v>0</v>
      </c>
      <c r="Q133" t="str">
        <f>IF('ECDIS Inputs'!H31="","",(LOOKUP('ECDIS Inputs'!I31,N133:N138,O133:O138)))</f>
        <v/>
      </c>
      <c r="T133" t="str">
        <f>IF('ECDIS Inputs'!$B141="","",'ECDIS Inputs'!D141+'ECDIS Inputs'!E141+R133+S133)</f>
        <v/>
      </c>
      <c r="V133">
        <f>'ECDIS Inputs'!D140</f>
        <v>0</v>
      </c>
      <c r="W133">
        <f>'ECDIS Inputs'!E140</f>
        <v>0</v>
      </c>
      <c r="X133">
        <f t="shared" si="11"/>
        <v>0</v>
      </c>
      <c r="Y133">
        <f>'ECDIS Inputs'!G140</f>
        <v>0</v>
      </c>
      <c r="Z133">
        <f t="shared" si="12"/>
        <v>0</v>
      </c>
      <c r="AA133">
        <f>'ECDIS Inputs'!F140</f>
        <v>0</v>
      </c>
      <c r="AB133">
        <f t="shared" si="13"/>
        <v>0</v>
      </c>
      <c r="AC133">
        <f t="shared" si="14"/>
        <v>0</v>
      </c>
      <c r="AD133">
        <f>'ECDIS Inputs'!I140</f>
        <v>0</v>
      </c>
      <c r="AE133">
        <f t="shared" si="15"/>
        <v>0</v>
      </c>
    </row>
    <row r="134" spans="9:31" x14ac:dyDescent="0.2">
      <c r="J134" s="257" t="s">
        <v>428</v>
      </c>
      <c r="L134">
        <f>I133*0.1</f>
        <v>0</v>
      </c>
      <c r="N134" s="255" t="s">
        <v>302</v>
      </c>
      <c r="O134" s="256">
        <f>1+(0.02*P133)</f>
        <v>1</v>
      </c>
      <c r="T134" t="str">
        <f>IF('ECDIS Inputs'!$B142="","",'ECDIS Inputs'!D142+'ECDIS Inputs'!E142+R134+S134)</f>
        <v/>
      </c>
      <c r="V134">
        <f>'ECDIS Inputs'!D141</f>
        <v>0</v>
      </c>
      <c r="W134">
        <f>'ECDIS Inputs'!E141</f>
        <v>0</v>
      </c>
      <c r="X134">
        <f t="shared" si="11"/>
        <v>0</v>
      </c>
      <c r="Y134">
        <f>'ECDIS Inputs'!G141</f>
        <v>0</v>
      </c>
      <c r="Z134">
        <f t="shared" si="12"/>
        <v>0</v>
      </c>
      <c r="AA134">
        <f>'ECDIS Inputs'!F141</f>
        <v>0</v>
      </c>
      <c r="AB134">
        <f t="shared" si="13"/>
        <v>0</v>
      </c>
      <c r="AC134">
        <f t="shared" si="14"/>
        <v>0</v>
      </c>
      <c r="AD134">
        <f>'ECDIS Inputs'!I141</f>
        <v>0</v>
      </c>
      <c r="AE134">
        <f t="shared" si="15"/>
        <v>0</v>
      </c>
    </row>
    <row r="135" spans="9:31" x14ac:dyDescent="0.2">
      <c r="J135" s="257" t="s">
        <v>426</v>
      </c>
      <c r="L135">
        <f>I133*0.2</f>
        <v>0</v>
      </c>
      <c r="N135" s="255" t="s">
        <v>304</v>
      </c>
      <c r="O135" s="256">
        <f>1+(0.02*P133)</f>
        <v>1</v>
      </c>
      <c r="T135" t="str">
        <f>IF('ECDIS Inputs'!$B143="","",'ECDIS Inputs'!D143+'ECDIS Inputs'!E143+R135+S135)</f>
        <v/>
      </c>
      <c r="V135">
        <f>'ECDIS Inputs'!D142</f>
        <v>0</v>
      </c>
      <c r="W135">
        <f>'ECDIS Inputs'!E142</f>
        <v>0</v>
      </c>
      <c r="X135">
        <f t="shared" si="11"/>
        <v>0</v>
      </c>
      <c r="Y135">
        <f>'ECDIS Inputs'!G142</f>
        <v>0</v>
      </c>
      <c r="Z135">
        <f t="shared" si="12"/>
        <v>0</v>
      </c>
      <c r="AA135">
        <f>'ECDIS Inputs'!F142</f>
        <v>0</v>
      </c>
      <c r="AB135">
        <f t="shared" si="13"/>
        <v>0</v>
      </c>
      <c r="AC135">
        <f t="shared" si="14"/>
        <v>0</v>
      </c>
      <c r="AD135">
        <f>'ECDIS Inputs'!I142</f>
        <v>0</v>
      </c>
      <c r="AE135">
        <f t="shared" si="15"/>
        <v>0</v>
      </c>
    </row>
    <row r="136" spans="9:31" x14ac:dyDescent="0.2">
      <c r="J136" s="257" t="s">
        <v>307</v>
      </c>
      <c r="L136">
        <f>IF('ECDIS Inputs'!F31="3.5m Singapore Strait",3.5-'ECDIS Inputs'!E31,4-'ECDIS Inputs'!E31)</f>
        <v>4</v>
      </c>
      <c r="N136" s="255" t="s">
        <v>308</v>
      </c>
      <c r="O136" s="256">
        <f>2+(0.05*P133)</f>
        <v>2</v>
      </c>
      <c r="T136" t="str">
        <f>IF('ECDIS Inputs'!$B144="","",'ECDIS Inputs'!D144+'ECDIS Inputs'!E144+R136+S136)</f>
        <v/>
      </c>
      <c r="V136">
        <f>'ECDIS Inputs'!D143</f>
        <v>0</v>
      </c>
      <c r="W136">
        <f>'ECDIS Inputs'!E143</f>
        <v>0</v>
      </c>
      <c r="X136">
        <f t="shared" si="11"/>
        <v>0</v>
      </c>
      <c r="Y136">
        <f>'ECDIS Inputs'!G143</f>
        <v>0</v>
      </c>
      <c r="Z136">
        <f t="shared" si="12"/>
        <v>0</v>
      </c>
      <c r="AA136">
        <f>'ECDIS Inputs'!F143</f>
        <v>0</v>
      </c>
      <c r="AB136">
        <f t="shared" si="13"/>
        <v>0</v>
      </c>
      <c r="AC136">
        <f t="shared" si="14"/>
        <v>0</v>
      </c>
      <c r="AD136">
        <f>'ECDIS Inputs'!I143</f>
        <v>0</v>
      </c>
      <c r="AE136">
        <f t="shared" si="15"/>
        <v>0</v>
      </c>
    </row>
    <row r="137" spans="9:31" x14ac:dyDescent="0.2">
      <c r="J137" s="257" t="s">
        <v>309</v>
      </c>
      <c r="L137">
        <v>50</v>
      </c>
      <c r="N137" s="255" t="s">
        <v>310</v>
      </c>
      <c r="O137" s="256">
        <f>2+(0.05*P133)</f>
        <v>2</v>
      </c>
      <c r="T137" t="str">
        <f>IF('ECDIS Inputs'!$B145="","",'ECDIS Inputs'!D145+'ECDIS Inputs'!E145+R137+S137)</f>
        <v/>
      </c>
      <c r="V137">
        <f>'ECDIS Inputs'!D144</f>
        <v>0</v>
      </c>
      <c r="W137">
        <f>'ECDIS Inputs'!E144</f>
        <v>0</v>
      </c>
      <c r="X137">
        <f t="shared" si="11"/>
        <v>0</v>
      </c>
      <c r="Y137">
        <f>'ECDIS Inputs'!G144</f>
        <v>0</v>
      </c>
      <c r="Z137">
        <f t="shared" si="12"/>
        <v>0</v>
      </c>
      <c r="AA137">
        <f>'ECDIS Inputs'!F144</f>
        <v>0</v>
      </c>
      <c r="AB137">
        <f t="shared" si="13"/>
        <v>0</v>
      </c>
      <c r="AC137">
        <f t="shared" si="14"/>
        <v>0</v>
      </c>
      <c r="AD137">
        <f>'ECDIS Inputs'!I144</f>
        <v>0</v>
      </c>
      <c r="AE137">
        <f t="shared" si="15"/>
        <v>0</v>
      </c>
    </row>
    <row r="138" spans="9:31" x14ac:dyDescent="0.2">
      <c r="J138" s="257" t="s">
        <v>425</v>
      </c>
      <c r="L138">
        <f>F22</f>
        <v>1.2</v>
      </c>
      <c r="N138" s="255" t="s">
        <v>326</v>
      </c>
      <c r="O138" s="256">
        <f>2+(0.05*P133)</f>
        <v>2</v>
      </c>
      <c r="T138" t="str">
        <f>IF('ECDIS Inputs'!$B146="","",'ECDIS Inputs'!D146+'ECDIS Inputs'!E146+R138+S138)</f>
        <v/>
      </c>
      <c r="V138">
        <f>'ECDIS Inputs'!D145</f>
        <v>0</v>
      </c>
      <c r="W138">
        <f>'ECDIS Inputs'!E145</f>
        <v>0</v>
      </c>
      <c r="X138">
        <f t="shared" si="11"/>
        <v>0</v>
      </c>
      <c r="Y138">
        <f>'ECDIS Inputs'!G145</f>
        <v>0</v>
      </c>
      <c r="Z138">
        <f t="shared" si="12"/>
        <v>0</v>
      </c>
      <c r="AA138">
        <f>'ECDIS Inputs'!F145</f>
        <v>0</v>
      </c>
      <c r="AB138">
        <f t="shared" si="13"/>
        <v>0</v>
      </c>
      <c r="AC138">
        <f t="shared" si="14"/>
        <v>0</v>
      </c>
      <c r="AD138">
        <f>'ECDIS Inputs'!I145</f>
        <v>0</v>
      </c>
      <c r="AE138">
        <f t="shared" si="15"/>
        <v>0</v>
      </c>
    </row>
    <row r="139" spans="9:31" x14ac:dyDescent="0.2">
      <c r="I139">
        <f>'ECDIS Inputs'!D32</f>
        <v>0</v>
      </c>
      <c r="J139" s="257" t="s">
        <v>298</v>
      </c>
      <c r="L139">
        <v>0.6</v>
      </c>
      <c r="M139" t="str">
        <f>IF('ECDIS Inputs'!F32="","",(LOOKUP('ECDIS Inputs'!F32,J139:J144,L139:L144)))</f>
        <v/>
      </c>
      <c r="N139" s="255" t="s">
        <v>299</v>
      </c>
      <c r="O139" s="256">
        <f>0.5+(0.01*P139)</f>
        <v>0.5</v>
      </c>
      <c r="P139">
        <f>'ECDIS Inputs'!H32</f>
        <v>0</v>
      </c>
      <c r="Q139" t="str">
        <f>IF('ECDIS Inputs'!H32="","",(LOOKUP('ECDIS Inputs'!I32,N139:N144,O139:O144)))</f>
        <v/>
      </c>
      <c r="T139" t="str">
        <f>IF('ECDIS Inputs'!$B147="","",'ECDIS Inputs'!D147+'ECDIS Inputs'!E147+R139+S139)</f>
        <v/>
      </c>
      <c r="V139">
        <f>'ECDIS Inputs'!D146</f>
        <v>0</v>
      </c>
      <c r="W139">
        <f>'ECDIS Inputs'!E146</f>
        <v>0</v>
      </c>
      <c r="X139">
        <f t="shared" si="11"/>
        <v>0</v>
      </c>
      <c r="Y139">
        <f>'ECDIS Inputs'!G146</f>
        <v>0</v>
      </c>
      <c r="Z139">
        <f t="shared" si="12"/>
        <v>0</v>
      </c>
      <c r="AA139">
        <f>'ECDIS Inputs'!F146</f>
        <v>0</v>
      </c>
      <c r="AB139">
        <f t="shared" si="13"/>
        <v>0</v>
      </c>
      <c r="AC139">
        <f t="shared" si="14"/>
        <v>0</v>
      </c>
      <c r="AD139">
        <f>'ECDIS Inputs'!I146</f>
        <v>0</v>
      </c>
      <c r="AE139">
        <f t="shared" si="15"/>
        <v>0</v>
      </c>
    </row>
    <row r="140" spans="9:31" x14ac:dyDescent="0.2">
      <c r="J140" s="257" t="s">
        <v>428</v>
      </c>
      <c r="L140">
        <f>I139*0.1</f>
        <v>0</v>
      </c>
      <c r="N140" s="255" t="s">
        <v>302</v>
      </c>
      <c r="O140" s="256">
        <f>1+(0.02*P139)</f>
        <v>1</v>
      </c>
      <c r="T140" t="str">
        <f>IF('ECDIS Inputs'!$B148="","",'ECDIS Inputs'!D148+'ECDIS Inputs'!E148+R140+S140)</f>
        <v/>
      </c>
      <c r="V140">
        <f>'ECDIS Inputs'!D147</f>
        <v>0</v>
      </c>
      <c r="W140">
        <f>'ECDIS Inputs'!E147</f>
        <v>0</v>
      </c>
      <c r="X140">
        <f t="shared" si="11"/>
        <v>0</v>
      </c>
      <c r="Y140">
        <f>'ECDIS Inputs'!G147</f>
        <v>0</v>
      </c>
      <c r="Z140">
        <f t="shared" si="12"/>
        <v>0</v>
      </c>
      <c r="AA140">
        <f>'ECDIS Inputs'!F147</f>
        <v>0</v>
      </c>
      <c r="AB140">
        <f t="shared" si="13"/>
        <v>0</v>
      </c>
      <c r="AC140">
        <f t="shared" si="14"/>
        <v>0</v>
      </c>
      <c r="AD140">
        <f>'ECDIS Inputs'!I147</f>
        <v>0</v>
      </c>
      <c r="AE140">
        <f t="shared" si="15"/>
        <v>0</v>
      </c>
    </row>
    <row r="141" spans="9:31" x14ac:dyDescent="0.2">
      <c r="J141" s="257" t="s">
        <v>426</v>
      </c>
      <c r="L141">
        <f>I139*0.2</f>
        <v>0</v>
      </c>
      <c r="N141" s="255" t="s">
        <v>304</v>
      </c>
      <c r="O141" s="256">
        <f>1+(0.02*P139)</f>
        <v>1</v>
      </c>
      <c r="T141" t="str">
        <f>IF('ECDIS Inputs'!$B149="","",'ECDIS Inputs'!D149+'ECDIS Inputs'!E149+R141+S141)</f>
        <v/>
      </c>
      <c r="V141">
        <f>'ECDIS Inputs'!D148</f>
        <v>0</v>
      </c>
      <c r="W141">
        <f>'ECDIS Inputs'!E148</f>
        <v>0</v>
      </c>
      <c r="X141">
        <f t="shared" si="11"/>
        <v>0</v>
      </c>
      <c r="Y141">
        <f>'ECDIS Inputs'!G148</f>
        <v>0</v>
      </c>
      <c r="Z141">
        <f t="shared" si="12"/>
        <v>0</v>
      </c>
      <c r="AA141">
        <f>'ECDIS Inputs'!F148</f>
        <v>0</v>
      </c>
      <c r="AB141">
        <f t="shared" si="13"/>
        <v>0</v>
      </c>
      <c r="AC141">
        <f t="shared" si="14"/>
        <v>0</v>
      </c>
      <c r="AD141">
        <f>'ECDIS Inputs'!I148</f>
        <v>0</v>
      </c>
      <c r="AE141">
        <f t="shared" si="15"/>
        <v>0</v>
      </c>
    </row>
    <row r="142" spans="9:31" x14ac:dyDescent="0.2">
      <c r="J142" s="257" t="s">
        <v>307</v>
      </c>
      <c r="L142">
        <f>IF('ECDIS Inputs'!F32="3.5m Singapore Strait",3.5-'ECDIS Inputs'!E32,4-'ECDIS Inputs'!E32)</f>
        <v>4</v>
      </c>
      <c r="N142" s="255" t="s">
        <v>308</v>
      </c>
      <c r="O142" s="256">
        <f>2+(0.05*P139)</f>
        <v>2</v>
      </c>
      <c r="T142" t="str">
        <f>IF('ECDIS Inputs'!$B150="","",'ECDIS Inputs'!D150+'ECDIS Inputs'!E150+R142+S142)</f>
        <v/>
      </c>
      <c r="V142">
        <f>'ECDIS Inputs'!D149</f>
        <v>0</v>
      </c>
      <c r="W142">
        <f>'ECDIS Inputs'!E149</f>
        <v>0</v>
      </c>
      <c r="X142">
        <f t="shared" si="11"/>
        <v>0</v>
      </c>
      <c r="Y142">
        <f>'ECDIS Inputs'!G149</f>
        <v>0</v>
      </c>
      <c r="Z142">
        <f t="shared" si="12"/>
        <v>0</v>
      </c>
      <c r="AA142">
        <f>'ECDIS Inputs'!F149</f>
        <v>0</v>
      </c>
      <c r="AB142">
        <f t="shared" si="13"/>
        <v>0</v>
      </c>
      <c r="AC142">
        <f t="shared" si="14"/>
        <v>0</v>
      </c>
      <c r="AD142">
        <f>'ECDIS Inputs'!I149</f>
        <v>0</v>
      </c>
      <c r="AE142">
        <f t="shared" si="15"/>
        <v>0</v>
      </c>
    </row>
    <row r="143" spans="9:31" x14ac:dyDescent="0.2">
      <c r="J143" s="257" t="s">
        <v>309</v>
      </c>
      <c r="L143">
        <v>50</v>
      </c>
      <c r="N143" s="255" t="s">
        <v>310</v>
      </c>
      <c r="O143" s="256">
        <f>2+(0.05*P139)</f>
        <v>2</v>
      </c>
      <c r="T143" t="str">
        <f>IF('ECDIS Inputs'!$B151="","",'ECDIS Inputs'!D151+'ECDIS Inputs'!E151+R143+S143)</f>
        <v/>
      </c>
      <c r="V143">
        <f>'ECDIS Inputs'!D150</f>
        <v>0</v>
      </c>
      <c r="W143">
        <f>'ECDIS Inputs'!E150</f>
        <v>0</v>
      </c>
      <c r="X143">
        <f t="shared" si="11"/>
        <v>0</v>
      </c>
      <c r="Y143">
        <f>'ECDIS Inputs'!G150</f>
        <v>0</v>
      </c>
      <c r="Z143">
        <f t="shared" si="12"/>
        <v>0</v>
      </c>
      <c r="AA143">
        <f>'ECDIS Inputs'!F150</f>
        <v>0</v>
      </c>
      <c r="AB143">
        <f t="shared" si="13"/>
        <v>0</v>
      </c>
      <c r="AC143">
        <f t="shared" si="14"/>
        <v>0</v>
      </c>
      <c r="AD143">
        <f>'ECDIS Inputs'!I150</f>
        <v>0</v>
      </c>
      <c r="AE143">
        <f t="shared" si="15"/>
        <v>0</v>
      </c>
    </row>
    <row r="144" spans="9:31" x14ac:dyDescent="0.2">
      <c r="J144" s="257" t="s">
        <v>425</v>
      </c>
      <c r="L144">
        <f>F22</f>
        <v>1.2</v>
      </c>
      <c r="N144" s="255" t="s">
        <v>326</v>
      </c>
      <c r="O144" s="256">
        <f>2+(0.05*P139)</f>
        <v>2</v>
      </c>
      <c r="T144" t="str">
        <f>IF('ECDIS Inputs'!$B152="","",'ECDIS Inputs'!D152+'ECDIS Inputs'!E152+R144+S144)</f>
        <v/>
      </c>
      <c r="V144">
        <f>'ECDIS Inputs'!D151</f>
        <v>0</v>
      </c>
      <c r="W144">
        <f>'ECDIS Inputs'!E151</f>
        <v>0</v>
      </c>
      <c r="X144">
        <f t="shared" si="11"/>
        <v>0</v>
      </c>
      <c r="Y144">
        <f>'ECDIS Inputs'!G151</f>
        <v>0</v>
      </c>
      <c r="Z144">
        <f t="shared" si="12"/>
        <v>0</v>
      </c>
      <c r="AA144">
        <f>'ECDIS Inputs'!F151</f>
        <v>0</v>
      </c>
      <c r="AB144">
        <f t="shared" si="13"/>
        <v>0</v>
      </c>
      <c r="AC144">
        <f t="shared" si="14"/>
        <v>0</v>
      </c>
      <c r="AD144">
        <f>'ECDIS Inputs'!I151</f>
        <v>0</v>
      </c>
      <c r="AE144">
        <f t="shared" si="15"/>
        <v>0</v>
      </c>
    </row>
    <row r="145" spans="9:31" x14ac:dyDescent="0.2">
      <c r="I145">
        <f>'ECDIS Inputs'!D33</f>
        <v>0</v>
      </c>
      <c r="J145" s="257" t="s">
        <v>298</v>
      </c>
      <c r="L145">
        <v>0.6</v>
      </c>
      <c r="M145" t="str">
        <f>IF('ECDIS Inputs'!F33="","",(LOOKUP('ECDIS Inputs'!F33,J145:J150,L145:L150)))</f>
        <v/>
      </c>
      <c r="N145" s="255" t="s">
        <v>299</v>
      </c>
      <c r="O145" s="256">
        <f>0.5+(0.01*P145)</f>
        <v>0.5</v>
      </c>
      <c r="P145">
        <f>'ECDIS Inputs'!H33</f>
        <v>0</v>
      </c>
      <c r="Q145" t="str">
        <f>IF('ECDIS Inputs'!H33="","",(LOOKUP('ECDIS Inputs'!I33,N145:N150,O145:O150)))</f>
        <v/>
      </c>
      <c r="T145" t="str">
        <f>IF('ECDIS Inputs'!$B153="","",'ECDIS Inputs'!D153+'ECDIS Inputs'!E153+R145+S145)</f>
        <v/>
      </c>
      <c r="V145">
        <f>'ECDIS Inputs'!D152</f>
        <v>0</v>
      </c>
      <c r="W145">
        <f>'ECDIS Inputs'!E152</f>
        <v>0</v>
      </c>
      <c r="X145">
        <f t="shared" si="11"/>
        <v>0</v>
      </c>
      <c r="Y145">
        <f>'ECDIS Inputs'!G152</f>
        <v>0</v>
      </c>
      <c r="Z145">
        <f t="shared" si="12"/>
        <v>0</v>
      </c>
      <c r="AA145">
        <f>'ECDIS Inputs'!F152</f>
        <v>0</v>
      </c>
      <c r="AB145">
        <f t="shared" si="13"/>
        <v>0</v>
      </c>
      <c r="AC145">
        <f t="shared" si="14"/>
        <v>0</v>
      </c>
      <c r="AD145">
        <f>'ECDIS Inputs'!I152</f>
        <v>0</v>
      </c>
      <c r="AE145">
        <f t="shared" si="15"/>
        <v>0</v>
      </c>
    </row>
    <row r="146" spans="9:31" x14ac:dyDescent="0.2">
      <c r="J146" s="257" t="s">
        <v>428</v>
      </c>
      <c r="L146">
        <f>I145*0.1</f>
        <v>0</v>
      </c>
      <c r="N146" s="255" t="s">
        <v>302</v>
      </c>
      <c r="O146" s="256">
        <f>1+(0.02*P145)</f>
        <v>1</v>
      </c>
      <c r="T146" t="str">
        <f>IF('ECDIS Inputs'!$B154="","",'ECDIS Inputs'!D154+'ECDIS Inputs'!E154+R146+S146)</f>
        <v/>
      </c>
      <c r="V146">
        <f>'ECDIS Inputs'!D153</f>
        <v>0</v>
      </c>
      <c r="W146">
        <f>'ECDIS Inputs'!E153</f>
        <v>0</v>
      </c>
      <c r="X146">
        <f t="shared" si="11"/>
        <v>0</v>
      </c>
      <c r="Y146">
        <f>'ECDIS Inputs'!G153</f>
        <v>0</v>
      </c>
      <c r="Z146">
        <f t="shared" si="12"/>
        <v>0</v>
      </c>
      <c r="AA146">
        <f>'ECDIS Inputs'!F153</f>
        <v>0</v>
      </c>
      <c r="AB146">
        <f t="shared" si="13"/>
        <v>0</v>
      </c>
      <c r="AC146">
        <f t="shared" si="14"/>
        <v>0</v>
      </c>
      <c r="AD146">
        <f>'ECDIS Inputs'!I153</f>
        <v>0</v>
      </c>
      <c r="AE146">
        <f t="shared" si="15"/>
        <v>0</v>
      </c>
    </row>
    <row r="147" spans="9:31" x14ac:dyDescent="0.2">
      <c r="J147" s="257" t="s">
        <v>426</v>
      </c>
      <c r="L147">
        <f>I145*0.2</f>
        <v>0</v>
      </c>
      <c r="N147" s="255" t="s">
        <v>304</v>
      </c>
      <c r="O147" s="256">
        <f>1+(0.02*P145)</f>
        <v>1</v>
      </c>
      <c r="T147" t="str">
        <f>IF('ECDIS Inputs'!$B155="","",'ECDIS Inputs'!D155+'ECDIS Inputs'!E155+R147+S147)</f>
        <v/>
      </c>
      <c r="V147">
        <f>'ECDIS Inputs'!D154</f>
        <v>0</v>
      </c>
      <c r="W147">
        <f>'ECDIS Inputs'!E154</f>
        <v>0</v>
      </c>
      <c r="X147">
        <f t="shared" si="11"/>
        <v>0</v>
      </c>
      <c r="Y147">
        <f>'ECDIS Inputs'!G154</f>
        <v>0</v>
      </c>
      <c r="Z147">
        <f t="shared" si="12"/>
        <v>0</v>
      </c>
      <c r="AA147">
        <f>'ECDIS Inputs'!F154</f>
        <v>0</v>
      </c>
      <c r="AB147">
        <f t="shared" si="13"/>
        <v>0</v>
      </c>
      <c r="AC147">
        <f t="shared" si="14"/>
        <v>0</v>
      </c>
      <c r="AD147">
        <f>'ECDIS Inputs'!I154</f>
        <v>0</v>
      </c>
      <c r="AE147">
        <f t="shared" si="15"/>
        <v>0</v>
      </c>
    </row>
    <row r="148" spans="9:31" x14ac:dyDescent="0.2">
      <c r="J148" s="257" t="s">
        <v>307</v>
      </c>
      <c r="L148">
        <f>IF('ECDIS Inputs'!F33="3.5m Singapore Strait",3.5-'ECDIS Inputs'!E33,4-'ECDIS Inputs'!E33)</f>
        <v>4</v>
      </c>
      <c r="N148" s="255" t="s">
        <v>308</v>
      </c>
      <c r="O148" s="256">
        <f>2+(0.05*P145)</f>
        <v>2</v>
      </c>
      <c r="T148" t="str">
        <f>IF('ECDIS Inputs'!$B156="","",'ECDIS Inputs'!D156+'ECDIS Inputs'!E156+R148+S148)</f>
        <v/>
      </c>
      <c r="V148">
        <f>'ECDIS Inputs'!D155</f>
        <v>0</v>
      </c>
      <c r="W148">
        <f>'ECDIS Inputs'!E155</f>
        <v>0</v>
      </c>
      <c r="X148">
        <f t="shared" si="11"/>
        <v>0</v>
      </c>
      <c r="Y148">
        <f>'ECDIS Inputs'!G155</f>
        <v>0</v>
      </c>
      <c r="Z148">
        <f t="shared" si="12"/>
        <v>0</v>
      </c>
      <c r="AA148">
        <f>'ECDIS Inputs'!F155</f>
        <v>0</v>
      </c>
      <c r="AB148">
        <f t="shared" si="13"/>
        <v>0</v>
      </c>
      <c r="AC148">
        <f t="shared" si="14"/>
        <v>0</v>
      </c>
      <c r="AD148">
        <f>'ECDIS Inputs'!I155</f>
        <v>0</v>
      </c>
      <c r="AE148">
        <f t="shared" si="15"/>
        <v>0</v>
      </c>
    </row>
    <row r="149" spans="9:31" x14ac:dyDescent="0.2">
      <c r="J149" s="257" t="s">
        <v>309</v>
      </c>
      <c r="L149">
        <v>50</v>
      </c>
      <c r="N149" s="255" t="s">
        <v>310</v>
      </c>
      <c r="O149" s="256">
        <f>2+(0.05*P145)</f>
        <v>2</v>
      </c>
      <c r="T149" t="str">
        <f>IF('ECDIS Inputs'!$B157="","",'ECDIS Inputs'!D157+'ECDIS Inputs'!E157+R149+S149)</f>
        <v/>
      </c>
      <c r="V149">
        <f>'ECDIS Inputs'!D156</f>
        <v>0</v>
      </c>
      <c r="W149">
        <f>'ECDIS Inputs'!E156</f>
        <v>0</v>
      </c>
      <c r="X149">
        <f t="shared" si="11"/>
        <v>0</v>
      </c>
      <c r="Y149">
        <f>'ECDIS Inputs'!G156</f>
        <v>0</v>
      </c>
      <c r="Z149">
        <f t="shared" si="12"/>
        <v>0</v>
      </c>
      <c r="AA149">
        <f>'ECDIS Inputs'!F156</f>
        <v>0</v>
      </c>
      <c r="AB149">
        <f t="shared" si="13"/>
        <v>0</v>
      </c>
      <c r="AC149">
        <f t="shared" si="14"/>
        <v>0</v>
      </c>
      <c r="AD149">
        <f>'ECDIS Inputs'!I156</f>
        <v>0</v>
      </c>
      <c r="AE149">
        <f t="shared" si="15"/>
        <v>0</v>
      </c>
    </row>
    <row r="150" spans="9:31" x14ac:dyDescent="0.2">
      <c r="J150" s="257" t="s">
        <v>425</v>
      </c>
      <c r="L150">
        <f>F22</f>
        <v>1.2</v>
      </c>
      <c r="N150" s="255" t="s">
        <v>326</v>
      </c>
      <c r="O150" s="256">
        <f>2+(0.05*P145)</f>
        <v>2</v>
      </c>
      <c r="T150" t="str">
        <f>IF('ECDIS Inputs'!$B158="","",'ECDIS Inputs'!D158+'ECDIS Inputs'!E158+R150+S150)</f>
        <v/>
      </c>
      <c r="V150">
        <f>'ECDIS Inputs'!D157</f>
        <v>0</v>
      </c>
      <c r="W150">
        <f>'ECDIS Inputs'!E157</f>
        <v>0</v>
      </c>
      <c r="X150">
        <f t="shared" si="11"/>
        <v>0</v>
      </c>
      <c r="Y150">
        <f>'ECDIS Inputs'!G157</f>
        <v>0</v>
      </c>
      <c r="Z150">
        <f t="shared" si="12"/>
        <v>0</v>
      </c>
      <c r="AA150">
        <f>'ECDIS Inputs'!F157</f>
        <v>0</v>
      </c>
      <c r="AB150">
        <f t="shared" si="13"/>
        <v>0</v>
      </c>
      <c r="AC150">
        <f t="shared" si="14"/>
        <v>0</v>
      </c>
      <c r="AD150">
        <f>'ECDIS Inputs'!I157</f>
        <v>0</v>
      </c>
      <c r="AE150">
        <f t="shared" si="15"/>
        <v>0</v>
      </c>
    </row>
    <row r="151" spans="9:31" x14ac:dyDescent="0.2">
      <c r="I151">
        <f>'ECDIS Inputs'!D34</f>
        <v>0</v>
      </c>
      <c r="J151" s="257" t="s">
        <v>298</v>
      </c>
      <c r="L151">
        <v>0.6</v>
      </c>
      <c r="M151" t="str">
        <f>IF('ECDIS Inputs'!F34="","",(LOOKUP('ECDIS Inputs'!F34,J151:J156,L151:L156)))</f>
        <v/>
      </c>
      <c r="N151" s="255" t="s">
        <v>299</v>
      </c>
      <c r="O151" s="256">
        <f>0.5+(0.01*P151)</f>
        <v>0.5</v>
      </c>
      <c r="P151">
        <f>'ECDIS Inputs'!H34</f>
        <v>0</v>
      </c>
      <c r="Q151" t="str">
        <f>IF('ECDIS Inputs'!H34="","",(LOOKUP('ECDIS Inputs'!I34,N151:N156,O151:O156)))</f>
        <v/>
      </c>
      <c r="T151" t="str">
        <f>IF('ECDIS Inputs'!$B159="","",'ECDIS Inputs'!D159+'ECDIS Inputs'!E159+R151+S151)</f>
        <v/>
      </c>
      <c r="V151">
        <f>'ECDIS Inputs'!D158</f>
        <v>0</v>
      </c>
      <c r="W151">
        <f>'ECDIS Inputs'!E158</f>
        <v>0</v>
      </c>
      <c r="X151">
        <f t="shared" si="11"/>
        <v>0</v>
      </c>
      <c r="Y151">
        <f>'ECDIS Inputs'!G158</f>
        <v>0</v>
      </c>
      <c r="Z151">
        <f t="shared" si="12"/>
        <v>0</v>
      </c>
      <c r="AA151">
        <f>'ECDIS Inputs'!F158</f>
        <v>0</v>
      </c>
      <c r="AB151">
        <f t="shared" si="13"/>
        <v>0</v>
      </c>
      <c r="AC151">
        <f t="shared" si="14"/>
        <v>0</v>
      </c>
      <c r="AD151">
        <f>'ECDIS Inputs'!I158</f>
        <v>0</v>
      </c>
      <c r="AE151">
        <f t="shared" si="15"/>
        <v>0</v>
      </c>
    </row>
    <row r="152" spans="9:31" x14ac:dyDescent="0.2">
      <c r="J152" s="257" t="s">
        <v>428</v>
      </c>
      <c r="L152">
        <f>I151*0.1</f>
        <v>0</v>
      </c>
      <c r="N152" s="255" t="s">
        <v>302</v>
      </c>
      <c r="O152" s="256">
        <f>1+(0.02*P151)</f>
        <v>1</v>
      </c>
      <c r="T152" t="str">
        <f>IF('ECDIS Inputs'!$B160="","",'ECDIS Inputs'!D160+'ECDIS Inputs'!E160+R152+S152)</f>
        <v/>
      </c>
      <c r="V152">
        <f>'ECDIS Inputs'!D159</f>
        <v>0</v>
      </c>
      <c r="W152">
        <f>'ECDIS Inputs'!E159</f>
        <v>0</v>
      </c>
      <c r="X152">
        <f t="shared" si="11"/>
        <v>0</v>
      </c>
      <c r="Y152">
        <f>'ECDIS Inputs'!G159</f>
        <v>0</v>
      </c>
      <c r="Z152">
        <f t="shared" si="12"/>
        <v>0</v>
      </c>
      <c r="AA152">
        <f>'ECDIS Inputs'!F159</f>
        <v>0</v>
      </c>
      <c r="AB152">
        <f t="shared" si="13"/>
        <v>0</v>
      </c>
      <c r="AC152">
        <f t="shared" si="14"/>
        <v>0</v>
      </c>
      <c r="AD152">
        <f>'ECDIS Inputs'!I159</f>
        <v>0</v>
      </c>
      <c r="AE152">
        <f t="shared" si="15"/>
        <v>0</v>
      </c>
    </row>
    <row r="153" spans="9:31" x14ac:dyDescent="0.2">
      <c r="J153" s="257" t="s">
        <v>426</v>
      </c>
      <c r="L153">
        <f>I151*0.2</f>
        <v>0</v>
      </c>
      <c r="N153" s="255" t="s">
        <v>304</v>
      </c>
      <c r="O153" s="256">
        <f>1+(0.02*P151)</f>
        <v>1</v>
      </c>
      <c r="T153" t="str">
        <f>IF('ECDIS Inputs'!$B161="","",'ECDIS Inputs'!D161+'ECDIS Inputs'!E161+R153+S153)</f>
        <v/>
      </c>
      <c r="V153">
        <f>'ECDIS Inputs'!D160</f>
        <v>0</v>
      </c>
      <c r="W153">
        <f>'ECDIS Inputs'!E160</f>
        <v>0</v>
      </c>
      <c r="X153">
        <f t="shared" si="11"/>
        <v>0</v>
      </c>
      <c r="Y153">
        <f>'ECDIS Inputs'!G160</f>
        <v>0</v>
      </c>
      <c r="Z153">
        <f t="shared" si="12"/>
        <v>0</v>
      </c>
      <c r="AA153">
        <f>'ECDIS Inputs'!F160</f>
        <v>0</v>
      </c>
      <c r="AB153">
        <f t="shared" si="13"/>
        <v>0</v>
      </c>
      <c r="AC153">
        <f t="shared" si="14"/>
        <v>0</v>
      </c>
      <c r="AD153">
        <f>'ECDIS Inputs'!I160</f>
        <v>0</v>
      </c>
      <c r="AE153">
        <f t="shared" si="15"/>
        <v>0</v>
      </c>
    </row>
    <row r="154" spans="9:31" x14ac:dyDescent="0.2">
      <c r="J154" s="257" t="s">
        <v>307</v>
      </c>
      <c r="L154">
        <f>IF('ECDIS Inputs'!F34="3.5m Singapore Strait",3.5-'ECDIS Inputs'!E34,4-'ECDIS Inputs'!E34)</f>
        <v>4</v>
      </c>
      <c r="N154" s="255" t="s">
        <v>308</v>
      </c>
      <c r="O154" s="256">
        <f>2+(0.05*P151)</f>
        <v>2</v>
      </c>
      <c r="T154" t="str">
        <f>IF('ECDIS Inputs'!$B162="","",'ECDIS Inputs'!D162+'ECDIS Inputs'!E162+R154+S154)</f>
        <v/>
      </c>
      <c r="V154">
        <f>'ECDIS Inputs'!D161</f>
        <v>0</v>
      </c>
      <c r="W154">
        <f>'ECDIS Inputs'!E161</f>
        <v>0</v>
      </c>
      <c r="X154">
        <f t="shared" si="11"/>
        <v>0</v>
      </c>
      <c r="Y154">
        <f>'ECDIS Inputs'!G161</f>
        <v>0</v>
      </c>
      <c r="Z154">
        <f t="shared" si="12"/>
        <v>0</v>
      </c>
      <c r="AA154">
        <f>'ECDIS Inputs'!F161</f>
        <v>0</v>
      </c>
      <c r="AB154">
        <f t="shared" si="13"/>
        <v>0</v>
      </c>
      <c r="AC154">
        <f t="shared" si="14"/>
        <v>0</v>
      </c>
      <c r="AD154">
        <f>'ECDIS Inputs'!I161</f>
        <v>0</v>
      </c>
      <c r="AE154">
        <f t="shared" si="15"/>
        <v>0</v>
      </c>
    </row>
    <row r="155" spans="9:31" x14ac:dyDescent="0.2">
      <c r="J155" s="257" t="s">
        <v>309</v>
      </c>
      <c r="L155">
        <v>50</v>
      </c>
      <c r="N155" s="255" t="s">
        <v>310</v>
      </c>
      <c r="O155" s="256">
        <f>2+(0.05*P151)</f>
        <v>2</v>
      </c>
      <c r="T155" t="str">
        <f>IF('ECDIS Inputs'!$B163="","",'ECDIS Inputs'!D163+'ECDIS Inputs'!E163+R155+S155)</f>
        <v/>
      </c>
      <c r="V155">
        <f>'ECDIS Inputs'!D162</f>
        <v>0</v>
      </c>
      <c r="W155">
        <f>'ECDIS Inputs'!E162</f>
        <v>0</v>
      </c>
      <c r="X155">
        <f t="shared" si="11"/>
        <v>0</v>
      </c>
      <c r="Y155">
        <f>'ECDIS Inputs'!G162</f>
        <v>0</v>
      </c>
      <c r="Z155">
        <f t="shared" si="12"/>
        <v>0</v>
      </c>
      <c r="AA155">
        <f>'ECDIS Inputs'!F162</f>
        <v>0</v>
      </c>
      <c r="AB155">
        <f t="shared" si="13"/>
        <v>0</v>
      </c>
      <c r="AC155">
        <f t="shared" si="14"/>
        <v>0</v>
      </c>
      <c r="AD155">
        <f>'ECDIS Inputs'!I162</f>
        <v>0</v>
      </c>
      <c r="AE155">
        <f t="shared" si="15"/>
        <v>0</v>
      </c>
    </row>
    <row r="156" spans="9:31" x14ac:dyDescent="0.2">
      <c r="J156" s="257" t="s">
        <v>425</v>
      </c>
      <c r="L156">
        <f>F22</f>
        <v>1.2</v>
      </c>
      <c r="N156" s="255" t="s">
        <v>326</v>
      </c>
      <c r="O156" s="256">
        <f>2+(0.05*P151)</f>
        <v>2</v>
      </c>
      <c r="T156" t="str">
        <f>IF('ECDIS Inputs'!$B164="","",'ECDIS Inputs'!D164+'ECDIS Inputs'!E164+R156+S156)</f>
        <v/>
      </c>
      <c r="V156">
        <f>'ECDIS Inputs'!D163</f>
        <v>0</v>
      </c>
      <c r="W156">
        <f>'ECDIS Inputs'!E163</f>
        <v>0</v>
      </c>
      <c r="X156">
        <f t="shared" si="11"/>
        <v>0</v>
      </c>
      <c r="Y156">
        <f>'ECDIS Inputs'!G163</f>
        <v>0</v>
      </c>
      <c r="Z156">
        <f t="shared" si="12"/>
        <v>0</v>
      </c>
      <c r="AA156">
        <f>'ECDIS Inputs'!F163</f>
        <v>0</v>
      </c>
      <c r="AB156">
        <f t="shared" si="13"/>
        <v>0</v>
      </c>
      <c r="AC156">
        <f t="shared" si="14"/>
        <v>0</v>
      </c>
      <c r="AD156">
        <f>'ECDIS Inputs'!I163</f>
        <v>0</v>
      </c>
      <c r="AE156">
        <f t="shared" si="15"/>
        <v>0</v>
      </c>
    </row>
    <row r="157" spans="9:31" x14ac:dyDescent="0.2">
      <c r="I157">
        <f>'ECDIS Inputs'!D35</f>
        <v>0</v>
      </c>
      <c r="J157" s="257" t="s">
        <v>298</v>
      </c>
      <c r="L157">
        <v>0.6</v>
      </c>
      <c r="M157" t="str">
        <f>IF('ECDIS Inputs'!F35="","",(LOOKUP('ECDIS Inputs'!F35,J157:J162,L157:L162)))</f>
        <v/>
      </c>
      <c r="N157" s="255" t="s">
        <v>299</v>
      </c>
      <c r="O157" s="256">
        <f>0.5+(0.01*P157)</f>
        <v>0.5</v>
      </c>
      <c r="P157">
        <f>'ECDIS Inputs'!H35</f>
        <v>0</v>
      </c>
      <c r="Q157" t="str">
        <f>IF('ECDIS Inputs'!H35="","",(LOOKUP('ECDIS Inputs'!I35,N157:N162,O157:O162)))</f>
        <v/>
      </c>
      <c r="T157" t="str">
        <f>IF('ECDIS Inputs'!$B165="","",'ECDIS Inputs'!D165+'ECDIS Inputs'!E165+R157+S157)</f>
        <v/>
      </c>
      <c r="V157">
        <f>'ECDIS Inputs'!D164</f>
        <v>0</v>
      </c>
      <c r="W157">
        <f>'ECDIS Inputs'!E164</f>
        <v>0</v>
      </c>
      <c r="X157">
        <f t="shared" si="11"/>
        <v>0</v>
      </c>
      <c r="Y157">
        <f>'ECDIS Inputs'!G164</f>
        <v>0</v>
      </c>
      <c r="Z157">
        <f t="shared" si="12"/>
        <v>0</v>
      </c>
      <c r="AA157">
        <f>'ECDIS Inputs'!F164</f>
        <v>0</v>
      </c>
      <c r="AB157">
        <f t="shared" si="13"/>
        <v>0</v>
      </c>
      <c r="AC157">
        <f t="shared" si="14"/>
        <v>0</v>
      </c>
      <c r="AD157">
        <f>'ECDIS Inputs'!I164</f>
        <v>0</v>
      </c>
      <c r="AE157">
        <f t="shared" si="15"/>
        <v>0</v>
      </c>
    </row>
    <row r="158" spans="9:31" x14ac:dyDescent="0.2">
      <c r="J158" s="257" t="s">
        <v>428</v>
      </c>
      <c r="L158">
        <f>I157*0.1</f>
        <v>0</v>
      </c>
      <c r="N158" s="255" t="s">
        <v>302</v>
      </c>
      <c r="O158" s="256">
        <f>1+(0.02*P157)</f>
        <v>1</v>
      </c>
      <c r="T158" t="str">
        <f>IF('ECDIS Inputs'!$B166="","",'ECDIS Inputs'!D166+'ECDIS Inputs'!E166+R158+S158)</f>
        <v/>
      </c>
      <c r="V158">
        <f>'ECDIS Inputs'!D165</f>
        <v>0</v>
      </c>
      <c r="W158">
        <f>'ECDIS Inputs'!E165</f>
        <v>0</v>
      </c>
      <c r="X158">
        <f t="shared" si="11"/>
        <v>0</v>
      </c>
      <c r="Y158">
        <f>'ECDIS Inputs'!G165</f>
        <v>0</v>
      </c>
      <c r="Z158">
        <f t="shared" si="12"/>
        <v>0</v>
      </c>
      <c r="AA158">
        <f>'ECDIS Inputs'!F165</f>
        <v>0</v>
      </c>
      <c r="AB158">
        <f t="shared" si="13"/>
        <v>0</v>
      </c>
      <c r="AC158">
        <f t="shared" si="14"/>
        <v>0</v>
      </c>
      <c r="AD158">
        <f>'ECDIS Inputs'!I165</f>
        <v>0</v>
      </c>
      <c r="AE158">
        <f t="shared" si="15"/>
        <v>0</v>
      </c>
    </row>
    <row r="159" spans="9:31" x14ac:dyDescent="0.2">
      <c r="J159" s="257" t="s">
        <v>426</v>
      </c>
      <c r="L159">
        <f>I157*0.2</f>
        <v>0</v>
      </c>
      <c r="N159" s="255" t="s">
        <v>304</v>
      </c>
      <c r="O159" s="256">
        <f>1+(0.02*P157)</f>
        <v>1</v>
      </c>
      <c r="T159" t="str">
        <f>IF('ECDIS Inputs'!$B167="","",'ECDIS Inputs'!D167+'ECDIS Inputs'!E167+R159+S159)</f>
        <v/>
      </c>
      <c r="V159">
        <f>'ECDIS Inputs'!D166</f>
        <v>0</v>
      </c>
      <c r="W159">
        <f>'ECDIS Inputs'!E166</f>
        <v>0</v>
      </c>
      <c r="X159">
        <f t="shared" si="11"/>
        <v>0</v>
      </c>
      <c r="Y159">
        <f>'ECDIS Inputs'!G166</f>
        <v>0</v>
      </c>
      <c r="Z159">
        <f t="shared" si="12"/>
        <v>0</v>
      </c>
      <c r="AA159">
        <f>'ECDIS Inputs'!F166</f>
        <v>0</v>
      </c>
      <c r="AB159">
        <f t="shared" si="13"/>
        <v>0</v>
      </c>
      <c r="AC159">
        <f t="shared" si="14"/>
        <v>0</v>
      </c>
      <c r="AD159">
        <f>'ECDIS Inputs'!I166</f>
        <v>0</v>
      </c>
      <c r="AE159">
        <f t="shared" si="15"/>
        <v>0</v>
      </c>
    </row>
    <row r="160" spans="9:31" x14ac:dyDescent="0.2">
      <c r="J160" s="257" t="s">
        <v>307</v>
      </c>
      <c r="L160">
        <f>IF('ECDIS Inputs'!F35="3.5m Singapore Strait",3.5-'ECDIS Inputs'!E35,4-'ECDIS Inputs'!E35)</f>
        <v>4</v>
      </c>
      <c r="N160" s="255" t="s">
        <v>308</v>
      </c>
      <c r="O160" s="256">
        <f>2+(0.05*P157)</f>
        <v>2</v>
      </c>
      <c r="T160" t="str">
        <f>IF('ECDIS Inputs'!$B168="","",'ECDIS Inputs'!D168+'ECDIS Inputs'!E168+R160+S160)</f>
        <v/>
      </c>
      <c r="V160">
        <f>'ECDIS Inputs'!D167</f>
        <v>0</v>
      </c>
      <c r="W160">
        <f>'ECDIS Inputs'!E167</f>
        <v>0</v>
      </c>
      <c r="X160">
        <f t="shared" si="11"/>
        <v>0</v>
      </c>
      <c r="Y160">
        <f>'ECDIS Inputs'!G167</f>
        <v>0</v>
      </c>
      <c r="Z160">
        <f t="shared" si="12"/>
        <v>0</v>
      </c>
      <c r="AA160">
        <f>'ECDIS Inputs'!F167</f>
        <v>0</v>
      </c>
      <c r="AB160">
        <f t="shared" si="13"/>
        <v>0</v>
      </c>
      <c r="AC160">
        <f t="shared" si="14"/>
        <v>0</v>
      </c>
      <c r="AD160">
        <f>'ECDIS Inputs'!I167</f>
        <v>0</v>
      </c>
      <c r="AE160">
        <f t="shared" si="15"/>
        <v>0</v>
      </c>
    </row>
    <row r="161" spans="9:31" x14ac:dyDescent="0.2">
      <c r="J161" s="257" t="s">
        <v>309</v>
      </c>
      <c r="L161">
        <v>50</v>
      </c>
      <c r="N161" s="255" t="s">
        <v>310</v>
      </c>
      <c r="O161" s="256">
        <f>2+(0.05*P157)</f>
        <v>2</v>
      </c>
      <c r="T161" t="str">
        <f>IF('ECDIS Inputs'!$B169="","",'ECDIS Inputs'!D169+'ECDIS Inputs'!E169+R161+S161)</f>
        <v/>
      </c>
      <c r="V161">
        <f>'ECDIS Inputs'!D168</f>
        <v>0</v>
      </c>
      <c r="W161">
        <f>'ECDIS Inputs'!E168</f>
        <v>0</v>
      </c>
      <c r="X161">
        <f t="shared" si="11"/>
        <v>0</v>
      </c>
      <c r="Y161">
        <f>'ECDIS Inputs'!G168</f>
        <v>0</v>
      </c>
      <c r="Z161">
        <f t="shared" si="12"/>
        <v>0</v>
      </c>
      <c r="AA161">
        <f>'ECDIS Inputs'!F168</f>
        <v>0</v>
      </c>
      <c r="AB161">
        <f t="shared" si="13"/>
        <v>0</v>
      </c>
      <c r="AC161">
        <f t="shared" si="14"/>
        <v>0</v>
      </c>
      <c r="AD161">
        <f>'ECDIS Inputs'!I168</f>
        <v>0</v>
      </c>
      <c r="AE161">
        <f t="shared" si="15"/>
        <v>0</v>
      </c>
    </row>
    <row r="162" spans="9:31" x14ac:dyDescent="0.2">
      <c r="J162" s="257" t="s">
        <v>425</v>
      </c>
      <c r="L162">
        <f>F22</f>
        <v>1.2</v>
      </c>
      <c r="N162" s="255" t="s">
        <v>326</v>
      </c>
      <c r="O162" s="256">
        <f>2+(0.05*P157)</f>
        <v>2</v>
      </c>
      <c r="T162" t="str">
        <f>IF('ECDIS Inputs'!$B170="","",'ECDIS Inputs'!D170+'ECDIS Inputs'!E170+R162+S162)</f>
        <v/>
      </c>
      <c r="V162">
        <f>'ECDIS Inputs'!D169</f>
        <v>0</v>
      </c>
      <c r="W162">
        <f>'ECDIS Inputs'!E169</f>
        <v>0</v>
      </c>
      <c r="X162">
        <f t="shared" si="11"/>
        <v>0</v>
      </c>
      <c r="Y162">
        <f>'ECDIS Inputs'!G169</f>
        <v>0</v>
      </c>
      <c r="Z162">
        <f t="shared" si="12"/>
        <v>0</v>
      </c>
      <c r="AA162">
        <f>'ECDIS Inputs'!F169</f>
        <v>0</v>
      </c>
      <c r="AB162">
        <f t="shared" si="13"/>
        <v>0</v>
      </c>
      <c r="AC162">
        <f t="shared" si="14"/>
        <v>0</v>
      </c>
      <c r="AD162">
        <f>'ECDIS Inputs'!I169</f>
        <v>0</v>
      </c>
      <c r="AE162">
        <f t="shared" si="15"/>
        <v>0</v>
      </c>
    </row>
    <row r="163" spans="9:31" x14ac:dyDescent="0.2">
      <c r="I163">
        <f>'ECDIS Inputs'!D36</f>
        <v>0</v>
      </c>
      <c r="J163" s="257" t="s">
        <v>298</v>
      </c>
      <c r="L163">
        <v>0.6</v>
      </c>
      <c r="M163" t="str">
        <f>IF('ECDIS Inputs'!F36="","",(LOOKUP('ECDIS Inputs'!F36,J163:J168,L163:L168)))</f>
        <v/>
      </c>
      <c r="N163" s="255" t="s">
        <v>299</v>
      </c>
      <c r="O163" s="256">
        <f>0.5+(0.01*P163)</f>
        <v>0.5</v>
      </c>
      <c r="P163">
        <f>'ECDIS Inputs'!H36</f>
        <v>0</v>
      </c>
      <c r="Q163" t="str">
        <f>IF('ECDIS Inputs'!H36="","",(LOOKUP('ECDIS Inputs'!I36,N163:N168,O163:O168)))</f>
        <v/>
      </c>
      <c r="T163" t="str">
        <f>IF('ECDIS Inputs'!$B171="","",'ECDIS Inputs'!D171+'ECDIS Inputs'!E171+R163+S163)</f>
        <v/>
      </c>
      <c r="V163">
        <f>'ECDIS Inputs'!D170</f>
        <v>0</v>
      </c>
      <c r="W163">
        <f>'ECDIS Inputs'!E170</f>
        <v>0</v>
      </c>
      <c r="X163">
        <f t="shared" si="11"/>
        <v>0</v>
      </c>
      <c r="Y163">
        <f>'ECDIS Inputs'!G170</f>
        <v>0</v>
      </c>
      <c r="Z163">
        <f t="shared" si="12"/>
        <v>0</v>
      </c>
      <c r="AA163">
        <f>'ECDIS Inputs'!F170</f>
        <v>0</v>
      </c>
      <c r="AB163">
        <f t="shared" si="13"/>
        <v>0</v>
      </c>
      <c r="AC163">
        <f t="shared" si="14"/>
        <v>0</v>
      </c>
      <c r="AD163">
        <f>'ECDIS Inputs'!I170</f>
        <v>0</v>
      </c>
      <c r="AE163">
        <f t="shared" si="15"/>
        <v>0</v>
      </c>
    </row>
    <row r="164" spans="9:31" x14ac:dyDescent="0.2">
      <c r="J164" s="257" t="s">
        <v>428</v>
      </c>
      <c r="L164">
        <f>I163*0.1</f>
        <v>0</v>
      </c>
      <c r="N164" s="255" t="s">
        <v>302</v>
      </c>
      <c r="O164" s="256">
        <f>1+(0.02*P163)</f>
        <v>1</v>
      </c>
      <c r="T164" t="str">
        <f>IF('ECDIS Inputs'!$B172="","",'ECDIS Inputs'!D172+'ECDIS Inputs'!E172+R164+S164)</f>
        <v/>
      </c>
      <c r="V164">
        <f>'ECDIS Inputs'!D171</f>
        <v>0</v>
      </c>
      <c r="W164">
        <f>'ECDIS Inputs'!E171</f>
        <v>0</v>
      </c>
      <c r="X164">
        <f t="shared" si="11"/>
        <v>0</v>
      </c>
      <c r="Y164">
        <f>'ECDIS Inputs'!G171</f>
        <v>0</v>
      </c>
      <c r="Z164">
        <f t="shared" si="12"/>
        <v>0</v>
      </c>
      <c r="AA164">
        <f>'ECDIS Inputs'!F171</f>
        <v>0</v>
      </c>
      <c r="AB164">
        <f t="shared" si="13"/>
        <v>0</v>
      </c>
      <c r="AC164">
        <f t="shared" si="14"/>
        <v>0</v>
      </c>
      <c r="AD164">
        <f>'ECDIS Inputs'!I171</f>
        <v>0</v>
      </c>
      <c r="AE164">
        <f t="shared" si="15"/>
        <v>0</v>
      </c>
    </row>
    <row r="165" spans="9:31" x14ac:dyDescent="0.2">
      <c r="J165" s="257" t="s">
        <v>426</v>
      </c>
      <c r="L165">
        <f>I163*0.2</f>
        <v>0</v>
      </c>
      <c r="N165" s="255" t="s">
        <v>304</v>
      </c>
      <c r="O165" s="256">
        <f>1+(0.02*P163)</f>
        <v>1</v>
      </c>
      <c r="T165" t="str">
        <f>IF('ECDIS Inputs'!$B173="","",'ECDIS Inputs'!D173+'ECDIS Inputs'!E173+R165+S165)</f>
        <v/>
      </c>
      <c r="V165">
        <f>'ECDIS Inputs'!D172</f>
        <v>0</v>
      </c>
      <c r="W165">
        <f>'ECDIS Inputs'!E172</f>
        <v>0</v>
      </c>
      <c r="X165">
        <f t="shared" si="11"/>
        <v>0</v>
      </c>
      <c r="Y165">
        <f>'ECDIS Inputs'!G172</f>
        <v>0</v>
      </c>
      <c r="Z165">
        <f t="shared" si="12"/>
        <v>0</v>
      </c>
      <c r="AA165">
        <f>'ECDIS Inputs'!F172</f>
        <v>0</v>
      </c>
      <c r="AB165">
        <f t="shared" si="13"/>
        <v>0</v>
      </c>
      <c r="AC165">
        <f t="shared" si="14"/>
        <v>0</v>
      </c>
      <c r="AD165">
        <f>'ECDIS Inputs'!I172</f>
        <v>0</v>
      </c>
      <c r="AE165">
        <f t="shared" si="15"/>
        <v>0</v>
      </c>
    </row>
    <row r="166" spans="9:31" x14ac:dyDescent="0.2">
      <c r="J166" s="257" t="s">
        <v>307</v>
      </c>
      <c r="L166">
        <f>IF('ECDIS Inputs'!F36="3.5m Singapore Strait",3.5-'ECDIS Inputs'!E36,4-'ECDIS Inputs'!E36)</f>
        <v>4</v>
      </c>
      <c r="N166" s="255" t="s">
        <v>308</v>
      </c>
      <c r="O166" s="256">
        <f>2+(0.05*P163)</f>
        <v>2</v>
      </c>
      <c r="T166" t="str">
        <f>IF('ECDIS Inputs'!$B174="","",'ECDIS Inputs'!D174+'ECDIS Inputs'!E174+R166+S166)</f>
        <v/>
      </c>
      <c r="V166">
        <f>'ECDIS Inputs'!D173</f>
        <v>0</v>
      </c>
      <c r="W166">
        <f>'ECDIS Inputs'!E173</f>
        <v>0</v>
      </c>
      <c r="X166">
        <f t="shared" si="11"/>
        <v>0</v>
      </c>
      <c r="Y166">
        <f>'ECDIS Inputs'!G173</f>
        <v>0</v>
      </c>
      <c r="Z166">
        <f t="shared" si="12"/>
        <v>0</v>
      </c>
      <c r="AA166">
        <f>'ECDIS Inputs'!F173</f>
        <v>0</v>
      </c>
      <c r="AB166">
        <f t="shared" si="13"/>
        <v>0</v>
      </c>
      <c r="AC166">
        <f t="shared" si="14"/>
        <v>0</v>
      </c>
      <c r="AD166">
        <f>'ECDIS Inputs'!I173</f>
        <v>0</v>
      </c>
      <c r="AE166">
        <f t="shared" si="15"/>
        <v>0</v>
      </c>
    </row>
    <row r="167" spans="9:31" x14ac:dyDescent="0.2">
      <c r="J167" s="257" t="s">
        <v>309</v>
      </c>
      <c r="L167">
        <v>50</v>
      </c>
      <c r="N167" s="255" t="s">
        <v>310</v>
      </c>
      <c r="O167" s="256">
        <f>2+(0.05*P163)</f>
        <v>2</v>
      </c>
      <c r="T167" t="str">
        <f>IF('ECDIS Inputs'!$B175="","",'ECDIS Inputs'!D175+'ECDIS Inputs'!E175+R167+S167)</f>
        <v/>
      </c>
      <c r="V167">
        <f>'ECDIS Inputs'!D174</f>
        <v>0</v>
      </c>
      <c r="W167">
        <f>'ECDIS Inputs'!E174</f>
        <v>0</v>
      </c>
      <c r="X167">
        <f t="shared" si="11"/>
        <v>0</v>
      </c>
      <c r="Y167">
        <f>'ECDIS Inputs'!G174</f>
        <v>0</v>
      </c>
      <c r="Z167">
        <f t="shared" si="12"/>
        <v>0</v>
      </c>
      <c r="AA167">
        <f>'ECDIS Inputs'!F174</f>
        <v>0</v>
      </c>
      <c r="AB167">
        <f t="shared" si="13"/>
        <v>0</v>
      </c>
      <c r="AC167">
        <f t="shared" si="14"/>
        <v>0</v>
      </c>
      <c r="AD167">
        <f>'ECDIS Inputs'!I174</f>
        <v>0</v>
      </c>
      <c r="AE167">
        <f t="shared" si="15"/>
        <v>0</v>
      </c>
    </row>
    <row r="168" spans="9:31" x14ac:dyDescent="0.2">
      <c r="J168" s="257" t="s">
        <v>425</v>
      </c>
      <c r="L168">
        <f>F22</f>
        <v>1.2</v>
      </c>
      <c r="N168" s="255" t="s">
        <v>326</v>
      </c>
      <c r="O168" s="256">
        <f>2+(0.05*P163)</f>
        <v>2</v>
      </c>
      <c r="T168" t="str">
        <f>IF('ECDIS Inputs'!$B176="","",'ECDIS Inputs'!D176+'ECDIS Inputs'!E176+R168+S168)</f>
        <v/>
      </c>
      <c r="V168">
        <f>'ECDIS Inputs'!D175</f>
        <v>0</v>
      </c>
      <c r="W168">
        <f>'ECDIS Inputs'!E175</f>
        <v>0</v>
      </c>
      <c r="X168">
        <f t="shared" si="11"/>
        <v>0</v>
      </c>
      <c r="Y168">
        <f>'ECDIS Inputs'!G175</f>
        <v>0</v>
      </c>
      <c r="Z168">
        <f t="shared" si="12"/>
        <v>0</v>
      </c>
      <c r="AA168">
        <f>'ECDIS Inputs'!F175</f>
        <v>0</v>
      </c>
      <c r="AB168">
        <f t="shared" si="13"/>
        <v>0</v>
      </c>
      <c r="AC168">
        <f t="shared" si="14"/>
        <v>0</v>
      </c>
      <c r="AD168">
        <f>'ECDIS Inputs'!I175</f>
        <v>0</v>
      </c>
      <c r="AE168">
        <f t="shared" si="15"/>
        <v>0</v>
      </c>
    </row>
    <row r="169" spans="9:31" x14ac:dyDescent="0.2">
      <c r="I169">
        <f>'ECDIS Inputs'!D37</f>
        <v>0</v>
      </c>
      <c r="J169" s="257" t="s">
        <v>298</v>
      </c>
      <c r="L169">
        <v>0.6</v>
      </c>
      <c r="M169" t="str">
        <f>IF('ECDIS Inputs'!F37="","",(LOOKUP('ECDIS Inputs'!F37,J169:J174,L169:L174)))</f>
        <v/>
      </c>
      <c r="N169" s="255" t="s">
        <v>299</v>
      </c>
      <c r="O169" s="256">
        <f>0.5+(0.01*P169)</f>
        <v>0.5</v>
      </c>
      <c r="P169">
        <f>'ECDIS Inputs'!H37</f>
        <v>0</v>
      </c>
      <c r="Q169" t="str">
        <f>IF('ECDIS Inputs'!H37="","",(LOOKUP('ECDIS Inputs'!I37,N169:N174,O169:O174)))</f>
        <v/>
      </c>
      <c r="T169" t="str">
        <f>IF('ECDIS Inputs'!$B177="","",'ECDIS Inputs'!D177+'ECDIS Inputs'!E177+R169+S169)</f>
        <v/>
      </c>
      <c r="V169">
        <f>'ECDIS Inputs'!D176</f>
        <v>0</v>
      </c>
      <c r="W169">
        <f>'ECDIS Inputs'!E176</f>
        <v>0</v>
      </c>
      <c r="X169">
        <f t="shared" si="11"/>
        <v>0</v>
      </c>
      <c r="Y169">
        <f>'ECDIS Inputs'!G176</f>
        <v>0</v>
      </c>
      <c r="Z169">
        <f t="shared" si="12"/>
        <v>0</v>
      </c>
      <c r="AA169">
        <f>'ECDIS Inputs'!F176</f>
        <v>0</v>
      </c>
      <c r="AB169">
        <f t="shared" si="13"/>
        <v>0</v>
      </c>
      <c r="AC169">
        <f t="shared" si="14"/>
        <v>0</v>
      </c>
      <c r="AD169">
        <f>'ECDIS Inputs'!I176</f>
        <v>0</v>
      </c>
      <c r="AE169">
        <f t="shared" si="15"/>
        <v>0</v>
      </c>
    </row>
    <row r="170" spans="9:31" x14ac:dyDescent="0.2">
      <c r="J170" s="257" t="s">
        <v>428</v>
      </c>
      <c r="L170">
        <f>I169*0.1</f>
        <v>0</v>
      </c>
      <c r="N170" s="255" t="s">
        <v>302</v>
      </c>
      <c r="O170" s="256">
        <f>1+(0.02*P169)</f>
        <v>1</v>
      </c>
      <c r="T170" t="str">
        <f>IF('ECDIS Inputs'!$B178="","",'ECDIS Inputs'!D178+'ECDIS Inputs'!E178+R170+S170)</f>
        <v/>
      </c>
      <c r="V170">
        <f>'ECDIS Inputs'!D177</f>
        <v>0</v>
      </c>
      <c r="W170">
        <f>'ECDIS Inputs'!E177</f>
        <v>0</v>
      </c>
      <c r="X170">
        <f t="shared" si="11"/>
        <v>0</v>
      </c>
      <c r="Y170">
        <f>'ECDIS Inputs'!G177</f>
        <v>0</v>
      </c>
      <c r="Z170">
        <f t="shared" si="12"/>
        <v>0</v>
      </c>
      <c r="AA170">
        <f>'ECDIS Inputs'!F177</f>
        <v>0</v>
      </c>
      <c r="AB170">
        <f t="shared" si="13"/>
        <v>0</v>
      </c>
      <c r="AC170">
        <f t="shared" si="14"/>
        <v>0</v>
      </c>
      <c r="AD170">
        <f>'ECDIS Inputs'!I177</f>
        <v>0</v>
      </c>
      <c r="AE170">
        <f t="shared" si="15"/>
        <v>0</v>
      </c>
    </row>
    <row r="171" spans="9:31" x14ac:dyDescent="0.2">
      <c r="J171" s="257" t="s">
        <v>426</v>
      </c>
      <c r="L171">
        <f>I169*0.2</f>
        <v>0</v>
      </c>
      <c r="N171" s="255" t="s">
        <v>304</v>
      </c>
      <c r="O171" s="256">
        <f>1+(0.02*P169)</f>
        <v>1</v>
      </c>
      <c r="T171" t="str">
        <f>IF('ECDIS Inputs'!$B179="","",'ECDIS Inputs'!D179+'ECDIS Inputs'!E179+R171+S171)</f>
        <v/>
      </c>
      <c r="V171">
        <f>'ECDIS Inputs'!D178</f>
        <v>0</v>
      </c>
      <c r="W171">
        <f>'ECDIS Inputs'!E178</f>
        <v>0</v>
      </c>
      <c r="X171">
        <f t="shared" si="11"/>
        <v>0</v>
      </c>
      <c r="Y171">
        <f>'ECDIS Inputs'!G178</f>
        <v>0</v>
      </c>
      <c r="Z171">
        <f t="shared" si="12"/>
        <v>0</v>
      </c>
      <c r="AA171">
        <f>'ECDIS Inputs'!F178</f>
        <v>0</v>
      </c>
      <c r="AB171">
        <f t="shared" si="13"/>
        <v>0</v>
      </c>
      <c r="AC171">
        <f t="shared" si="14"/>
        <v>0</v>
      </c>
      <c r="AD171">
        <f>'ECDIS Inputs'!I178</f>
        <v>0</v>
      </c>
      <c r="AE171">
        <f t="shared" si="15"/>
        <v>0</v>
      </c>
    </row>
    <row r="172" spans="9:31" x14ac:dyDescent="0.2">
      <c r="J172" s="257" t="s">
        <v>307</v>
      </c>
      <c r="L172">
        <f>IF('ECDIS Inputs'!F37="3.5m Singapore Strait",3.5-'ECDIS Inputs'!E37,4-'ECDIS Inputs'!E37)</f>
        <v>4</v>
      </c>
      <c r="N172" s="255" t="s">
        <v>308</v>
      </c>
      <c r="O172" s="256">
        <f>2+(0.05*P169)</f>
        <v>2</v>
      </c>
      <c r="T172" t="str">
        <f>IF('ECDIS Inputs'!$B180="","",'ECDIS Inputs'!D180+'ECDIS Inputs'!E180+R172+S172)</f>
        <v/>
      </c>
      <c r="V172">
        <f>'ECDIS Inputs'!D179</f>
        <v>0</v>
      </c>
      <c r="W172">
        <f>'ECDIS Inputs'!E179</f>
        <v>0</v>
      </c>
      <c r="X172">
        <f t="shared" si="11"/>
        <v>0</v>
      </c>
      <c r="Y172">
        <f>'ECDIS Inputs'!G179</f>
        <v>0</v>
      </c>
      <c r="Z172">
        <f t="shared" si="12"/>
        <v>0</v>
      </c>
      <c r="AA172">
        <f>'ECDIS Inputs'!F179</f>
        <v>0</v>
      </c>
      <c r="AB172">
        <f t="shared" si="13"/>
        <v>0</v>
      </c>
      <c r="AC172">
        <f t="shared" si="14"/>
        <v>0</v>
      </c>
      <c r="AD172">
        <f>'ECDIS Inputs'!I179</f>
        <v>0</v>
      </c>
      <c r="AE172">
        <f t="shared" si="15"/>
        <v>0</v>
      </c>
    </row>
    <row r="173" spans="9:31" x14ac:dyDescent="0.2">
      <c r="J173" s="257" t="s">
        <v>309</v>
      </c>
      <c r="L173">
        <v>50</v>
      </c>
      <c r="N173" s="255" t="s">
        <v>310</v>
      </c>
      <c r="O173" s="256">
        <f>2+(0.05*P169)</f>
        <v>2</v>
      </c>
      <c r="T173" t="str">
        <f>IF('ECDIS Inputs'!$B181="","",'ECDIS Inputs'!D181+'ECDIS Inputs'!E181+R173+S173)</f>
        <v/>
      </c>
      <c r="V173">
        <f>'ECDIS Inputs'!D180</f>
        <v>0</v>
      </c>
      <c r="W173">
        <f>'ECDIS Inputs'!E180</f>
        <v>0</v>
      </c>
      <c r="X173">
        <f t="shared" si="11"/>
        <v>0</v>
      </c>
      <c r="Y173">
        <f>'ECDIS Inputs'!G180</f>
        <v>0</v>
      </c>
      <c r="Z173">
        <f t="shared" si="12"/>
        <v>0</v>
      </c>
      <c r="AA173">
        <f>'ECDIS Inputs'!F180</f>
        <v>0</v>
      </c>
      <c r="AB173">
        <f t="shared" si="13"/>
        <v>0</v>
      </c>
      <c r="AC173">
        <f t="shared" si="14"/>
        <v>0</v>
      </c>
      <c r="AD173">
        <f>'ECDIS Inputs'!I180</f>
        <v>0</v>
      </c>
      <c r="AE173">
        <f t="shared" si="15"/>
        <v>0</v>
      </c>
    </row>
    <row r="174" spans="9:31" x14ac:dyDescent="0.2">
      <c r="J174" s="257" t="s">
        <v>425</v>
      </c>
      <c r="L174">
        <f>F22</f>
        <v>1.2</v>
      </c>
      <c r="N174" s="255" t="s">
        <v>326</v>
      </c>
      <c r="O174" s="256">
        <f>2+(0.05*P169)</f>
        <v>2</v>
      </c>
      <c r="T174" t="str">
        <f>IF('ECDIS Inputs'!$B182="","",'ECDIS Inputs'!D182+'ECDIS Inputs'!E182+R174+S174)</f>
        <v/>
      </c>
      <c r="V174">
        <f>'ECDIS Inputs'!D181</f>
        <v>0</v>
      </c>
      <c r="W174">
        <f>'ECDIS Inputs'!E181</f>
        <v>0</v>
      </c>
      <c r="X174">
        <f t="shared" si="11"/>
        <v>0</v>
      </c>
      <c r="Y174">
        <f>'ECDIS Inputs'!G181</f>
        <v>0</v>
      </c>
      <c r="Z174">
        <f t="shared" si="12"/>
        <v>0</v>
      </c>
      <c r="AA174">
        <f>'ECDIS Inputs'!F181</f>
        <v>0</v>
      </c>
      <c r="AB174">
        <f t="shared" si="13"/>
        <v>0</v>
      </c>
      <c r="AC174">
        <f t="shared" si="14"/>
        <v>0</v>
      </c>
      <c r="AD174">
        <f>'ECDIS Inputs'!I181</f>
        <v>0</v>
      </c>
      <c r="AE174">
        <f t="shared" si="15"/>
        <v>0</v>
      </c>
    </row>
    <row r="175" spans="9:31" x14ac:dyDescent="0.2">
      <c r="I175">
        <f>'ECDIS Inputs'!D38</f>
        <v>0</v>
      </c>
      <c r="J175" s="257" t="s">
        <v>298</v>
      </c>
      <c r="L175">
        <v>0.6</v>
      </c>
      <c r="M175" t="str">
        <f>IF('ECDIS Inputs'!F38="","",(LOOKUP('ECDIS Inputs'!F38,J175:J180,L175:L180)))</f>
        <v/>
      </c>
      <c r="N175" s="255" t="s">
        <v>299</v>
      </c>
      <c r="O175" s="256">
        <f>0.5+(0.01*P175)</f>
        <v>0.5</v>
      </c>
      <c r="P175">
        <f>'ECDIS Inputs'!H38</f>
        <v>0</v>
      </c>
      <c r="Q175" t="str">
        <f>IF('ECDIS Inputs'!H38="","",(LOOKUP('ECDIS Inputs'!I38,N175:N180,O175:O180)))</f>
        <v/>
      </c>
      <c r="T175" t="str">
        <f>IF('ECDIS Inputs'!$B183="","",'ECDIS Inputs'!D183+'ECDIS Inputs'!E183+R175+S175)</f>
        <v/>
      </c>
      <c r="V175">
        <f>'ECDIS Inputs'!D182</f>
        <v>0</v>
      </c>
      <c r="W175">
        <f>'ECDIS Inputs'!E182</f>
        <v>0</v>
      </c>
      <c r="X175">
        <f t="shared" si="11"/>
        <v>0</v>
      </c>
      <c r="Y175">
        <f>'ECDIS Inputs'!G182</f>
        <v>0</v>
      </c>
      <c r="Z175">
        <f t="shared" si="12"/>
        <v>0</v>
      </c>
      <c r="AA175">
        <f>'ECDIS Inputs'!F182</f>
        <v>0</v>
      </c>
      <c r="AB175">
        <f t="shared" si="13"/>
        <v>0</v>
      </c>
      <c r="AC175">
        <f t="shared" si="14"/>
        <v>0</v>
      </c>
      <c r="AD175">
        <f>'ECDIS Inputs'!I182</f>
        <v>0</v>
      </c>
      <c r="AE175">
        <f t="shared" si="15"/>
        <v>0</v>
      </c>
    </row>
    <row r="176" spans="9:31" x14ac:dyDescent="0.2">
      <c r="J176" s="257" t="s">
        <v>428</v>
      </c>
      <c r="L176">
        <f>I175*0.1</f>
        <v>0</v>
      </c>
      <c r="N176" s="255" t="s">
        <v>302</v>
      </c>
      <c r="O176" s="256">
        <f>1+(0.02*P175)</f>
        <v>1</v>
      </c>
      <c r="T176" t="str">
        <f>IF('ECDIS Inputs'!$B184="","",'ECDIS Inputs'!D184+'ECDIS Inputs'!E184+R176+S176)</f>
        <v/>
      </c>
      <c r="V176">
        <f>'ECDIS Inputs'!D183</f>
        <v>0</v>
      </c>
      <c r="W176">
        <f>'ECDIS Inputs'!E183</f>
        <v>0</v>
      </c>
      <c r="X176">
        <f t="shared" si="11"/>
        <v>0</v>
      </c>
      <c r="Y176">
        <f>'ECDIS Inputs'!G183</f>
        <v>0</v>
      </c>
      <c r="Z176">
        <f t="shared" si="12"/>
        <v>0</v>
      </c>
      <c r="AA176">
        <f>'ECDIS Inputs'!F183</f>
        <v>0</v>
      </c>
      <c r="AB176">
        <f t="shared" si="13"/>
        <v>0</v>
      </c>
      <c r="AC176">
        <f t="shared" si="14"/>
        <v>0</v>
      </c>
      <c r="AD176">
        <f>'ECDIS Inputs'!I183</f>
        <v>0</v>
      </c>
      <c r="AE176">
        <f t="shared" si="15"/>
        <v>0</v>
      </c>
    </row>
    <row r="177" spans="9:31" x14ac:dyDescent="0.2">
      <c r="J177" s="257" t="s">
        <v>426</v>
      </c>
      <c r="L177">
        <f>I175*0.2</f>
        <v>0</v>
      </c>
      <c r="N177" s="255" t="s">
        <v>304</v>
      </c>
      <c r="O177" s="256">
        <f>1+(0.02*P175)</f>
        <v>1</v>
      </c>
      <c r="T177" t="str">
        <f>IF('ECDIS Inputs'!$B185="","",'ECDIS Inputs'!D185+'ECDIS Inputs'!E185+R177+S177)</f>
        <v/>
      </c>
      <c r="V177">
        <f>'ECDIS Inputs'!D184</f>
        <v>0</v>
      </c>
      <c r="W177">
        <f>'ECDIS Inputs'!E184</f>
        <v>0</v>
      </c>
      <c r="X177">
        <f t="shared" si="11"/>
        <v>0</v>
      </c>
      <c r="Y177">
        <f>'ECDIS Inputs'!G184</f>
        <v>0</v>
      </c>
      <c r="Z177">
        <f t="shared" si="12"/>
        <v>0</v>
      </c>
      <c r="AA177">
        <f>'ECDIS Inputs'!F184</f>
        <v>0</v>
      </c>
      <c r="AB177">
        <f t="shared" si="13"/>
        <v>0</v>
      </c>
      <c r="AC177">
        <f t="shared" si="14"/>
        <v>0</v>
      </c>
      <c r="AD177">
        <f>'ECDIS Inputs'!I184</f>
        <v>0</v>
      </c>
      <c r="AE177">
        <f t="shared" si="15"/>
        <v>0</v>
      </c>
    </row>
    <row r="178" spans="9:31" x14ac:dyDescent="0.2">
      <c r="J178" s="257" t="s">
        <v>307</v>
      </c>
      <c r="L178">
        <f>IF('ECDIS Inputs'!F38="3.5m Singapore Strait",3.5-'ECDIS Inputs'!E38,4-'ECDIS Inputs'!E38)</f>
        <v>4</v>
      </c>
      <c r="N178" s="255" t="s">
        <v>308</v>
      </c>
      <c r="O178" s="256">
        <f>2+(0.05*P175)</f>
        <v>2</v>
      </c>
      <c r="T178" t="str">
        <f>IF('ECDIS Inputs'!$B186="","",'ECDIS Inputs'!D186+'ECDIS Inputs'!E186+R178+S178)</f>
        <v/>
      </c>
      <c r="V178">
        <f>'ECDIS Inputs'!D185</f>
        <v>0</v>
      </c>
      <c r="W178">
        <f>'ECDIS Inputs'!E185</f>
        <v>0</v>
      </c>
      <c r="X178">
        <f t="shared" si="11"/>
        <v>0</v>
      </c>
      <c r="Y178">
        <f>'ECDIS Inputs'!G185</f>
        <v>0</v>
      </c>
      <c r="Z178">
        <f t="shared" si="12"/>
        <v>0</v>
      </c>
      <c r="AA178">
        <f>'ECDIS Inputs'!F185</f>
        <v>0</v>
      </c>
      <c r="AB178">
        <f t="shared" si="13"/>
        <v>0</v>
      </c>
      <c r="AC178">
        <f t="shared" si="14"/>
        <v>0</v>
      </c>
      <c r="AD178">
        <f>'ECDIS Inputs'!I185</f>
        <v>0</v>
      </c>
      <c r="AE178">
        <f t="shared" si="15"/>
        <v>0</v>
      </c>
    </row>
    <row r="179" spans="9:31" x14ac:dyDescent="0.2">
      <c r="J179" s="257" t="s">
        <v>309</v>
      </c>
      <c r="L179">
        <v>50</v>
      </c>
      <c r="N179" s="255" t="s">
        <v>310</v>
      </c>
      <c r="O179" s="256">
        <f>2+(0.05*P175)</f>
        <v>2</v>
      </c>
      <c r="T179" t="str">
        <f>IF('ECDIS Inputs'!$B187="","",'ECDIS Inputs'!D187+'ECDIS Inputs'!E187+R179+S179)</f>
        <v/>
      </c>
      <c r="V179">
        <f>'ECDIS Inputs'!D186</f>
        <v>0</v>
      </c>
      <c r="W179">
        <f>'ECDIS Inputs'!E186</f>
        <v>0</v>
      </c>
      <c r="X179">
        <f t="shared" si="11"/>
        <v>0</v>
      </c>
      <c r="Y179">
        <f>'ECDIS Inputs'!G186</f>
        <v>0</v>
      </c>
      <c r="Z179">
        <f t="shared" si="12"/>
        <v>0</v>
      </c>
      <c r="AA179">
        <f>'ECDIS Inputs'!F186</f>
        <v>0</v>
      </c>
      <c r="AB179">
        <f t="shared" si="13"/>
        <v>0</v>
      </c>
      <c r="AC179">
        <f t="shared" si="14"/>
        <v>0</v>
      </c>
      <c r="AD179">
        <f>'ECDIS Inputs'!I186</f>
        <v>0</v>
      </c>
      <c r="AE179">
        <f t="shared" si="15"/>
        <v>0</v>
      </c>
    </row>
    <row r="180" spans="9:31" x14ac:dyDescent="0.2">
      <c r="J180" s="257" t="s">
        <v>425</v>
      </c>
      <c r="L180">
        <f>F22</f>
        <v>1.2</v>
      </c>
      <c r="N180" s="255" t="s">
        <v>326</v>
      </c>
      <c r="O180" s="256">
        <f>2+(0.05*P175)</f>
        <v>2</v>
      </c>
      <c r="T180" t="str">
        <f>IF('ECDIS Inputs'!$B188="","",'ECDIS Inputs'!D188+'ECDIS Inputs'!E188+R180+S180)</f>
        <v/>
      </c>
      <c r="V180">
        <f>'ECDIS Inputs'!D187</f>
        <v>0</v>
      </c>
      <c r="W180">
        <f>'ECDIS Inputs'!E187</f>
        <v>0</v>
      </c>
      <c r="X180">
        <f t="shared" si="11"/>
        <v>0</v>
      </c>
      <c r="Y180">
        <f>'ECDIS Inputs'!G187</f>
        <v>0</v>
      </c>
      <c r="Z180">
        <f t="shared" si="12"/>
        <v>0</v>
      </c>
      <c r="AA180">
        <f>'ECDIS Inputs'!F187</f>
        <v>0</v>
      </c>
      <c r="AB180">
        <f t="shared" si="13"/>
        <v>0</v>
      </c>
      <c r="AC180">
        <f t="shared" si="14"/>
        <v>0</v>
      </c>
      <c r="AD180">
        <f>'ECDIS Inputs'!I187</f>
        <v>0</v>
      </c>
      <c r="AE180">
        <f t="shared" si="15"/>
        <v>0</v>
      </c>
    </row>
    <row r="181" spans="9:31" x14ac:dyDescent="0.2">
      <c r="I181">
        <f>'ECDIS Inputs'!D39</f>
        <v>0</v>
      </c>
      <c r="J181" s="257" t="s">
        <v>298</v>
      </c>
      <c r="L181">
        <v>0.6</v>
      </c>
      <c r="M181" t="str">
        <f>IF('ECDIS Inputs'!F39="","",(LOOKUP('ECDIS Inputs'!F39,J181:J186,L181:L186)))</f>
        <v/>
      </c>
      <c r="N181" s="255" t="s">
        <v>299</v>
      </c>
      <c r="O181" s="256">
        <f>0.5+(0.01*P181)</f>
        <v>0.5</v>
      </c>
      <c r="P181">
        <f>'ECDIS Inputs'!H39</f>
        <v>0</v>
      </c>
      <c r="Q181" t="str">
        <f>IF('ECDIS Inputs'!H39="","",(LOOKUP('ECDIS Inputs'!I39,N181:N186,O181:O186)))</f>
        <v/>
      </c>
      <c r="T181" t="str">
        <f>IF('ECDIS Inputs'!$B189="","",'ECDIS Inputs'!D189+'ECDIS Inputs'!E189+R181+S181)</f>
        <v/>
      </c>
      <c r="V181">
        <f>'ECDIS Inputs'!D188</f>
        <v>0</v>
      </c>
      <c r="W181">
        <f>'ECDIS Inputs'!E188</f>
        <v>0</v>
      </c>
      <c r="X181">
        <f t="shared" si="11"/>
        <v>0</v>
      </c>
      <c r="Y181">
        <f>'ECDIS Inputs'!G188</f>
        <v>0</v>
      </c>
      <c r="Z181">
        <f t="shared" si="12"/>
        <v>0</v>
      </c>
      <c r="AA181">
        <f>'ECDIS Inputs'!F188</f>
        <v>0</v>
      </c>
      <c r="AB181">
        <f t="shared" si="13"/>
        <v>0</v>
      </c>
      <c r="AC181">
        <f t="shared" si="14"/>
        <v>0</v>
      </c>
      <c r="AD181">
        <f>'ECDIS Inputs'!I188</f>
        <v>0</v>
      </c>
      <c r="AE181">
        <f t="shared" si="15"/>
        <v>0</v>
      </c>
    </row>
    <row r="182" spans="9:31" x14ac:dyDescent="0.2">
      <c r="J182" s="257" t="s">
        <v>428</v>
      </c>
      <c r="L182">
        <f>I181*0.1</f>
        <v>0</v>
      </c>
      <c r="N182" s="255" t="s">
        <v>302</v>
      </c>
      <c r="O182" s="256">
        <f>1+(0.02*P181)</f>
        <v>1</v>
      </c>
      <c r="T182" t="str">
        <f>IF('ECDIS Inputs'!$B190="","",'ECDIS Inputs'!D190+'ECDIS Inputs'!E190+R182+S182)</f>
        <v/>
      </c>
      <c r="V182">
        <f>'ECDIS Inputs'!D189</f>
        <v>0</v>
      </c>
      <c r="W182">
        <f>'ECDIS Inputs'!E189</f>
        <v>0</v>
      </c>
      <c r="X182">
        <f t="shared" si="11"/>
        <v>0</v>
      </c>
      <c r="Y182">
        <f>'ECDIS Inputs'!G189</f>
        <v>0</v>
      </c>
      <c r="Z182">
        <f t="shared" si="12"/>
        <v>0</v>
      </c>
      <c r="AA182">
        <f>'ECDIS Inputs'!F189</f>
        <v>0</v>
      </c>
      <c r="AB182">
        <f t="shared" si="13"/>
        <v>0</v>
      </c>
      <c r="AC182">
        <f t="shared" si="14"/>
        <v>0</v>
      </c>
      <c r="AD182">
        <f>'ECDIS Inputs'!I189</f>
        <v>0</v>
      </c>
      <c r="AE182">
        <f t="shared" si="15"/>
        <v>0</v>
      </c>
    </row>
    <row r="183" spans="9:31" x14ac:dyDescent="0.2">
      <c r="J183" s="257" t="s">
        <v>426</v>
      </c>
      <c r="L183">
        <f>I181*0.2</f>
        <v>0</v>
      </c>
      <c r="N183" s="255" t="s">
        <v>304</v>
      </c>
      <c r="O183" s="256">
        <f>1+(0.02*P181)</f>
        <v>1</v>
      </c>
      <c r="T183" t="str">
        <f>IF('ECDIS Inputs'!$B191="","",'ECDIS Inputs'!D191+'ECDIS Inputs'!E191+R183+S183)</f>
        <v/>
      </c>
      <c r="V183">
        <f>'ECDIS Inputs'!D190</f>
        <v>0</v>
      </c>
      <c r="W183">
        <f>'ECDIS Inputs'!E190</f>
        <v>0</v>
      </c>
      <c r="X183">
        <f t="shared" si="11"/>
        <v>0</v>
      </c>
      <c r="Y183">
        <f>'ECDIS Inputs'!G190</f>
        <v>0</v>
      </c>
      <c r="Z183">
        <f t="shared" si="12"/>
        <v>0</v>
      </c>
      <c r="AA183">
        <f>'ECDIS Inputs'!F190</f>
        <v>0</v>
      </c>
      <c r="AB183">
        <f t="shared" si="13"/>
        <v>0</v>
      </c>
      <c r="AC183">
        <f t="shared" si="14"/>
        <v>0</v>
      </c>
      <c r="AD183">
        <f>'ECDIS Inputs'!I190</f>
        <v>0</v>
      </c>
      <c r="AE183">
        <f t="shared" si="15"/>
        <v>0</v>
      </c>
    </row>
    <row r="184" spans="9:31" x14ac:dyDescent="0.2">
      <c r="J184" s="257" t="s">
        <v>307</v>
      </c>
      <c r="L184">
        <f>IF('ECDIS Inputs'!F39="3.5m Singapore Strait",3.5-'ECDIS Inputs'!E39,4-'ECDIS Inputs'!E39)</f>
        <v>4</v>
      </c>
      <c r="N184" s="255" t="s">
        <v>308</v>
      </c>
      <c r="O184" s="256">
        <f>2+(0.05*P181)</f>
        <v>2</v>
      </c>
      <c r="T184" t="str">
        <f>IF('ECDIS Inputs'!$B192="","",'ECDIS Inputs'!D192+'ECDIS Inputs'!E192+R184+S184)</f>
        <v/>
      </c>
      <c r="V184">
        <f>'ECDIS Inputs'!D191</f>
        <v>0</v>
      </c>
      <c r="W184">
        <f>'ECDIS Inputs'!E191</f>
        <v>0</v>
      </c>
      <c r="X184">
        <f t="shared" si="11"/>
        <v>0</v>
      </c>
      <c r="Y184">
        <f>'ECDIS Inputs'!G191</f>
        <v>0</v>
      </c>
      <c r="Z184">
        <f t="shared" si="12"/>
        <v>0</v>
      </c>
      <c r="AA184">
        <f>'ECDIS Inputs'!F191</f>
        <v>0</v>
      </c>
      <c r="AB184">
        <f t="shared" si="13"/>
        <v>0</v>
      </c>
      <c r="AC184">
        <f t="shared" si="14"/>
        <v>0</v>
      </c>
      <c r="AD184">
        <f>'ECDIS Inputs'!I191</f>
        <v>0</v>
      </c>
      <c r="AE184">
        <f t="shared" si="15"/>
        <v>0</v>
      </c>
    </row>
    <row r="185" spans="9:31" x14ac:dyDescent="0.2">
      <c r="J185" s="257" t="s">
        <v>309</v>
      </c>
      <c r="L185">
        <v>50</v>
      </c>
      <c r="N185" s="255" t="s">
        <v>310</v>
      </c>
      <c r="O185" s="256">
        <f>2+(0.05*P181)</f>
        <v>2</v>
      </c>
      <c r="T185" t="str">
        <f>IF('ECDIS Inputs'!$B193="","",'ECDIS Inputs'!D193+'ECDIS Inputs'!E193+R185+S185)</f>
        <v/>
      </c>
      <c r="V185">
        <f>'ECDIS Inputs'!D192</f>
        <v>0</v>
      </c>
      <c r="W185">
        <f>'ECDIS Inputs'!E192</f>
        <v>0</v>
      </c>
      <c r="X185">
        <f t="shared" si="11"/>
        <v>0</v>
      </c>
      <c r="Y185">
        <f>'ECDIS Inputs'!G192</f>
        <v>0</v>
      </c>
      <c r="Z185">
        <f t="shared" si="12"/>
        <v>0</v>
      </c>
      <c r="AA185">
        <f>'ECDIS Inputs'!F192</f>
        <v>0</v>
      </c>
      <c r="AB185">
        <f t="shared" si="13"/>
        <v>0</v>
      </c>
      <c r="AC185">
        <f t="shared" si="14"/>
        <v>0</v>
      </c>
      <c r="AD185">
        <f>'ECDIS Inputs'!I192</f>
        <v>0</v>
      </c>
      <c r="AE185">
        <f t="shared" si="15"/>
        <v>0</v>
      </c>
    </row>
    <row r="186" spans="9:31" x14ac:dyDescent="0.2">
      <c r="J186" s="257" t="s">
        <v>425</v>
      </c>
      <c r="L186">
        <f>F22</f>
        <v>1.2</v>
      </c>
      <c r="N186" s="255" t="s">
        <v>326</v>
      </c>
      <c r="O186" s="256">
        <f>2+(0.05*P181)</f>
        <v>2</v>
      </c>
      <c r="T186" t="str">
        <f>IF('ECDIS Inputs'!$B194="","",'ECDIS Inputs'!D194+'ECDIS Inputs'!E194+R186+S186)</f>
        <v/>
      </c>
      <c r="V186">
        <f>'ECDIS Inputs'!D193</f>
        <v>0</v>
      </c>
      <c r="W186">
        <f>'ECDIS Inputs'!E193</f>
        <v>0</v>
      </c>
      <c r="X186">
        <f t="shared" si="11"/>
        <v>0</v>
      </c>
      <c r="Y186">
        <f>'ECDIS Inputs'!G193</f>
        <v>0</v>
      </c>
      <c r="Z186">
        <f t="shared" si="12"/>
        <v>0</v>
      </c>
      <c r="AA186">
        <f>'ECDIS Inputs'!F193</f>
        <v>0</v>
      </c>
      <c r="AB186">
        <f t="shared" si="13"/>
        <v>0</v>
      </c>
      <c r="AC186">
        <f t="shared" si="14"/>
        <v>0</v>
      </c>
      <c r="AD186">
        <f>'ECDIS Inputs'!I193</f>
        <v>0</v>
      </c>
      <c r="AE186">
        <f t="shared" si="15"/>
        <v>0</v>
      </c>
    </row>
    <row r="187" spans="9:31" x14ac:dyDescent="0.2">
      <c r="I187">
        <f>'ECDIS Inputs'!D40</f>
        <v>0</v>
      </c>
      <c r="J187" s="257" t="s">
        <v>298</v>
      </c>
      <c r="L187">
        <v>0.6</v>
      </c>
      <c r="M187" t="str">
        <f>IF('ECDIS Inputs'!F40="","",(LOOKUP('ECDIS Inputs'!F40,J187:J192,L187:L192)))</f>
        <v/>
      </c>
      <c r="N187" s="255" t="s">
        <v>299</v>
      </c>
      <c r="O187" s="256">
        <f>0.5+(0.01*P187)</f>
        <v>0.5</v>
      </c>
      <c r="P187">
        <f>'ECDIS Inputs'!H40</f>
        <v>0</v>
      </c>
      <c r="Q187" t="str">
        <f>IF('ECDIS Inputs'!H40="","",(LOOKUP('ECDIS Inputs'!I40,N187:N192,O187:O192)))</f>
        <v/>
      </c>
      <c r="T187" t="str">
        <f>IF('ECDIS Inputs'!$B195="","",'ECDIS Inputs'!D195+'ECDIS Inputs'!E195+R187+S187)</f>
        <v/>
      </c>
      <c r="V187">
        <f>'ECDIS Inputs'!D194</f>
        <v>0</v>
      </c>
      <c r="W187">
        <f>'ECDIS Inputs'!E194</f>
        <v>0</v>
      </c>
      <c r="X187">
        <f t="shared" si="11"/>
        <v>0</v>
      </c>
      <c r="Y187">
        <f>'ECDIS Inputs'!G194</f>
        <v>0</v>
      </c>
      <c r="Z187">
        <f t="shared" si="12"/>
        <v>0</v>
      </c>
      <c r="AA187">
        <f>'ECDIS Inputs'!F194</f>
        <v>0</v>
      </c>
      <c r="AB187">
        <f t="shared" si="13"/>
        <v>0</v>
      </c>
      <c r="AC187">
        <f t="shared" si="14"/>
        <v>0</v>
      </c>
      <c r="AD187">
        <f>'ECDIS Inputs'!I194</f>
        <v>0</v>
      </c>
      <c r="AE187">
        <f t="shared" si="15"/>
        <v>0</v>
      </c>
    </row>
    <row r="188" spans="9:31" x14ac:dyDescent="0.2">
      <c r="J188" s="257" t="s">
        <v>428</v>
      </c>
      <c r="L188">
        <f>I187*0.1</f>
        <v>0</v>
      </c>
      <c r="N188" s="255" t="s">
        <v>302</v>
      </c>
      <c r="O188" s="256">
        <f>1+(0.02*P187)</f>
        <v>1</v>
      </c>
      <c r="T188" t="str">
        <f>IF('ECDIS Inputs'!$B196="","",'ECDIS Inputs'!D196+'ECDIS Inputs'!E196+R188+S188)</f>
        <v/>
      </c>
      <c r="V188">
        <f>'ECDIS Inputs'!D195</f>
        <v>0</v>
      </c>
      <c r="W188">
        <f>'ECDIS Inputs'!E195</f>
        <v>0</v>
      </c>
      <c r="X188">
        <f t="shared" si="11"/>
        <v>0</v>
      </c>
      <c r="Y188">
        <f>'ECDIS Inputs'!G195</f>
        <v>0</v>
      </c>
      <c r="Z188">
        <f t="shared" si="12"/>
        <v>0</v>
      </c>
      <c r="AA188">
        <f>'ECDIS Inputs'!F195</f>
        <v>0</v>
      </c>
      <c r="AB188">
        <f t="shared" si="13"/>
        <v>0</v>
      </c>
      <c r="AC188">
        <f t="shared" si="14"/>
        <v>0</v>
      </c>
      <c r="AD188">
        <f>'ECDIS Inputs'!I195</f>
        <v>0</v>
      </c>
      <c r="AE188">
        <f t="shared" si="15"/>
        <v>0</v>
      </c>
    </row>
    <row r="189" spans="9:31" x14ac:dyDescent="0.2">
      <c r="J189" s="257" t="s">
        <v>426</v>
      </c>
      <c r="L189">
        <f>I187*0.2</f>
        <v>0</v>
      </c>
      <c r="N189" s="255" t="s">
        <v>304</v>
      </c>
      <c r="O189" s="256">
        <f>1+(0.02*P187)</f>
        <v>1</v>
      </c>
      <c r="T189" t="str">
        <f>IF('ECDIS Inputs'!$B197="","",'ECDIS Inputs'!D197+'ECDIS Inputs'!E197+R189+S189)</f>
        <v/>
      </c>
      <c r="V189">
        <f>'ECDIS Inputs'!D196</f>
        <v>0</v>
      </c>
      <c r="W189">
        <f>'ECDIS Inputs'!E196</f>
        <v>0</v>
      </c>
      <c r="X189">
        <f t="shared" si="11"/>
        <v>0</v>
      </c>
      <c r="Y189">
        <f>'ECDIS Inputs'!G196</f>
        <v>0</v>
      </c>
      <c r="Z189">
        <f t="shared" si="12"/>
        <v>0</v>
      </c>
      <c r="AA189">
        <f>'ECDIS Inputs'!F196</f>
        <v>0</v>
      </c>
      <c r="AB189">
        <f t="shared" si="13"/>
        <v>0</v>
      </c>
      <c r="AC189">
        <f t="shared" si="14"/>
        <v>0</v>
      </c>
      <c r="AD189">
        <f>'ECDIS Inputs'!I196</f>
        <v>0</v>
      </c>
      <c r="AE189">
        <f t="shared" si="15"/>
        <v>0</v>
      </c>
    </row>
    <row r="190" spans="9:31" x14ac:dyDescent="0.2">
      <c r="J190" s="257" t="s">
        <v>307</v>
      </c>
      <c r="L190">
        <f>IF('ECDIS Inputs'!F40="3.5m Singapore Strait",3.5-'ECDIS Inputs'!E40,4-'ECDIS Inputs'!E40)</f>
        <v>4</v>
      </c>
      <c r="N190" s="255" t="s">
        <v>308</v>
      </c>
      <c r="O190" s="256">
        <f>2+(0.05*P187)</f>
        <v>2</v>
      </c>
      <c r="T190" t="str">
        <f>IF('ECDIS Inputs'!$B198="","",'ECDIS Inputs'!D198+'ECDIS Inputs'!E198+R190+S190)</f>
        <v/>
      </c>
      <c r="V190">
        <f>'ECDIS Inputs'!D197</f>
        <v>0</v>
      </c>
      <c r="W190">
        <f>'ECDIS Inputs'!E197</f>
        <v>0</v>
      </c>
      <c r="X190">
        <f t="shared" si="11"/>
        <v>0</v>
      </c>
      <c r="Y190">
        <f>'ECDIS Inputs'!G197</f>
        <v>0</v>
      </c>
      <c r="Z190">
        <f t="shared" si="12"/>
        <v>0</v>
      </c>
      <c r="AA190">
        <f>'ECDIS Inputs'!F197</f>
        <v>0</v>
      </c>
      <c r="AB190">
        <f t="shared" si="13"/>
        <v>0</v>
      </c>
      <c r="AC190">
        <f t="shared" si="14"/>
        <v>0</v>
      </c>
      <c r="AD190">
        <f>'ECDIS Inputs'!I197</f>
        <v>0</v>
      </c>
      <c r="AE190">
        <f t="shared" si="15"/>
        <v>0</v>
      </c>
    </row>
    <row r="191" spans="9:31" x14ac:dyDescent="0.2">
      <c r="J191" s="257" t="s">
        <v>309</v>
      </c>
      <c r="L191">
        <v>50</v>
      </c>
      <c r="N191" s="255" t="s">
        <v>310</v>
      </c>
      <c r="O191" s="256">
        <f>2+(0.05*P187)</f>
        <v>2</v>
      </c>
      <c r="T191" t="str">
        <f>IF('ECDIS Inputs'!$B199="","",'ECDIS Inputs'!D199+'ECDIS Inputs'!E199+R191+S191)</f>
        <v/>
      </c>
      <c r="V191">
        <f>'ECDIS Inputs'!D198</f>
        <v>0</v>
      </c>
      <c r="W191">
        <f>'ECDIS Inputs'!E198</f>
        <v>0</v>
      </c>
      <c r="X191">
        <f t="shared" si="11"/>
        <v>0</v>
      </c>
      <c r="Y191">
        <f>'ECDIS Inputs'!G198</f>
        <v>0</v>
      </c>
      <c r="Z191">
        <f t="shared" si="12"/>
        <v>0</v>
      </c>
      <c r="AA191">
        <f>'ECDIS Inputs'!F198</f>
        <v>0</v>
      </c>
      <c r="AB191">
        <f t="shared" si="13"/>
        <v>0</v>
      </c>
      <c r="AC191">
        <f t="shared" si="14"/>
        <v>0</v>
      </c>
      <c r="AD191">
        <f>'ECDIS Inputs'!I198</f>
        <v>0</v>
      </c>
      <c r="AE191">
        <f t="shared" si="15"/>
        <v>0</v>
      </c>
    </row>
    <row r="192" spans="9:31" x14ac:dyDescent="0.2">
      <c r="J192" s="257" t="s">
        <v>425</v>
      </c>
      <c r="L192">
        <f>F22</f>
        <v>1.2</v>
      </c>
      <c r="N192" s="255" t="s">
        <v>326</v>
      </c>
      <c r="O192" s="256">
        <f>2+(0.05*P187)</f>
        <v>2</v>
      </c>
      <c r="T192" t="str">
        <f>IF('ECDIS Inputs'!$B200="","",'ECDIS Inputs'!D200+'ECDIS Inputs'!E200+R192+S192)</f>
        <v/>
      </c>
      <c r="V192">
        <f>'ECDIS Inputs'!D199</f>
        <v>0</v>
      </c>
      <c r="W192">
        <f>'ECDIS Inputs'!E199</f>
        <v>0</v>
      </c>
      <c r="X192">
        <f t="shared" si="11"/>
        <v>0</v>
      </c>
      <c r="Y192">
        <f>'ECDIS Inputs'!G199</f>
        <v>0</v>
      </c>
      <c r="Z192">
        <f t="shared" si="12"/>
        <v>0</v>
      </c>
      <c r="AA192">
        <f>'ECDIS Inputs'!F199</f>
        <v>0</v>
      </c>
      <c r="AB192">
        <f t="shared" si="13"/>
        <v>0</v>
      </c>
      <c r="AC192">
        <f t="shared" si="14"/>
        <v>0</v>
      </c>
      <c r="AD192">
        <f>'ECDIS Inputs'!I199</f>
        <v>0</v>
      </c>
      <c r="AE192">
        <f t="shared" si="15"/>
        <v>0</v>
      </c>
    </row>
    <row r="193" spans="9:31" x14ac:dyDescent="0.2">
      <c r="I193">
        <f>'ECDIS Inputs'!D41</f>
        <v>0</v>
      </c>
      <c r="J193" s="257" t="s">
        <v>298</v>
      </c>
      <c r="L193">
        <v>0.6</v>
      </c>
      <c r="M193" t="str">
        <f>IF('ECDIS Inputs'!F41="","",(LOOKUP('ECDIS Inputs'!F41,J193:J198,L193:L198)))</f>
        <v/>
      </c>
      <c r="N193" s="255" t="s">
        <v>299</v>
      </c>
      <c r="O193" s="256">
        <f>0.5+(0.01*P193)</f>
        <v>0.5</v>
      </c>
      <c r="P193">
        <f>'ECDIS Inputs'!H41</f>
        <v>0</v>
      </c>
      <c r="Q193" t="str">
        <f>IF('ECDIS Inputs'!H41="","",(LOOKUP('ECDIS Inputs'!I41,N193:N198,O193:O198)))</f>
        <v/>
      </c>
      <c r="T193" t="str">
        <f>IF('ECDIS Inputs'!$B201="","",'ECDIS Inputs'!D201+'ECDIS Inputs'!E201+R193+S193)</f>
        <v/>
      </c>
      <c r="V193">
        <f>'ECDIS Inputs'!D200</f>
        <v>0</v>
      </c>
      <c r="W193">
        <f>'ECDIS Inputs'!E200</f>
        <v>0</v>
      </c>
      <c r="X193">
        <f t="shared" si="11"/>
        <v>0</v>
      </c>
      <c r="Y193">
        <f>'ECDIS Inputs'!G200</f>
        <v>0</v>
      </c>
      <c r="Z193">
        <f t="shared" si="12"/>
        <v>0</v>
      </c>
      <c r="AA193">
        <f>'ECDIS Inputs'!F200</f>
        <v>0</v>
      </c>
      <c r="AB193">
        <f t="shared" si="13"/>
        <v>0</v>
      </c>
      <c r="AC193">
        <f t="shared" si="14"/>
        <v>0</v>
      </c>
      <c r="AD193">
        <f>'ECDIS Inputs'!I200</f>
        <v>0</v>
      </c>
      <c r="AE193">
        <f t="shared" si="15"/>
        <v>0</v>
      </c>
    </row>
    <row r="194" spans="9:31" x14ac:dyDescent="0.2">
      <c r="J194" s="257" t="s">
        <v>428</v>
      </c>
      <c r="L194">
        <f>I193*0.1</f>
        <v>0</v>
      </c>
      <c r="N194" s="255" t="s">
        <v>302</v>
      </c>
      <c r="O194" s="256">
        <f>1+(0.02*P193)</f>
        <v>1</v>
      </c>
      <c r="T194" t="str">
        <f>IF('ECDIS Inputs'!$B202="","",'ECDIS Inputs'!D202+'ECDIS Inputs'!E202+R194+S194)</f>
        <v/>
      </c>
      <c r="V194">
        <f>'ECDIS Inputs'!D201</f>
        <v>0</v>
      </c>
      <c r="W194">
        <f>'ECDIS Inputs'!E201</f>
        <v>0</v>
      </c>
      <c r="X194">
        <f t="shared" si="11"/>
        <v>0</v>
      </c>
      <c r="Y194">
        <f>'ECDIS Inputs'!G201</f>
        <v>0</v>
      </c>
      <c r="Z194">
        <f t="shared" si="12"/>
        <v>0</v>
      </c>
      <c r="AA194">
        <f>'ECDIS Inputs'!F201</f>
        <v>0</v>
      </c>
      <c r="AB194">
        <f t="shared" si="13"/>
        <v>0</v>
      </c>
      <c r="AC194">
        <f t="shared" si="14"/>
        <v>0</v>
      </c>
      <c r="AD194">
        <f>'ECDIS Inputs'!I201</f>
        <v>0</v>
      </c>
      <c r="AE194">
        <f t="shared" si="15"/>
        <v>0</v>
      </c>
    </row>
    <row r="195" spans="9:31" x14ac:dyDescent="0.2">
      <c r="J195" s="257" t="s">
        <v>426</v>
      </c>
      <c r="L195">
        <f>I193*0.2</f>
        <v>0</v>
      </c>
      <c r="N195" s="255" t="s">
        <v>304</v>
      </c>
      <c r="O195" s="256">
        <f>1+(0.02*P193)</f>
        <v>1</v>
      </c>
      <c r="T195" t="str">
        <f>IF('ECDIS Inputs'!$B203="","",'ECDIS Inputs'!D203+'ECDIS Inputs'!E203+R195+S195)</f>
        <v/>
      </c>
      <c r="V195">
        <f>'ECDIS Inputs'!D202</f>
        <v>0</v>
      </c>
      <c r="W195">
        <f>'ECDIS Inputs'!E202</f>
        <v>0</v>
      </c>
      <c r="X195">
        <f t="shared" ref="X195:X258" si="16">R194</f>
        <v>0</v>
      </c>
      <c r="Y195">
        <f>'ECDIS Inputs'!G202</f>
        <v>0</v>
      </c>
      <c r="Z195">
        <f t="shared" ref="Z195:Z258" si="17">IF(OR(AA195="3.5m Singapore Strait",AA195="4.0m Eastern Banks"),0,S194)</f>
        <v>0</v>
      </c>
      <c r="AA195">
        <f>'ECDIS Inputs'!F202</f>
        <v>0</v>
      </c>
      <c r="AB195">
        <f t="shared" ref="AB195:AB258" si="18">V195+W195-Y195</f>
        <v>0</v>
      </c>
      <c r="AC195">
        <f t="shared" ref="AC195:AC258" si="19">IF(AD195="Dredged",AB195+X195,AB195+Z195+X195)</f>
        <v>0</v>
      </c>
      <c r="AD195">
        <f>'ECDIS Inputs'!I202</f>
        <v>0</v>
      </c>
      <c r="AE195">
        <f t="shared" ref="AE195:AE258" si="20">IF(AC195&lt;V195,V195,AC195)</f>
        <v>0</v>
      </c>
    </row>
    <row r="196" spans="9:31" x14ac:dyDescent="0.2">
      <c r="J196" s="257" t="s">
        <v>307</v>
      </c>
      <c r="L196">
        <f>IF('ECDIS Inputs'!F41="3.5m Singapore Strait",3.5-'ECDIS Inputs'!E41,4-'ECDIS Inputs'!E41)</f>
        <v>4</v>
      </c>
      <c r="N196" s="255" t="s">
        <v>308</v>
      </c>
      <c r="O196" s="256">
        <f>2+(0.05*P193)</f>
        <v>2</v>
      </c>
      <c r="T196" t="str">
        <f>IF('ECDIS Inputs'!$B204="","",'ECDIS Inputs'!D204+'ECDIS Inputs'!E204+R196+S196)</f>
        <v/>
      </c>
      <c r="V196">
        <f>'ECDIS Inputs'!D203</f>
        <v>0</v>
      </c>
      <c r="W196">
        <f>'ECDIS Inputs'!E203</f>
        <v>0</v>
      </c>
      <c r="X196">
        <f t="shared" si="16"/>
        <v>0</v>
      </c>
      <c r="Y196">
        <f>'ECDIS Inputs'!G203</f>
        <v>0</v>
      </c>
      <c r="Z196">
        <f t="shared" si="17"/>
        <v>0</v>
      </c>
      <c r="AA196">
        <f>'ECDIS Inputs'!F203</f>
        <v>0</v>
      </c>
      <c r="AB196">
        <f t="shared" si="18"/>
        <v>0</v>
      </c>
      <c r="AC196">
        <f t="shared" si="19"/>
        <v>0</v>
      </c>
      <c r="AD196">
        <f>'ECDIS Inputs'!I203</f>
        <v>0</v>
      </c>
      <c r="AE196">
        <f t="shared" si="20"/>
        <v>0</v>
      </c>
    </row>
    <row r="197" spans="9:31" x14ac:dyDescent="0.2">
      <c r="J197" s="257" t="s">
        <v>309</v>
      </c>
      <c r="L197">
        <v>50</v>
      </c>
      <c r="N197" s="255" t="s">
        <v>310</v>
      </c>
      <c r="O197" s="256">
        <f>2+(0.05*P193)</f>
        <v>2</v>
      </c>
      <c r="T197" t="str">
        <f>IF('ECDIS Inputs'!$B205="","",'ECDIS Inputs'!D205+'ECDIS Inputs'!E205+R197+S197)</f>
        <v/>
      </c>
      <c r="V197">
        <f>'ECDIS Inputs'!D204</f>
        <v>0</v>
      </c>
      <c r="W197">
        <f>'ECDIS Inputs'!E204</f>
        <v>0</v>
      </c>
      <c r="X197">
        <f t="shared" si="16"/>
        <v>0</v>
      </c>
      <c r="Y197">
        <f>'ECDIS Inputs'!G204</f>
        <v>0</v>
      </c>
      <c r="Z197">
        <f t="shared" si="17"/>
        <v>0</v>
      </c>
      <c r="AA197">
        <f>'ECDIS Inputs'!F204</f>
        <v>0</v>
      </c>
      <c r="AB197">
        <f t="shared" si="18"/>
        <v>0</v>
      </c>
      <c r="AC197">
        <f t="shared" si="19"/>
        <v>0</v>
      </c>
      <c r="AD197">
        <f>'ECDIS Inputs'!I204</f>
        <v>0</v>
      </c>
      <c r="AE197">
        <f t="shared" si="20"/>
        <v>0</v>
      </c>
    </row>
    <row r="198" spans="9:31" x14ac:dyDescent="0.2">
      <c r="J198" s="257" t="s">
        <v>425</v>
      </c>
      <c r="L198">
        <f>F22</f>
        <v>1.2</v>
      </c>
      <c r="N198" s="255" t="s">
        <v>326</v>
      </c>
      <c r="O198" s="256">
        <f>2+(0.05*P193)</f>
        <v>2</v>
      </c>
      <c r="T198" t="str">
        <f>IF('ECDIS Inputs'!$B206="","",'ECDIS Inputs'!D206+'ECDIS Inputs'!E206+R198+S198)</f>
        <v/>
      </c>
      <c r="V198">
        <f>'ECDIS Inputs'!D205</f>
        <v>0</v>
      </c>
      <c r="W198">
        <f>'ECDIS Inputs'!E205</f>
        <v>0</v>
      </c>
      <c r="X198">
        <f t="shared" si="16"/>
        <v>0</v>
      </c>
      <c r="Y198">
        <f>'ECDIS Inputs'!G205</f>
        <v>0</v>
      </c>
      <c r="Z198">
        <f t="shared" si="17"/>
        <v>0</v>
      </c>
      <c r="AA198">
        <f>'ECDIS Inputs'!F205</f>
        <v>0</v>
      </c>
      <c r="AB198">
        <f t="shared" si="18"/>
        <v>0</v>
      </c>
      <c r="AC198">
        <f t="shared" si="19"/>
        <v>0</v>
      </c>
      <c r="AD198">
        <f>'ECDIS Inputs'!I205</f>
        <v>0</v>
      </c>
      <c r="AE198">
        <f t="shared" si="20"/>
        <v>0</v>
      </c>
    </row>
    <row r="199" spans="9:31" x14ac:dyDescent="0.2">
      <c r="I199">
        <f>'ECDIS Inputs'!D42</f>
        <v>0</v>
      </c>
      <c r="J199" s="257" t="s">
        <v>298</v>
      </c>
      <c r="L199">
        <v>0.6</v>
      </c>
      <c r="M199" t="str">
        <f>IF('ECDIS Inputs'!F42="","",(LOOKUP('ECDIS Inputs'!F42,J199:J204,L199:L204)))</f>
        <v/>
      </c>
      <c r="N199" s="255" t="s">
        <v>299</v>
      </c>
      <c r="O199" s="256">
        <f>0.5+(0.01*P199)</f>
        <v>0.5</v>
      </c>
      <c r="P199">
        <f>'ECDIS Inputs'!H42</f>
        <v>0</v>
      </c>
      <c r="Q199" t="str">
        <f>IF('ECDIS Inputs'!H42="","",(LOOKUP('ECDIS Inputs'!I42,N199:N204,O199:O204)))</f>
        <v/>
      </c>
      <c r="T199" t="str">
        <f>IF('ECDIS Inputs'!$B207="","",'ECDIS Inputs'!D207+'ECDIS Inputs'!E207+R199+S199)</f>
        <v/>
      </c>
      <c r="V199">
        <f>'ECDIS Inputs'!D206</f>
        <v>0</v>
      </c>
      <c r="W199">
        <f>'ECDIS Inputs'!E206</f>
        <v>0</v>
      </c>
      <c r="X199">
        <f t="shared" si="16"/>
        <v>0</v>
      </c>
      <c r="Y199">
        <f>'ECDIS Inputs'!G206</f>
        <v>0</v>
      </c>
      <c r="Z199">
        <f t="shared" si="17"/>
        <v>0</v>
      </c>
      <c r="AA199">
        <f>'ECDIS Inputs'!F206</f>
        <v>0</v>
      </c>
      <c r="AB199">
        <f t="shared" si="18"/>
        <v>0</v>
      </c>
      <c r="AC199">
        <f t="shared" si="19"/>
        <v>0</v>
      </c>
      <c r="AD199">
        <f>'ECDIS Inputs'!I206</f>
        <v>0</v>
      </c>
      <c r="AE199">
        <f t="shared" si="20"/>
        <v>0</v>
      </c>
    </row>
    <row r="200" spans="9:31" x14ac:dyDescent="0.2">
      <c r="J200" s="257" t="s">
        <v>428</v>
      </c>
      <c r="L200">
        <f>I199*0.1</f>
        <v>0</v>
      </c>
      <c r="N200" s="255" t="s">
        <v>302</v>
      </c>
      <c r="O200" s="256">
        <f>1+(0.02*P199)</f>
        <v>1</v>
      </c>
      <c r="T200" t="str">
        <f>IF('ECDIS Inputs'!$B208="","",'ECDIS Inputs'!D208+'ECDIS Inputs'!E208+R200+S200)</f>
        <v/>
      </c>
      <c r="V200">
        <f>'ECDIS Inputs'!D207</f>
        <v>0</v>
      </c>
      <c r="W200">
        <f>'ECDIS Inputs'!E207</f>
        <v>0</v>
      </c>
      <c r="X200">
        <f t="shared" si="16"/>
        <v>0</v>
      </c>
      <c r="Y200">
        <f>'ECDIS Inputs'!G207</f>
        <v>0</v>
      </c>
      <c r="Z200">
        <f t="shared" si="17"/>
        <v>0</v>
      </c>
      <c r="AA200">
        <f>'ECDIS Inputs'!F207</f>
        <v>0</v>
      </c>
      <c r="AB200">
        <f t="shared" si="18"/>
        <v>0</v>
      </c>
      <c r="AC200">
        <f t="shared" si="19"/>
        <v>0</v>
      </c>
      <c r="AD200">
        <f>'ECDIS Inputs'!I207</f>
        <v>0</v>
      </c>
      <c r="AE200">
        <f t="shared" si="20"/>
        <v>0</v>
      </c>
    </row>
    <row r="201" spans="9:31" x14ac:dyDescent="0.2">
      <c r="J201" s="257" t="s">
        <v>426</v>
      </c>
      <c r="L201">
        <f>I199*0.2</f>
        <v>0</v>
      </c>
      <c r="N201" s="255" t="s">
        <v>304</v>
      </c>
      <c r="O201" s="256">
        <f>1+(0.02*P199)</f>
        <v>1</v>
      </c>
      <c r="T201" t="str">
        <f>IF('ECDIS Inputs'!$B209="","",'ECDIS Inputs'!D209+'ECDIS Inputs'!E209+R201+S201)</f>
        <v/>
      </c>
      <c r="V201">
        <f>'ECDIS Inputs'!D208</f>
        <v>0</v>
      </c>
      <c r="W201">
        <f>'ECDIS Inputs'!E208</f>
        <v>0</v>
      </c>
      <c r="X201">
        <f t="shared" si="16"/>
        <v>0</v>
      </c>
      <c r="Y201">
        <f>'ECDIS Inputs'!G208</f>
        <v>0</v>
      </c>
      <c r="Z201">
        <f t="shared" si="17"/>
        <v>0</v>
      </c>
      <c r="AA201">
        <f>'ECDIS Inputs'!F208</f>
        <v>0</v>
      </c>
      <c r="AB201">
        <f t="shared" si="18"/>
        <v>0</v>
      </c>
      <c r="AC201">
        <f t="shared" si="19"/>
        <v>0</v>
      </c>
      <c r="AD201">
        <f>'ECDIS Inputs'!I208</f>
        <v>0</v>
      </c>
      <c r="AE201">
        <f t="shared" si="20"/>
        <v>0</v>
      </c>
    </row>
    <row r="202" spans="9:31" x14ac:dyDescent="0.2">
      <c r="J202" s="257" t="s">
        <v>307</v>
      </c>
      <c r="L202">
        <f>IF('ECDIS Inputs'!F42="3.5m Singapore Strait",3.5-'ECDIS Inputs'!E42,4-'ECDIS Inputs'!E42)</f>
        <v>4</v>
      </c>
      <c r="N202" s="255" t="s">
        <v>308</v>
      </c>
      <c r="O202" s="256">
        <f>2+(0.05*P199)</f>
        <v>2</v>
      </c>
      <c r="T202" t="str">
        <f>IF('ECDIS Inputs'!$B210="","",'ECDIS Inputs'!D210+'ECDIS Inputs'!E210+R202+S202)</f>
        <v/>
      </c>
      <c r="V202">
        <f>'ECDIS Inputs'!D209</f>
        <v>0</v>
      </c>
      <c r="W202">
        <f>'ECDIS Inputs'!E209</f>
        <v>0</v>
      </c>
      <c r="X202">
        <f t="shared" si="16"/>
        <v>0</v>
      </c>
      <c r="Y202">
        <f>'ECDIS Inputs'!G209</f>
        <v>0</v>
      </c>
      <c r="Z202">
        <f t="shared" si="17"/>
        <v>0</v>
      </c>
      <c r="AA202">
        <f>'ECDIS Inputs'!F209</f>
        <v>0</v>
      </c>
      <c r="AB202">
        <f t="shared" si="18"/>
        <v>0</v>
      </c>
      <c r="AC202">
        <f t="shared" si="19"/>
        <v>0</v>
      </c>
      <c r="AD202">
        <f>'ECDIS Inputs'!I209</f>
        <v>0</v>
      </c>
      <c r="AE202">
        <f t="shared" si="20"/>
        <v>0</v>
      </c>
    </row>
    <row r="203" spans="9:31" x14ac:dyDescent="0.2">
      <c r="J203" s="257" t="s">
        <v>309</v>
      </c>
      <c r="L203">
        <v>50</v>
      </c>
      <c r="N203" s="255" t="s">
        <v>310</v>
      </c>
      <c r="O203" s="256">
        <f>2+(0.05*P199)</f>
        <v>2</v>
      </c>
      <c r="T203" t="str">
        <f>IF('ECDIS Inputs'!$B211="","",'ECDIS Inputs'!D211+'ECDIS Inputs'!E211+R203+S203)</f>
        <v/>
      </c>
      <c r="V203">
        <f>'ECDIS Inputs'!D210</f>
        <v>0</v>
      </c>
      <c r="W203">
        <f>'ECDIS Inputs'!E210</f>
        <v>0</v>
      </c>
      <c r="X203">
        <f t="shared" si="16"/>
        <v>0</v>
      </c>
      <c r="Y203">
        <f>'ECDIS Inputs'!G210</f>
        <v>0</v>
      </c>
      <c r="Z203">
        <f t="shared" si="17"/>
        <v>0</v>
      </c>
      <c r="AA203">
        <f>'ECDIS Inputs'!F210</f>
        <v>0</v>
      </c>
      <c r="AB203">
        <f t="shared" si="18"/>
        <v>0</v>
      </c>
      <c r="AC203">
        <f t="shared" si="19"/>
        <v>0</v>
      </c>
      <c r="AD203">
        <f>'ECDIS Inputs'!I210</f>
        <v>0</v>
      </c>
      <c r="AE203">
        <f t="shared" si="20"/>
        <v>0</v>
      </c>
    </row>
    <row r="204" spans="9:31" x14ac:dyDescent="0.2">
      <c r="J204" s="257" t="s">
        <v>425</v>
      </c>
      <c r="L204">
        <f>F22</f>
        <v>1.2</v>
      </c>
      <c r="N204" s="255" t="s">
        <v>326</v>
      </c>
      <c r="O204" s="256">
        <f>2+(0.05*P199)</f>
        <v>2</v>
      </c>
      <c r="T204" t="str">
        <f>IF('ECDIS Inputs'!$B212="","",'ECDIS Inputs'!D212+'ECDIS Inputs'!E212+R204+S204)</f>
        <v/>
      </c>
      <c r="V204">
        <f>'ECDIS Inputs'!D211</f>
        <v>0</v>
      </c>
      <c r="W204">
        <f>'ECDIS Inputs'!E211</f>
        <v>0</v>
      </c>
      <c r="X204">
        <f t="shared" si="16"/>
        <v>0</v>
      </c>
      <c r="Y204">
        <f>'ECDIS Inputs'!G211</f>
        <v>0</v>
      </c>
      <c r="Z204">
        <f t="shared" si="17"/>
        <v>0</v>
      </c>
      <c r="AA204">
        <f>'ECDIS Inputs'!F211</f>
        <v>0</v>
      </c>
      <c r="AB204">
        <f t="shared" si="18"/>
        <v>0</v>
      </c>
      <c r="AC204">
        <f t="shared" si="19"/>
        <v>0</v>
      </c>
      <c r="AD204">
        <f>'ECDIS Inputs'!I211</f>
        <v>0</v>
      </c>
      <c r="AE204">
        <f t="shared" si="20"/>
        <v>0</v>
      </c>
    </row>
    <row r="205" spans="9:31" x14ac:dyDescent="0.2">
      <c r="I205">
        <f>'ECDIS Inputs'!D43</f>
        <v>0</v>
      </c>
      <c r="J205" s="257" t="s">
        <v>298</v>
      </c>
      <c r="L205">
        <v>0.6</v>
      </c>
      <c r="M205" t="str">
        <f>IF('ECDIS Inputs'!F43="","",(LOOKUP('ECDIS Inputs'!F43,J205:J210,L205:L210)))</f>
        <v/>
      </c>
      <c r="N205" s="255" t="s">
        <v>299</v>
      </c>
      <c r="O205" s="256">
        <f>0.5+(0.01*P205)</f>
        <v>0.5</v>
      </c>
      <c r="P205">
        <f>'ECDIS Inputs'!H43</f>
        <v>0</v>
      </c>
      <c r="Q205" t="str">
        <f>IF('ECDIS Inputs'!H43="","",(LOOKUP('ECDIS Inputs'!I43,N205:N210,O205:O210)))</f>
        <v/>
      </c>
      <c r="T205" t="str">
        <f>IF('ECDIS Inputs'!$B213="","",'ECDIS Inputs'!D213+'ECDIS Inputs'!E213+R205+S205)</f>
        <v/>
      </c>
      <c r="V205">
        <f>'ECDIS Inputs'!D212</f>
        <v>0</v>
      </c>
      <c r="W205">
        <f>'ECDIS Inputs'!E212</f>
        <v>0</v>
      </c>
      <c r="X205">
        <f t="shared" si="16"/>
        <v>0</v>
      </c>
      <c r="Y205">
        <f>'ECDIS Inputs'!G212</f>
        <v>0</v>
      </c>
      <c r="Z205">
        <f t="shared" si="17"/>
        <v>0</v>
      </c>
      <c r="AA205">
        <f>'ECDIS Inputs'!F212</f>
        <v>0</v>
      </c>
      <c r="AB205">
        <f t="shared" si="18"/>
        <v>0</v>
      </c>
      <c r="AC205">
        <f t="shared" si="19"/>
        <v>0</v>
      </c>
      <c r="AD205">
        <f>'ECDIS Inputs'!I212</f>
        <v>0</v>
      </c>
      <c r="AE205">
        <f t="shared" si="20"/>
        <v>0</v>
      </c>
    </row>
    <row r="206" spans="9:31" x14ac:dyDescent="0.2">
      <c r="J206" s="257" t="s">
        <v>428</v>
      </c>
      <c r="L206">
        <f>I205*0.1</f>
        <v>0</v>
      </c>
      <c r="N206" s="255" t="s">
        <v>302</v>
      </c>
      <c r="O206" s="256">
        <f>1+(0.02*P205)</f>
        <v>1</v>
      </c>
      <c r="T206" t="str">
        <f>IF('ECDIS Inputs'!$B214="","",'ECDIS Inputs'!D214+'ECDIS Inputs'!E214+R206+S206)</f>
        <v/>
      </c>
      <c r="V206">
        <f>'ECDIS Inputs'!D213</f>
        <v>0</v>
      </c>
      <c r="W206">
        <f>'ECDIS Inputs'!E213</f>
        <v>0</v>
      </c>
      <c r="X206">
        <f t="shared" si="16"/>
        <v>0</v>
      </c>
      <c r="Y206">
        <f>'ECDIS Inputs'!G213</f>
        <v>0</v>
      </c>
      <c r="Z206">
        <f t="shared" si="17"/>
        <v>0</v>
      </c>
      <c r="AA206">
        <f>'ECDIS Inputs'!F213</f>
        <v>0</v>
      </c>
      <c r="AB206">
        <f t="shared" si="18"/>
        <v>0</v>
      </c>
      <c r="AC206">
        <f t="shared" si="19"/>
        <v>0</v>
      </c>
      <c r="AD206">
        <f>'ECDIS Inputs'!I213</f>
        <v>0</v>
      </c>
      <c r="AE206">
        <f t="shared" si="20"/>
        <v>0</v>
      </c>
    </row>
    <row r="207" spans="9:31" x14ac:dyDescent="0.2">
      <c r="J207" s="257" t="s">
        <v>426</v>
      </c>
      <c r="L207">
        <f>I205*0.2</f>
        <v>0</v>
      </c>
      <c r="N207" s="255" t="s">
        <v>304</v>
      </c>
      <c r="O207" s="256">
        <f>1+(0.02*P205)</f>
        <v>1</v>
      </c>
      <c r="T207" t="str">
        <f>IF('ECDIS Inputs'!$B215="","",'ECDIS Inputs'!D215+'ECDIS Inputs'!E215+R207+S207)</f>
        <v/>
      </c>
      <c r="V207">
        <f>'ECDIS Inputs'!D214</f>
        <v>0</v>
      </c>
      <c r="W207">
        <f>'ECDIS Inputs'!E214</f>
        <v>0</v>
      </c>
      <c r="X207">
        <f t="shared" si="16"/>
        <v>0</v>
      </c>
      <c r="Y207">
        <f>'ECDIS Inputs'!G214</f>
        <v>0</v>
      </c>
      <c r="Z207">
        <f t="shared" si="17"/>
        <v>0</v>
      </c>
      <c r="AA207">
        <f>'ECDIS Inputs'!F214</f>
        <v>0</v>
      </c>
      <c r="AB207">
        <f t="shared" si="18"/>
        <v>0</v>
      </c>
      <c r="AC207">
        <f t="shared" si="19"/>
        <v>0</v>
      </c>
      <c r="AD207">
        <f>'ECDIS Inputs'!I214</f>
        <v>0</v>
      </c>
      <c r="AE207">
        <f t="shared" si="20"/>
        <v>0</v>
      </c>
    </row>
    <row r="208" spans="9:31" x14ac:dyDescent="0.2">
      <c r="J208" s="257" t="s">
        <v>307</v>
      </c>
      <c r="L208">
        <f>IF('ECDIS Inputs'!F43="3.5m Singapore Strait",3.5-'ECDIS Inputs'!E43,4-'ECDIS Inputs'!E43)</f>
        <v>4</v>
      </c>
      <c r="N208" s="255" t="s">
        <v>308</v>
      </c>
      <c r="O208" s="256">
        <f>2+(0.05*P205)</f>
        <v>2</v>
      </c>
      <c r="T208" t="str">
        <f>IF('ECDIS Inputs'!$B216="","",'ECDIS Inputs'!D216+'ECDIS Inputs'!E216+R208+S208)</f>
        <v/>
      </c>
      <c r="V208">
        <f>'ECDIS Inputs'!D215</f>
        <v>0</v>
      </c>
      <c r="W208">
        <f>'ECDIS Inputs'!E215</f>
        <v>0</v>
      </c>
      <c r="X208">
        <f t="shared" si="16"/>
        <v>0</v>
      </c>
      <c r="Y208">
        <f>'ECDIS Inputs'!G215</f>
        <v>0</v>
      </c>
      <c r="Z208">
        <f t="shared" si="17"/>
        <v>0</v>
      </c>
      <c r="AA208">
        <f>'ECDIS Inputs'!F215</f>
        <v>0</v>
      </c>
      <c r="AB208">
        <f t="shared" si="18"/>
        <v>0</v>
      </c>
      <c r="AC208">
        <f t="shared" si="19"/>
        <v>0</v>
      </c>
      <c r="AD208">
        <f>'ECDIS Inputs'!I215</f>
        <v>0</v>
      </c>
      <c r="AE208">
        <f t="shared" si="20"/>
        <v>0</v>
      </c>
    </row>
    <row r="209" spans="9:31" x14ac:dyDescent="0.2">
      <c r="J209" s="257" t="s">
        <v>309</v>
      </c>
      <c r="L209">
        <v>50</v>
      </c>
      <c r="N209" s="255" t="s">
        <v>310</v>
      </c>
      <c r="O209" s="256">
        <f>2+(0.05*P205)</f>
        <v>2</v>
      </c>
      <c r="T209" t="str">
        <f>IF('ECDIS Inputs'!$B217="","",'ECDIS Inputs'!D217+'ECDIS Inputs'!E217+R209+S209)</f>
        <v/>
      </c>
      <c r="V209">
        <f>'ECDIS Inputs'!D216</f>
        <v>0</v>
      </c>
      <c r="W209">
        <f>'ECDIS Inputs'!E216</f>
        <v>0</v>
      </c>
      <c r="X209">
        <f t="shared" si="16"/>
        <v>0</v>
      </c>
      <c r="Y209">
        <f>'ECDIS Inputs'!G216</f>
        <v>0</v>
      </c>
      <c r="Z209">
        <f t="shared" si="17"/>
        <v>0</v>
      </c>
      <c r="AA209">
        <f>'ECDIS Inputs'!F216</f>
        <v>0</v>
      </c>
      <c r="AB209">
        <f t="shared" si="18"/>
        <v>0</v>
      </c>
      <c r="AC209">
        <f t="shared" si="19"/>
        <v>0</v>
      </c>
      <c r="AD209">
        <f>'ECDIS Inputs'!I216</f>
        <v>0</v>
      </c>
      <c r="AE209">
        <f t="shared" si="20"/>
        <v>0</v>
      </c>
    </row>
    <row r="210" spans="9:31" x14ac:dyDescent="0.2">
      <c r="J210" s="257" t="s">
        <v>425</v>
      </c>
      <c r="L210">
        <f>F22</f>
        <v>1.2</v>
      </c>
      <c r="N210" s="255" t="s">
        <v>326</v>
      </c>
      <c r="O210" s="256">
        <f>2+(0.05*P205)</f>
        <v>2</v>
      </c>
      <c r="T210" t="str">
        <f>IF('ECDIS Inputs'!$B218="","",'ECDIS Inputs'!D218+'ECDIS Inputs'!E218+R210+S210)</f>
        <v/>
      </c>
      <c r="V210">
        <f>'ECDIS Inputs'!D217</f>
        <v>0</v>
      </c>
      <c r="W210">
        <f>'ECDIS Inputs'!E217</f>
        <v>0</v>
      </c>
      <c r="X210">
        <f t="shared" si="16"/>
        <v>0</v>
      </c>
      <c r="Y210">
        <f>'ECDIS Inputs'!G217</f>
        <v>0</v>
      </c>
      <c r="Z210">
        <f t="shared" si="17"/>
        <v>0</v>
      </c>
      <c r="AA210">
        <f>'ECDIS Inputs'!F217</f>
        <v>0</v>
      </c>
      <c r="AB210">
        <f t="shared" si="18"/>
        <v>0</v>
      </c>
      <c r="AC210">
        <f t="shared" si="19"/>
        <v>0</v>
      </c>
      <c r="AD210">
        <f>'ECDIS Inputs'!I217</f>
        <v>0</v>
      </c>
      <c r="AE210">
        <f t="shared" si="20"/>
        <v>0</v>
      </c>
    </row>
    <row r="211" spans="9:31" x14ac:dyDescent="0.2">
      <c r="I211">
        <f>'ECDIS Inputs'!D44</f>
        <v>0</v>
      </c>
      <c r="J211" s="257" t="s">
        <v>298</v>
      </c>
      <c r="L211">
        <v>0.6</v>
      </c>
      <c r="M211" t="str">
        <f>IF('ECDIS Inputs'!F44="","",(LOOKUP('ECDIS Inputs'!F44,J211:J216,L211:L216)))</f>
        <v/>
      </c>
      <c r="N211" s="255" t="s">
        <v>299</v>
      </c>
      <c r="O211" s="256">
        <f>0.5+(0.01*P211)</f>
        <v>0.5</v>
      </c>
      <c r="P211">
        <f>'ECDIS Inputs'!H44</f>
        <v>0</v>
      </c>
      <c r="Q211" t="str">
        <f>IF('ECDIS Inputs'!H44="","",(LOOKUP('ECDIS Inputs'!I44,N211:N216,O211:O216)))</f>
        <v/>
      </c>
      <c r="T211" t="str">
        <f>IF('ECDIS Inputs'!$B219="","",'ECDIS Inputs'!D219+'ECDIS Inputs'!E219+R211+S211)</f>
        <v/>
      </c>
      <c r="V211">
        <f>'ECDIS Inputs'!D218</f>
        <v>0</v>
      </c>
      <c r="W211">
        <f>'ECDIS Inputs'!E218</f>
        <v>0</v>
      </c>
      <c r="X211">
        <f t="shared" si="16"/>
        <v>0</v>
      </c>
      <c r="Y211">
        <f>'ECDIS Inputs'!G218</f>
        <v>0</v>
      </c>
      <c r="Z211">
        <f t="shared" si="17"/>
        <v>0</v>
      </c>
      <c r="AA211">
        <f>'ECDIS Inputs'!F218</f>
        <v>0</v>
      </c>
      <c r="AB211">
        <f t="shared" si="18"/>
        <v>0</v>
      </c>
      <c r="AC211">
        <f t="shared" si="19"/>
        <v>0</v>
      </c>
      <c r="AD211">
        <f>'ECDIS Inputs'!I218</f>
        <v>0</v>
      </c>
      <c r="AE211">
        <f t="shared" si="20"/>
        <v>0</v>
      </c>
    </row>
    <row r="212" spans="9:31" x14ac:dyDescent="0.2">
      <c r="J212" s="257" t="s">
        <v>428</v>
      </c>
      <c r="L212">
        <f>I211*0.1</f>
        <v>0</v>
      </c>
      <c r="N212" s="255" t="s">
        <v>302</v>
      </c>
      <c r="O212" s="256">
        <f>1+(0.02*P211)</f>
        <v>1</v>
      </c>
      <c r="T212" t="str">
        <f>IF('ECDIS Inputs'!$B220="","",'ECDIS Inputs'!D220+'ECDIS Inputs'!E220+R212+S212)</f>
        <v/>
      </c>
      <c r="V212">
        <f>'ECDIS Inputs'!D219</f>
        <v>0</v>
      </c>
      <c r="W212">
        <f>'ECDIS Inputs'!E219</f>
        <v>0</v>
      </c>
      <c r="X212">
        <f t="shared" si="16"/>
        <v>0</v>
      </c>
      <c r="Y212">
        <f>'ECDIS Inputs'!G219</f>
        <v>0</v>
      </c>
      <c r="Z212">
        <f t="shared" si="17"/>
        <v>0</v>
      </c>
      <c r="AA212">
        <f>'ECDIS Inputs'!F219</f>
        <v>0</v>
      </c>
      <c r="AB212">
        <f t="shared" si="18"/>
        <v>0</v>
      </c>
      <c r="AC212">
        <f t="shared" si="19"/>
        <v>0</v>
      </c>
      <c r="AD212">
        <f>'ECDIS Inputs'!I219</f>
        <v>0</v>
      </c>
      <c r="AE212">
        <f t="shared" si="20"/>
        <v>0</v>
      </c>
    </row>
    <row r="213" spans="9:31" x14ac:dyDescent="0.2">
      <c r="J213" s="257" t="s">
        <v>426</v>
      </c>
      <c r="L213">
        <f>I211*0.2</f>
        <v>0</v>
      </c>
      <c r="N213" s="255" t="s">
        <v>304</v>
      </c>
      <c r="O213" s="256">
        <f>1+(0.02*P211)</f>
        <v>1</v>
      </c>
      <c r="T213" t="str">
        <f>IF('ECDIS Inputs'!$B221="","",'ECDIS Inputs'!D221+'ECDIS Inputs'!E221+R213+S213)</f>
        <v/>
      </c>
      <c r="V213">
        <f>'ECDIS Inputs'!D220</f>
        <v>0</v>
      </c>
      <c r="W213">
        <f>'ECDIS Inputs'!E220</f>
        <v>0</v>
      </c>
      <c r="X213">
        <f t="shared" si="16"/>
        <v>0</v>
      </c>
      <c r="Y213">
        <f>'ECDIS Inputs'!G220</f>
        <v>0</v>
      </c>
      <c r="Z213">
        <f t="shared" si="17"/>
        <v>0</v>
      </c>
      <c r="AA213">
        <f>'ECDIS Inputs'!F220</f>
        <v>0</v>
      </c>
      <c r="AB213">
        <f t="shared" si="18"/>
        <v>0</v>
      </c>
      <c r="AC213">
        <f t="shared" si="19"/>
        <v>0</v>
      </c>
      <c r="AD213">
        <f>'ECDIS Inputs'!I220</f>
        <v>0</v>
      </c>
      <c r="AE213">
        <f t="shared" si="20"/>
        <v>0</v>
      </c>
    </row>
    <row r="214" spans="9:31" x14ac:dyDescent="0.2">
      <c r="J214" s="257" t="s">
        <v>307</v>
      </c>
      <c r="L214">
        <f>IF('ECDIS Inputs'!F44="3.5m Singapore Strait",3.5-'ECDIS Inputs'!E44,4-'ECDIS Inputs'!E44)</f>
        <v>4</v>
      </c>
      <c r="N214" s="255" t="s">
        <v>308</v>
      </c>
      <c r="O214" s="256">
        <f>2+(0.05*P211)</f>
        <v>2</v>
      </c>
      <c r="T214" t="str">
        <f>IF('ECDIS Inputs'!$B222="","",'ECDIS Inputs'!D222+'ECDIS Inputs'!E222+R214+S214)</f>
        <v/>
      </c>
      <c r="V214">
        <f>'ECDIS Inputs'!D221</f>
        <v>0</v>
      </c>
      <c r="W214">
        <f>'ECDIS Inputs'!E221</f>
        <v>0</v>
      </c>
      <c r="X214">
        <f t="shared" si="16"/>
        <v>0</v>
      </c>
      <c r="Y214">
        <f>'ECDIS Inputs'!G221</f>
        <v>0</v>
      </c>
      <c r="Z214">
        <f t="shared" si="17"/>
        <v>0</v>
      </c>
      <c r="AA214">
        <f>'ECDIS Inputs'!F221</f>
        <v>0</v>
      </c>
      <c r="AB214">
        <f t="shared" si="18"/>
        <v>0</v>
      </c>
      <c r="AC214">
        <f t="shared" si="19"/>
        <v>0</v>
      </c>
      <c r="AD214">
        <f>'ECDIS Inputs'!I221</f>
        <v>0</v>
      </c>
      <c r="AE214">
        <f t="shared" si="20"/>
        <v>0</v>
      </c>
    </row>
    <row r="215" spans="9:31" x14ac:dyDescent="0.2">
      <c r="J215" s="257" t="s">
        <v>309</v>
      </c>
      <c r="L215">
        <v>50</v>
      </c>
      <c r="N215" s="255" t="s">
        <v>310</v>
      </c>
      <c r="O215" s="256">
        <f>2+(0.05*P211)</f>
        <v>2</v>
      </c>
      <c r="T215" t="str">
        <f>IF('ECDIS Inputs'!$B223="","",'ECDIS Inputs'!D223+'ECDIS Inputs'!E223+R215+S215)</f>
        <v/>
      </c>
      <c r="V215">
        <f>'ECDIS Inputs'!D222</f>
        <v>0</v>
      </c>
      <c r="W215">
        <f>'ECDIS Inputs'!E222</f>
        <v>0</v>
      </c>
      <c r="X215">
        <f t="shared" si="16"/>
        <v>0</v>
      </c>
      <c r="Y215">
        <f>'ECDIS Inputs'!G222</f>
        <v>0</v>
      </c>
      <c r="Z215">
        <f t="shared" si="17"/>
        <v>0</v>
      </c>
      <c r="AA215">
        <f>'ECDIS Inputs'!F222</f>
        <v>0</v>
      </c>
      <c r="AB215">
        <f t="shared" si="18"/>
        <v>0</v>
      </c>
      <c r="AC215">
        <f t="shared" si="19"/>
        <v>0</v>
      </c>
      <c r="AD215">
        <f>'ECDIS Inputs'!I222</f>
        <v>0</v>
      </c>
      <c r="AE215">
        <f t="shared" si="20"/>
        <v>0</v>
      </c>
    </row>
    <row r="216" spans="9:31" x14ac:dyDescent="0.2">
      <c r="J216" s="257" t="s">
        <v>425</v>
      </c>
      <c r="L216">
        <f>F22</f>
        <v>1.2</v>
      </c>
      <c r="N216" s="255" t="s">
        <v>326</v>
      </c>
      <c r="O216" s="256">
        <f>2+(0.05*P211)</f>
        <v>2</v>
      </c>
      <c r="T216" t="str">
        <f>IF('ECDIS Inputs'!$B224="","",'ECDIS Inputs'!D224+'ECDIS Inputs'!E224+R216+S216)</f>
        <v/>
      </c>
      <c r="V216">
        <f>'ECDIS Inputs'!D223</f>
        <v>0</v>
      </c>
      <c r="W216">
        <f>'ECDIS Inputs'!E223</f>
        <v>0</v>
      </c>
      <c r="X216">
        <f t="shared" si="16"/>
        <v>0</v>
      </c>
      <c r="Y216">
        <f>'ECDIS Inputs'!G223</f>
        <v>0</v>
      </c>
      <c r="Z216">
        <f t="shared" si="17"/>
        <v>0</v>
      </c>
      <c r="AA216">
        <f>'ECDIS Inputs'!F223</f>
        <v>0</v>
      </c>
      <c r="AB216">
        <f t="shared" si="18"/>
        <v>0</v>
      </c>
      <c r="AC216">
        <f t="shared" si="19"/>
        <v>0</v>
      </c>
      <c r="AD216">
        <f>'ECDIS Inputs'!I223</f>
        <v>0</v>
      </c>
      <c r="AE216">
        <f t="shared" si="20"/>
        <v>0</v>
      </c>
    </row>
    <row r="217" spans="9:31" x14ac:dyDescent="0.2">
      <c r="I217">
        <f>'ECDIS Inputs'!D45</f>
        <v>0</v>
      </c>
      <c r="J217" s="257" t="s">
        <v>298</v>
      </c>
      <c r="L217">
        <v>0.6</v>
      </c>
      <c r="M217" t="str">
        <f>IF('ECDIS Inputs'!F45="","",(LOOKUP('ECDIS Inputs'!F45,J217:J222,L217:L222)))</f>
        <v/>
      </c>
      <c r="N217" s="255" t="s">
        <v>299</v>
      </c>
      <c r="O217" s="256">
        <f>0.5+(0.01*P217)</f>
        <v>0.5</v>
      </c>
      <c r="P217">
        <f>'ECDIS Inputs'!H45</f>
        <v>0</v>
      </c>
      <c r="Q217" t="str">
        <f>IF('ECDIS Inputs'!H45="","",(LOOKUP('ECDIS Inputs'!I45,N217:N222,O217:O222)))</f>
        <v/>
      </c>
      <c r="T217" t="str">
        <f>IF('ECDIS Inputs'!$B225="","",'ECDIS Inputs'!D225+'ECDIS Inputs'!E225+R217+S217)</f>
        <v/>
      </c>
      <c r="V217">
        <f>'ECDIS Inputs'!D224</f>
        <v>0</v>
      </c>
      <c r="W217">
        <f>'ECDIS Inputs'!E224</f>
        <v>0</v>
      </c>
      <c r="X217">
        <f t="shared" si="16"/>
        <v>0</v>
      </c>
      <c r="Y217">
        <f>'ECDIS Inputs'!G224</f>
        <v>0</v>
      </c>
      <c r="Z217">
        <f t="shared" si="17"/>
        <v>0</v>
      </c>
      <c r="AA217">
        <f>'ECDIS Inputs'!F224</f>
        <v>0</v>
      </c>
      <c r="AB217">
        <f t="shared" si="18"/>
        <v>0</v>
      </c>
      <c r="AC217">
        <f t="shared" si="19"/>
        <v>0</v>
      </c>
      <c r="AD217">
        <f>'ECDIS Inputs'!I224</f>
        <v>0</v>
      </c>
      <c r="AE217">
        <f t="shared" si="20"/>
        <v>0</v>
      </c>
    </row>
    <row r="218" spans="9:31" x14ac:dyDescent="0.2">
      <c r="J218" s="257" t="s">
        <v>428</v>
      </c>
      <c r="L218">
        <f>I217*0.1</f>
        <v>0</v>
      </c>
      <c r="N218" s="255" t="s">
        <v>302</v>
      </c>
      <c r="O218" s="256">
        <f>1+(0.02*P217)</f>
        <v>1</v>
      </c>
      <c r="T218" t="str">
        <f>IF('ECDIS Inputs'!$B226="","",'ECDIS Inputs'!D226+'ECDIS Inputs'!E226+R218+S218)</f>
        <v/>
      </c>
      <c r="V218">
        <f>'ECDIS Inputs'!D225</f>
        <v>0</v>
      </c>
      <c r="W218">
        <f>'ECDIS Inputs'!E225</f>
        <v>0</v>
      </c>
      <c r="X218">
        <f t="shared" si="16"/>
        <v>0</v>
      </c>
      <c r="Y218">
        <f>'ECDIS Inputs'!G225</f>
        <v>0</v>
      </c>
      <c r="Z218">
        <f t="shared" si="17"/>
        <v>0</v>
      </c>
      <c r="AA218">
        <f>'ECDIS Inputs'!F225</f>
        <v>0</v>
      </c>
      <c r="AB218">
        <f t="shared" si="18"/>
        <v>0</v>
      </c>
      <c r="AC218">
        <f t="shared" si="19"/>
        <v>0</v>
      </c>
      <c r="AD218">
        <f>'ECDIS Inputs'!I225</f>
        <v>0</v>
      </c>
      <c r="AE218">
        <f t="shared" si="20"/>
        <v>0</v>
      </c>
    </row>
    <row r="219" spans="9:31" x14ac:dyDescent="0.2">
      <c r="J219" s="257" t="s">
        <v>426</v>
      </c>
      <c r="L219">
        <f>I217*0.2</f>
        <v>0</v>
      </c>
      <c r="N219" s="255" t="s">
        <v>304</v>
      </c>
      <c r="O219" s="256">
        <f>1+(0.02*P217)</f>
        <v>1</v>
      </c>
      <c r="T219" t="str">
        <f>IF('ECDIS Inputs'!$B227="","",'ECDIS Inputs'!D227+'ECDIS Inputs'!E227+R219+S219)</f>
        <v/>
      </c>
      <c r="V219">
        <f>'ECDIS Inputs'!D226</f>
        <v>0</v>
      </c>
      <c r="W219">
        <f>'ECDIS Inputs'!E226</f>
        <v>0</v>
      </c>
      <c r="X219">
        <f t="shared" si="16"/>
        <v>0</v>
      </c>
      <c r="Y219">
        <f>'ECDIS Inputs'!G226</f>
        <v>0</v>
      </c>
      <c r="Z219">
        <f t="shared" si="17"/>
        <v>0</v>
      </c>
      <c r="AA219">
        <f>'ECDIS Inputs'!F226</f>
        <v>0</v>
      </c>
      <c r="AB219">
        <f t="shared" si="18"/>
        <v>0</v>
      </c>
      <c r="AC219">
        <f t="shared" si="19"/>
        <v>0</v>
      </c>
      <c r="AD219">
        <f>'ECDIS Inputs'!I226</f>
        <v>0</v>
      </c>
      <c r="AE219">
        <f t="shared" si="20"/>
        <v>0</v>
      </c>
    </row>
    <row r="220" spans="9:31" x14ac:dyDescent="0.2">
      <c r="J220" s="257" t="s">
        <v>307</v>
      </c>
      <c r="L220">
        <f>IF('ECDIS Inputs'!F45="3.5m Singapore Strait",3.5-'ECDIS Inputs'!E45,4-'ECDIS Inputs'!E45)</f>
        <v>4</v>
      </c>
      <c r="N220" s="255" t="s">
        <v>308</v>
      </c>
      <c r="O220" s="256">
        <f>2+(0.05*P217)</f>
        <v>2</v>
      </c>
      <c r="T220" t="str">
        <f>IF('ECDIS Inputs'!$B228="","",'ECDIS Inputs'!D228+'ECDIS Inputs'!E228+R220+S220)</f>
        <v/>
      </c>
      <c r="V220">
        <f>'ECDIS Inputs'!D227</f>
        <v>0</v>
      </c>
      <c r="W220">
        <f>'ECDIS Inputs'!E227</f>
        <v>0</v>
      </c>
      <c r="X220">
        <f t="shared" si="16"/>
        <v>0</v>
      </c>
      <c r="Y220">
        <f>'ECDIS Inputs'!G227</f>
        <v>0</v>
      </c>
      <c r="Z220">
        <f t="shared" si="17"/>
        <v>0</v>
      </c>
      <c r="AA220">
        <f>'ECDIS Inputs'!F227</f>
        <v>0</v>
      </c>
      <c r="AB220">
        <f t="shared" si="18"/>
        <v>0</v>
      </c>
      <c r="AC220">
        <f t="shared" si="19"/>
        <v>0</v>
      </c>
      <c r="AD220">
        <f>'ECDIS Inputs'!I227</f>
        <v>0</v>
      </c>
      <c r="AE220">
        <f t="shared" si="20"/>
        <v>0</v>
      </c>
    </row>
    <row r="221" spans="9:31" x14ac:dyDescent="0.2">
      <c r="J221" s="257" t="s">
        <v>309</v>
      </c>
      <c r="L221">
        <v>50</v>
      </c>
      <c r="N221" s="255" t="s">
        <v>310</v>
      </c>
      <c r="O221" s="256">
        <f>2+(0.05*P217)</f>
        <v>2</v>
      </c>
      <c r="T221" t="str">
        <f>IF('ECDIS Inputs'!$B229="","",'ECDIS Inputs'!D229+'ECDIS Inputs'!E229+R221+S221)</f>
        <v/>
      </c>
      <c r="V221">
        <f>'ECDIS Inputs'!D228</f>
        <v>0</v>
      </c>
      <c r="W221">
        <f>'ECDIS Inputs'!E228</f>
        <v>0</v>
      </c>
      <c r="X221">
        <f t="shared" si="16"/>
        <v>0</v>
      </c>
      <c r="Y221">
        <f>'ECDIS Inputs'!G228</f>
        <v>0</v>
      </c>
      <c r="Z221">
        <f t="shared" si="17"/>
        <v>0</v>
      </c>
      <c r="AA221">
        <f>'ECDIS Inputs'!F228</f>
        <v>0</v>
      </c>
      <c r="AB221">
        <f t="shared" si="18"/>
        <v>0</v>
      </c>
      <c r="AC221">
        <f t="shared" si="19"/>
        <v>0</v>
      </c>
      <c r="AD221">
        <f>'ECDIS Inputs'!I228</f>
        <v>0</v>
      </c>
      <c r="AE221">
        <f t="shared" si="20"/>
        <v>0</v>
      </c>
    </row>
    <row r="222" spans="9:31" x14ac:dyDescent="0.2">
      <c r="J222" s="257" t="s">
        <v>425</v>
      </c>
      <c r="L222">
        <f>F22</f>
        <v>1.2</v>
      </c>
      <c r="N222" s="255" t="s">
        <v>326</v>
      </c>
      <c r="O222" s="256">
        <f>2+(0.05*P217)</f>
        <v>2</v>
      </c>
      <c r="T222" t="str">
        <f>IF('ECDIS Inputs'!$B230="","",'ECDIS Inputs'!D230+'ECDIS Inputs'!E230+R222+S222)</f>
        <v/>
      </c>
      <c r="V222">
        <f>'ECDIS Inputs'!D229</f>
        <v>0</v>
      </c>
      <c r="W222">
        <f>'ECDIS Inputs'!E229</f>
        <v>0</v>
      </c>
      <c r="X222">
        <f t="shared" si="16"/>
        <v>0</v>
      </c>
      <c r="Y222">
        <f>'ECDIS Inputs'!G229</f>
        <v>0</v>
      </c>
      <c r="Z222">
        <f t="shared" si="17"/>
        <v>0</v>
      </c>
      <c r="AA222">
        <f>'ECDIS Inputs'!F229</f>
        <v>0</v>
      </c>
      <c r="AB222">
        <f t="shared" si="18"/>
        <v>0</v>
      </c>
      <c r="AC222">
        <f t="shared" si="19"/>
        <v>0</v>
      </c>
      <c r="AD222">
        <f>'ECDIS Inputs'!I229</f>
        <v>0</v>
      </c>
      <c r="AE222">
        <f t="shared" si="20"/>
        <v>0</v>
      </c>
    </row>
    <row r="223" spans="9:31" x14ac:dyDescent="0.2">
      <c r="I223">
        <f>'ECDIS Inputs'!D46</f>
        <v>0</v>
      </c>
      <c r="J223" s="257" t="s">
        <v>298</v>
      </c>
      <c r="L223">
        <v>0.6</v>
      </c>
      <c r="M223" t="str">
        <f>IF('ECDIS Inputs'!F46="","",(LOOKUP('ECDIS Inputs'!F46,J223:J228,L223:L228)))</f>
        <v/>
      </c>
      <c r="N223" s="255" t="s">
        <v>299</v>
      </c>
      <c r="O223" s="256">
        <f>0.5+(0.01*P223)</f>
        <v>0.5</v>
      </c>
      <c r="P223">
        <f>'ECDIS Inputs'!H46</f>
        <v>0</v>
      </c>
      <c r="Q223" t="str">
        <f>IF('ECDIS Inputs'!H46="","",(LOOKUP('ECDIS Inputs'!I46,N223:N228,O223:O228)))</f>
        <v/>
      </c>
      <c r="T223" t="str">
        <f>IF('ECDIS Inputs'!$B231="","",'ECDIS Inputs'!D231+'ECDIS Inputs'!E231+R223+S223)</f>
        <v/>
      </c>
      <c r="V223">
        <f>'ECDIS Inputs'!D230</f>
        <v>0</v>
      </c>
      <c r="W223">
        <f>'ECDIS Inputs'!E230</f>
        <v>0</v>
      </c>
      <c r="X223">
        <f t="shared" si="16"/>
        <v>0</v>
      </c>
      <c r="Y223">
        <f>'ECDIS Inputs'!G230</f>
        <v>0</v>
      </c>
      <c r="Z223">
        <f t="shared" si="17"/>
        <v>0</v>
      </c>
      <c r="AA223">
        <f>'ECDIS Inputs'!F230</f>
        <v>0</v>
      </c>
      <c r="AB223">
        <f t="shared" si="18"/>
        <v>0</v>
      </c>
      <c r="AC223">
        <f t="shared" si="19"/>
        <v>0</v>
      </c>
      <c r="AD223">
        <f>'ECDIS Inputs'!I230</f>
        <v>0</v>
      </c>
      <c r="AE223">
        <f t="shared" si="20"/>
        <v>0</v>
      </c>
    </row>
    <row r="224" spans="9:31" x14ac:dyDescent="0.2">
      <c r="J224" s="257" t="s">
        <v>428</v>
      </c>
      <c r="L224">
        <f>I223*0.1</f>
        <v>0</v>
      </c>
      <c r="N224" s="255" t="s">
        <v>302</v>
      </c>
      <c r="O224" s="256">
        <f>1+(0.02*P223)</f>
        <v>1</v>
      </c>
      <c r="T224" t="str">
        <f>IF('ECDIS Inputs'!$B232="","",'ECDIS Inputs'!D232+'ECDIS Inputs'!E232+R224+S224)</f>
        <v/>
      </c>
      <c r="V224">
        <f>'ECDIS Inputs'!D231</f>
        <v>0</v>
      </c>
      <c r="W224">
        <f>'ECDIS Inputs'!E231</f>
        <v>0</v>
      </c>
      <c r="X224">
        <f t="shared" si="16"/>
        <v>0</v>
      </c>
      <c r="Y224">
        <f>'ECDIS Inputs'!G231</f>
        <v>0</v>
      </c>
      <c r="Z224">
        <f t="shared" si="17"/>
        <v>0</v>
      </c>
      <c r="AA224">
        <f>'ECDIS Inputs'!F231</f>
        <v>0</v>
      </c>
      <c r="AB224">
        <f t="shared" si="18"/>
        <v>0</v>
      </c>
      <c r="AC224">
        <f t="shared" si="19"/>
        <v>0</v>
      </c>
      <c r="AD224">
        <f>'ECDIS Inputs'!I231</f>
        <v>0</v>
      </c>
      <c r="AE224">
        <f t="shared" si="20"/>
        <v>0</v>
      </c>
    </row>
    <row r="225" spans="9:31" x14ac:dyDescent="0.2">
      <c r="J225" s="257" t="s">
        <v>426</v>
      </c>
      <c r="L225">
        <f>I223*0.2</f>
        <v>0</v>
      </c>
      <c r="N225" s="255" t="s">
        <v>304</v>
      </c>
      <c r="O225" s="256">
        <f>1+(0.02*P223)</f>
        <v>1</v>
      </c>
      <c r="T225" t="str">
        <f>IF('ECDIS Inputs'!$B233="","",'ECDIS Inputs'!D233+'ECDIS Inputs'!E233+R225+S225)</f>
        <v/>
      </c>
      <c r="V225">
        <f>'ECDIS Inputs'!D232</f>
        <v>0</v>
      </c>
      <c r="W225">
        <f>'ECDIS Inputs'!E232</f>
        <v>0</v>
      </c>
      <c r="X225">
        <f t="shared" si="16"/>
        <v>0</v>
      </c>
      <c r="Y225">
        <f>'ECDIS Inputs'!G232</f>
        <v>0</v>
      </c>
      <c r="Z225">
        <f t="shared" si="17"/>
        <v>0</v>
      </c>
      <c r="AA225">
        <f>'ECDIS Inputs'!F232</f>
        <v>0</v>
      </c>
      <c r="AB225">
        <f t="shared" si="18"/>
        <v>0</v>
      </c>
      <c r="AC225">
        <f t="shared" si="19"/>
        <v>0</v>
      </c>
      <c r="AD225">
        <f>'ECDIS Inputs'!I232</f>
        <v>0</v>
      </c>
      <c r="AE225">
        <f t="shared" si="20"/>
        <v>0</v>
      </c>
    </row>
    <row r="226" spans="9:31" x14ac:dyDescent="0.2">
      <c r="J226" s="257" t="s">
        <v>307</v>
      </c>
      <c r="L226">
        <f>IF('ECDIS Inputs'!F46="3.5m Singapore Strait",3.5-'ECDIS Inputs'!E46,4-'ECDIS Inputs'!E46)</f>
        <v>4</v>
      </c>
      <c r="N226" s="255" t="s">
        <v>308</v>
      </c>
      <c r="O226" s="256">
        <f>2+(0.05*P223)</f>
        <v>2</v>
      </c>
      <c r="T226" t="str">
        <f>IF('ECDIS Inputs'!$B234="","",'ECDIS Inputs'!D234+'ECDIS Inputs'!E234+R226+S226)</f>
        <v/>
      </c>
      <c r="V226">
        <f>'ECDIS Inputs'!D233</f>
        <v>0</v>
      </c>
      <c r="W226">
        <f>'ECDIS Inputs'!E233</f>
        <v>0</v>
      </c>
      <c r="X226">
        <f t="shared" si="16"/>
        <v>0</v>
      </c>
      <c r="Y226">
        <f>'ECDIS Inputs'!G233</f>
        <v>0</v>
      </c>
      <c r="Z226">
        <f t="shared" si="17"/>
        <v>0</v>
      </c>
      <c r="AA226">
        <f>'ECDIS Inputs'!F233</f>
        <v>0</v>
      </c>
      <c r="AB226">
        <f t="shared" si="18"/>
        <v>0</v>
      </c>
      <c r="AC226">
        <f t="shared" si="19"/>
        <v>0</v>
      </c>
      <c r="AD226">
        <f>'ECDIS Inputs'!I233</f>
        <v>0</v>
      </c>
      <c r="AE226">
        <f t="shared" si="20"/>
        <v>0</v>
      </c>
    </row>
    <row r="227" spans="9:31" x14ac:dyDescent="0.2">
      <c r="J227" s="257" t="s">
        <v>309</v>
      </c>
      <c r="L227">
        <v>50</v>
      </c>
      <c r="N227" s="255" t="s">
        <v>310</v>
      </c>
      <c r="O227" s="256">
        <f>2+(0.05*P223)</f>
        <v>2</v>
      </c>
      <c r="T227" t="str">
        <f>IF('ECDIS Inputs'!$B235="","",'ECDIS Inputs'!D235+'ECDIS Inputs'!E235+R227+S227)</f>
        <v/>
      </c>
      <c r="V227">
        <f>'ECDIS Inputs'!D234</f>
        <v>0</v>
      </c>
      <c r="W227">
        <f>'ECDIS Inputs'!E234</f>
        <v>0</v>
      </c>
      <c r="X227">
        <f t="shared" si="16"/>
        <v>0</v>
      </c>
      <c r="Y227">
        <f>'ECDIS Inputs'!G234</f>
        <v>0</v>
      </c>
      <c r="Z227">
        <f t="shared" si="17"/>
        <v>0</v>
      </c>
      <c r="AA227">
        <f>'ECDIS Inputs'!F234</f>
        <v>0</v>
      </c>
      <c r="AB227">
        <f t="shared" si="18"/>
        <v>0</v>
      </c>
      <c r="AC227">
        <f t="shared" si="19"/>
        <v>0</v>
      </c>
      <c r="AD227">
        <f>'ECDIS Inputs'!I234</f>
        <v>0</v>
      </c>
      <c r="AE227">
        <f t="shared" si="20"/>
        <v>0</v>
      </c>
    </row>
    <row r="228" spans="9:31" x14ac:dyDescent="0.2">
      <c r="J228" s="257" t="s">
        <v>425</v>
      </c>
      <c r="L228">
        <f>F22</f>
        <v>1.2</v>
      </c>
      <c r="N228" s="255" t="s">
        <v>326</v>
      </c>
      <c r="O228" s="256">
        <f>2+(0.05*P223)</f>
        <v>2</v>
      </c>
      <c r="T228" t="str">
        <f>IF('ECDIS Inputs'!$B236="","",'ECDIS Inputs'!D236+'ECDIS Inputs'!E236+R228+S228)</f>
        <v/>
      </c>
      <c r="V228">
        <f>'ECDIS Inputs'!D235</f>
        <v>0</v>
      </c>
      <c r="W228">
        <f>'ECDIS Inputs'!E235</f>
        <v>0</v>
      </c>
      <c r="X228">
        <f t="shared" si="16"/>
        <v>0</v>
      </c>
      <c r="Y228">
        <f>'ECDIS Inputs'!G235</f>
        <v>0</v>
      </c>
      <c r="Z228">
        <f t="shared" si="17"/>
        <v>0</v>
      </c>
      <c r="AA228">
        <f>'ECDIS Inputs'!F235</f>
        <v>0</v>
      </c>
      <c r="AB228">
        <f t="shared" si="18"/>
        <v>0</v>
      </c>
      <c r="AC228">
        <f t="shared" si="19"/>
        <v>0</v>
      </c>
      <c r="AD228">
        <f>'ECDIS Inputs'!I235</f>
        <v>0</v>
      </c>
      <c r="AE228">
        <f t="shared" si="20"/>
        <v>0</v>
      </c>
    </row>
    <row r="229" spans="9:31" x14ac:dyDescent="0.2">
      <c r="I229">
        <f>'ECDIS Inputs'!D47</f>
        <v>0</v>
      </c>
      <c r="J229" s="257" t="s">
        <v>298</v>
      </c>
      <c r="L229">
        <v>0.6</v>
      </c>
      <c r="M229" t="str">
        <f>IF('ECDIS Inputs'!F47="","",(LOOKUP('ECDIS Inputs'!F47,J229:J234,L229:L234)))</f>
        <v/>
      </c>
      <c r="N229" s="255" t="s">
        <v>299</v>
      </c>
      <c r="O229" s="256">
        <f>0.5+(0.01*P229)</f>
        <v>0.5</v>
      </c>
      <c r="P229">
        <f>'ECDIS Inputs'!H47</f>
        <v>0</v>
      </c>
      <c r="Q229" t="str">
        <f>IF('ECDIS Inputs'!H47="","",(LOOKUP('ECDIS Inputs'!I47,N229:N234,O229:O234)))</f>
        <v/>
      </c>
      <c r="T229" t="str">
        <f>IF('ECDIS Inputs'!$B237="","",'ECDIS Inputs'!D237+'ECDIS Inputs'!E237+R229+S229)</f>
        <v/>
      </c>
      <c r="V229">
        <f>'ECDIS Inputs'!D236</f>
        <v>0</v>
      </c>
      <c r="W229">
        <f>'ECDIS Inputs'!E236</f>
        <v>0</v>
      </c>
      <c r="X229">
        <f t="shared" si="16"/>
        <v>0</v>
      </c>
      <c r="Y229">
        <f>'ECDIS Inputs'!G236</f>
        <v>0</v>
      </c>
      <c r="Z229">
        <f t="shared" si="17"/>
        <v>0</v>
      </c>
      <c r="AA229">
        <f>'ECDIS Inputs'!F236</f>
        <v>0</v>
      </c>
      <c r="AB229">
        <f t="shared" si="18"/>
        <v>0</v>
      </c>
      <c r="AC229">
        <f t="shared" si="19"/>
        <v>0</v>
      </c>
      <c r="AD229">
        <f>'ECDIS Inputs'!I236</f>
        <v>0</v>
      </c>
      <c r="AE229">
        <f t="shared" si="20"/>
        <v>0</v>
      </c>
    </row>
    <row r="230" spans="9:31" x14ac:dyDescent="0.2">
      <c r="J230" s="257" t="s">
        <v>428</v>
      </c>
      <c r="L230">
        <f>I229*0.1</f>
        <v>0</v>
      </c>
      <c r="N230" s="255" t="s">
        <v>302</v>
      </c>
      <c r="O230" s="256">
        <f>1+(0.02*P229)</f>
        <v>1</v>
      </c>
      <c r="T230" t="str">
        <f>IF('ECDIS Inputs'!$B238="","",'ECDIS Inputs'!D238+'ECDIS Inputs'!E238+R230+S230)</f>
        <v/>
      </c>
      <c r="V230">
        <f>'ECDIS Inputs'!D237</f>
        <v>0</v>
      </c>
      <c r="W230">
        <f>'ECDIS Inputs'!E237</f>
        <v>0</v>
      </c>
      <c r="X230">
        <f t="shared" si="16"/>
        <v>0</v>
      </c>
      <c r="Y230">
        <f>'ECDIS Inputs'!G237</f>
        <v>0</v>
      </c>
      <c r="Z230">
        <f t="shared" si="17"/>
        <v>0</v>
      </c>
      <c r="AA230">
        <f>'ECDIS Inputs'!F237</f>
        <v>0</v>
      </c>
      <c r="AB230">
        <f t="shared" si="18"/>
        <v>0</v>
      </c>
      <c r="AC230">
        <f t="shared" si="19"/>
        <v>0</v>
      </c>
      <c r="AD230">
        <f>'ECDIS Inputs'!I237</f>
        <v>0</v>
      </c>
      <c r="AE230">
        <f t="shared" si="20"/>
        <v>0</v>
      </c>
    </row>
    <row r="231" spans="9:31" x14ac:dyDescent="0.2">
      <c r="J231" s="257" t="s">
        <v>426</v>
      </c>
      <c r="L231">
        <f>I229*0.2</f>
        <v>0</v>
      </c>
      <c r="N231" s="255" t="s">
        <v>304</v>
      </c>
      <c r="O231" s="256">
        <f>1+(0.02*P229)</f>
        <v>1</v>
      </c>
      <c r="T231" t="str">
        <f>IF('ECDIS Inputs'!$B239="","",'ECDIS Inputs'!D239+'ECDIS Inputs'!E239+R231+S231)</f>
        <v/>
      </c>
      <c r="V231">
        <f>'ECDIS Inputs'!D238</f>
        <v>0</v>
      </c>
      <c r="W231">
        <f>'ECDIS Inputs'!E238</f>
        <v>0</v>
      </c>
      <c r="X231">
        <f t="shared" si="16"/>
        <v>0</v>
      </c>
      <c r="Y231">
        <f>'ECDIS Inputs'!G238</f>
        <v>0</v>
      </c>
      <c r="Z231">
        <f t="shared" si="17"/>
        <v>0</v>
      </c>
      <c r="AA231">
        <f>'ECDIS Inputs'!F238</f>
        <v>0</v>
      </c>
      <c r="AB231">
        <f t="shared" si="18"/>
        <v>0</v>
      </c>
      <c r="AC231">
        <f t="shared" si="19"/>
        <v>0</v>
      </c>
      <c r="AD231">
        <f>'ECDIS Inputs'!I238</f>
        <v>0</v>
      </c>
      <c r="AE231">
        <f t="shared" si="20"/>
        <v>0</v>
      </c>
    </row>
    <row r="232" spans="9:31" x14ac:dyDescent="0.2">
      <c r="J232" s="257" t="s">
        <v>307</v>
      </c>
      <c r="L232">
        <f>IF('ECDIS Inputs'!F47="3.5m Singapore Strait",3.5-'ECDIS Inputs'!E47,4-'ECDIS Inputs'!E47)</f>
        <v>4</v>
      </c>
      <c r="N232" s="255" t="s">
        <v>308</v>
      </c>
      <c r="O232" s="256">
        <f>2+(0.05*P229)</f>
        <v>2</v>
      </c>
      <c r="T232" t="str">
        <f>IF('ECDIS Inputs'!$B240="","",'ECDIS Inputs'!D240+'ECDIS Inputs'!E240+R232+S232)</f>
        <v/>
      </c>
      <c r="V232">
        <f>'ECDIS Inputs'!D239</f>
        <v>0</v>
      </c>
      <c r="W232">
        <f>'ECDIS Inputs'!E239</f>
        <v>0</v>
      </c>
      <c r="X232">
        <f t="shared" si="16"/>
        <v>0</v>
      </c>
      <c r="Y232">
        <f>'ECDIS Inputs'!G239</f>
        <v>0</v>
      </c>
      <c r="Z232">
        <f t="shared" si="17"/>
        <v>0</v>
      </c>
      <c r="AA232">
        <f>'ECDIS Inputs'!F239</f>
        <v>0</v>
      </c>
      <c r="AB232">
        <f t="shared" si="18"/>
        <v>0</v>
      </c>
      <c r="AC232">
        <f t="shared" si="19"/>
        <v>0</v>
      </c>
      <c r="AD232">
        <f>'ECDIS Inputs'!I239</f>
        <v>0</v>
      </c>
      <c r="AE232">
        <f t="shared" si="20"/>
        <v>0</v>
      </c>
    </row>
    <row r="233" spans="9:31" x14ac:dyDescent="0.2">
      <c r="J233" s="257" t="s">
        <v>309</v>
      </c>
      <c r="L233">
        <v>50</v>
      </c>
      <c r="N233" s="255" t="s">
        <v>310</v>
      </c>
      <c r="O233" s="256">
        <f>2+(0.05*P229)</f>
        <v>2</v>
      </c>
      <c r="T233" t="str">
        <f>IF('ECDIS Inputs'!$B241="","",'ECDIS Inputs'!D241+'ECDIS Inputs'!E241+R233+S233)</f>
        <v/>
      </c>
      <c r="V233">
        <f>'ECDIS Inputs'!D240</f>
        <v>0</v>
      </c>
      <c r="W233">
        <f>'ECDIS Inputs'!E240</f>
        <v>0</v>
      </c>
      <c r="X233">
        <f t="shared" si="16"/>
        <v>0</v>
      </c>
      <c r="Y233">
        <f>'ECDIS Inputs'!G240</f>
        <v>0</v>
      </c>
      <c r="Z233">
        <f t="shared" si="17"/>
        <v>0</v>
      </c>
      <c r="AA233">
        <f>'ECDIS Inputs'!F240</f>
        <v>0</v>
      </c>
      <c r="AB233">
        <f t="shared" si="18"/>
        <v>0</v>
      </c>
      <c r="AC233">
        <f t="shared" si="19"/>
        <v>0</v>
      </c>
      <c r="AD233">
        <f>'ECDIS Inputs'!I240</f>
        <v>0</v>
      </c>
      <c r="AE233">
        <f t="shared" si="20"/>
        <v>0</v>
      </c>
    </row>
    <row r="234" spans="9:31" x14ac:dyDescent="0.2">
      <c r="J234" s="257" t="s">
        <v>425</v>
      </c>
      <c r="L234">
        <f>F22</f>
        <v>1.2</v>
      </c>
      <c r="N234" s="255" t="s">
        <v>326</v>
      </c>
      <c r="O234" s="256">
        <f>2+(0.05*P229)</f>
        <v>2</v>
      </c>
      <c r="T234" t="str">
        <f>IF('ECDIS Inputs'!$B242="","",'ECDIS Inputs'!D242+'ECDIS Inputs'!E242+R234+S234)</f>
        <v/>
      </c>
      <c r="V234">
        <f>'ECDIS Inputs'!D241</f>
        <v>0</v>
      </c>
      <c r="W234">
        <f>'ECDIS Inputs'!E241</f>
        <v>0</v>
      </c>
      <c r="X234">
        <f t="shared" si="16"/>
        <v>0</v>
      </c>
      <c r="Y234">
        <f>'ECDIS Inputs'!G241</f>
        <v>0</v>
      </c>
      <c r="Z234">
        <f t="shared" si="17"/>
        <v>0</v>
      </c>
      <c r="AA234">
        <f>'ECDIS Inputs'!F241</f>
        <v>0</v>
      </c>
      <c r="AB234">
        <f t="shared" si="18"/>
        <v>0</v>
      </c>
      <c r="AC234">
        <f t="shared" si="19"/>
        <v>0</v>
      </c>
      <c r="AD234">
        <f>'ECDIS Inputs'!I241</f>
        <v>0</v>
      </c>
      <c r="AE234">
        <f t="shared" si="20"/>
        <v>0</v>
      </c>
    </row>
    <row r="235" spans="9:31" x14ac:dyDescent="0.2">
      <c r="I235">
        <f>'ECDIS Inputs'!D48</f>
        <v>0</v>
      </c>
      <c r="J235" s="257" t="s">
        <v>298</v>
      </c>
      <c r="L235">
        <v>0.6</v>
      </c>
      <c r="M235" t="str">
        <f>IF('ECDIS Inputs'!F48="","",(LOOKUP('ECDIS Inputs'!F48,J235:J240,L235:L240)))</f>
        <v/>
      </c>
      <c r="N235" s="255" t="s">
        <v>299</v>
      </c>
      <c r="O235" s="256">
        <f>0.5+(0.01*P235)</f>
        <v>0.5</v>
      </c>
      <c r="P235">
        <f>'ECDIS Inputs'!H48</f>
        <v>0</v>
      </c>
      <c r="Q235" t="str">
        <f>IF('ECDIS Inputs'!H48="","",(LOOKUP('ECDIS Inputs'!I48,N235:N240,O235:O240)))</f>
        <v/>
      </c>
      <c r="T235" t="str">
        <f>IF('ECDIS Inputs'!$B243="","",'ECDIS Inputs'!D243+'ECDIS Inputs'!E243+R235+S235)</f>
        <v/>
      </c>
      <c r="V235">
        <f>'ECDIS Inputs'!D242</f>
        <v>0</v>
      </c>
      <c r="W235">
        <f>'ECDIS Inputs'!E242</f>
        <v>0</v>
      </c>
      <c r="X235">
        <f t="shared" si="16"/>
        <v>0</v>
      </c>
      <c r="Y235">
        <f>'ECDIS Inputs'!G242</f>
        <v>0</v>
      </c>
      <c r="Z235">
        <f t="shared" si="17"/>
        <v>0</v>
      </c>
      <c r="AA235">
        <f>'ECDIS Inputs'!F242</f>
        <v>0</v>
      </c>
      <c r="AB235">
        <f t="shared" si="18"/>
        <v>0</v>
      </c>
      <c r="AC235">
        <f t="shared" si="19"/>
        <v>0</v>
      </c>
      <c r="AD235">
        <f>'ECDIS Inputs'!I242</f>
        <v>0</v>
      </c>
      <c r="AE235">
        <f t="shared" si="20"/>
        <v>0</v>
      </c>
    </row>
    <row r="236" spans="9:31" x14ac:dyDescent="0.2">
      <c r="J236" s="257" t="s">
        <v>428</v>
      </c>
      <c r="L236">
        <f>I235*0.1</f>
        <v>0</v>
      </c>
      <c r="N236" s="255" t="s">
        <v>302</v>
      </c>
      <c r="O236" s="256">
        <f>1+(0.02*P235)</f>
        <v>1</v>
      </c>
      <c r="T236" t="str">
        <f>IF('ECDIS Inputs'!$B244="","",'ECDIS Inputs'!D244+'ECDIS Inputs'!E244+R236+S236)</f>
        <v/>
      </c>
      <c r="V236">
        <f>'ECDIS Inputs'!D243</f>
        <v>0</v>
      </c>
      <c r="W236">
        <f>'ECDIS Inputs'!E243</f>
        <v>0</v>
      </c>
      <c r="X236">
        <f t="shared" si="16"/>
        <v>0</v>
      </c>
      <c r="Y236">
        <f>'ECDIS Inputs'!G243</f>
        <v>0</v>
      </c>
      <c r="Z236">
        <f t="shared" si="17"/>
        <v>0</v>
      </c>
      <c r="AA236">
        <f>'ECDIS Inputs'!F243</f>
        <v>0</v>
      </c>
      <c r="AB236">
        <f t="shared" si="18"/>
        <v>0</v>
      </c>
      <c r="AC236">
        <f t="shared" si="19"/>
        <v>0</v>
      </c>
      <c r="AD236">
        <f>'ECDIS Inputs'!I243</f>
        <v>0</v>
      </c>
      <c r="AE236">
        <f t="shared" si="20"/>
        <v>0</v>
      </c>
    </row>
    <row r="237" spans="9:31" x14ac:dyDescent="0.2">
      <c r="J237" s="257" t="s">
        <v>426</v>
      </c>
      <c r="L237">
        <f>I235*0.2</f>
        <v>0</v>
      </c>
      <c r="N237" s="255" t="s">
        <v>304</v>
      </c>
      <c r="O237" s="256">
        <f>1+(0.02*P235)</f>
        <v>1</v>
      </c>
      <c r="T237" t="str">
        <f>IF('ECDIS Inputs'!$B245="","",'ECDIS Inputs'!D245+'ECDIS Inputs'!E245+R237+S237)</f>
        <v/>
      </c>
      <c r="V237">
        <f>'ECDIS Inputs'!D244</f>
        <v>0</v>
      </c>
      <c r="W237">
        <f>'ECDIS Inputs'!E244</f>
        <v>0</v>
      </c>
      <c r="X237">
        <f t="shared" si="16"/>
        <v>0</v>
      </c>
      <c r="Y237">
        <f>'ECDIS Inputs'!G244</f>
        <v>0</v>
      </c>
      <c r="Z237">
        <f t="shared" si="17"/>
        <v>0</v>
      </c>
      <c r="AA237">
        <f>'ECDIS Inputs'!F244</f>
        <v>0</v>
      </c>
      <c r="AB237">
        <f t="shared" si="18"/>
        <v>0</v>
      </c>
      <c r="AC237">
        <f t="shared" si="19"/>
        <v>0</v>
      </c>
      <c r="AD237">
        <f>'ECDIS Inputs'!I244</f>
        <v>0</v>
      </c>
      <c r="AE237">
        <f t="shared" si="20"/>
        <v>0</v>
      </c>
    </row>
    <row r="238" spans="9:31" x14ac:dyDescent="0.2">
      <c r="J238" s="257" t="s">
        <v>307</v>
      </c>
      <c r="L238">
        <f>IF('ECDIS Inputs'!F48="3.5m Singapore Strait",3.5-'ECDIS Inputs'!E48,4-'ECDIS Inputs'!E48)</f>
        <v>4</v>
      </c>
      <c r="N238" s="255" t="s">
        <v>308</v>
      </c>
      <c r="O238" s="256">
        <f>2+(0.05*P235)</f>
        <v>2</v>
      </c>
      <c r="T238" t="str">
        <f>IF('ECDIS Inputs'!$B246="","",'ECDIS Inputs'!D246+'ECDIS Inputs'!E246+R238+S238)</f>
        <v/>
      </c>
      <c r="V238">
        <f>'ECDIS Inputs'!D245</f>
        <v>0</v>
      </c>
      <c r="W238">
        <f>'ECDIS Inputs'!E245</f>
        <v>0</v>
      </c>
      <c r="X238">
        <f t="shared" si="16"/>
        <v>0</v>
      </c>
      <c r="Y238">
        <f>'ECDIS Inputs'!G245</f>
        <v>0</v>
      </c>
      <c r="Z238">
        <f t="shared" si="17"/>
        <v>0</v>
      </c>
      <c r="AA238">
        <f>'ECDIS Inputs'!F245</f>
        <v>0</v>
      </c>
      <c r="AB238">
        <f t="shared" si="18"/>
        <v>0</v>
      </c>
      <c r="AC238">
        <f t="shared" si="19"/>
        <v>0</v>
      </c>
      <c r="AD238">
        <f>'ECDIS Inputs'!I245</f>
        <v>0</v>
      </c>
      <c r="AE238">
        <f t="shared" si="20"/>
        <v>0</v>
      </c>
    </row>
    <row r="239" spans="9:31" x14ac:dyDescent="0.2">
      <c r="J239" s="257" t="s">
        <v>309</v>
      </c>
      <c r="L239">
        <v>50</v>
      </c>
      <c r="N239" s="255" t="s">
        <v>310</v>
      </c>
      <c r="O239" s="256">
        <f>2+(0.05*P235)</f>
        <v>2</v>
      </c>
      <c r="T239" t="str">
        <f>IF('ECDIS Inputs'!$B247="","",'ECDIS Inputs'!D247+'ECDIS Inputs'!E247+R239+S239)</f>
        <v/>
      </c>
      <c r="V239">
        <f>'ECDIS Inputs'!D246</f>
        <v>0</v>
      </c>
      <c r="W239">
        <f>'ECDIS Inputs'!E246</f>
        <v>0</v>
      </c>
      <c r="X239">
        <f t="shared" si="16"/>
        <v>0</v>
      </c>
      <c r="Y239">
        <f>'ECDIS Inputs'!G246</f>
        <v>0</v>
      </c>
      <c r="Z239">
        <f t="shared" si="17"/>
        <v>0</v>
      </c>
      <c r="AA239">
        <f>'ECDIS Inputs'!F246</f>
        <v>0</v>
      </c>
      <c r="AB239">
        <f t="shared" si="18"/>
        <v>0</v>
      </c>
      <c r="AC239">
        <f t="shared" si="19"/>
        <v>0</v>
      </c>
      <c r="AD239">
        <f>'ECDIS Inputs'!I246</f>
        <v>0</v>
      </c>
      <c r="AE239">
        <f t="shared" si="20"/>
        <v>0</v>
      </c>
    </row>
    <row r="240" spans="9:31" x14ac:dyDescent="0.2">
      <c r="J240" s="257" t="s">
        <v>425</v>
      </c>
      <c r="L240">
        <f>F22</f>
        <v>1.2</v>
      </c>
      <c r="N240" s="255" t="s">
        <v>326</v>
      </c>
      <c r="O240" s="256">
        <f>2+(0.05*P235)</f>
        <v>2</v>
      </c>
      <c r="T240" t="str">
        <f>IF('ECDIS Inputs'!$B248="","",'ECDIS Inputs'!D248+'ECDIS Inputs'!E248+R240+S240)</f>
        <v/>
      </c>
      <c r="V240">
        <f>'ECDIS Inputs'!D247</f>
        <v>0</v>
      </c>
      <c r="W240">
        <f>'ECDIS Inputs'!E247</f>
        <v>0</v>
      </c>
      <c r="X240">
        <f t="shared" si="16"/>
        <v>0</v>
      </c>
      <c r="Y240">
        <f>'ECDIS Inputs'!G247</f>
        <v>0</v>
      </c>
      <c r="Z240">
        <f t="shared" si="17"/>
        <v>0</v>
      </c>
      <c r="AA240">
        <f>'ECDIS Inputs'!F247</f>
        <v>0</v>
      </c>
      <c r="AB240">
        <f t="shared" si="18"/>
        <v>0</v>
      </c>
      <c r="AC240">
        <f t="shared" si="19"/>
        <v>0</v>
      </c>
      <c r="AD240">
        <f>'ECDIS Inputs'!I247</f>
        <v>0</v>
      </c>
      <c r="AE240">
        <f t="shared" si="20"/>
        <v>0</v>
      </c>
    </row>
    <row r="241" spans="9:31" x14ac:dyDescent="0.2">
      <c r="I241">
        <f>'ECDIS Inputs'!D49</f>
        <v>0</v>
      </c>
      <c r="J241" s="257" t="s">
        <v>298</v>
      </c>
      <c r="L241">
        <v>0.6</v>
      </c>
      <c r="M241" t="str">
        <f>IF('ECDIS Inputs'!F49="","",(LOOKUP('ECDIS Inputs'!F49,J241:J246,L241:L246)))</f>
        <v/>
      </c>
      <c r="N241" s="255" t="s">
        <v>299</v>
      </c>
      <c r="O241" s="256">
        <f>0.5+(0.01*P241)</f>
        <v>0.5</v>
      </c>
      <c r="P241">
        <f>'ECDIS Inputs'!H49</f>
        <v>0</v>
      </c>
      <c r="Q241" t="str">
        <f>IF('ECDIS Inputs'!H49="","",(LOOKUP('ECDIS Inputs'!I49,N241:N246,O241:O246)))</f>
        <v/>
      </c>
      <c r="T241" t="str">
        <f>IF('ECDIS Inputs'!$B249="","",'ECDIS Inputs'!D249+'ECDIS Inputs'!E249+R241+S241)</f>
        <v/>
      </c>
      <c r="V241">
        <f>'ECDIS Inputs'!D248</f>
        <v>0</v>
      </c>
      <c r="W241">
        <f>'ECDIS Inputs'!E248</f>
        <v>0</v>
      </c>
      <c r="X241">
        <f t="shared" si="16"/>
        <v>0</v>
      </c>
      <c r="Y241">
        <f>'ECDIS Inputs'!G248</f>
        <v>0</v>
      </c>
      <c r="Z241">
        <f t="shared" si="17"/>
        <v>0</v>
      </c>
      <c r="AA241">
        <f>'ECDIS Inputs'!F248</f>
        <v>0</v>
      </c>
      <c r="AB241">
        <f t="shared" si="18"/>
        <v>0</v>
      </c>
      <c r="AC241">
        <f t="shared" si="19"/>
        <v>0</v>
      </c>
      <c r="AD241">
        <f>'ECDIS Inputs'!I248</f>
        <v>0</v>
      </c>
      <c r="AE241">
        <f t="shared" si="20"/>
        <v>0</v>
      </c>
    </row>
    <row r="242" spans="9:31" x14ac:dyDescent="0.2">
      <c r="J242" s="257" t="s">
        <v>428</v>
      </c>
      <c r="L242">
        <f>I241*0.1</f>
        <v>0</v>
      </c>
      <c r="N242" s="255" t="s">
        <v>302</v>
      </c>
      <c r="O242" s="256">
        <f>1+(0.02*P241)</f>
        <v>1</v>
      </c>
      <c r="T242" t="str">
        <f>IF('ECDIS Inputs'!$B250="","",'ECDIS Inputs'!D250+'ECDIS Inputs'!E250+R242+S242)</f>
        <v/>
      </c>
      <c r="V242">
        <f>'ECDIS Inputs'!D249</f>
        <v>0</v>
      </c>
      <c r="W242">
        <f>'ECDIS Inputs'!E249</f>
        <v>0</v>
      </c>
      <c r="X242">
        <f t="shared" si="16"/>
        <v>0</v>
      </c>
      <c r="Y242">
        <f>'ECDIS Inputs'!G249</f>
        <v>0</v>
      </c>
      <c r="Z242">
        <f t="shared" si="17"/>
        <v>0</v>
      </c>
      <c r="AA242">
        <f>'ECDIS Inputs'!F249</f>
        <v>0</v>
      </c>
      <c r="AB242">
        <f t="shared" si="18"/>
        <v>0</v>
      </c>
      <c r="AC242">
        <f t="shared" si="19"/>
        <v>0</v>
      </c>
      <c r="AD242">
        <f>'ECDIS Inputs'!I249</f>
        <v>0</v>
      </c>
      <c r="AE242">
        <f t="shared" si="20"/>
        <v>0</v>
      </c>
    </row>
    <row r="243" spans="9:31" x14ac:dyDescent="0.2">
      <c r="J243" s="257" t="s">
        <v>426</v>
      </c>
      <c r="L243">
        <f>I241*0.2</f>
        <v>0</v>
      </c>
      <c r="N243" s="255" t="s">
        <v>304</v>
      </c>
      <c r="O243" s="256">
        <f>1+(0.02*P241)</f>
        <v>1</v>
      </c>
      <c r="T243" t="str">
        <f>IF('ECDIS Inputs'!$B251="","",'ECDIS Inputs'!D251+'ECDIS Inputs'!E251+R243+S243)</f>
        <v/>
      </c>
      <c r="V243">
        <f>'ECDIS Inputs'!D250</f>
        <v>0</v>
      </c>
      <c r="W243">
        <f>'ECDIS Inputs'!E250</f>
        <v>0</v>
      </c>
      <c r="X243">
        <f t="shared" si="16"/>
        <v>0</v>
      </c>
      <c r="Y243">
        <f>'ECDIS Inputs'!G250</f>
        <v>0</v>
      </c>
      <c r="Z243">
        <f t="shared" si="17"/>
        <v>0</v>
      </c>
      <c r="AA243">
        <f>'ECDIS Inputs'!F250</f>
        <v>0</v>
      </c>
      <c r="AB243">
        <f t="shared" si="18"/>
        <v>0</v>
      </c>
      <c r="AC243">
        <f t="shared" si="19"/>
        <v>0</v>
      </c>
      <c r="AD243">
        <f>'ECDIS Inputs'!I250</f>
        <v>0</v>
      </c>
      <c r="AE243">
        <f t="shared" si="20"/>
        <v>0</v>
      </c>
    </row>
    <row r="244" spans="9:31" x14ac:dyDescent="0.2">
      <c r="J244" s="257" t="s">
        <v>307</v>
      </c>
      <c r="L244">
        <f>IF('ECDIS Inputs'!F49="3.5m Singapore Strait",3.5-'ECDIS Inputs'!E49,4-'ECDIS Inputs'!E49)</f>
        <v>4</v>
      </c>
      <c r="N244" s="255" t="s">
        <v>308</v>
      </c>
      <c r="O244" s="256">
        <f>2+(0.05*P241)</f>
        <v>2</v>
      </c>
      <c r="T244" t="str">
        <f>IF('ECDIS Inputs'!$B252="","",'ECDIS Inputs'!D252+'ECDIS Inputs'!E252+R244+S244)</f>
        <v/>
      </c>
      <c r="V244">
        <f>'ECDIS Inputs'!D251</f>
        <v>0</v>
      </c>
      <c r="W244">
        <f>'ECDIS Inputs'!E251</f>
        <v>0</v>
      </c>
      <c r="X244">
        <f t="shared" si="16"/>
        <v>0</v>
      </c>
      <c r="Y244">
        <f>'ECDIS Inputs'!G251</f>
        <v>0</v>
      </c>
      <c r="Z244">
        <f t="shared" si="17"/>
        <v>0</v>
      </c>
      <c r="AA244">
        <f>'ECDIS Inputs'!F251</f>
        <v>0</v>
      </c>
      <c r="AB244">
        <f t="shared" si="18"/>
        <v>0</v>
      </c>
      <c r="AC244">
        <f t="shared" si="19"/>
        <v>0</v>
      </c>
      <c r="AD244">
        <f>'ECDIS Inputs'!I251</f>
        <v>0</v>
      </c>
      <c r="AE244">
        <f t="shared" si="20"/>
        <v>0</v>
      </c>
    </row>
    <row r="245" spans="9:31" x14ac:dyDescent="0.2">
      <c r="J245" s="257" t="s">
        <v>309</v>
      </c>
      <c r="L245">
        <v>50</v>
      </c>
      <c r="N245" s="255" t="s">
        <v>310</v>
      </c>
      <c r="O245" s="256">
        <f>2+(0.05*P241)</f>
        <v>2</v>
      </c>
      <c r="T245" t="str">
        <f>IF('ECDIS Inputs'!$B253="","",'ECDIS Inputs'!D253+'ECDIS Inputs'!E253+R245+S245)</f>
        <v/>
      </c>
      <c r="V245">
        <f>'ECDIS Inputs'!D252</f>
        <v>0</v>
      </c>
      <c r="W245">
        <f>'ECDIS Inputs'!E252</f>
        <v>0</v>
      </c>
      <c r="X245">
        <f t="shared" si="16"/>
        <v>0</v>
      </c>
      <c r="Y245">
        <f>'ECDIS Inputs'!G252</f>
        <v>0</v>
      </c>
      <c r="Z245">
        <f t="shared" si="17"/>
        <v>0</v>
      </c>
      <c r="AA245">
        <f>'ECDIS Inputs'!F252</f>
        <v>0</v>
      </c>
      <c r="AB245">
        <f t="shared" si="18"/>
        <v>0</v>
      </c>
      <c r="AC245">
        <f t="shared" si="19"/>
        <v>0</v>
      </c>
      <c r="AD245">
        <f>'ECDIS Inputs'!I252</f>
        <v>0</v>
      </c>
      <c r="AE245">
        <f t="shared" si="20"/>
        <v>0</v>
      </c>
    </row>
    <row r="246" spans="9:31" x14ac:dyDescent="0.2">
      <c r="J246" s="257" t="s">
        <v>425</v>
      </c>
      <c r="L246">
        <f>F22</f>
        <v>1.2</v>
      </c>
      <c r="N246" s="255" t="s">
        <v>326</v>
      </c>
      <c r="O246" s="256">
        <f>2+(0.05*P241)</f>
        <v>2</v>
      </c>
      <c r="T246" t="str">
        <f>IF('ECDIS Inputs'!$B254="","",'ECDIS Inputs'!D254+'ECDIS Inputs'!E254+R246+S246)</f>
        <v/>
      </c>
      <c r="V246">
        <f>'ECDIS Inputs'!D253</f>
        <v>0</v>
      </c>
      <c r="W246">
        <f>'ECDIS Inputs'!E253</f>
        <v>0</v>
      </c>
      <c r="X246">
        <f t="shared" si="16"/>
        <v>0</v>
      </c>
      <c r="Y246">
        <f>'ECDIS Inputs'!G253</f>
        <v>0</v>
      </c>
      <c r="Z246">
        <f t="shared" si="17"/>
        <v>0</v>
      </c>
      <c r="AA246">
        <f>'ECDIS Inputs'!F253</f>
        <v>0</v>
      </c>
      <c r="AB246">
        <f t="shared" si="18"/>
        <v>0</v>
      </c>
      <c r="AC246">
        <f t="shared" si="19"/>
        <v>0</v>
      </c>
      <c r="AD246">
        <f>'ECDIS Inputs'!I253</f>
        <v>0</v>
      </c>
      <c r="AE246">
        <f t="shared" si="20"/>
        <v>0</v>
      </c>
    </row>
    <row r="247" spans="9:31" x14ac:dyDescent="0.2">
      <c r="I247">
        <f>'ECDIS Inputs'!D50</f>
        <v>0</v>
      </c>
      <c r="J247" s="257" t="s">
        <v>298</v>
      </c>
      <c r="L247">
        <v>0.6</v>
      </c>
      <c r="M247" t="str">
        <f>IF('ECDIS Inputs'!F50="","",(LOOKUP('ECDIS Inputs'!F50,J247:J252,L247:L252)))</f>
        <v/>
      </c>
      <c r="N247" s="255" t="s">
        <v>299</v>
      </c>
      <c r="O247" s="256">
        <f>0.5+(0.01*P247)</f>
        <v>0.5</v>
      </c>
      <c r="P247">
        <f>'ECDIS Inputs'!H50</f>
        <v>0</v>
      </c>
      <c r="Q247" t="str">
        <f>IF('ECDIS Inputs'!H50="","",(LOOKUP('ECDIS Inputs'!I50,N247:N252,O247:O252)))</f>
        <v/>
      </c>
      <c r="T247" t="str">
        <f>IF('ECDIS Inputs'!$B255="","",'ECDIS Inputs'!D255+'ECDIS Inputs'!E255+R247+S247)</f>
        <v/>
      </c>
      <c r="V247">
        <f>'ECDIS Inputs'!D254</f>
        <v>0</v>
      </c>
      <c r="W247">
        <f>'ECDIS Inputs'!E254</f>
        <v>0</v>
      </c>
      <c r="X247">
        <f t="shared" si="16"/>
        <v>0</v>
      </c>
      <c r="Y247">
        <f>'ECDIS Inputs'!G254</f>
        <v>0</v>
      </c>
      <c r="Z247">
        <f t="shared" si="17"/>
        <v>0</v>
      </c>
      <c r="AA247">
        <f>'ECDIS Inputs'!F254</f>
        <v>0</v>
      </c>
      <c r="AB247">
        <f t="shared" si="18"/>
        <v>0</v>
      </c>
      <c r="AC247">
        <f t="shared" si="19"/>
        <v>0</v>
      </c>
      <c r="AD247">
        <f>'ECDIS Inputs'!I254</f>
        <v>0</v>
      </c>
      <c r="AE247">
        <f t="shared" si="20"/>
        <v>0</v>
      </c>
    </row>
    <row r="248" spans="9:31" x14ac:dyDescent="0.2">
      <c r="J248" s="257" t="s">
        <v>428</v>
      </c>
      <c r="L248">
        <f>I247*0.1</f>
        <v>0</v>
      </c>
      <c r="N248" s="255" t="s">
        <v>302</v>
      </c>
      <c r="O248" s="256">
        <f>1+(0.02*P247)</f>
        <v>1</v>
      </c>
      <c r="T248" t="str">
        <f>IF('ECDIS Inputs'!$B256="","",'ECDIS Inputs'!D256+'ECDIS Inputs'!E256+R248+S248)</f>
        <v/>
      </c>
      <c r="V248">
        <f>'ECDIS Inputs'!D255</f>
        <v>0</v>
      </c>
      <c r="W248">
        <f>'ECDIS Inputs'!E255</f>
        <v>0</v>
      </c>
      <c r="X248">
        <f t="shared" si="16"/>
        <v>0</v>
      </c>
      <c r="Y248">
        <f>'ECDIS Inputs'!G255</f>
        <v>0</v>
      </c>
      <c r="Z248">
        <f t="shared" si="17"/>
        <v>0</v>
      </c>
      <c r="AA248">
        <f>'ECDIS Inputs'!F255</f>
        <v>0</v>
      </c>
      <c r="AB248">
        <f t="shared" si="18"/>
        <v>0</v>
      </c>
      <c r="AC248">
        <f t="shared" si="19"/>
        <v>0</v>
      </c>
      <c r="AD248">
        <f>'ECDIS Inputs'!I255</f>
        <v>0</v>
      </c>
      <c r="AE248">
        <f t="shared" si="20"/>
        <v>0</v>
      </c>
    </row>
    <row r="249" spans="9:31" x14ac:dyDescent="0.2">
      <c r="J249" s="257" t="s">
        <v>426</v>
      </c>
      <c r="L249">
        <f>I247*0.2</f>
        <v>0</v>
      </c>
      <c r="N249" s="255" t="s">
        <v>304</v>
      </c>
      <c r="O249" s="256">
        <f>1+(0.02*P247)</f>
        <v>1</v>
      </c>
      <c r="T249" t="str">
        <f>IF('ECDIS Inputs'!$B257="","",'ECDIS Inputs'!D257+'ECDIS Inputs'!E257+R249+S249)</f>
        <v/>
      </c>
      <c r="V249">
        <f>'ECDIS Inputs'!D256</f>
        <v>0</v>
      </c>
      <c r="W249">
        <f>'ECDIS Inputs'!E256</f>
        <v>0</v>
      </c>
      <c r="X249">
        <f t="shared" si="16"/>
        <v>0</v>
      </c>
      <c r="Y249">
        <f>'ECDIS Inputs'!G256</f>
        <v>0</v>
      </c>
      <c r="Z249">
        <f t="shared" si="17"/>
        <v>0</v>
      </c>
      <c r="AA249">
        <f>'ECDIS Inputs'!F256</f>
        <v>0</v>
      </c>
      <c r="AB249">
        <f t="shared" si="18"/>
        <v>0</v>
      </c>
      <c r="AC249">
        <f t="shared" si="19"/>
        <v>0</v>
      </c>
      <c r="AD249">
        <f>'ECDIS Inputs'!I256</f>
        <v>0</v>
      </c>
      <c r="AE249">
        <f t="shared" si="20"/>
        <v>0</v>
      </c>
    </row>
    <row r="250" spans="9:31" x14ac:dyDescent="0.2">
      <c r="J250" s="257" t="s">
        <v>307</v>
      </c>
      <c r="L250">
        <f>IF('ECDIS Inputs'!F50="3.5m Singapore Strait",3.5-'ECDIS Inputs'!E50,4-'ECDIS Inputs'!E50)</f>
        <v>4</v>
      </c>
      <c r="N250" s="255" t="s">
        <v>308</v>
      </c>
      <c r="O250" s="256">
        <f>2+(0.05*P247)</f>
        <v>2</v>
      </c>
      <c r="T250" t="str">
        <f>IF('ECDIS Inputs'!$B258="","",'ECDIS Inputs'!D258+'ECDIS Inputs'!E258+R250+S250)</f>
        <v/>
      </c>
      <c r="V250">
        <f>'ECDIS Inputs'!D257</f>
        <v>0</v>
      </c>
      <c r="W250">
        <f>'ECDIS Inputs'!E257</f>
        <v>0</v>
      </c>
      <c r="X250">
        <f t="shared" si="16"/>
        <v>0</v>
      </c>
      <c r="Y250">
        <f>'ECDIS Inputs'!G257</f>
        <v>0</v>
      </c>
      <c r="Z250">
        <f t="shared" si="17"/>
        <v>0</v>
      </c>
      <c r="AA250">
        <f>'ECDIS Inputs'!F257</f>
        <v>0</v>
      </c>
      <c r="AB250">
        <f t="shared" si="18"/>
        <v>0</v>
      </c>
      <c r="AC250">
        <f t="shared" si="19"/>
        <v>0</v>
      </c>
      <c r="AD250">
        <f>'ECDIS Inputs'!I257</f>
        <v>0</v>
      </c>
      <c r="AE250">
        <f t="shared" si="20"/>
        <v>0</v>
      </c>
    </row>
    <row r="251" spans="9:31" x14ac:dyDescent="0.2">
      <c r="J251" s="257" t="s">
        <v>309</v>
      </c>
      <c r="L251">
        <v>50</v>
      </c>
      <c r="N251" s="255" t="s">
        <v>310</v>
      </c>
      <c r="O251" s="256">
        <f>2+(0.05*P247)</f>
        <v>2</v>
      </c>
      <c r="T251" t="str">
        <f>IF('ECDIS Inputs'!$B259="","",'ECDIS Inputs'!D259+'ECDIS Inputs'!E259+R251+S251)</f>
        <v/>
      </c>
      <c r="V251">
        <f>'ECDIS Inputs'!D258</f>
        <v>0</v>
      </c>
      <c r="W251">
        <f>'ECDIS Inputs'!E258</f>
        <v>0</v>
      </c>
      <c r="X251">
        <f t="shared" si="16"/>
        <v>0</v>
      </c>
      <c r="Y251">
        <f>'ECDIS Inputs'!G258</f>
        <v>0</v>
      </c>
      <c r="Z251">
        <f t="shared" si="17"/>
        <v>0</v>
      </c>
      <c r="AA251">
        <f>'ECDIS Inputs'!F258</f>
        <v>0</v>
      </c>
      <c r="AB251">
        <f t="shared" si="18"/>
        <v>0</v>
      </c>
      <c r="AC251">
        <f t="shared" si="19"/>
        <v>0</v>
      </c>
      <c r="AD251">
        <f>'ECDIS Inputs'!I258</f>
        <v>0</v>
      </c>
      <c r="AE251">
        <f t="shared" si="20"/>
        <v>0</v>
      </c>
    </row>
    <row r="252" spans="9:31" x14ac:dyDescent="0.2">
      <c r="J252" s="257" t="s">
        <v>425</v>
      </c>
      <c r="L252">
        <f>F22</f>
        <v>1.2</v>
      </c>
      <c r="N252" s="255" t="s">
        <v>326</v>
      </c>
      <c r="O252" s="256">
        <f>2+(0.05*P247)</f>
        <v>2</v>
      </c>
      <c r="T252" t="str">
        <f>IF('ECDIS Inputs'!$B260="","",'ECDIS Inputs'!D260+'ECDIS Inputs'!E260+R252+S252)</f>
        <v/>
      </c>
      <c r="V252">
        <f>'ECDIS Inputs'!D259</f>
        <v>0</v>
      </c>
      <c r="W252">
        <f>'ECDIS Inputs'!E259</f>
        <v>0</v>
      </c>
      <c r="X252">
        <f t="shared" si="16"/>
        <v>0</v>
      </c>
      <c r="Y252">
        <f>'ECDIS Inputs'!G259</f>
        <v>0</v>
      </c>
      <c r="Z252">
        <f t="shared" si="17"/>
        <v>0</v>
      </c>
      <c r="AA252">
        <f>'ECDIS Inputs'!F259</f>
        <v>0</v>
      </c>
      <c r="AB252">
        <f t="shared" si="18"/>
        <v>0</v>
      </c>
      <c r="AC252">
        <f t="shared" si="19"/>
        <v>0</v>
      </c>
      <c r="AD252">
        <f>'ECDIS Inputs'!I259</f>
        <v>0</v>
      </c>
      <c r="AE252">
        <f t="shared" si="20"/>
        <v>0</v>
      </c>
    </row>
    <row r="253" spans="9:31" x14ac:dyDescent="0.2">
      <c r="I253">
        <f>'ECDIS Inputs'!D51</f>
        <v>0</v>
      </c>
      <c r="J253" s="257" t="s">
        <v>298</v>
      </c>
      <c r="L253">
        <v>0.6</v>
      </c>
      <c r="M253" t="str">
        <f>IF('ECDIS Inputs'!F51="","",(LOOKUP('ECDIS Inputs'!F51,J253:J258,L253:L258)))</f>
        <v/>
      </c>
      <c r="N253" s="255" t="s">
        <v>299</v>
      </c>
      <c r="O253" s="256">
        <f>0.5+(0.01*P253)</f>
        <v>0.5</v>
      </c>
      <c r="P253">
        <f>'ECDIS Inputs'!H51</f>
        <v>0</v>
      </c>
      <c r="Q253" t="str">
        <f>IF('ECDIS Inputs'!H51="","",(LOOKUP('ECDIS Inputs'!I51,N253:N258,O253:O258)))</f>
        <v/>
      </c>
      <c r="T253" t="str">
        <f>IF('ECDIS Inputs'!$B261="","",'ECDIS Inputs'!D261+'ECDIS Inputs'!E261+R253+S253)</f>
        <v/>
      </c>
      <c r="V253">
        <f>'ECDIS Inputs'!D260</f>
        <v>0</v>
      </c>
      <c r="W253">
        <f>'ECDIS Inputs'!E260</f>
        <v>0</v>
      </c>
      <c r="X253">
        <f t="shared" si="16"/>
        <v>0</v>
      </c>
      <c r="Y253">
        <f>'ECDIS Inputs'!G260</f>
        <v>0</v>
      </c>
      <c r="Z253">
        <f t="shared" si="17"/>
        <v>0</v>
      </c>
      <c r="AA253">
        <f>'ECDIS Inputs'!F260</f>
        <v>0</v>
      </c>
      <c r="AB253">
        <f t="shared" si="18"/>
        <v>0</v>
      </c>
      <c r="AC253">
        <f t="shared" si="19"/>
        <v>0</v>
      </c>
      <c r="AD253">
        <f>'ECDIS Inputs'!I260</f>
        <v>0</v>
      </c>
      <c r="AE253">
        <f t="shared" si="20"/>
        <v>0</v>
      </c>
    </row>
    <row r="254" spans="9:31" x14ac:dyDescent="0.2">
      <c r="J254" s="257" t="s">
        <v>428</v>
      </c>
      <c r="L254">
        <f>I253*0.1</f>
        <v>0</v>
      </c>
      <c r="N254" s="255" t="s">
        <v>302</v>
      </c>
      <c r="O254" s="256">
        <f>1+(0.02*P253)</f>
        <v>1</v>
      </c>
      <c r="T254" t="str">
        <f>IF('ECDIS Inputs'!$B262="","",'ECDIS Inputs'!D262+'ECDIS Inputs'!E262+R254+S254)</f>
        <v/>
      </c>
      <c r="V254">
        <f>'ECDIS Inputs'!D261</f>
        <v>0</v>
      </c>
      <c r="W254">
        <f>'ECDIS Inputs'!E261</f>
        <v>0</v>
      </c>
      <c r="X254">
        <f t="shared" si="16"/>
        <v>0</v>
      </c>
      <c r="Y254">
        <f>'ECDIS Inputs'!G261</f>
        <v>0</v>
      </c>
      <c r="Z254">
        <f t="shared" si="17"/>
        <v>0</v>
      </c>
      <c r="AA254">
        <f>'ECDIS Inputs'!F261</f>
        <v>0</v>
      </c>
      <c r="AB254">
        <f t="shared" si="18"/>
        <v>0</v>
      </c>
      <c r="AC254">
        <f t="shared" si="19"/>
        <v>0</v>
      </c>
      <c r="AD254">
        <f>'ECDIS Inputs'!I261</f>
        <v>0</v>
      </c>
      <c r="AE254">
        <f t="shared" si="20"/>
        <v>0</v>
      </c>
    </row>
    <row r="255" spans="9:31" x14ac:dyDescent="0.2">
      <c r="J255" s="257" t="s">
        <v>426</v>
      </c>
      <c r="L255">
        <f>I253*0.2</f>
        <v>0</v>
      </c>
      <c r="N255" s="255" t="s">
        <v>304</v>
      </c>
      <c r="O255" s="256">
        <f>1+(0.02*P253)</f>
        <v>1</v>
      </c>
      <c r="T255" t="str">
        <f>IF('ECDIS Inputs'!$B263="","",'ECDIS Inputs'!D263+'ECDIS Inputs'!E263+R255+S255)</f>
        <v/>
      </c>
      <c r="V255">
        <f>'ECDIS Inputs'!D262</f>
        <v>0</v>
      </c>
      <c r="W255">
        <f>'ECDIS Inputs'!E262</f>
        <v>0</v>
      </c>
      <c r="X255">
        <f t="shared" si="16"/>
        <v>0</v>
      </c>
      <c r="Y255">
        <f>'ECDIS Inputs'!G262</f>
        <v>0</v>
      </c>
      <c r="Z255">
        <f t="shared" si="17"/>
        <v>0</v>
      </c>
      <c r="AA255">
        <f>'ECDIS Inputs'!F262</f>
        <v>0</v>
      </c>
      <c r="AB255">
        <f t="shared" si="18"/>
        <v>0</v>
      </c>
      <c r="AC255">
        <f t="shared" si="19"/>
        <v>0</v>
      </c>
      <c r="AD255">
        <f>'ECDIS Inputs'!I262</f>
        <v>0</v>
      </c>
      <c r="AE255">
        <f t="shared" si="20"/>
        <v>0</v>
      </c>
    </row>
    <row r="256" spans="9:31" x14ac:dyDescent="0.2">
      <c r="J256" s="257" t="s">
        <v>307</v>
      </c>
      <c r="L256">
        <f>IF('ECDIS Inputs'!F51="3.5m Singapore Strait",3.5-'ECDIS Inputs'!E51,4-'ECDIS Inputs'!E51)</f>
        <v>4</v>
      </c>
      <c r="N256" s="255" t="s">
        <v>308</v>
      </c>
      <c r="O256" s="256">
        <f>2+(0.05*P253)</f>
        <v>2</v>
      </c>
      <c r="T256" t="str">
        <f>IF('ECDIS Inputs'!$B264="","",'ECDIS Inputs'!D264+'ECDIS Inputs'!E264+R256+S256)</f>
        <v/>
      </c>
      <c r="V256">
        <f>'ECDIS Inputs'!D263</f>
        <v>0</v>
      </c>
      <c r="W256">
        <f>'ECDIS Inputs'!E263</f>
        <v>0</v>
      </c>
      <c r="X256">
        <f t="shared" si="16"/>
        <v>0</v>
      </c>
      <c r="Y256">
        <f>'ECDIS Inputs'!G263</f>
        <v>0</v>
      </c>
      <c r="Z256">
        <f t="shared" si="17"/>
        <v>0</v>
      </c>
      <c r="AA256">
        <f>'ECDIS Inputs'!F263</f>
        <v>0</v>
      </c>
      <c r="AB256">
        <f t="shared" si="18"/>
        <v>0</v>
      </c>
      <c r="AC256">
        <f t="shared" si="19"/>
        <v>0</v>
      </c>
      <c r="AD256">
        <f>'ECDIS Inputs'!I263</f>
        <v>0</v>
      </c>
      <c r="AE256">
        <f t="shared" si="20"/>
        <v>0</v>
      </c>
    </row>
    <row r="257" spans="9:31" x14ac:dyDescent="0.2">
      <c r="J257" s="257" t="s">
        <v>309</v>
      </c>
      <c r="L257">
        <v>50</v>
      </c>
      <c r="N257" s="255" t="s">
        <v>310</v>
      </c>
      <c r="O257" s="256">
        <f>2+(0.05*P253)</f>
        <v>2</v>
      </c>
      <c r="T257" t="str">
        <f>IF('ECDIS Inputs'!$B265="","",'ECDIS Inputs'!D265+'ECDIS Inputs'!E265+R257+S257)</f>
        <v/>
      </c>
      <c r="V257">
        <f>'ECDIS Inputs'!D264</f>
        <v>0</v>
      </c>
      <c r="W257">
        <f>'ECDIS Inputs'!E264</f>
        <v>0</v>
      </c>
      <c r="X257">
        <f t="shared" si="16"/>
        <v>0</v>
      </c>
      <c r="Y257">
        <f>'ECDIS Inputs'!G264</f>
        <v>0</v>
      </c>
      <c r="Z257">
        <f t="shared" si="17"/>
        <v>0</v>
      </c>
      <c r="AA257">
        <f>'ECDIS Inputs'!F264</f>
        <v>0</v>
      </c>
      <c r="AB257">
        <f t="shared" si="18"/>
        <v>0</v>
      </c>
      <c r="AC257">
        <f t="shared" si="19"/>
        <v>0</v>
      </c>
      <c r="AD257">
        <f>'ECDIS Inputs'!I264</f>
        <v>0</v>
      </c>
      <c r="AE257">
        <f t="shared" si="20"/>
        <v>0</v>
      </c>
    </row>
    <row r="258" spans="9:31" x14ac:dyDescent="0.2">
      <c r="J258" s="257" t="s">
        <v>425</v>
      </c>
      <c r="L258">
        <f>F22</f>
        <v>1.2</v>
      </c>
      <c r="N258" s="255" t="s">
        <v>326</v>
      </c>
      <c r="O258" s="256">
        <f>2+(0.05*P253)</f>
        <v>2</v>
      </c>
      <c r="T258" t="str">
        <f>IF('ECDIS Inputs'!$B266="","",'ECDIS Inputs'!D266+'ECDIS Inputs'!E266+R258+S258)</f>
        <v/>
      </c>
      <c r="V258">
        <f>'ECDIS Inputs'!D265</f>
        <v>0</v>
      </c>
      <c r="W258">
        <f>'ECDIS Inputs'!E265</f>
        <v>0</v>
      </c>
      <c r="X258">
        <f t="shared" si="16"/>
        <v>0</v>
      </c>
      <c r="Y258">
        <f>'ECDIS Inputs'!G265</f>
        <v>0</v>
      </c>
      <c r="Z258">
        <f t="shared" si="17"/>
        <v>0</v>
      </c>
      <c r="AA258">
        <f>'ECDIS Inputs'!F265</f>
        <v>0</v>
      </c>
      <c r="AB258">
        <f t="shared" si="18"/>
        <v>0</v>
      </c>
      <c r="AC258">
        <f t="shared" si="19"/>
        <v>0</v>
      </c>
      <c r="AD258">
        <f>'ECDIS Inputs'!I265</f>
        <v>0</v>
      </c>
      <c r="AE258">
        <f t="shared" si="20"/>
        <v>0</v>
      </c>
    </row>
    <row r="259" spans="9:31" x14ac:dyDescent="0.2">
      <c r="I259">
        <f>'ECDIS Inputs'!D52</f>
        <v>0</v>
      </c>
      <c r="J259" s="257" t="s">
        <v>298</v>
      </c>
      <c r="L259">
        <v>0.6</v>
      </c>
      <c r="M259" t="str">
        <f>IF('ECDIS Inputs'!F52="","",(LOOKUP('ECDIS Inputs'!F52,J259:J264,L259:L264)))</f>
        <v/>
      </c>
      <c r="N259" s="255" t="s">
        <v>299</v>
      </c>
      <c r="O259" s="256">
        <f>0.5+(0.01*P259)</f>
        <v>0.5</v>
      </c>
      <c r="P259">
        <f>'ECDIS Inputs'!H52</f>
        <v>0</v>
      </c>
      <c r="Q259" t="str">
        <f>IF('ECDIS Inputs'!H52="","",(LOOKUP('ECDIS Inputs'!I52,N259:N264,O259:O264)))</f>
        <v/>
      </c>
      <c r="T259" t="str">
        <f>IF('ECDIS Inputs'!$B267="","",'ECDIS Inputs'!D267+'ECDIS Inputs'!E267+R259+S259)</f>
        <v/>
      </c>
      <c r="V259">
        <f>'ECDIS Inputs'!D266</f>
        <v>0</v>
      </c>
      <c r="W259">
        <f>'ECDIS Inputs'!E266</f>
        <v>0</v>
      </c>
      <c r="X259">
        <f t="shared" ref="X259:X281" si="21">R258</f>
        <v>0</v>
      </c>
      <c r="Y259">
        <f>'ECDIS Inputs'!G266</f>
        <v>0</v>
      </c>
      <c r="Z259">
        <f t="shared" ref="Z259:Z281" si="22">IF(OR(AA259="3.5m Singapore Strait",AA259="4.0m Eastern Banks"),0,S258)</f>
        <v>0</v>
      </c>
      <c r="AA259">
        <f>'ECDIS Inputs'!F266</f>
        <v>0</v>
      </c>
      <c r="AB259">
        <f t="shared" ref="AB259:AB281" si="23">V259+W259-Y259</f>
        <v>0</v>
      </c>
      <c r="AC259">
        <f t="shared" ref="AC259:AC281" si="24">IF(AD259="Dredged",AB259+X259,AB259+Z259+X259)</f>
        <v>0</v>
      </c>
      <c r="AD259">
        <f>'ECDIS Inputs'!I266</f>
        <v>0</v>
      </c>
      <c r="AE259">
        <f t="shared" ref="AE259:AE281" si="25">IF(AC259&lt;V259,V259,AC259)</f>
        <v>0</v>
      </c>
    </row>
    <row r="260" spans="9:31" x14ac:dyDescent="0.2">
      <c r="J260" s="257" t="s">
        <v>428</v>
      </c>
      <c r="L260">
        <f>I259*0.1</f>
        <v>0</v>
      </c>
      <c r="N260" s="255" t="s">
        <v>302</v>
      </c>
      <c r="O260" s="256">
        <f>1+(0.02*P259)</f>
        <v>1</v>
      </c>
      <c r="T260" t="str">
        <f>IF('ECDIS Inputs'!$B268="","",'ECDIS Inputs'!D268+'ECDIS Inputs'!E268+R260+S260)</f>
        <v/>
      </c>
      <c r="V260">
        <f>'ECDIS Inputs'!D267</f>
        <v>0</v>
      </c>
      <c r="W260">
        <f>'ECDIS Inputs'!E267</f>
        <v>0</v>
      </c>
      <c r="X260">
        <f t="shared" si="21"/>
        <v>0</v>
      </c>
      <c r="Y260">
        <f>'ECDIS Inputs'!G267</f>
        <v>0</v>
      </c>
      <c r="Z260">
        <f t="shared" si="22"/>
        <v>0</v>
      </c>
      <c r="AA260">
        <f>'ECDIS Inputs'!F267</f>
        <v>0</v>
      </c>
      <c r="AB260">
        <f t="shared" si="23"/>
        <v>0</v>
      </c>
      <c r="AC260">
        <f t="shared" si="24"/>
        <v>0</v>
      </c>
      <c r="AD260">
        <f>'ECDIS Inputs'!I267</f>
        <v>0</v>
      </c>
      <c r="AE260">
        <f t="shared" si="25"/>
        <v>0</v>
      </c>
    </row>
    <row r="261" spans="9:31" x14ac:dyDescent="0.2">
      <c r="J261" s="257" t="s">
        <v>426</v>
      </c>
      <c r="L261">
        <f>I259*0.2</f>
        <v>0</v>
      </c>
      <c r="N261" s="255" t="s">
        <v>304</v>
      </c>
      <c r="O261" s="256">
        <f>1+(0.02*P259)</f>
        <v>1</v>
      </c>
      <c r="T261" t="str">
        <f>IF('ECDIS Inputs'!$B269="","",'ECDIS Inputs'!D269+'ECDIS Inputs'!E269+R261+S261)</f>
        <v/>
      </c>
      <c r="V261">
        <f>'ECDIS Inputs'!D268</f>
        <v>0</v>
      </c>
      <c r="W261">
        <f>'ECDIS Inputs'!E268</f>
        <v>0</v>
      </c>
      <c r="X261">
        <f t="shared" si="21"/>
        <v>0</v>
      </c>
      <c r="Y261">
        <f>'ECDIS Inputs'!G268</f>
        <v>0</v>
      </c>
      <c r="Z261">
        <f t="shared" si="22"/>
        <v>0</v>
      </c>
      <c r="AA261">
        <f>'ECDIS Inputs'!F268</f>
        <v>0</v>
      </c>
      <c r="AB261">
        <f t="shared" si="23"/>
        <v>0</v>
      </c>
      <c r="AC261">
        <f t="shared" si="24"/>
        <v>0</v>
      </c>
      <c r="AD261">
        <f>'ECDIS Inputs'!I268</f>
        <v>0</v>
      </c>
      <c r="AE261">
        <f t="shared" si="25"/>
        <v>0</v>
      </c>
    </row>
    <row r="262" spans="9:31" x14ac:dyDescent="0.2">
      <c r="J262" s="257" t="s">
        <v>307</v>
      </c>
      <c r="L262">
        <f>IF('ECDIS Inputs'!F52="3.5m Singapore Strait",3.5-'ECDIS Inputs'!E52,4-'ECDIS Inputs'!E52)</f>
        <v>4</v>
      </c>
      <c r="N262" s="255" t="s">
        <v>308</v>
      </c>
      <c r="O262" s="256">
        <f>2+(0.05*P259)</f>
        <v>2</v>
      </c>
      <c r="T262" t="str">
        <f>IF('ECDIS Inputs'!$B270="","",'ECDIS Inputs'!D270+'ECDIS Inputs'!E270+R262+S262)</f>
        <v/>
      </c>
      <c r="V262">
        <f>'ECDIS Inputs'!D269</f>
        <v>0</v>
      </c>
      <c r="W262">
        <f>'ECDIS Inputs'!E269</f>
        <v>0</v>
      </c>
      <c r="X262">
        <f t="shared" si="21"/>
        <v>0</v>
      </c>
      <c r="Y262">
        <f>'ECDIS Inputs'!G269</f>
        <v>0</v>
      </c>
      <c r="Z262">
        <f t="shared" si="22"/>
        <v>0</v>
      </c>
      <c r="AA262">
        <f>'ECDIS Inputs'!F269</f>
        <v>0</v>
      </c>
      <c r="AB262">
        <f t="shared" si="23"/>
        <v>0</v>
      </c>
      <c r="AC262">
        <f t="shared" si="24"/>
        <v>0</v>
      </c>
      <c r="AD262">
        <f>'ECDIS Inputs'!I269</f>
        <v>0</v>
      </c>
      <c r="AE262">
        <f t="shared" si="25"/>
        <v>0</v>
      </c>
    </row>
    <row r="263" spans="9:31" x14ac:dyDescent="0.2">
      <c r="J263" s="257" t="s">
        <v>309</v>
      </c>
      <c r="L263">
        <v>50</v>
      </c>
      <c r="N263" s="255" t="s">
        <v>310</v>
      </c>
      <c r="O263" s="256">
        <f>2+(0.05*P259)</f>
        <v>2</v>
      </c>
      <c r="T263" t="str">
        <f>IF('ECDIS Inputs'!$B271="","",'ECDIS Inputs'!D271+'ECDIS Inputs'!E271+R263+S263)</f>
        <v/>
      </c>
      <c r="V263">
        <f>'ECDIS Inputs'!D270</f>
        <v>0</v>
      </c>
      <c r="W263">
        <f>'ECDIS Inputs'!E270</f>
        <v>0</v>
      </c>
      <c r="X263">
        <f t="shared" si="21"/>
        <v>0</v>
      </c>
      <c r="Y263">
        <f>'ECDIS Inputs'!G270</f>
        <v>0</v>
      </c>
      <c r="Z263">
        <f t="shared" si="22"/>
        <v>0</v>
      </c>
      <c r="AA263">
        <f>'ECDIS Inputs'!F270</f>
        <v>0</v>
      </c>
      <c r="AB263">
        <f t="shared" si="23"/>
        <v>0</v>
      </c>
      <c r="AC263">
        <f t="shared" si="24"/>
        <v>0</v>
      </c>
      <c r="AD263">
        <f>'ECDIS Inputs'!I270</f>
        <v>0</v>
      </c>
      <c r="AE263">
        <f t="shared" si="25"/>
        <v>0</v>
      </c>
    </row>
    <row r="264" spans="9:31" x14ac:dyDescent="0.2">
      <c r="J264" s="257" t="s">
        <v>425</v>
      </c>
      <c r="L264">
        <f>F22</f>
        <v>1.2</v>
      </c>
      <c r="N264" s="255" t="s">
        <v>326</v>
      </c>
      <c r="O264" s="256">
        <f>2+(0.05*P259)</f>
        <v>2</v>
      </c>
      <c r="T264" t="str">
        <f>IF('ECDIS Inputs'!$B272="","",'ECDIS Inputs'!D272+'ECDIS Inputs'!E272+R264+S264)</f>
        <v/>
      </c>
      <c r="V264">
        <f>'ECDIS Inputs'!D271</f>
        <v>0</v>
      </c>
      <c r="W264">
        <f>'ECDIS Inputs'!E271</f>
        <v>0</v>
      </c>
      <c r="X264">
        <f t="shared" si="21"/>
        <v>0</v>
      </c>
      <c r="Y264">
        <f>'ECDIS Inputs'!G271</f>
        <v>0</v>
      </c>
      <c r="Z264">
        <f t="shared" si="22"/>
        <v>0</v>
      </c>
      <c r="AA264">
        <f>'ECDIS Inputs'!F271</f>
        <v>0</v>
      </c>
      <c r="AB264">
        <f t="shared" si="23"/>
        <v>0</v>
      </c>
      <c r="AC264">
        <f t="shared" si="24"/>
        <v>0</v>
      </c>
      <c r="AD264">
        <f>'ECDIS Inputs'!I271</f>
        <v>0</v>
      </c>
      <c r="AE264">
        <f t="shared" si="25"/>
        <v>0</v>
      </c>
    </row>
    <row r="265" spans="9:31" x14ac:dyDescent="0.2">
      <c r="I265">
        <f>'ECDIS Inputs'!D53</f>
        <v>0</v>
      </c>
      <c r="J265" s="257" t="s">
        <v>298</v>
      </c>
      <c r="L265">
        <v>0.6</v>
      </c>
      <c r="M265" t="str">
        <f>IF('ECDIS Inputs'!F53="","",(LOOKUP('ECDIS Inputs'!F53,J265:J270,L265:L270)))</f>
        <v/>
      </c>
      <c r="N265" s="255" t="s">
        <v>299</v>
      </c>
      <c r="O265" s="256">
        <f>0.5+(0.01*P265)</f>
        <v>0.5</v>
      </c>
      <c r="P265">
        <f>'ECDIS Inputs'!H53</f>
        <v>0</v>
      </c>
      <c r="Q265" t="str">
        <f>IF('ECDIS Inputs'!H53="","",(LOOKUP('ECDIS Inputs'!I53,N265:N270,O265:O270)))</f>
        <v/>
      </c>
      <c r="T265" t="str">
        <f>IF('ECDIS Inputs'!$B273="","",'ECDIS Inputs'!D273+'ECDIS Inputs'!E273+R265+S265)</f>
        <v/>
      </c>
      <c r="V265">
        <f>'ECDIS Inputs'!D272</f>
        <v>0</v>
      </c>
      <c r="W265">
        <f>'ECDIS Inputs'!E272</f>
        <v>0</v>
      </c>
      <c r="X265">
        <f t="shared" si="21"/>
        <v>0</v>
      </c>
      <c r="Y265">
        <f>'ECDIS Inputs'!G272</f>
        <v>0</v>
      </c>
      <c r="Z265">
        <f t="shared" si="22"/>
        <v>0</v>
      </c>
      <c r="AA265">
        <f>'ECDIS Inputs'!F272</f>
        <v>0</v>
      </c>
      <c r="AB265">
        <f t="shared" si="23"/>
        <v>0</v>
      </c>
      <c r="AC265">
        <f t="shared" si="24"/>
        <v>0</v>
      </c>
      <c r="AD265">
        <f>'ECDIS Inputs'!I272</f>
        <v>0</v>
      </c>
      <c r="AE265">
        <f t="shared" si="25"/>
        <v>0</v>
      </c>
    </row>
    <row r="266" spans="9:31" x14ac:dyDescent="0.2">
      <c r="J266" s="257" t="s">
        <v>428</v>
      </c>
      <c r="L266">
        <f>I265*0.1</f>
        <v>0</v>
      </c>
      <c r="N266" s="255" t="s">
        <v>302</v>
      </c>
      <c r="O266" s="256">
        <f>1+(0.02*P265)</f>
        <v>1</v>
      </c>
      <c r="V266">
        <f>'ECDIS Inputs'!D273</f>
        <v>0</v>
      </c>
      <c r="W266">
        <f>'ECDIS Inputs'!E273</f>
        <v>0</v>
      </c>
      <c r="X266">
        <f t="shared" si="21"/>
        <v>0</v>
      </c>
      <c r="Y266">
        <f>'ECDIS Inputs'!G273</f>
        <v>0</v>
      </c>
      <c r="Z266">
        <f t="shared" si="22"/>
        <v>0</v>
      </c>
      <c r="AA266">
        <f>'ECDIS Inputs'!F273</f>
        <v>0</v>
      </c>
      <c r="AB266">
        <f t="shared" si="23"/>
        <v>0</v>
      </c>
      <c r="AC266">
        <f t="shared" si="24"/>
        <v>0</v>
      </c>
      <c r="AD266">
        <f>'ECDIS Inputs'!I273</f>
        <v>0</v>
      </c>
      <c r="AE266">
        <f t="shared" si="25"/>
        <v>0</v>
      </c>
    </row>
    <row r="267" spans="9:31" x14ac:dyDescent="0.2">
      <c r="J267" s="257" t="s">
        <v>426</v>
      </c>
      <c r="L267">
        <f>I265*0.2</f>
        <v>0</v>
      </c>
      <c r="N267" s="255" t="s">
        <v>304</v>
      </c>
      <c r="O267" s="256">
        <f>1+(0.02*P265)</f>
        <v>1</v>
      </c>
      <c r="V267">
        <f>'ECDIS Inputs'!D274</f>
        <v>0</v>
      </c>
      <c r="W267">
        <f>'ECDIS Inputs'!E274</f>
        <v>0</v>
      </c>
      <c r="X267">
        <f t="shared" si="21"/>
        <v>0</v>
      </c>
      <c r="Y267">
        <f>'ECDIS Inputs'!G274</f>
        <v>0</v>
      </c>
      <c r="Z267">
        <f t="shared" si="22"/>
        <v>0</v>
      </c>
      <c r="AA267">
        <f>'ECDIS Inputs'!F274</f>
        <v>0</v>
      </c>
      <c r="AB267">
        <f t="shared" si="23"/>
        <v>0</v>
      </c>
      <c r="AC267">
        <f t="shared" si="24"/>
        <v>0</v>
      </c>
      <c r="AD267">
        <f>'ECDIS Inputs'!I274</f>
        <v>0</v>
      </c>
      <c r="AE267">
        <f t="shared" si="25"/>
        <v>0</v>
      </c>
    </row>
    <row r="268" spans="9:31" x14ac:dyDescent="0.2">
      <c r="J268" s="257" t="s">
        <v>307</v>
      </c>
      <c r="L268">
        <f>IF('ECDIS Inputs'!F53="3.5m Singapore Strait",3.5-'ECDIS Inputs'!E53,4-'ECDIS Inputs'!E53)</f>
        <v>4</v>
      </c>
      <c r="N268" s="255" t="s">
        <v>308</v>
      </c>
      <c r="O268" s="256">
        <f>2+(0.05*P265)</f>
        <v>2</v>
      </c>
      <c r="V268">
        <f>'ECDIS Inputs'!D275</f>
        <v>0</v>
      </c>
      <c r="W268">
        <f>'ECDIS Inputs'!E275</f>
        <v>0</v>
      </c>
      <c r="X268">
        <f t="shared" si="21"/>
        <v>0</v>
      </c>
      <c r="Y268">
        <f>'ECDIS Inputs'!G275</f>
        <v>0</v>
      </c>
      <c r="Z268">
        <f t="shared" si="22"/>
        <v>0</v>
      </c>
      <c r="AA268">
        <f>'ECDIS Inputs'!F275</f>
        <v>0</v>
      </c>
      <c r="AB268">
        <f t="shared" si="23"/>
        <v>0</v>
      </c>
      <c r="AC268">
        <f t="shared" si="24"/>
        <v>0</v>
      </c>
      <c r="AD268">
        <f>'ECDIS Inputs'!I275</f>
        <v>0</v>
      </c>
      <c r="AE268">
        <f t="shared" si="25"/>
        <v>0</v>
      </c>
    </row>
    <row r="269" spans="9:31" x14ac:dyDescent="0.2">
      <c r="J269" s="257" t="s">
        <v>309</v>
      </c>
      <c r="L269">
        <v>50</v>
      </c>
      <c r="N269" s="255" t="s">
        <v>310</v>
      </c>
      <c r="O269" s="256">
        <f>2+(0.05*P265)</f>
        <v>2</v>
      </c>
      <c r="V269">
        <f>'ECDIS Inputs'!D276</f>
        <v>0</v>
      </c>
      <c r="W269">
        <f>'ECDIS Inputs'!E276</f>
        <v>0</v>
      </c>
      <c r="X269">
        <f t="shared" si="21"/>
        <v>0</v>
      </c>
      <c r="Y269">
        <f>'ECDIS Inputs'!G276</f>
        <v>0</v>
      </c>
      <c r="Z269">
        <f t="shared" si="22"/>
        <v>0</v>
      </c>
      <c r="AA269">
        <f>'ECDIS Inputs'!F276</f>
        <v>0</v>
      </c>
      <c r="AB269">
        <f t="shared" si="23"/>
        <v>0</v>
      </c>
      <c r="AC269">
        <f t="shared" si="24"/>
        <v>0</v>
      </c>
      <c r="AD269">
        <f>'ECDIS Inputs'!I276</f>
        <v>0</v>
      </c>
      <c r="AE269">
        <f t="shared" si="25"/>
        <v>0</v>
      </c>
    </row>
    <row r="270" spans="9:31" x14ac:dyDescent="0.2">
      <c r="J270" s="257" t="s">
        <v>425</v>
      </c>
      <c r="L270">
        <f>F22</f>
        <v>1.2</v>
      </c>
      <c r="N270" s="255" t="s">
        <v>326</v>
      </c>
      <c r="O270" s="256">
        <f>2+(0.05*P265)</f>
        <v>2</v>
      </c>
      <c r="V270">
        <f>'ECDIS Inputs'!D277</f>
        <v>0</v>
      </c>
      <c r="W270">
        <f>'ECDIS Inputs'!E277</f>
        <v>0</v>
      </c>
      <c r="X270">
        <f t="shared" si="21"/>
        <v>0</v>
      </c>
      <c r="Y270">
        <f>'ECDIS Inputs'!G277</f>
        <v>0</v>
      </c>
      <c r="Z270">
        <f t="shared" si="22"/>
        <v>0</v>
      </c>
      <c r="AA270">
        <f>'ECDIS Inputs'!F277</f>
        <v>0</v>
      </c>
      <c r="AB270">
        <f t="shared" si="23"/>
        <v>0</v>
      </c>
      <c r="AC270">
        <f t="shared" si="24"/>
        <v>0</v>
      </c>
      <c r="AD270">
        <f>'ECDIS Inputs'!I277</f>
        <v>0</v>
      </c>
      <c r="AE270">
        <f t="shared" si="25"/>
        <v>0</v>
      </c>
    </row>
    <row r="271" spans="9:31" x14ac:dyDescent="0.2">
      <c r="I271">
        <f>'ECDIS Inputs'!D54</f>
        <v>0</v>
      </c>
      <c r="J271" s="257" t="s">
        <v>298</v>
      </c>
      <c r="L271">
        <v>0.6</v>
      </c>
      <c r="M271" t="str">
        <f>IF('ECDIS Inputs'!F54="","",(LOOKUP('ECDIS Inputs'!F54,J271:J276,L271:L276)))</f>
        <v/>
      </c>
      <c r="N271" s="255" t="s">
        <v>299</v>
      </c>
      <c r="O271" s="256">
        <f>0.5+(0.01*P271)</f>
        <v>0.5</v>
      </c>
      <c r="P271">
        <f>'ECDIS Inputs'!H54</f>
        <v>0</v>
      </c>
      <c r="Q271" t="str">
        <f>IF('ECDIS Inputs'!H54="","",(LOOKUP('ECDIS Inputs'!I54,N271:N276,O271:O276)))</f>
        <v/>
      </c>
      <c r="V271">
        <f>'ECDIS Inputs'!D278</f>
        <v>0</v>
      </c>
      <c r="W271">
        <f>'ECDIS Inputs'!E278</f>
        <v>0</v>
      </c>
      <c r="X271">
        <f t="shared" si="21"/>
        <v>0</v>
      </c>
      <c r="Y271">
        <f>'ECDIS Inputs'!G278</f>
        <v>0</v>
      </c>
      <c r="Z271">
        <f t="shared" si="22"/>
        <v>0</v>
      </c>
      <c r="AA271">
        <f>'ECDIS Inputs'!F278</f>
        <v>0</v>
      </c>
      <c r="AB271">
        <f t="shared" si="23"/>
        <v>0</v>
      </c>
      <c r="AC271">
        <f t="shared" si="24"/>
        <v>0</v>
      </c>
      <c r="AD271">
        <f>'ECDIS Inputs'!I278</f>
        <v>0</v>
      </c>
      <c r="AE271">
        <f t="shared" si="25"/>
        <v>0</v>
      </c>
    </row>
    <row r="272" spans="9:31" x14ac:dyDescent="0.2">
      <c r="J272" s="257" t="s">
        <v>428</v>
      </c>
      <c r="L272">
        <f>I271*0.1</f>
        <v>0</v>
      </c>
      <c r="N272" s="255" t="s">
        <v>302</v>
      </c>
      <c r="O272" s="256">
        <f>1+(0.02*P271)</f>
        <v>1</v>
      </c>
      <c r="V272">
        <f>'ECDIS Inputs'!D279</f>
        <v>0</v>
      </c>
      <c r="W272">
        <f>'ECDIS Inputs'!E279</f>
        <v>0</v>
      </c>
      <c r="X272">
        <f t="shared" si="21"/>
        <v>0</v>
      </c>
      <c r="Y272">
        <f>'ECDIS Inputs'!G279</f>
        <v>0</v>
      </c>
      <c r="Z272">
        <f t="shared" si="22"/>
        <v>0</v>
      </c>
      <c r="AA272">
        <f>'ECDIS Inputs'!F279</f>
        <v>0</v>
      </c>
      <c r="AB272">
        <f t="shared" si="23"/>
        <v>0</v>
      </c>
      <c r="AC272">
        <f t="shared" si="24"/>
        <v>0</v>
      </c>
      <c r="AD272">
        <f>'ECDIS Inputs'!I279</f>
        <v>0</v>
      </c>
      <c r="AE272">
        <f t="shared" si="25"/>
        <v>0</v>
      </c>
    </row>
    <row r="273" spans="9:31" x14ac:dyDescent="0.2">
      <c r="J273" s="257" t="s">
        <v>426</v>
      </c>
      <c r="L273">
        <f>I271*0.2</f>
        <v>0</v>
      </c>
      <c r="N273" s="255" t="s">
        <v>304</v>
      </c>
      <c r="O273" s="256">
        <f>1+(0.02*P271)</f>
        <v>1</v>
      </c>
      <c r="V273">
        <f>'ECDIS Inputs'!D280</f>
        <v>0</v>
      </c>
      <c r="W273">
        <f>'ECDIS Inputs'!E280</f>
        <v>0</v>
      </c>
      <c r="X273">
        <f t="shared" si="21"/>
        <v>0</v>
      </c>
      <c r="Y273">
        <f>'ECDIS Inputs'!G280</f>
        <v>0</v>
      </c>
      <c r="Z273">
        <f t="shared" si="22"/>
        <v>0</v>
      </c>
      <c r="AA273">
        <f>'ECDIS Inputs'!F280</f>
        <v>0</v>
      </c>
      <c r="AB273">
        <f t="shared" si="23"/>
        <v>0</v>
      </c>
      <c r="AC273">
        <f t="shared" si="24"/>
        <v>0</v>
      </c>
      <c r="AD273">
        <f>'ECDIS Inputs'!I280</f>
        <v>0</v>
      </c>
      <c r="AE273">
        <f t="shared" si="25"/>
        <v>0</v>
      </c>
    </row>
    <row r="274" spans="9:31" x14ac:dyDescent="0.2">
      <c r="J274" s="257" t="s">
        <v>307</v>
      </c>
      <c r="L274">
        <f>IF('ECDIS Inputs'!F54="3.5m Singapore Strait",3.5-'ECDIS Inputs'!E54,4-'ECDIS Inputs'!E54)</f>
        <v>4</v>
      </c>
      <c r="N274" s="255" t="s">
        <v>308</v>
      </c>
      <c r="O274" s="256">
        <f>2+(0.05*P271)</f>
        <v>2</v>
      </c>
      <c r="V274">
        <f>'ECDIS Inputs'!D281</f>
        <v>0</v>
      </c>
      <c r="W274">
        <f>'ECDIS Inputs'!E281</f>
        <v>0</v>
      </c>
      <c r="X274">
        <f t="shared" si="21"/>
        <v>0</v>
      </c>
      <c r="Y274">
        <f>'ECDIS Inputs'!G281</f>
        <v>0</v>
      </c>
      <c r="Z274">
        <f t="shared" si="22"/>
        <v>0</v>
      </c>
      <c r="AA274">
        <f>'ECDIS Inputs'!F281</f>
        <v>0</v>
      </c>
      <c r="AB274">
        <f t="shared" si="23"/>
        <v>0</v>
      </c>
      <c r="AC274">
        <f t="shared" si="24"/>
        <v>0</v>
      </c>
      <c r="AD274">
        <f>'ECDIS Inputs'!I281</f>
        <v>0</v>
      </c>
      <c r="AE274">
        <f t="shared" si="25"/>
        <v>0</v>
      </c>
    </row>
    <row r="275" spans="9:31" x14ac:dyDescent="0.2">
      <c r="J275" s="257" t="s">
        <v>309</v>
      </c>
      <c r="L275">
        <v>50</v>
      </c>
      <c r="N275" s="255" t="s">
        <v>310</v>
      </c>
      <c r="O275" s="256">
        <f>2+(0.05*P271)</f>
        <v>2</v>
      </c>
      <c r="V275">
        <f>'ECDIS Inputs'!D282</f>
        <v>0</v>
      </c>
      <c r="W275">
        <f>'ECDIS Inputs'!E282</f>
        <v>0</v>
      </c>
      <c r="X275">
        <f t="shared" si="21"/>
        <v>0</v>
      </c>
      <c r="Y275">
        <f>'ECDIS Inputs'!G282</f>
        <v>0</v>
      </c>
      <c r="Z275">
        <f t="shared" si="22"/>
        <v>0</v>
      </c>
      <c r="AA275">
        <f>'ECDIS Inputs'!F282</f>
        <v>0</v>
      </c>
      <c r="AB275">
        <f t="shared" si="23"/>
        <v>0</v>
      </c>
      <c r="AC275">
        <f t="shared" si="24"/>
        <v>0</v>
      </c>
      <c r="AD275">
        <f>'ECDIS Inputs'!I282</f>
        <v>0</v>
      </c>
      <c r="AE275">
        <f t="shared" si="25"/>
        <v>0</v>
      </c>
    </row>
    <row r="276" spans="9:31" x14ac:dyDescent="0.2">
      <c r="J276" s="257" t="s">
        <v>425</v>
      </c>
      <c r="L276">
        <f>F22</f>
        <v>1.2</v>
      </c>
      <c r="N276" s="255" t="s">
        <v>326</v>
      </c>
      <c r="O276" s="256">
        <f>2+(0.05*P271)</f>
        <v>2</v>
      </c>
      <c r="V276">
        <f>'ECDIS Inputs'!D283</f>
        <v>0</v>
      </c>
      <c r="W276">
        <f>'ECDIS Inputs'!E283</f>
        <v>0</v>
      </c>
      <c r="X276">
        <f t="shared" si="21"/>
        <v>0</v>
      </c>
      <c r="Y276">
        <f>'ECDIS Inputs'!G283</f>
        <v>0</v>
      </c>
      <c r="Z276">
        <f t="shared" si="22"/>
        <v>0</v>
      </c>
      <c r="AA276">
        <f>'ECDIS Inputs'!F283</f>
        <v>0</v>
      </c>
      <c r="AB276">
        <f t="shared" si="23"/>
        <v>0</v>
      </c>
      <c r="AC276">
        <f t="shared" si="24"/>
        <v>0</v>
      </c>
      <c r="AD276">
        <f>'ECDIS Inputs'!I283</f>
        <v>0</v>
      </c>
      <c r="AE276">
        <f t="shared" si="25"/>
        <v>0</v>
      </c>
    </row>
    <row r="277" spans="9:31" x14ac:dyDescent="0.2">
      <c r="I277">
        <f>'ECDIS Inputs'!D55</f>
        <v>0</v>
      </c>
      <c r="J277" s="257" t="s">
        <v>298</v>
      </c>
      <c r="L277">
        <v>0.6</v>
      </c>
      <c r="M277" t="str">
        <f>IF('ECDIS Inputs'!F55="","",(LOOKUP('ECDIS Inputs'!F55,J277:J282,L277:L282)))</f>
        <v/>
      </c>
      <c r="N277" s="255" t="s">
        <v>299</v>
      </c>
      <c r="O277" s="256">
        <f>0.5+(0.01*P277)</f>
        <v>0.5</v>
      </c>
      <c r="P277">
        <f>'ECDIS Inputs'!H55</f>
        <v>0</v>
      </c>
      <c r="Q277" t="str">
        <f>IF('ECDIS Inputs'!H55="","",(LOOKUP('ECDIS Inputs'!I55,N277:N282,O277:O282)))</f>
        <v/>
      </c>
      <c r="V277">
        <f>'ECDIS Inputs'!D284</f>
        <v>0</v>
      </c>
      <c r="W277">
        <f>'ECDIS Inputs'!E284</f>
        <v>0</v>
      </c>
      <c r="X277">
        <f t="shared" si="21"/>
        <v>0</v>
      </c>
      <c r="Y277">
        <f>'ECDIS Inputs'!G284</f>
        <v>0</v>
      </c>
      <c r="Z277">
        <f t="shared" si="22"/>
        <v>0</v>
      </c>
      <c r="AA277">
        <f>'ECDIS Inputs'!F284</f>
        <v>0</v>
      </c>
      <c r="AB277">
        <f t="shared" si="23"/>
        <v>0</v>
      </c>
      <c r="AC277">
        <f t="shared" si="24"/>
        <v>0</v>
      </c>
      <c r="AD277">
        <f>'ECDIS Inputs'!I284</f>
        <v>0</v>
      </c>
      <c r="AE277">
        <f t="shared" si="25"/>
        <v>0</v>
      </c>
    </row>
    <row r="278" spans="9:31" x14ac:dyDescent="0.2">
      <c r="J278" s="257" t="s">
        <v>428</v>
      </c>
      <c r="L278">
        <f>I277*0.1</f>
        <v>0</v>
      </c>
      <c r="N278" s="255" t="s">
        <v>302</v>
      </c>
      <c r="O278" s="256">
        <f>1+(0.02*P277)</f>
        <v>1</v>
      </c>
      <c r="V278">
        <f>'ECDIS Inputs'!D285</f>
        <v>0</v>
      </c>
      <c r="W278">
        <f>'ECDIS Inputs'!E285</f>
        <v>0</v>
      </c>
      <c r="X278">
        <f t="shared" si="21"/>
        <v>0</v>
      </c>
      <c r="Y278">
        <f>'ECDIS Inputs'!G285</f>
        <v>0</v>
      </c>
      <c r="Z278">
        <f t="shared" si="22"/>
        <v>0</v>
      </c>
      <c r="AA278">
        <f>'ECDIS Inputs'!F285</f>
        <v>0</v>
      </c>
      <c r="AB278">
        <f t="shared" si="23"/>
        <v>0</v>
      </c>
      <c r="AC278">
        <f t="shared" si="24"/>
        <v>0</v>
      </c>
      <c r="AD278">
        <f>'ECDIS Inputs'!I285</f>
        <v>0</v>
      </c>
      <c r="AE278">
        <f t="shared" si="25"/>
        <v>0</v>
      </c>
    </row>
    <row r="279" spans="9:31" x14ac:dyDescent="0.2">
      <c r="J279" s="257" t="s">
        <v>426</v>
      </c>
      <c r="L279">
        <f>I277*0.2</f>
        <v>0</v>
      </c>
      <c r="N279" s="255" t="s">
        <v>304</v>
      </c>
      <c r="O279" s="256">
        <f>1+(0.02*P277)</f>
        <v>1</v>
      </c>
      <c r="V279">
        <f>'ECDIS Inputs'!D286</f>
        <v>0</v>
      </c>
      <c r="W279">
        <f>'ECDIS Inputs'!E286</f>
        <v>0</v>
      </c>
      <c r="X279">
        <f t="shared" si="21"/>
        <v>0</v>
      </c>
      <c r="Y279">
        <f>'ECDIS Inputs'!G286</f>
        <v>0</v>
      </c>
      <c r="Z279">
        <f t="shared" si="22"/>
        <v>0</v>
      </c>
      <c r="AA279">
        <f>'ECDIS Inputs'!F286</f>
        <v>0</v>
      </c>
      <c r="AB279">
        <f t="shared" si="23"/>
        <v>0</v>
      </c>
      <c r="AC279">
        <f t="shared" si="24"/>
        <v>0</v>
      </c>
      <c r="AD279">
        <f>'ECDIS Inputs'!I286</f>
        <v>0</v>
      </c>
      <c r="AE279">
        <f t="shared" si="25"/>
        <v>0</v>
      </c>
    </row>
    <row r="280" spans="9:31" x14ac:dyDescent="0.2">
      <c r="J280" s="257" t="s">
        <v>307</v>
      </c>
      <c r="L280">
        <f>IF('ECDIS Inputs'!F55="3.5m Singapore Strait",3.5-'ECDIS Inputs'!E55,4-'ECDIS Inputs'!E55)</f>
        <v>4</v>
      </c>
      <c r="N280" s="255" t="s">
        <v>308</v>
      </c>
      <c r="O280" s="256">
        <f>2+(0.05*P277)</f>
        <v>2</v>
      </c>
      <c r="V280">
        <f>'ECDIS Inputs'!D287</f>
        <v>0</v>
      </c>
      <c r="W280">
        <f>'ECDIS Inputs'!E287</f>
        <v>0</v>
      </c>
      <c r="X280">
        <f t="shared" si="21"/>
        <v>0</v>
      </c>
      <c r="Y280">
        <f>'ECDIS Inputs'!G287</f>
        <v>0</v>
      </c>
      <c r="Z280">
        <f t="shared" si="22"/>
        <v>0</v>
      </c>
      <c r="AA280">
        <f>'ECDIS Inputs'!F287</f>
        <v>0</v>
      </c>
      <c r="AB280">
        <f t="shared" si="23"/>
        <v>0</v>
      </c>
      <c r="AC280">
        <f t="shared" si="24"/>
        <v>0</v>
      </c>
      <c r="AD280">
        <f>'ECDIS Inputs'!I287</f>
        <v>0</v>
      </c>
      <c r="AE280">
        <f t="shared" si="25"/>
        <v>0</v>
      </c>
    </row>
    <row r="281" spans="9:31" x14ac:dyDescent="0.2">
      <c r="J281" s="257" t="s">
        <v>309</v>
      </c>
      <c r="L281">
        <v>50</v>
      </c>
      <c r="N281" s="255" t="s">
        <v>310</v>
      </c>
      <c r="O281" s="256">
        <f>2+(0.05*P277)</f>
        <v>2</v>
      </c>
      <c r="V281">
        <f>'ECDIS Inputs'!D288</f>
        <v>0</v>
      </c>
      <c r="W281">
        <f>'ECDIS Inputs'!E288</f>
        <v>0</v>
      </c>
      <c r="X281">
        <f t="shared" si="21"/>
        <v>0</v>
      </c>
      <c r="Y281">
        <f>'ECDIS Inputs'!G288</f>
        <v>0</v>
      </c>
      <c r="Z281">
        <f t="shared" si="22"/>
        <v>0</v>
      </c>
      <c r="AA281">
        <f>'ECDIS Inputs'!F288</f>
        <v>0</v>
      </c>
      <c r="AB281">
        <f t="shared" si="23"/>
        <v>0</v>
      </c>
      <c r="AC281">
        <f t="shared" si="24"/>
        <v>0</v>
      </c>
      <c r="AD281">
        <f>'ECDIS Inputs'!I288</f>
        <v>0</v>
      </c>
      <c r="AE281">
        <f t="shared" si="25"/>
        <v>0</v>
      </c>
    </row>
    <row r="282" spans="9:31" x14ac:dyDescent="0.2">
      <c r="J282" s="257" t="s">
        <v>425</v>
      </c>
      <c r="L282">
        <f>F22</f>
        <v>1.2</v>
      </c>
      <c r="N282" s="255" t="s">
        <v>326</v>
      </c>
      <c r="O282" s="256">
        <f>2+(0.05*P277)</f>
        <v>2</v>
      </c>
    </row>
    <row r="283" spans="9:31" x14ac:dyDescent="0.2">
      <c r="J283" s="257"/>
    </row>
    <row r="284" spans="9:31" x14ac:dyDescent="0.2">
      <c r="J284" s="257"/>
    </row>
    <row r="285" spans="9:31" x14ac:dyDescent="0.2">
      <c r="J285" s="257"/>
    </row>
    <row r="286" spans="9:31" x14ac:dyDescent="0.2">
      <c r="J286" s="257"/>
    </row>
    <row r="287" spans="9:31" x14ac:dyDescent="0.2">
      <c r="J287" s="257"/>
    </row>
    <row r="288" spans="9:31" x14ac:dyDescent="0.2">
      <c r="J288" s="257"/>
    </row>
    <row r="289" spans="10:10" x14ac:dyDescent="0.2">
      <c r="J289" s="257"/>
    </row>
    <row r="290" spans="10:10" x14ac:dyDescent="0.2">
      <c r="J290" s="257"/>
    </row>
    <row r="291" spans="10:10" x14ac:dyDescent="0.2">
      <c r="J291" s="257"/>
    </row>
    <row r="292" spans="10:10" x14ac:dyDescent="0.2">
      <c r="J292" s="257"/>
    </row>
    <row r="293" spans="10:10" x14ac:dyDescent="0.2">
      <c r="J293" s="257"/>
    </row>
    <row r="294" spans="10:10" x14ac:dyDescent="0.2">
      <c r="J294" s="257"/>
    </row>
    <row r="295" spans="10:10" x14ac:dyDescent="0.2">
      <c r="J295" s="257"/>
    </row>
    <row r="296" spans="10:10" x14ac:dyDescent="0.2">
      <c r="J296" s="257"/>
    </row>
    <row r="297" spans="10:10" x14ac:dyDescent="0.2">
      <c r="J297" s="257"/>
    </row>
    <row r="298" spans="10:10" x14ac:dyDescent="0.2">
      <c r="J298" s="257"/>
    </row>
    <row r="299" spans="10:10" x14ac:dyDescent="0.2">
      <c r="J299" s="257"/>
    </row>
    <row r="300" spans="10:10" x14ac:dyDescent="0.2">
      <c r="J300" s="257"/>
    </row>
    <row r="301" spans="10:10" x14ac:dyDescent="0.2">
      <c r="J301" s="257"/>
    </row>
    <row r="302" spans="10:10" x14ac:dyDescent="0.2">
      <c r="J302" s="257"/>
    </row>
    <row r="303" spans="10:10" x14ac:dyDescent="0.2">
      <c r="J303" s="257"/>
    </row>
    <row r="304" spans="10:10" x14ac:dyDescent="0.2">
      <c r="J304" s="257"/>
    </row>
    <row r="305" spans="10:10" x14ac:dyDescent="0.2">
      <c r="J305" s="257"/>
    </row>
    <row r="306" spans="10:10" x14ac:dyDescent="0.2">
      <c r="J306" s="257"/>
    </row>
    <row r="307" spans="10:10" x14ac:dyDescent="0.2">
      <c r="J307" s="257"/>
    </row>
    <row r="308" spans="10:10" x14ac:dyDescent="0.2">
      <c r="J308" s="257"/>
    </row>
    <row r="309" spans="10:10" x14ac:dyDescent="0.2">
      <c r="J309" s="257"/>
    </row>
    <row r="310" spans="10:10" x14ac:dyDescent="0.2">
      <c r="J310" s="257"/>
    </row>
    <row r="311" spans="10:10" x14ac:dyDescent="0.2">
      <c r="J311" s="257"/>
    </row>
    <row r="312" spans="10:10" x14ac:dyDescent="0.2">
      <c r="J312" s="257"/>
    </row>
    <row r="313" spans="10:10" x14ac:dyDescent="0.2">
      <c r="J313" s="257"/>
    </row>
    <row r="314" spans="10:10" x14ac:dyDescent="0.2">
      <c r="J314" s="257"/>
    </row>
    <row r="315" spans="10:10" x14ac:dyDescent="0.2">
      <c r="J315" s="257"/>
    </row>
    <row r="316" spans="10:10" x14ac:dyDescent="0.2">
      <c r="J316" s="257"/>
    </row>
    <row r="317" spans="10:10" x14ac:dyDescent="0.2">
      <c r="J317" s="257"/>
    </row>
    <row r="318" spans="10:10" x14ac:dyDescent="0.2">
      <c r="J318" s="257"/>
    </row>
    <row r="319" spans="10:10" x14ac:dyDescent="0.2">
      <c r="J319" s="257"/>
    </row>
    <row r="320" spans="10:10" x14ac:dyDescent="0.2">
      <c r="J320" s="257"/>
    </row>
    <row r="321" spans="10:10" x14ac:dyDescent="0.2">
      <c r="J321" s="257"/>
    </row>
    <row r="322" spans="10:10" x14ac:dyDescent="0.2">
      <c r="J322" s="257"/>
    </row>
    <row r="323" spans="10:10" x14ac:dyDescent="0.2">
      <c r="J323" s="257"/>
    </row>
    <row r="324" spans="10:10" x14ac:dyDescent="0.2">
      <c r="J324" s="257"/>
    </row>
    <row r="325" spans="10:10" x14ac:dyDescent="0.2">
      <c r="J325" s="257"/>
    </row>
    <row r="326" spans="10:10" x14ac:dyDescent="0.2">
      <c r="J326" s="257"/>
    </row>
    <row r="327" spans="10:10" x14ac:dyDescent="0.2">
      <c r="J327" s="257"/>
    </row>
    <row r="328" spans="10:10" x14ac:dyDescent="0.2">
      <c r="J328" s="257"/>
    </row>
    <row r="329" spans="10:10" x14ac:dyDescent="0.2">
      <c r="J329" s="257"/>
    </row>
    <row r="330" spans="10:10" x14ac:dyDescent="0.2">
      <c r="J330" s="257"/>
    </row>
    <row r="331" spans="10:10" x14ac:dyDescent="0.2">
      <c r="J331" s="257"/>
    </row>
    <row r="332" spans="10:10" x14ac:dyDescent="0.2">
      <c r="J332" s="257"/>
    </row>
    <row r="333" spans="10:10" x14ac:dyDescent="0.2">
      <c r="J333" s="257"/>
    </row>
    <row r="334" spans="10:10" x14ac:dyDescent="0.2">
      <c r="J334" s="257"/>
    </row>
    <row r="335" spans="10:10" x14ac:dyDescent="0.2">
      <c r="J335" s="257"/>
    </row>
    <row r="336" spans="10:10" x14ac:dyDescent="0.2">
      <c r="J336" s="257"/>
    </row>
    <row r="337" spans="10:10" x14ac:dyDescent="0.2">
      <c r="J337" s="257"/>
    </row>
    <row r="338" spans="10:10" x14ac:dyDescent="0.2">
      <c r="J338" s="257"/>
    </row>
    <row r="339" spans="10:10" x14ac:dyDescent="0.2">
      <c r="J339" s="257"/>
    </row>
    <row r="340" spans="10:10" x14ac:dyDescent="0.2">
      <c r="J340" s="257"/>
    </row>
    <row r="341" spans="10:10" x14ac:dyDescent="0.2">
      <c r="J341" s="257"/>
    </row>
    <row r="342" spans="10:10" x14ac:dyDescent="0.2">
      <c r="J342" s="257"/>
    </row>
    <row r="343" spans="10:10" x14ac:dyDescent="0.2">
      <c r="J343" s="257"/>
    </row>
    <row r="344" spans="10:10" x14ac:dyDescent="0.2">
      <c r="J344" s="257"/>
    </row>
    <row r="345" spans="10:10" x14ac:dyDescent="0.2">
      <c r="J345" s="257"/>
    </row>
    <row r="346" spans="10:10" x14ac:dyDescent="0.2">
      <c r="J346" s="257"/>
    </row>
    <row r="347" spans="10:10" x14ac:dyDescent="0.2">
      <c r="J347" s="257"/>
    </row>
    <row r="348" spans="10:10" x14ac:dyDescent="0.2">
      <c r="J348" s="257"/>
    </row>
    <row r="349" spans="10:10" x14ac:dyDescent="0.2">
      <c r="J349" s="257"/>
    </row>
    <row r="350" spans="10:10" x14ac:dyDescent="0.2">
      <c r="J350" s="257"/>
    </row>
    <row r="351" spans="10:10" x14ac:dyDescent="0.2">
      <c r="J351" s="257"/>
    </row>
    <row r="352" spans="10:10" x14ac:dyDescent="0.2">
      <c r="J352" s="257"/>
    </row>
    <row r="353" spans="10:10" x14ac:dyDescent="0.2">
      <c r="J353" s="257"/>
    </row>
    <row r="354" spans="10:10" x14ac:dyDescent="0.2">
      <c r="J354" s="257"/>
    </row>
    <row r="355" spans="10:10" x14ac:dyDescent="0.2">
      <c r="J355" s="257"/>
    </row>
    <row r="356" spans="10:10" x14ac:dyDescent="0.2">
      <c r="J356" s="257"/>
    </row>
    <row r="357" spans="10:10" x14ac:dyDescent="0.2">
      <c r="J357" s="257"/>
    </row>
    <row r="358" spans="10:10" x14ac:dyDescent="0.2">
      <c r="J358" s="257"/>
    </row>
    <row r="359" spans="10:10" x14ac:dyDescent="0.2">
      <c r="J359" s="257"/>
    </row>
    <row r="360" spans="10:10" x14ac:dyDescent="0.2">
      <c r="J360" s="257"/>
    </row>
    <row r="361" spans="10:10" x14ac:dyDescent="0.2">
      <c r="J361" s="257"/>
    </row>
    <row r="362" spans="10:10" x14ac:dyDescent="0.2">
      <c r="J362" s="257"/>
    </row>
    <row r="363" spans="10:10" x14ac:dyDescent="0.2">
      <c r="J363" s="257"/>
    </row>
    <row r="364" spans="10:10" x14ac:dyDescent="0.2">
      <c r="J364" s="257"/>
    </row>
    <row r="365" spans="10:10" x14ac:dyDescent="0.2">
      <c r="J365" s="257"/>
    </row>
    <row r="366" spans="10:10" x14ac:dyDescent="0.2">
      <c r="J366" s="257"/>
    </row>
    <row r="367" spans="10:10" x14ac:dyDescent="0.2">
      <c r="J367" s="257"/>
    </row>
    <row r="368" spans="10:10" x14ac:dyDescent="0.2">
      <c r="J368" s="257"/>
    </row>
    <row r="369" spans="10:10" x14ac:dyDescent="0.2">
      <c r="J369" s="257"/>
    </row>
    <row r="370" spans="10:10" x14ac:dyDescent="0.2">
      <c r="J370" s="257"/>
    </row>
    <row r="371" spans="10:10" x14ac:dyDescent="0.2">
      <c r="J371" s="257"/>
    </row>
    <row r="372" spans="10:10" x14ac:dyDescent="0.2">
      <c r="J372" s="257"/>
    </row>
    <row r="373" spans="10:10" x14ac:dyDescent="0.2">
      <c r="J373" s="257"/>
    </row>
    <row r="374" spans="10:10" x14ac:dyDescent="0.2">
      <c r="J374" s="257"/>
    </row>
    <row r="375" spans="10:10" x14ac:dyDescent="0.2">
      <c r="J375" s="257"/>
    </row>
    <row r="376" spans="10:10" x14ac:dyDescent="0.2">
      <c r="J376" s="257"/>
    </row>
    <row r="377" spans="10:10" x14ac:dyDescent="0.2">
      <c r="J377" s="257"/>
    </row>
    <row r="378" spans="10:10" x14ac:dyDescent="0.2">
      <c r="J378" s="257"/>
    </row>
    <row r="379" spans="10:10" x14ac:dyDescent="0.2">
      <c r="J379" s="257"/>
    </row>
    <row r="380" spans="10:10" x14ac:dyDescent="0.2">
      <c r="J380" s="257"/>
    </row>
    <row r="381" spans="10:10" x14ac:dyDescent="0.2">
      <c r="J381" s="257"/>
    </row>
    <row r="382" spans="10:10" x14ac:dyDescent="0.2">
      <c r="J382" s="257"/>
    </row>
    <row r="383" spans="10:10" x14ac:dyDescent="0.2">
      <c r="J383" s="257"/>
    </row>
    <row r="384" spans="10:10" x14ac:dyDescent="0.2">
      <c r="J384" s="257"/>
    </row>
    <row r="385" spans="10:10" x14ac:dyDescent="0.2">
      <c r="J385" s="257"/>
    </row>
    <row r="386" spans="10:10" x14ac:dyDescent="0.2">
      <c r="J386" s="257"/>
    </row>
    <row r="387" spans="10:10" x14ac:dyDescent="0.2">
      <c r="J387" s="257"/>
    </row>
    <row r="388" spans="10:10" x14ac:dyDescent="0.2">
      <c r="J388" s="257"/>
    </row>
    <row r="389" spans="10:10" x14ac:dyDescent="0.2">
      <c r="J389" s="257"/>
    </row>
    <row r="390" spans="10:10" x14ac:dyDescent="0.2">
      <c r="J390" s="257"/>
    </row>
    <row r="391" spans="10:10" x14ac:dyDescent="0.2">
      <c r="J391" s="257"/>
    </row>
    <row r="392" spans="10:10" x14ac:dyDescent="0.2">
      <c r="J392" s="257"/>
    </row>
    <row r="393" spans="10:10" x14ac:dyDescent="0.2">
      <c r="J393" s="257"/>
    </row>
    <row r="394" spans="10:10" x14ac:dyDescent="0.2">
      <c r="J394" s="257"/>
    </row>
    <row r="395" spans="10:10" x14ac:dyDescent="0.2">
      <c r="J395" s="257"/>
    </row>
    <row r="396" spans="10:10" x14ac:dyDescent="0.2">
      <c r="J396" s="257"/>
    </row>
    <row r="397" spans="10:10" x14ac:dyDescent="0.2">
      <c r="J397" s="257"/>
    </row>
    <row r="398" spans="10:10" x14ac:dyDescent="0.2">
      <c r="J398" s="257"/>
    </row>
    <row r="399" spans="10:10" x14ac:dyDescent="0.2">
      <c r="J399" s="257"/>
    </row>
    <row r="400" spans="10:10" x14ac:dyDescent="0.2">
      <c r="J400" s="257"/>
    </row>
    <row r="401" spans="10:10" x14ac:dyDescent="0.2">
      <c r="J401" s="257"/>
    </row>
    <row r="402" spans="10:10" x14ac:dyDescent="0.2">
      <c r="J402" s="257"/>
    </row>
    <row r="403" spans="10:10" x14ac:dyDescent="0.2">
      <c r="J403" s="257"/>
    </row>
    <row r="404" spans="10:10" x14ac:dyDescent="0.2">
      <c r="J404" s="257"/>
    </row>
    <row r="405" spans="10:10" x14ac:dyDescent="0.2">
      <c r="J405" s="257"/>
    </row>
    <row r="406" spans="10:10" x14ac:dyDescent="0.2">
      <c r="J406" s="257"/>
    </row>
    <row r="407" spans="10:10" x14ac:dyDescent="0.2">
      <c r="J407" s="257"/>
    </row>
    <row r="408" spans="10:10" x14ac:dyDescent="0.2">
      <c r="J408" s="257"/>
    </row>
    <row r="409" spans="10:10" x14ac:dyDescent="0.2">
      <c r="J409" s="257"/>
    </row>
    <row r="410" spans="10:10" x14ac:dyDescent="0.2">
      <c r="J410" s="257"/>
    </row>
    <row r="411" spans="10:10" x14ac:dyDescent="0.2">
      <c r="J411" s="257"/>
    </row>
    <row r="412" spans="10:10" x14ac:dyDescent="0.2">
      <c r="J412" s="257"/>
    </row>
    <row r="413" spans="10:10" x14ac:dyDescent="0.2">
      <c r="J413" s="257"/>
    </row>
    <row r="414" spans="10:10" x14ac:dyDescent="0.2">
      <c r="J414" s="257"/>
    </row>
    <row r="415" spans="10:10" x14ac:dyDescent="0.2">
      <c r="J415" s="257"/>
    </row>
    <row r="416" spans="10:10" x14ac:dyDescent="0.2">
      <c r="J416" s="257"/>
    </row>
    <row r="417" spans="10:10" x14ac:dyDescent="0.2">
      <c r="J417" s="257"/>
    </row>
    <row r="418" spans="10:10" x14ac:dyDescent="0.2">
      <c r="J418" s="257"/>
    </row>
    <row r="419" spans="10:10" x14ac:dyDescent="0.2">
      <c r="J419" s="257"/>
    </row>
    <row r="420" spans="10:10" x14ac:dyDescent="0.2">
      <c r="J420" s="257"/>
    </row>
    <row r="421" spans="10:10" x14ac:dyDescent="0.2">
      <c r="J421" s="257"/>
    </row>
    <row r="422" spans="10:10" x14ac:dyDescent="0.2">
      <c r="J422" s="257"/>
    </row>
    <row r="423" spans="10:10" x14ac:dyDescent="0.2">
      <c r="J423" s="257"/>
    </row>
    <row r="424" spans="10:10" x14ac:dyDescent="0.2">
      <c r="J424" s="257"/>
    </row>
    <row r="425" spans="10:10" x14ac:dyDescent="0.2">
      <c r="J425" s="257"/>
    </row>
    <row r="426" spans="10:10" x14ac:dyDescent="0.2">
      <c r="J426" s="257"/>
    </row>
    <row r="427" spans="10:10" x14ac:dyDescent="0.2">
      <c r="J427" s="257"/>
    </row>
    <row r="428" spans="10:10" x14ac:dyDescent="0.2">
      <c r="J428" s="257"/>
    </row>
    <row r="429" spans="10:10" x14ac:dyDescent="0.2">
      <c r="J429" s="257"/>
    </row>
    <row r="430" spans="10:10" x14ac:dyDescent="0.2">
      <c r="J430" s="257"/>
    </row>
    <row r="431" spans="10:10" x14ac:dyDescent="0.2">
      <c r="J431" s="257"/>
    </row>
    <row r="432" spans="10:10" x14ac:dyDescent="0.2">
      <c r="J432" s="257"/>
    </row>
    <row r="433" spans="10:10" x14ac:dyDescent="0.2">
      <c r="J433" s="257"/>
    </row>
    <row r="434" spans="10:10" x14ac:dyDescent="0.2">
      <c r="J434" s="257"/>
    </row>
    <row r="435" spans="10:10" x14ac:dyDescent="0.2">
      <c r="J435" s="257"/>
    </row>
    <row r="436" spans="10:10" x14ac:dyDescent="0.2">
      <c r="J436" s="257"/>
    </row>
    <row r="437" spans="10:10" x14ac:dyDescent="0.2">
      <c r="J437" s="257"/>
    </row>
    <row r="438" spans="10:10" x14ac:dyDescent="0.2">
      <c r="J438" s="257"/>
    </row>
  </sheetData>
  <sheetProtection algorithmName="SHA-512" hashValue="QX0v923EGfqJY6jkkESxCAClDO5S/1R9PlnT4tZWqmdQk6ZrDQ/Y2eAdCT4bGw8fyv2n8YvDNSrgYE8OFztPqA==" saltValue="J0Mnhc0AoJcKj4PL8sc+AQ=="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4.9989318521683403E-2"/>
    <pageSetUpPr fitToPage="1"/>
  </sheetPr>
  <dimension ref="A1:IU141"/>
  <sheetViews>
    <sheetView topLeftCell="B4" workbookViewId="0">
      <selection activeCell="J12" sqref="J12"/>
    </sheetView>
  </sheetViews>
  <sheetFormatPr defaultColWidth="0" defaultRowHeight="15" x14ac:dyDescent="0.2"/>
  <cols>
    <col min="1" max="1" width="2.21875" customWidth="1"/>
    <col min="2" max="3" width="8.88671875" customWidth="1"/>
    <col min="4" max="5" width="8.88671875" style="235" customWidth="1"/>
    <col min="6" max="6" width="8.88671875" customWidth="1"/>
    <col min="7" max="7" width="9.44140625" customWidth="1"/>
    <col min="8" max="8" width="8.88671875" style="235" customWidth="1"/>
    <col min="9" max="9" width="9.44140625" customWidth="1"/>
    <col min="10" max="10" width="9.6640625" customWidth="1"/>
    <col min="11" max="19" width="8.88671875" customWidth="1"/>
    <col min="20" max="20" width="1.88671875" customWidth="1"/>
    <col min="21" max="21" width="2" hidden="1"/>
    <col min="22" max="23" width="8.88671875" hidden="1"/>
    <col min="24" max="25" width="10.33203125" style="236" hidden="1"/>
    <col min="26" max="255" width="10.33203125" hidden="1"/>
  </cols>
  <sheetData>
    <row r="1" spans="1:35" s="150" customFormat="1" ht="25.15" customHeight="1" thickBot="1" x14ac:dyDescent="0.25">
      <c r="B1" s="867" t="s">
        <v>449</v>
      </c>
      <c r="C1" s="868"/>
      <c r="D1" s="868"/>
      <c r="E1" s="868"/>
      <c r="F1" s="868"/>
      <c r="G1" s="868"/>
      <c r="H1" s="869"/>
      <c r="I1" s="868"/>
      <c r="J1" s="868"/>
      <c r="K1" s="868"/>
      <c r="L1" s="868"/>
      <c r="M1" s="868"/>
      <c r="N1" s="868"/>
      <c r="O1" s="868"/>
      <c r="P1" s="868"/>
      <c r="Q1" s="868"/>
      <c r="R1" s="868"/>
      <c r="S1" s="870"/>
      <c r="T1" s="237"/>
      <c r="X1" s="221"/>
      <c r="Y1" s="221"/>
      <c r="Z1"/>
    </row>
    <row r="2" spans="1:35" s="150" customFormat="1" ht="17.25" customHeight="1" thickTop="1" x14ac:dyDescent="0.2">
      <c r="B2" s="329"/>
      <c r="C2" s="330"/>
      <c r="D2" s="871"/>
      <c r="E2" s="872"/>
      <c r="F2" s="872"/>
      <c r="G2" s="872"/>
      <c r="H2" s="873"/>
      <c r="I2" s="877" t="s">
        <v>51</v>
      </c>
      <c r="J2" s="878"/>
      <c r="K2" s="878"/>
      <c r="L2" s="878"/>
      <c r="M2" s="878"/>
      <c r="N2" s="879"/>
      <c r="O2" s="880"/>
      <c r="P2" s="872"/>
      <c r="Q2" s="881"/>
      <c r="R2" s="889" t="s">
        <v>427</v>
      </c>
      <c r="S2" s="890"/>
      <c r="T2" s="237"/>
      <c r="V2" s="222" t="s">
        <v>298</v>
      </c>
      <c r="W2" s="223" t="s">
        <v>299</v>
      </c>
      <c r="Z2"/>
    </row>
    <row r="3" spans="1:35" s="150" customFormat="1" ht="18.75" customHeight="1" x14ac:dyDescent="0.2">
      <c r="B3" s="882" t="s">
        <v>300</v>
      </c>
      <c r="C3" s="883"/>
      <c r="D3" s="874"/>
      <c r="E3" s="875"/>
      <c r="F3" s="875"/>
      <c r="G3" s="875"/>
      <c r="H3" s="876"/>
      <c r="I3" s="884" t="s">
        <v>134</v>
      </c>
      <c r="J3" s="885"/>
      <c r="K3" s="885"/>
      <c r="L3" s="885"/>
      <c r="M3" s="885"/>
      <c r="N3" s="885"/>
      <c r="O3" s="886"/>
      <c r="P3" s="887"/>
      <c r="Q3" s="888"/>
      <c r="R3" s="891"/>
      <c r="S3" s="892"/>
      <c r="T3" s="237"/>
      <c r="V3" s="222" t="s">
        <v>301</v>
      </c>
      <c r="W3" s="223" t="s">
        <v>302</v>
      </c>
      <c r="Z3"/>
    </row>
    <row r="4" spans="1:35" s="150" customFormat="1" ht="29.25" customHeight="1" thickBot="1" x14ac:dyDescent="0.3">
      <c r="A4" s="224"/>
      <c r="B4" s="844" t="s">
        <v>87</v>
      </c>
      <c r="C4" s="846"/>
      <c r="D4" s="847"/>
      <c r="E4" s="848"/>
      <c r="F4" s="848"/>
      <c r="G4" s="848"/>
      <c r="H4" s="866"/>
      <c r="I4" s="844" t="s">
        <v>135</v>
      </c>
      <c r="J4" s="845"/>
      <c r="K4" s="845"/>
      <c r="L4" s="845"/>
      <c r="M4" s="845"/>
      <c r="N4" s="846"/>
      <c r="O4" s="847"/>
      <c r="P4" s="848"/>
      <c r="Q4" s="849"/>
      <c r="R4" s="864">
        <v>1.2</v>
      </c>
      <c r="S4" s="865"/>
      <c r="T4" s="237"/>
      <c r="V4" s="222" t="s">
        <v>303</v>
      </c>
      <c r="W4" s="223" t="s">
        <v>304</v>
      </c>
      <c r="Z4"/>
    </row>
    <row r="5" spans="1:35" s="150" customFormat="1" ht="29.25" customHeight="1" thickTop="1" x14ac:dyDescent="0.2">
      <c r="B5" s="850" t="s">
        <v>305</v>
      </c>
      <c r="C5" s="851"/>
      <c r="D5" s="852"/>
      <c r="E5" s="853"/>
      <c r="F5" s="853"/>
      <c r="G5" s="853"/>
      <c r="H5" s="854"/>
      <c r="I5" s="855" t="s">
        <v>306</v>
      </c>
      <c r="J5" s="856"/>
      <c r="K5" s="856"/>
      <c r="L5" s="856"/>
      <c r="M5" s="856"/>
      <c r="N5" s="856"/>
      <c r="O5" s="856"/>
      <c r="P5" s="856"/>
      <c r="Q5" s="856"/>
      <c r="R5" s="857"/>
      <c r="S5" s="858"/>
      <c r="T5" s="237"/>
      <c r="V5" s="222" t="s">
        <v>307</v>
      </c>
      <c r="W5" s="223" t="s">
        <v>308</v>
      </c>
      <c r="Z5"/>
    </row>
    <row r="6" spans="1:35" s="150" customFormat="1" ht="47.45" customHeight="1" x14ac:dyDescent="0.2">
      <c r="B6" s="859" t="s">
        <v>448</v>
      </c>
      <c r="C6" s="860"/>
      <c r="D6" s="860"/>
      <c r="E6" s="860"/>
      <c r="F6" s="860"/>
      <c r="G6" s="860"/>
      <c r="H6" s="860"/>
      <c r="I6" s="860"/>
      <c r="J6" s="860"/>
      <c r="K6" s="860"/>
      <c r="L6" s="860"/>
      <c r="M6" s="860"/>
      <c r="N6" s="860"/>
      <c r="O6" s="860"/>
      <c r="P6" s="860"/>
      <c r="Q6" s="860"/>
      <c r="R6" s="860"/>
      <c r="S6" s="861"/>
      <c r="V6" s="222" t="s">
        <v>309</v>
      </c>
      <c r="W6" s="223" t="s">
        <v>310</v>
      </c>
      <c r="Z6"/>
    </row>
    <row r="7" spans="1:35" s="150" customFormat="1" ht="15" customHeight="1" x14ac:dyDescent="0.2">
      <c r="B7" s="862" t="s">
        <v>311</v>
      </c>
      <c r="C7" s="830" t="s">
        <v>312</v>
      </c>
      <c r="D7" s="830" t="s">
        <v>313</v>
      </c>
      <c r="E7" s="830" t="s">
        <v>314</v>
      </c>
      <c r="F7" s="830" t="s">
        <v>315</v>
      </c>
      <c r="G7" s="830" t="s">
        <v>316</v>
      </c>
      <c r="H7" s="830" t="s">
        <v>317</v>
      </c>
      <c r="I7" s="830" t="s">
        <v>318</v>
      </c>
      <c r="J7" s="832" t="s">
        <v>319</v>
      </c>
      <c r="K7" s="830" t="s">
        <v>320</v>
      </c>
      <c r="L7" s="830" t="s">
        <v>321</v>
      </c>
      <c r="M7" s="830" t="s">
        <v>322</v>
      </c>
      <c r="N7" s="834" t="s">
        <v>323</v>
      </c>
      <c r="O7" s="835"/>
      <c r="P7" s="836" t="s">
        <v>324</v>
      </c>
      <c r="Q7" s="837"/>
      <c r="R7" s="838" t="s">
        <v>325</v>
      </c>
      <c r="S7" s="839"/>
      <c r="T7" s="237"/>
      <c r="V7" s="221"/>
      <c r="W7" s="223" t="s">
        <v>326</v>
      </c>
      <c r="X7" s="223" t="s">
        <v>327</v>
      </c>
      <c r="Y7" s="223"/>
      <c r="AB7" s="223" t="s">
        <v>328</v>
      </c>
    </row>
    <row r="8" spans="1:35" s="150" customFormat="1" ht="51.6" customHeight="1" thickBot="1" x14ac:dyDescent="0.25">
      <c r="B8" s="863"/>
      <c r="C8" s="831"/>
      <c r="D8" s="831"/>
      <c r="E8" s="831"/>
      <c r="F8" s="831"/>
      <c r="G8" s="831"/>
      <c r="H8" s="831"/>
      <c r="I8" s="831"/>
      <c r="J8" s="833"/>
      <c r="K8" s="831"/>
      <c r="L8" s="831"/>
      <c r="M8" s="831"/>
      <c r="N8" s="331" t="s">
        <v>329</v>
      </c>
      <c r="O8" s="331" t="s">
        <v>330</v>
      </c>
      <c r="P8" s="332" t="s">
        <v>414</v>
      </c>
      <c r="Q8" s="333" t="s">
        <v>415</v>
      </c>
      <c r="R8" s="840"/>
      <c r="S8" s="841"/>
      <c r="T8" s="237"/>
      <c r="W8" s="150" t="s">
        <v>331</v>
      </c>
      <c r="X8" s="225" t="s">
        <v>332</v>
      </c>
      <c r="Y8" s="225" t="s">
        <v>333</v>
      </c>
      <c r="Z8" s="226" t="s">
        <v>334</v>
      </c>
      <c r="AA8" s="227">
        <v>0.1</v>
      </c>
      <c r="AB8" s="227">
        <v>0.2</v>
      </c>
      <c r="AC8" s="228" t="s">
        <v>335</v>
      </c>
      <c r="AD8" s="228" t="s">
        <v>302</v>
      </c>
      <c r="AE8" s="228" t="s">
        <v>304</v>
      </c>
      <c r="AF8" s="228" t="s">
        <v>308</v>
      </c>
      <c r="AG8" s="228" t="s">
        <v>310</v>
      </c>
      <c r="AH8" s="228" t="s">
        <v>326</v>
      </c>
      <c r="AI8" s="229" t="s">
        <v>331</v>
      </c>
    </row>
    <row r="9" spans="1:35" s="150" customFormat="1" ht="20.25" customHeight="1" thickTop="1" x14ac:dyDescent="0.2">
      <c r="B9" s="266">
        <v>1</v>
      </c>
      <c r="C9" s="267">
        <v>2</v>
      </c>
      <c r="D9" s="268">
        <v>21</v>
      </c>
      <c r="E9" s="268">
        <v>0.3</v>
      </c>
      <c r="F9" s="267" t="s">
        <v>298</v>
      </c>
      <c r="G9" s="267">
        <v>1.2</v>
      </c>
      <c r="H9" s="268">
        <v>24</v>
      </c>
      <c r="I9" s="261" t="s">
        <v>299</v>
      </c>
      <c r="J9" s="312">
        <f>IF(B9="","",'ECDIS Data'!AE2)</f>
        <v>21.44</v>
      </c>
      <c r="K9" s="313">
        <f>J9</f>
        <v>21.44</v>
      </c>
      <c r="L9" s="231">
        <f>IF(B9="","",D9)</f>
        <v>21</v>
      </c>
      <c r="M9" s="231">
        <f>IF(B9="","",D9*2)</f>
        <v>42</v>
      </c>
      <c r="N9" s="267"/>
      <c r="O9" s="267"/>
      <c r="P9" s="267"/>
      <c r="Q9" s="304"/>
      <c r="R9" s="842"/>
      <c r="S9" s="843"/>
      <c r="X9" s="232">
        <f>IF($F9="0.6m",0.6,Y9)</f>
        <v>0.6</v>
      </c>
      <c r="Y9" s="232" t="str">
        <f>IF($F9="50 m",50,Z9)</f>
        <v/>
      </c>
      <c r="Z9" s="229" t="str">
        <f>IF($F9="3.5m",3.5,AA9)</f>
        <v/>
      </c>
      <c r="AA9" s="229" t="str">
        <f>IF($F9="10%of Static draft",$D9*0.1,AB9)</f>
        <v/>
      </c>
      <c r="AB9" s="229" t="str">
        <f>IF($F9="20% of Static draft",$D9*0.2,"")</f>
        <v/>
      </c>
      <c r="AC9" s="229">
        <f>IF($I9="A1",0.5+0.01*$H9,AD9)</f>
        <v>0.74</v>
      </c>
      <c r="AD9" s="229">
        <f>IF($I9="A2",1+0.02*$H9,$AE9)</f>
        <v>0</v>
      </c>
      <c r="AE9" s="229">
        <f>IF($I9="B",1+0.02*$H9,$AF9)</f>
        <v>0</v>
      </c>
      <c r="AF9" s="229">
        <f>IF($I9="C",2+0.05*$H9,$AG9)</f>
        <v>0</v>
      </c>
      <c r="AG9" s="229">
        <f>IF($I9="D",(2+0.05*$H9)*1.1,AH9)</f>
        <v>0</v>
      </c>
      <c r="AH9" s="229">
        <f>IF($I9="U",(2+0.05*$H9)*1.1,AI9)</f>
        <v>0</v>
      </c>
      <c r="AI9" s="229"/>
    </row>
    <row r="10" spans="1:35" s="150" customFormat="1" ht="20.25" customHeight="1" x14ac:dyDescent="0.2">
      <c r="B10" s="260"/>
      <c r="C10" s="261"/>
      <c r="D10" s="262"/>
      <c r="E10" s="262"/>
      <c r="F10" s="267"/>
      <c r="G10" s="261"/>
      <c r="H10" s="262"/>
      <c r="I10" s="261"/>
      <c r="J10" s="312" t="str">
        <f>IF(B10="","",'ECDIS Data'!AE3)</f>
        <v/>
      </c>
      <c r="K10" s="313" t="str">
        <f t="shared" ref="K10:K55" si="0">J10</f>
        <v/>
      </c>
      <c r="L10" s="231" t="str">
        <f t="shared" ref="L10:L55" si="1">IF(B10="","",D10)</f>
        <v/>
      </c>
      <c r="M10" s="231" t="str">
        <f t="shared" ref="M10:M55" si="2">IF(B10="","",D10*2)</f>
        <v/>
      </c>
      <c r="N10" s="261"/>
      <c r="O10" s="261"/>
      <c r="P10" s="261"/>
      <c r="Q10" s="305"/>
      <c r="R10" s="828"/>
      <c r="S10" s="825"/>
      <c r="X10" s="232" t="str">
        <f>IF($F10="0.6m",0.6,Y10)</f>
        <v/>
      </c>
      <c r="Y10" s="232" t="str">
        <f>IF($F10="50 m",50,Z10)</f>
        <v/>
      </c>
      <c r="Z10" s="229" t="str">
        <f>IF($F10="3.5m",3.5,AA10)</f>
        <v/>
      </c>
      <c r="AA10" s="229" t="str">
        <f>IF($F10="10%of Static draft",$D10*0.1,AB10)</f>
        <v/>
      </c>
      <c r="AB10" s="229" t="str">
        <f>IF($F10="20% of Static draft",$D10*0.2,"")</f>
        <v/>
      </c>
      <c r="AC10" s="229">
        <f t="shared" ref="AC10:AC55" si="3">IF($I10="A1",0.5+0.01*$H10,AD10)</f>
        <v>0</v>
      </c>
      <c r="AD10" s="229">
        <f t="shared" ref="AD10:AD55" si="4">IF($I10="A2",1+0.02*$H10,$AE10)</f>
        <v>0</v>
      </c>
      <c r="AE10" s="229">
        <f t="shared" ref="AE10:AE55" si="5">IF($I10="B",1+0.02*$H10,$AF10)</f>
        <v>0</v>
      </c>
      <c r="AF10" s="229">
        <f t="shared" ref="AF10:AF55" si="6">IF($I10="C",2+0.05*$H10,$AG10)</f>
        <v>0</v>
      </c>
      <c r="AG10" s="229">
        <f t="shared" ref="AG10:AG55" si="7">IF($I10="D",(2+0.05*$H10)*1.1,AH10)</f>
        <v>0</v>
      </c>
      <c r="AH10" s="229">
        <f t="shared" ref="AH10:AH55" si="8">IF($I10="U",(2+0.05*$H10)*1.1,AI10)</f>
        <v>0</v>
      </c>
      <c r="AI10" s="229"/>
    </row>
    <row r="11" spans="1:35" s="150" customFormat="1" ht="20.25" customHeight="1" x14ac:dyDescent="0.2">
      <c r="B11" s="266"/>
      <c r="C11" s="261"/>
      <c r="D11" s="262"/>
      <c r="E11" s="262"/>
      <c r="F11" s="267"/>
      <c r="G11" s="261"/>
      <c r="H11" s="262"/>
      <c r="I11" s="261"/>
      <c r="J11" s="312" t="str">
        <f>IF(B11="","",'ECDIS Data'!AE4)</f>
        <v/>
      </c>
      <c r="K11" s="313" t="str">
        <f t="shared" si="0"/>
        <v/>
      </c>
      <c r="L11" s="231" t="str">
        <f t="shared" si="1"/>
        <v/>
      </c>
      <c r="M11" s="231" t="str">
        <f t="shared" si="2"/>
        <v/>
      </c>
      <c r="N11" s="261"/>
      <c r="O11" s="261"/>
      <c r="P11" s="261"/>
      <c r="Q11" s="305"/>
      <c r="R11" s="828"/>
      <c r="S11" s="825"/>
      <c r="X11" s="232" t="str">
        <f t="shared" ref="X11:X55" si="9">IF($F11="0.6m",0.6,Y11)</f>
        <v/>
      </c>
      <c r="Y11" s="232" t="str">
        <f t="shared" ref="Y11:Y55" si="10">IF($F11="50 m",50,Z11)</f>
        <v/>
      </c>
      <c r="Z11" s="229" t="str">
        <f t="shared" ref="Z11:Z55" si="11">IF($F11="3.5m",3.5,AA11)</f>
        <v/>
      </c>
      <c r="AA11" s="229" t="str">
        <f t="shared" ref="AA11:AA55" si="12">IF($F11="10%of Static draft",$D11*0.1,AB11)</f>
        <v/>
      </c>
      <c r="AB11" s="229" t="str">
        <f t="shared" ref="AB11:AB55" si="13">IF($F11="20% of Static draft",$D11*0.2,"")</f>
        <v/>
      </c>
      <c r="AC11" s="229">
        <f t="shared" si="3"/>
        <v>0</v>
      </c>
      <c r="AD11" s="229">
        <f t="shared" si="4"/>
        <v>0</v>
      </c>
      <c r="AE11" s="229">
        <f t="shared" si="5"/>
        <v>0</v>
      </c>
      <c r="AF11" s="229">
        <f t="shared" si="6"/>
        <v>0</v>
      </c>
      <c r="AG11" s="229">
        <f t="shared" si="7"/>
        <v>0</v>
      </c>
      <c r="AH11" s="229">
        <f t="shared" si="8"/>
        <v>0</v>
      </c>
      <c r="AI11" s="229"/>
    </row>
    <row r="12" spans="1:35" s="223" customFormat="1" ht="20.25" customHeight="1" x14ac:dyDescent="0.2">
      <c r="B12" s="260"/>
      <c r="C12" s="261"/>
      <c r="D12" s="262"/>
      <c r="E12" s="262"/>
      <c r="F12" s="267"/>
      <c r="G12" s="261"/>
      <c r="H12" s="262"/>
      <c r="I12" s="261"/>
      <c r="J12" s="312" t="str">
        <f>IF(B12="","",'ECDIS Data'!AE5)</f>
        <v/>
      </c>
      <c r="K12" s="313" t="str">
        <f t="shared" si="0"/>
        <v/>
      </c>
      <c r="L12" s="231" t="str">
        <f t="shared" si="1"/>
        <v/>
      </c>
      <c r="M12" s="231" t="str">
        <f t="shared" si="2"/>
        <v/>
      </c>
      <c r="N12" s="306"/>
      <c r="O12" s="306"/>
      <c r="P12" s="306"/>
      <c r="Q12" s="307"/>
      <c r="R12" s="828"/>
      <c r="S12" s="829"/>
      <c r="T12" s="259"/>
      <c r="X12" s="232" t="str">
        <f t="shared" si="9"/>
        <v/>
      </c>
      <c r="Y12" s="232" t="str">
        <f t="shared" si="10"/>
        <v/>
      </c>
      <c r="Z12" s="229" t="str">
        <f t="shared" si="11"/>
        <v/>
      </c>
      <c r="AA12" s="229" t="str">
        <f t="shared" si="12"/>
        <v/>
      </c>
      <c r="AB12" s="229" t="str">
        <f t="shared" si="13"/>
        <v/>
      </c>
      <c r="AC12" s="229">
        <f t="shared" si="3"/>
        <v>0</v>
      </c>
      <c r="AD12" s="229">
        <f t="shared" si="4"/>
        <v>0</v>
      </c>
      <c r="AE12" s="229">
        <f t="shared" si="5"/>
        <v>0</v>
      </c>
      <c r="AF12" s="229">
        <f t="shared" si="6"/>
        <v>0</v>
      </c>
      <c r="AG12" s="229">
        <f t="shared" si="7"/>
        <v>0</v>
      </c>
      <c r="AH12" s="229">
        <f t="shared" si="8"/>
        <v>0</v>
      </c>
      <c r="AI12" s="228"/>
    </row>
    <row r="13" spans="1:35" s="150" customFormat="1" ht="20.25" customHeight="1" x14ac:dyDescent="0.2">
      <c r="B13" s="266"/>
      <c r="C13" s="261"/>
      <c r="D13" s="262"/>
      <c r="E13" s="262"/>
      <c r="F13" s="267"/>
      <c r="G13" s="261"/>
      <c r="H13" s="262"/>
      <c r="I13" s="261"/>
      <c r="J13" s="312" t="str">
        <f>IF(B13="","",'ECDIS Data'!AE6)</f>
        <v/>
      </c>
      <c r="K13" s="313" t="str">
        <f t="shared" si="0"/>
        <v/>
      </c>
      <c r="L13" s="231" t="str">
        <f t="shared" si="1"/>
        <v/>
      </c>
      <c r="M13" s="231" t="str">
        <f t="shared" si="2"/>
        <v/>
      </c>
      <c r="N13" s="261"/>
      <c r="O13" s="261"/>
      <c r="P13" s="261"/>
      <c r="Q13" s="305"/>
      <c r="R13" s="828"/>
      <c r="S13" s="825"/>
      <c r="X13" s="232" t="str">
        <f t="shared" si="9"/>
        <v/>
      </c>
      <c r="Y13" s="232" t="str">
        <f t="shared" si="10"/>
        <v/>
      </c>
      <c r="Z13" s="229" t="str">
        <f t="shared" si="11"/>
        <v/>
      </c>
      <c r="AA13" s="229" t="str">
        <f t="shared" si="12"/>
        <v/>
      </c>
      <c r="AB13" s="229" t="str">
        <f t="shared" si="13"/>
        <v/>
      </c>
      <c r="AC13" s="229">
        <f t="shared" si="3"/>
        <v>0</v>
      </c>
      <c r="AD13" s="229">
        <f t="shared" si="4"/>
        <v>0</v>
      </c>
      <c r="AE13" s="229">
        <f t="shared" si="5"/>
        <v>0</v>
      </c>
      <c r="AF13" s="229">
        <f t="shared" si="6"/>
        <v>0</v>
      </c>
      <c r="AG13" s="229">
        <f t="shared" si="7"/>
        <v>0</v>
      </c>
      <c r="AH13" s="229">
        <f t="shared" si="8"/>
        <v>0</v>
      </c>
      <c r="AI13" s="229"/>
    </row>
    <row r="14" spans="1:35" s="150" customFormat="1" ht="20.25" customHeight="1" x14ac:dyDescent="0.2">
      <c r="B14" s="260"/>
      <c r="C14" s="261"/>
      <c r="D14" s="262"/>
      <c r="E14" s="262"/>
      <c r="F14" s="267"/>
      <c r="G14" s="261"/>
      <c r="H14" s="262"/>
      <c r="I14" s="261"/>
      <c r="J14" s="312" t="str">
        <f>IF(B14="","",'ECDIS Data'!AE7)</f>
        <v/>
      </c>
      <c r="K14" s="313" t="str">
        <f t="shared" si="0"/>
        <v/>
      </c>
      <c r="L14" s="231" t="str">
        <f t="shared" si="1"/>
        <v/>
      </c>
      <c r="M14" s="231" t="str">
        <f t="shared" si="2"/>
        <v/>
      </c>
      <c r="N14" s="261"/>
      <c r="O14" s="261"/>
      <c r="P14" s="261"/>
      <c r="Q14" s="305"/>
      <c r="R14" s="824"/>
      <c r="S14" s="825"/>
      <c r="X14" s="232" t="str">
        <f t="shared" si="9"/>
        <v/>
      </c>
      <c r="Y14" s="232" t="str">
        <f t="shared" si="10"/>
        <v/>
      </c>
      <c r="Z14" s="229" t="str">
        <f t="shared" si="11"/>
        <v/>
      </c>
      <c r="AA14" s="229" t="str">
        <f t="shared" si="12"/>
        <v/>
      </c>
      <c r="AB14" s="229" t="str">
        <f t="shared" si="13"/>
        <v/>
      </c>
      <c r="AC14" s="229">
        <f t="shared" si="3"/>
        <v>0</v>
      </c>
      <c r="AD14" s="229">
        <f t="shared" si="4"/>
        <v>0</v>
      </c>
      <c r="AE14" s="229">
        <f t="shared" si="5"/>
        <v>0</v>
      </c>
      <c r="AF14" s="229">
        <f t="shared" si="6"/>
        <v>0</v>
      </c>
      <c r="AG14" s="229">
        <f t="shared" si="7"/>
        <v>0</v>
      </c>
      <c r="AH14" s="229">
        <f t="shared" si="8"/>
        <v>0</v>
      </c>
      <c r="AI14" s="229"/>
    </row>
    <row r="15" spans="1:35" s="150" customFormat="1" ht="20.25" customHeight="1" x14ac:dyDescent="0.2">
      <c r="B15" s="266"/>
      <c r="C15" s="261"/>
      <c r="D15" s="262"/>
      <c r="E15" s="262"/>
      <c r="F15" s="267"/>
      <c r="G15" s="261"/>
      <c r="H15" s="262"/>
      <c r="I15" s="261"/>
      <c r="J15" s="312" t="str">
        <f>IF(B15="","",'ECDIS Data'!AE8)</f>
        <v/>
      </c>
      <c r="K15" s="313" t="str">
        <f t="shared" si="0"/>
        <v/>
      </c>
      <c r="L15" s="231" t="str">
        <f t="shared" si="1"/>
        <v/>
      </c>
      <c r="M15" s="231" t="str">
        <f t="shared" si="2"/>
        <v/>
      </c>
      <c r="N15" s="261"/>
      <c r="O15" s="261"/>
      <c r="P15" s="261"/>
      <c r="Q15" s="305"/>
      <c r="R15" s="824"/>
      <c r="S15" s="825"/>
      <c r="T15" s="237"/>
      <c r="X15" s="232" t="str">
        <f t="shared" si="9"/>
        <v/>
      </c>
      <c r="Y15" s="232" t="str">
        <f t="shared" si="10"/>
        <v/>
      </c>
      <c r="Z15" s="229" t="str">
        <f t="shared" si="11"/>
        <v/>
      </c>
      <c r="AA15" s="229" t="str">
        <f t="shared" si="12"/>
        <v/>
      </c>
      <c r="AB15" s="229" t="str">
        <f t="shared" si="13"/>
        <v/>
      </c>
      <c r="AC15" s="229">
        <f t="shared" si="3"/>
        <v>0</v>
      </c>
      <c r="AD15" s="229">
        <f t="shared" si="4"/>
        <v>0</v>
      </c>
      <c r="AE15" s="229">
        <f t="shared" si="5"/>
        <v>0</v>
      </c>
      <c r="AF15" s="229">
        <f t="shared" si="6"/>
        <v>0</v>
      </c>
      <c r="AG15" s="229">
        <f t="shared" si="7"/>
        <v>0</v>
      </c>
      <c r="AH15" s="229">
        <f t="shared" si="8"/>
        <v>0</v>
      </c>
      <c r="AI15" s="229"/>
    </row>
    <row r="16" spans="1:35" s="150" customFormat="1" ht="20.25" customHeight="1" x14ac:dyDescent="0.2">
      <c r="B16" s="260"/>
      <c r="C16" s="261"/>
      <c r="D16" s="262"/>
      <c r="E16" s="262"/>
      <c r="F16" s="267"/>
      <c r="G16" s="261"/>
      <c r="H16" s="262"/>
      <c r="I16" s="261"/>
      <c r="J16" s="312" t="str">
        <f>IF(B16="","",'ECDIS Data'!AE9)</f>
        <v/>
      </c>
      <c r="K16" s="313" t="str">
        <f t="shared" si="0"/>
        <v/>
      </c>
      <c r="L16" s="231" t="str">
        <f t="shared" si="1"/>
        <v/>
      </c>
      <c r="M16" s="231" t="str">
        <f t="shared" si="2"/>
        <v/>
      </c>
      <c r="N16" s="261"/>
      <c r="O16" s="261"/>
      <c r="P16" s="261"/>
      <c r="Q16" s="305"/>
      <c r="R16" s="824"/>
      <c r="S16" s="825"/>
      <c r="X16" s="232" t="str">
        <f t="shared" si="9"/>
        <v/>
      </c>
      <c r="Y16" s="232" t="str">
        <f t="shared" si="10"/>
        <v/>
      </c>
      <c r="Z16" s="229" t="str">
        <f t="shared" si="11"/>
        <v/>
      </c>
      <c r="AA16" s="229" t="str">
        <f t="shared" si="12"/>
        <v/>
      </c>
      <c r="AB16" s="229" t="str">
        <f t="shared" si="13"/>
        <v/>
      </c>
      <c r="AC16" s="229">
        <f t="shared" si="3"/>
        <v>0</v>
      </c>
      <c r="AD16" s="229">
        <f t="shared" si="4"/>
        <v>0</v>
      </c>
      <c r="AE16" s="229">
        <f t="shared" si="5"/>
        <v>0</v>
      </c>
      <c r="AF16" s="229">
        <f t="shared" si="6"/>
        <v>0</v>
      </c>
      <c r="AG16" s="229">
        <f t="shared" si="7"/>
        <v>0</v>
      </c>
      <c r="AH16" s="229">
        <f t="shared" si="8"/>
        <v>0</v>
      </c>
      <c r="AI16" s="229"/>
    </row>
    <row r="17" spans="2:35" s="150" customFormat="1" ht="20.25" customHeight="1" x14ac:dyDescent="0.2">
      <c r="B17" s="266"/>
      <c r="C17" s="261"/>
      <c r="D17" s="262"/>
      <c r="E17" s="262"/>
      <c r="F17" s="267"/>
      <c r="G17" s="261"/>
      <c r="H17" s="262"/>
      <c r="I17" s="261"/>
      <c r="J17" s="312" t="str">
        <f>IF(B17="","",'ECDIS Data'!AE10)</f>
        <v/>
      </c>
      <c r="K17" s="313" t="str">
        <f t="shared" si="0"/>
        <v/>
      </c>
      <c r="L17" s="231" t="str">
        <f t="shared" si="1"/>
        <v/>
      </c>
      <c r="M17" s="231" t="str">
        <f t="shared" si="2"/>
        <v/>
      </c>
      <c r="N17" s="261"/>
      <c r="O17" s="261"/>
      <c r="P17" s="261"/>
      <c r="Q17" s="305"/>
      <c r="R17" s="310"/>
      <c r="S17" s="311"/>
      <c r="T17" s="237"/>
      <c r="X17" s="232" t="str">
        <f t="shared" si="9"/>
        <v/>
      </c>
      <c r="Y17" s="232" t="str">
        <f t="shared" si="10"/>
        <v/>
      </c>
      <c r="Z17" s="229" t="str">
        <f t="shared" si="11"/>
        <v/>
      </c>
      <c r="AA17" s="229" t="str">
        <f t="shared" si="12"/>
        <v/>
      </c>
      <c r="AB17" s="229" t="str">
        <f t="shared" si="13"/>
        <v/>
      </c>
      <c r="AC17" s="229">
        <f t="shared" si="3"/>
        <v>0</v>
      </c>
      <c r="AD17" s="229">
        <f t="shared" si="4"/>
        <v>0</v>
      </c>
      <c r="AE17" s="229">
        <f t="shared" si="5"/>
        <v>0</v>
      </c>
      <c r="AF17" s="229">
        <f t="shared" si="6"/>
        <v>0</v>
      </c>
      <c r="AG17" s="229">
        <f t="shared" si="7"/>
        <v>0</v>
      </c>
      <c r="AH17" s="229">
        <f t="shared" si="8"/>
        <v>0</v>
      </c>
      <c r="AI17" s="229"/>
    </row>
    <row r="18" spans="2:35" s="150" customFormat="1" ht="20.25" customHeight="1" x14ac:dyDescent="0.2">
      <c r="B18" s="260"/>
      <c r="C18" s="261"/>
      <c r="D18" s="262"/>
      <c r="E18" s="262"/>
      <c r="F18" s="267"/>
      <c r="G18" s="261"/>
      <c r="H18" s="262"/>
      <c r="I18" s="261"/>
      <c r="J18" s="312" t="str">
        <f>IF(B18="","",'ECDIS Data'!AE11)</f>
        <v/>
      </c>
      <c r="K18" s="313" t="str">
        <f t="shared" si="0"/>
        <v/>
      </c>
      <c r="L18" s="231" t="str">
        <f t="shared" si="1"/>
        <v/>
      </c>
      <c r="M18" s="231" t="str">
        <f t="shared" si="2"/>
        <v/>
      </c>
      <c r="N18" s="261"/>
      <c r="O18" s="267"/>
      <c r="P18" s="261"/>
      <c r="Q18" s="305"/>
      <c r="R18" s="824"/>
      <c r="S18" s="825"/>
      <c r="T18" s="237"/>
      <c r="X18" s="232" t="str">
        <f t="shared" si="9"/>
        <v/>
      </c>
      <c r="Y18" s="232" t="str">
        <f t="shared" si="10"/>
        <v/>
      </c>
      <c r="Z18" s="229" t="str">
        <f t="shared" si="11"/>
        <v/>
      </c>
      <c r="AA18" s="229" t="str">
        <f t="shared" si="12"/>
        <v/>
      </c>
      <c r="AB18" s="229" t="str">
        <f t="shared" si="13"/>
        <v/>
      </c>
      <c r="AC18" s="229">
        <f t="shared" si="3"/>
        <v>0</v>
      </c>
      <c r="AD18" s="229">
        <f t="shared" si="4"/>
        <v>0</v>
      </c>
      <c r="AE18" s="229">
        <f t="shared" si="5"/>
        <v>0</v>
      </c>
      <c r="AF18" s="229">
        <f t="shared" si="6"/>
        <v>0</v>
      </c>
      <c r="AG18" s="229">
        <f t="shared" si="7"/>
        <v>0</v>
      </c>
      <c r="AH18" s="229">
        <f t="shared" si="8"/>
        <v>0</v>
      </c>
      <c r="AI18" s="229"/>
    </row>
    <row r="19" spans="2:35" s="150" customFormat="1" ht="20.25" customHeight="1" x14ac:dyDescent="0.2">
      <c r="B19" s="266"/>
      <c r="C19" s="261"/>
      <c r="D19" s="262"/>
      <c r="E19" s="262"/>
      <c r="F19" s="267"/>
      <c r="G19" s="261"/>
      <c r="H19" s="262"/>
      <c r="I19" s="261"/>
      <c r="J19" s="312" t="str">
        <f>IF(B19="","",'ECDIS Data'!AE12)</f>
        <v/>
      </c>
      <c r="K19" s="313" t="str">
        <f t="shared" si="0"/>
        <v/>
      </c>
      <c r="L19" s="231" t="str">
        <f t="shared" si="1"/>
        <v/>
      </c>
      <c r="M19" s="231" t="str">
        <f t="shared" si="2"/>
        <v/>
      </c>
      <c r="N19" s="261"/>
      <c r="O19" s="261"/>
      <c r="P19" s="261"/>
      <c r="Q19" s="305"/>
      <c r="R19" s="310"/>
      <c r="S19" s="311"/>
      <c r="T19" s="237"/>
      <c r="X19" s="232" t="str">
        <f t="shared" si="9"/>
        <v/>
      </c>
      <c r="Y19" s="232" t="str">
        <f t="shared" si="10"/>
        <v/>
      </c>
      <c r="Z19" s="229" t="str">
        <f t="shared" si="11"/>
        <v/>
      </c>
      <c r="AA19" s="229" t="str">
        <f t="shared" si="12"/>
        <v/>
      </c>
      <c r="AB19" s="229" t="str">
        <f t="shared" si="13"/>
        <v/>
      </c>
      <c r="AC19" s="229">
        <f t="shared" si="3"/>
        <v>0</v>
      </c>
      <c r="AD19" s="229">
        <f t="shared" si="4"/>
        <v>0</v>
      </c>
      <c r="AE19" s="229">
        <f t="shared" si="5"/>
        <v>0</v>
      </c>
      <c r="AF19" s="229">
        <f t="shared" si="6"/>
        <v>0</v>
      </c>
      <c r="AG19" s="229">
        <f t="shared" si="7"/>
        <v>0</v>
      </c>
      <c r="AH19" s="229">
        <f t="shared" si="8"/>
        <v>0</v>
      </c>
      <c r="AI19" s="229"/>
    </row>
    <row r="20" spans="2:35" s="150" customFormat="1" ht="20.25" customHeight="1" x14ac:dyDescent="0.2">
      <c r="B20" s="260"/>
      <c r="C20" s="261"/>
      <c r="D20" s="262"/>
      <c r="E20" s="262"/>
      <c r="F20" s="267"/>
      <c r="G20" s="261"/>
      <c r="H20" s="262"/>
      <c r="I20" s="261"/>
      <c r="J20" s="312" t="str">
        <f>IF(B20="","",'ECDIS Data'!AE13)</f>
        <v/>
      </c>
      <c r="K20" s="313" t="str">
        <f t="shared" si="0"/>
        <v/>
      </c>
      <c r="L20" s="231" t="str">
        <f t="shared" si="1"/>
        <v/>
      </c>
      <c r="M20" s="231" t="str">
        <f t="shared" si="2"/>
        <v/>
      </c>
      <c r="N20" s="261"/>
      <c r="O20" s="261"/>
      <c r="P20" s="261"/>
      <c r="Q20" s="305"/>
      <c r="R20" s="310"/>
      <c r="S20" s="311"/>
      <c r="T20" s="237"/>
      <c r="X20" s="232" t="str">
        <f t="shared" si="9"/>
        <v/>
      </c>
      <c r="Y20" s="232" t="str">
        <f t="shared" si="10"/>
        <v/>
      </c>
      <c r="Z20" s="229" t="str">
        <f t="shared" si="11"/>
        <v/>
      </c>
      <c r="AA20" s="229" t="str">
        <f t="shared" si="12"/>
        <v/>
      </c>
      <c r="AB20" s="229" t="str">
        <f t="shared" si="13"/>
        <v/>
      </c>
      <c r="AC20" s="229">
        <f t="shared" si="3"/>
        <v>0</v>
      </c>
      <c r="AD20" s="229">
        <f t="shared" si="4"/>
        <v>0</v>
      </c>
      <c r="AE20" s="229">
        <f t="shared" si="5"/>
        <v>0</v>
      </c>
      <c r="AF20" s="229">
        <f t="shared" si="6"/>
        <v>0</v>
      </c>
      <c r="AG20" s="229">
        <f t="shared" si="7"/>
        <v>0</v>
      </c>
      <c r="AH20" s="229">
        <f t="shared" si="8"/>
        <v>0</v>
      </c>
      <c r="AI20" s="229"/>
    </row>
    <row r="21" spans="2:35" s="150" customFormat="1" ht="20.25" customHeight="1" x14ac:dyDescent="0.2">
      <c r="B21" s="266"/>
      <c r="C21" s="261"/>
      <c r="D21" s="262"/>
      <c r="E21" s="262"/>
      <c r="F21" s="267"/>
      <c r="G21" s="261"/>
      <c r="H21" s="262"/>
      <c r="I21" s="261"/>
      <c r="J21" s="312" t="str">
        <f>IF(B21="","",'ECDIS Data'!AE14)</f>
        <v/>
      </c>
      <c r="K21" s="313" t="str">
        <f t="shared" si="0"/>
        <v/>
      </c>
      <c r="L21" s="231" t="str">
        <f t="shared" si="1"/>
        <v/>
      </c>
      <c r="M21" s="231" t="str">
        <f t="shared" si="2"/>
        <v/>
      </c>
      <c r="N21" s="261"/>
      <c r="O21" s="261"/>
      <c r="P21" s="261"/>
      <c r="Q21" s="305"/>
      <c r="R21" s="310"/>
      <c r="S21" s="311"/>
      <c r="T21" s="237"/>
      <c r="X21" s="232" t="str">
        <f t="shared" si="9"/>
        <v/>
      </c>
      <c r="Y21" s="232" t="str">
        <f t="shared" si="10"/>
        <v/>
      </c>
      <c r="Z21" s="229" t="str">
        <f t="shared" si="11"/>
        <v/>
      </c>
      <c r="AA21" s="229" t="str">
        <f t="shared" si="12"/>
        <v/>
      </c>
      <c r="AB21" s="229" t="str">
        <f t="shared" si="13"/>
        <v/>
      </c>
      <c r="AC21" s="229">
        <f t="shared" si="3"/>
        <v>0</v>
      </c>
      <c r="AD21" s="229">
        <f t="shared" si="4"/>
        <v>0</v>
      </c>
      <c r="AE21" s="229">
        <f t="shared" si="5"/>
        <v>0</v>
      </c>
      <c r="AF21" s="229">
        <f t="shared" si="6"/>
        <v>0</v>
      </c>
      <c r="AG21" s="229">
        <f t="shared" si="7"/>
        <v>0</v>
      </c>
      <c r="AH21" s="229">
        <f t="shared" si="8"/>
        <v>0</v>
      </c>
      <c r="AI21" s="229"/>
    </row>
    <row r="22" spans="2:35" s="150" customFormat="1" ht="20.25" customHeight="1" x14ac:dyDescent="0.2">
      <c r="B22" s="260"/>
      <c r="C22" s="261"/>
      <c r="D22" s="262"/>
      <c r="E22" s="262"/>
      <c r="F22" s="267"/>
      <c r="G22" s="261"/>
      <c r="H22" s="262"/>
      <c r="I22" s="261"/>
      <c r="J22" s="312" t="str">
        <f>IF(B22="","",'ECDIS Data'!AE15)</f>
        <v/>
      </c>
      <c r="K22" s="313" t="str">
        <f t="shared" si="0"/>
        <v/>
      </c>
      <c r="L22" s="231" t="str">
        <f t="shared" si="1"/>
        <v/>
      </c>
      <c r="M22" s="231" t="str">
        <f t="shared" si="2"/>
        <v/>
      </c>
      <c r="N22" s="261"/>
      <c r="O22" s="261"/>
      <c r="P22" s="261"/>
      <c r="Q22" s="305"/>
      <c r="R22" s="310"/>
      <c r="S22" s="311"/>
      <c r="T22" s="237"/>
      <c r="X22" s="232" t="str">
        <f t="shared" si="9"/>
        <v/>
      </c>
      <c r="Y22" s="232" t="str">
        <f t="shared" si="10"/>
        <v/>
      </c>
      <c r="Z22" s="229" t="str">
        <f t="shared" si="11"/>
        <v/>
      </c>
      <c r="AA22" s="229" t="str">
        <f t="shared" si="12"/>
        <v/>
      </c>
      <c r="AB22" s="229" t="str">
        <f t="shared" si="13"/>
        <v/>
      </c>
      <c r="AC22" s="229">
        <f t="shared" si="3"/>
        <v>0</v>
      </c>
      <c r="AD22" s="229">
        <f t="shared" si="4"/>
        <v>0</v>
      </c>
      <c r="AE22" s="229">
        <f t="shared" si="5"/>
        <v>0</v>
      </c>
      <c r="AF22" s="229">
        <f t="shared" si="6"/>
        <v>0</v>
      </c>
      <c r="AG22" s="229">
        <f t="shared" si="7"/>
        <v>0</v>
      </c>
      <c r="AH22" s="229">
        <f t="shared" si="8"/>
        <v>0</v>
      </c>
      <c r="AI22" s="229"/>
    </row>
    <row r="23" spans="2:35" s="150" customFormat="1" ht="20.25" customHeight="1" x14ac:dyDescent="0.2">
      <c r="B23" s="266"/>
      <c r="C23" s="261"/>
      <c r="D23" s="262"/>
      <c r="E23" s="262"/>
      <c r="F23" s="267"/>
      <c r="G23" s="261"/>
      <c r="H23" s="262"/>
      <c r="I23" s="261"/>
      <c r="J23" s="312" t="str">
        <f>IF(B23="","",'ECDIS Data'!AE16)</f>
        <v/>
      </c>
      <c r="K23" s="313" t="str">
        <f t="shared" si="0"/>
        <v/>
      </c>
      <c r="L23" s="231" t="str">
        <f t="shared" si="1"/>
        <v/>
      </c>
      <c r="M23" s="231" t="str">
        <f t="shared" si="2"/>
        <v/>
      </c>
      <c r="N23" s="261"/>
      <c r="O23" s="261"/>
      <c r="P23" s="261"/>
      <c r="Q23" s="305"/>
      <c r="R23" s="310"/>
      <c r="S23" s="311"/>
      <c r="T23" s="237"/>
      <c r="X23" s="232" t="str">
        <f t="shared" si="9"/>
        <v/>
      </c>
      <c r="Y23" s="232" t="str">
        <f t="shared" si="10"/>
        <v/>
      </c>
      <c r="Z23" s="229" t="str">
        <f t="shared" si="11"/>
        <v/>
      </c>
      <c r="AA23" s="229" t="str">
        <f t="shared" si="12"/>
        <v/>
      </c>
      <c r="AB23" s="229" t="str">
        <f t="shared" si="13"/>
        <v/>
      </c>
      <c r="AC23" s="229">
        <f t="shared" si="3"/>
        <v>0</v>
      </c>
      <c r="AD23" s="229">
        <f t="shared" si="4"/>
        <v>0</v>
      </c>
      <c r="AE23" s="229">
        <f t="shared" si="5"/>
        <v>0</v>
      </c>
      <c r="AF23" s="229">
        <f t="shared" si="6"/>
        <v>0</v>
      </c>
      <c r="AG23" s="229">
        <f t="shared" si="7"/>
        <v>0</v>
      </c>
      <c r="AH23" s="229">
        <f t="shared" si="8"/>
        <v>0</v>
      </c>
      <c r="AI23" s="229"/>
    </row>
    <row r="24" spans="2:35" s="150" customFormat="1" ht="20.25" customHeight="1" x14ac:dyDescent="0.2">
      <c r="B24" s="260"/>
      <c r="C24" s="261"/>
      <c r="D24" s="262"/>
      <c r="E24" s="262"/>
      <c r="F24" s="267"/>
      <c r="G24" s="261"/>
      <c r="H24" s="262"/>
      <c r="I24" s="261"/>
      <c r="J24" s="312" t="str">
        <f>IF(B24="","",'ECDIS Data'!AE17)</f>
        <v/>
      </c>
      <c r="K24" s="313" t="str">
        <f t="shared" si="0"/>
        <v/>
      </c>
      <c r="L24" s="231" t="str">
        <f t="shared" si="1"/>
        <v/>
      </c>
      <c r="M24" s="231" t="str">
        <f t="shared" si="2"/>
        <v/>
      </c>
      <c r="N24" s="261"/>
      <c r="O24" s="261"/>
      <c r="P24" s="261"/>
      <c r="Q24" s="305"/>
      <c r="R24" s="310"/>
      <c r="S24" s="311"/>
      <c r="X24" s="232" t="str">
        <f t="shared" si="9"/>
        <v/>
      </c>
      <c r="Y24" s="232" t="str">
        <f>IF($F24="50 m",50,Z24)</f>
        <v/>
      </c>
      <c r="Z24" s="229" t="str">
        <f t="shared" si="11"/>
        <v/>
      </c>
      <c r="AA24" s="229" t="str">
        <f t="shared" si="12"/>
        <v/>
      </c>
      <c r="AB24" s="229" t="str">
        <f t="shared" si="13"/>
        <v/>
      </c>
      <c r="AC24" s="229">
        <f t="shared" si="3"/>
        <v>0</v>
      </c>
      <c r="AD24" s="229">
        <f t="shared" si="4"/>
        <v>0</v>
      </c>
      <c r="AE24" s="229">
        <f t="shared" si="5"/>
        <v>0</v>
      </c>
      <c r="AF24" s="229">
        <f t="shared" si="6"/>
        <v>0</v>
      </c>
      <c r="AG24" s="229">
        <f t="shared" si="7"/>
        <v>0</v>
      </c>
      <c r="AH24" s="229">
        <f t="shared" si="8"/>
        <v>0</v>
      </c>
      <c r="AI24" s="229"/>
    </row>
    <row r="25" spans="2:35" s="150" customFormat="1" ht="20.25" customHeight="1" x14ac:dyDescent="0.2">
      <c r="B25" s="266"/>
      <c r="C25" s="261"/>
      <c r="D25" s="262"/>
      <c r="E25" s="262"/>
      <c r="F25" s="267"/>
      <c r="G25" s="261"/>
      <c r="H25" s="262"/>
      <c r="I25" s="261"/>
      <c r="J25" s="312" t="str">
        <f>IF(B25="","",'ECDIS Data'!AE18)</f>
        <v/>
      </c>
      <c r="K25" s="313" t="str">
        <f t="shared" si="0"/>
        <v/>
      </c>
      <c r="L25" s="231" t="str">
        <f t="shared" si="1"/>
        <v/>
      </c>
      <c r="M25" s="231" t="str">
        <f t="shared" si="2"/>
        <v/>
      </c>
      <c r="N25" s="261"/>
      <c r="O25" s="261"/>
      <c r="P25" s="261"/>
      <c r="Q25" s="305"/>
      <c r="R25" s="310"/>
      <c r="S25" s="311"/>
      <c r="X25" s="232" t="str">
        <f t="shared" si="9"/>
        <v/>
      </c>
      <c r="Y25" s="232" t="str">
        <f t="shared" si="10"/>
        <v/>
      </c>
      <c r="Z25" s="229" t="str">
        <f t="shared" si="11"/>
        <v/>
      </c>
      <c r="AA25" s="229" t="str">
        <f t="shared" si="12"/>
        <v/>
      </c>
      <c r="AB25" s="229" t="str">
        <f t="shared" si="13"/>
        <v/>
      </c>
      <c r="AC25" s="229">
        <f t="shared" si="3"/>
        <v>0</v>
      </c>
      <c r="AD25" s="229">
        <f t="shared" si="4"/>
        <v>0</v>
      </c>
      <c r="AE25" s="229">
        <f t="shared" si="5"/>
        <v>0</v>
      </c>
      <c r="AF25" s="229">
        <f t="shared" si="6"/>
        <v>0</v>
      </c>
      <c r="AG25" s="229">
        <f t="shared" si="7"/>
        <v>0</v>
      </c>
      <c r="AH25" s="229">
        <f t="shared" si="8"/>
        <v>0</v>
      </c>
      <c r="AI25" s="229"/>
    </row>
    <row r="26" spans="2:35" s="150" customFormat="1" ht="20.25" customHeight="1" x14ac:dyDescent="0.2">
      <c r="B26" s="260"/>
      <c r="C26" s="261"/>
      <c r="D26" s="262"/>
      <c r="E26" s="262"/>
      <c r="F26" s="267"/>
      <c r="G26" s="261"/>
      <c r="H26" s="262"/>
      <c r="I26" s="261"/>
      <c r="J26" s="312" t="str">
        <f>IF(B26="","",'ECDIS Data'!AE19)</f>
        <v/>
      </c>
      <c r="K26" s="313" t="str">
        <f t="shared" si="0"/>
        <v/>
      </c>
      <c r="L26" s="231" t="str">
        <f t="shared" si="1"/>
        <v/>
      </c>
      <c r="M26" s="231" t="str">
        <f t="shared" si="2"/>
        <v/>
      </c>
      <c r="N26" s="261"/>
      <c r="O26" s="261"/>
      <c r="P26" s="261"/>
      <c r="Q26" s="305"/>
      <c r="R26" s="310"/>
      <c r="S26" s="311"/>
      <c r="X26" s="232" t="str">
        <f t="shared" si="9"/>
        <v/>
      </c>
      <c r="Y26" s="232" t="str">
        <f t="shared" si="10"/>
        <v/>
      </c>
      <c r="Z26" s="229" t="str">
        <f t="shared" si="11"/>
        <v/>
      </c>
      <c r="AA26" s="229" t="str">
        <f t="shared" si="12"/>
        <v/>
      </c>
      <c r="AB26" s="229" t="str">
        <f t="shared" si="13"/>
        <v/>
      </c>
      <c r="AC26" s="229">
        <f t="shared" si="3"/>
        <v>0</v>
      </c>
      <c r="AD26" s="229">
        <f t="shared" si="4"/>
        <v>0</v>
      </c>
      <c r="AE26" s="229">
        <f t="shared" si="5"/>
        <v>0</v>
      </c>
      <c r="AF26" s="229">
        <f t="shared" si="6"/>
        <v>0</v>
      </c>
      <c r="AG26" s="229">
        <f t="shared" si="7"/>
        <v>0</v>
      </c>
      <c r="AH26" s="229">
        <f t="shared" si="8"/>
        <v>0</v>
      </c>
      <c r="AI26" s="229"/>
    </row>
    <row r="27" spans="2:35" s="150" customFormat="1" ht="20.25" customHeight="1" x14ac:dyDescent="0.2">
      <c r="B27" s="266"/>
      <c r="C27" s="261"/>
      <c r="D27" s="262"/>
      <c r="E27" s="262"/>
      <c r="F27" s="267"/>
      <c r="G27" s="261"/>
      <c r="H27" s="262"/>
      <c r="I27" s="261"/>
      <c r="J27" s="312" t="str">
        <f>IF(B27="","",'ECDIS Data'!AE20)</f>
        <v/>
      </c>
      <c r="K27" s="313" t="str">
        <f t="shared" si="0"/>
        <v/>
      </c>
      <c r="L27" s="231" t="str">
        <f t="shared" si="1"/>
        <v/>
      </c>
      <c r="M27" s="231" t="str">
        <f t="shared" si="2"/>
        <v/>
      </c>
      <c r="N27" s="261"/>
      <c r="O27" s="261"/>
      <c r="P27" s="261"/>
      <c r="Q27" s="305"/>
      <c r="R27" s="310"/>
      <c r="S27" s="311"/>
      <c r="T27" s="237"/>
      <c r="X27" s="232" t="str">
        <f t="shared" si="9"/>
        <v/>
      </c>
      <c r="Y27" s="232" t="str">
        <f t="shared" si="10"/>
        <v/>
      </c>
      <c r="Z27" s="229" t="str">
        <f t="shared" si="11"/>
        <v/>
      </c>
      <c r="AA27" s="229" t="str">
        <f t="shared" si="12"/>
        <v/>
      </c>
      <c r="AB27" s="229" t="str">
        <f t="shared" si="13"/>
        <v/>
      </c>
      <c r="AC27" s="229">
        <f t="shared" si="3"/>
        <v>0</v>
      </c>
      <c r="AD27" s="229">
        <f t="shared" si="4"/>
        <v>0</v>
      </c>
      <c r="AE27" s="229">
        <f t="shared" si="5"/>
        <v>0</v>
      </c>
      <c r="AF27" s="229">
        <f t="shared" si="6"/>
        <v>0</v>
      </c>
      <c r="AG27" s="229">
        <f t="shared" si="7"/>
        <v>0</v>
      </c>
      <c r="AH27" s="229">
        <f t="shared" si="8"/>
        <v>0</v>
      </c>
      <c r="AI27" s="229"/>
    </row>
    <row r="28" spans="2:35" s="150" customFormat="1" ht="20.25" customHeight="1" x14ac:dyDescent="0.2">
      <c r="B28" s="260"/>
      <c r="C28" s="261"/>
      <c r="D28" s="262"/>
      <c r="E28" s="262"/>
      <c r="F28" s="267"/>
      <c r="G28" s="261"/>
      <c r="H28" s="262"/>
      <c r="I28" s="261"/>
      <c r="J28" s="312" t="str">
        <f>IF(B28="","",'ECDIS Data'!AE21)</f>
        <v/>
      </c>
      <c r="K28" s="313" t="str">
        <f t="shared" si="0"/>
        <v/>
      </c>
      <c r="L28" s="231" t="str">
        <f t="shared" si="1"/>
        <v/>
      </c>
      <c r="M28" s="231" t="str">
        <f t="shared" si="2"/>
        <v/>
      </c>
      <c r="N28" s="261"/>
      <c r="O28" s="261"/>
      <c r="P28" s="261"/>
      <c r="Q28" s="305"/>
      <c r="R28" s="310"/>
      <c r="S28" s="311"/>
      <c r="T28" s="237"/>
      <c r="X28" s="232" t="str">
        <f t="shared" si="9"/>
        <v/>
      </c>
      <c r="Y28" s="232" t="str">
        <f t="shared" si="10"/>
        <v/>
      </c>
      <c r="Z28" s="229" t="str">
        <f t="shared" si="11"/>
        <v/>
      </c>
      <c r="AA28" s="229" t="str">
        <f t="shared" si="12"/>
        <v/>
      </c>
      <c r="AB28" s="229" t="str">
        <f t="shared" si="13"/>
        <v/>
      </c>
      <c r="AC28" s="229">
        <f t="shared" si="3"/>
        <v>0</v>
      </c>
      <c r="AD28" s="229">
        <f t="shared" si="4"/>
        <v>0</v>
      </c>
      <c r="AE28" s="229">
        <f t="shared" si="5"/>
        <v>0</v>
      </c>
      <c r="AF28" s="229">
        <f t="shared" si="6"/>
        <v>0</v>
      </c>
      <c r="AG28" s="229">
        <f t="shared" si="7"/>
        <v>0</v>
      </c>
      <c r="AH28" s="229">
        <f t="shared" si="8"/>
        <v>0</v>
      </c>
      <c r="AI28" s="229"/>
    </row>
    <row r="29" spans="2:35" s="150" customFormat="1" ht="20.25" customHeight="1" x14ac:dyDescent="0.2">
      <c r="B29" s="266"/>
      <c r="C29" s="261"/>
      <c r="D29" s="262"/>
      <c r="E29" s="262"/>
      <c r="F29" s="267"/>
      <c r="G29" s="261"/>
      <c r="H29" s="262"/>
      <c r="I29" s="261"/>
      <c r="J29" s="312" t="str">
        <f>IF(B29="","",'ECDIS Data'!AE22)</f>
        <v/>
      </c>
      <c r="K29" s="313" t="str">
        <f t="shared" si="0"/>
        <v/>
      </c>
      <c r="L29" s="231" t="str">
        <f t="shared" si="1"/>
        <v/>
      </c>
      <c r="M29" s="231" t="str">
        <f t="shared" si="2"/>
        <v/>
      </c>
      <c r="N29" s="261"/>
      <c r="O29" s="261"/>
      <c r="P29" s="261"/>
      <c r="Q29" s="305"/>
      <c r="R29" s="310"/>
      <c r="S29" s="311"/>
      <c r="T29" s="237"/>
      <c r="X29" s="232" t="str">
        <f t="shared" si="9"/>
        <v/>
      </c>
      <c r="Y29" s="232" t="str">
        <f t="shared" si="10"/>
        <v/>
      </c>
      <c r="Z29" s="229" t="str">
        <f t="shared" si="11"/>
        <v/>
      </c>
      <c r="AA29" s="229" t="str">
        <f t="shared" si="12"/>
        <v/>
      </c>
      <c r="AB29" s="229" t="str">
        <f t="shared" si="13"/>
        <v/>
      </c>
      <c r="AC29" s="229">
        <f t="shared" si="3"/>
        <v>0</v>
      </c>
      <c r="AD29" s="229">
        <f t="shared" si="4"/>
        <v>0</v>
      </c>
      <c r="AE29" s="229">
        <f t="shared" si="5"/>
        <v>0</v>
      </c>
      <c r="AF29" s="229">
        <f t="shared" si="6"/>
        <v>0</v>
      </c>
      <c r="AG29" s="229">
        <f t="shared" si="7"/>
        <v>0</v>
      </c>
      <c r="AH29" s="229">
        <f t="shared" si="8"/>
        <v>0</v>
      </c>
      <c r="AI29" s="229"/>
    </row>
    <row r="30" spans="2:35" s="150" customFormat="1" ht="20.25" customHeight="1" x14ac:dyDescent="0.2">
      <c r="B30" s="260"/>
      <c r="C30" s="261"/>
      <c r="D30" s="262"/>
      <c r="E30" s="262"/>
      <c r="F30" s="267"/>
      <c r="G30" s="261"/>
      <c r="H30" s="262"/>
      <c r="I30" s="261"/>
      <c r="J30" s="312" t="str">
        <f>IF(B30="","",'ECDIS Data'!AE23)</f>
        <v/>
      </c>
      <c r="K30" s="313" t="str">
        <f t="shared" si="0"/>
        <v/>
      </c>
      <c r="L30" s="231" t="str">
        <f t="shared" si="1"/>
        <v/>
      </c>
      <c r="M30" s="231" t="str">
        <f t="shared" si="2"/>
        <v/>
      </c>
      <c r="N30" s="261"/>
      <c r="O30" s="261"/>
      <c r="P30" s="261"/>
      <c r="Q30" s="305"/>
      <c r="R30" s="310"/>
      <c r="S30" s="311"/>
      <c r="X30" s="232" t="str">
        <f t="shared" si="9"/>
        <v/>
      </c>
      <c r="Y30" s="232" t="str">
        <f t="shared" si="10"/>
        <v/>
      </c>
      <c r="Z30" s="229" t="str">
        <f t="shared" si="11"/>
        <v/>
      </c>
      <c r="AA30" s="229" t="str">
        <f t="shared" si="12"/>
        <v/>
      </c>
      <c r="AB30" s="229" t="str">
        <f t="shared" si="13"/>
        <v/>
      </c>
      <c r="AC30" s="229">
        <f t="shared" si="3"/>
        <v>0</v>
      </c>
      <c r="AD30" s="229">
        <f t="shared" si="4"/>
        <v>0</v>
      </c>
      <c r="AE30" s="229">
        <f t="shared" si="5"/>
        <v>0</v>
      </c>
      <c r="AF30" s="229">
        <f t="shared" si="6"/>
        <v>0</v>
      </c>
      <c r="AG30" s="229">
        <f t="shared" si="7"/>
        <v>0</v>
      </c>
      <c r="AH30" s="229">
        <f t="shared" si="8"/>
        <v>0</v>
      </c>
      <c r="AI30" s="229"/>
    </row>
    <row r="31" spans="2:35" s="150" customFormat="1" ht="20.25" customHeight="1" x14ac:dyDescent="0.2">
      <c r="B31" s="266"/>
      <c r="C31" s="261"/>
      <c r="D31" s="262"/>
      <c r="E31" s="262"/>
      <c r="F31" s="267"/>
      <c r="G31" s="261"/>
      <c r="H31" s="262"/>
      <c r="I31" s="261"/>
      <c r="J31" s="312" t="str">
        <f>IF(B31="","",'ECDIS Data'!AE24)</f>
        <v/>
      </c>
      <c r="K31" s="313" t="str">
        <f t="shared" si="0"/>
        <v/>
      </c>
      <c r="L31" s="231" t="str">
        <f t="shared" si="1"/>
        <v/>
      </c>
      <c r="M31" s="231" t="str">
        <f t="shared" si="2"/>
        <v/>
      </c>
      <c r="N31" s="261"/>
      <c r="O31" s="261"/>
      <c r="P31" s="261"/>
      <c r="Q31" s="305"/>
      <c r="R31" s="310"/>
      <c r="S31" s="311"/>
      <c r="T31" s="237"/>
      <c r="X31" s="232" t="str">
        <f t="shared" si="9"/>
        <v/>
      </c>
      <c r="Y31" s="232" t="str">
        <f t="shared" si="10"/>
        <v/>
      </c>
      <c r="Z31" s="229" t="str">
        <f t="shared" si="11"/>
        <v/>
      </c>
      <c r="AA31" s="229" t="str">
        <f t="shared" si="12"/>
        <v/>
      </c>
      <c r="AB31" s="229" t="str">
        <f t="shared" si="13"/>
        <v/>
      </c>
      <c r="AC31" s="229">
        <f t="shared" si="3"/>
        <v>0</v>
      </c>
      <c r="AD31" s="229">
        <f t="shared" si="4"/>
        <v>0</v>
      </c>
      <c r="AE31" s="229">
        <f t="shared" si="5"/>
        <v>0</v>
      </c>
      <c r="AF31" s="229">
        <f t="shared" si="6"/>
        <v>0</v>
      </c>
      <c r="AG31" s="229">
        <f t="shared" si="7"/>
        <v>0</v>
      </c>
      <c r="AH31" s="229">
        <f t="shared" si="8"/>
        <v>0</v>
      </c>
      <c r="AI31" s="229"/>
    </row>
    <row r="32" spans="2:35" s="150" customFormat="1" ht="20.25" customHeight="1" x14ac:dyDescent="0.2">
      <c r="B32" s="260"/>
      <c r="C32" s="261"/>
      <c r="D32" s="262"/>
      <c r="E32" s="262"/>
      <c r="F32" s="267"/>
      <c r="G32" s="261"/>
      <c r="H32" s="262"/>
      <c r="I32" s="261"/>
      <c r="J32" s="312" t="str">
        <f>IF(B32="","",'ECDIS Data'!AE25)</f>
        <v/>
      </c>
      <c r="K32" s="313" t="str">
        <f t="shared" si="0"/>
        <v/>
      </c>
      <c r="L32" s="231" t="str">
        <f t="shared" si="1"/>
        <v/>
      </c>
      <c r="M32" s="231" t="str">
        <f t="shared" si="2"/>
        <v/>
      </c>
      <c r="N32" s="261"/>
      <c r="O32" s="261"/>
      <c r="P32" s="261"/>
      <c r="Q32" s="305"/>
      <c r="R32" s="310"/>
      <c r="S32" s="311"/>
      <c r="X32" s="232" t="str">
        <f t="shared" si="9"/>
        <v/>
      </c>
      <c r="Y32" s="232" t="str">
        <f t="shared" si="10"/>
        <v/>
      </c>
      <c r="Z32" s="229" t="str">
        <f t="shared" si="11"/>
        <v/>
      </c>
      <c r="AA32" s="229" t="str">
        <f t="shared" si="12"/>
        <v/>
      </c>
      <c r="AB32" s="229" t="str">
        <f t="shared" si="13"/>
        <v/>
      </c>
      <c r="AC32" s="229">
        <f t="shared" si="3"/>
        <v>0</v>
      </c>
      <c r="AD32" s="229">
        <f t="shared" si="4"/>
        <v>0</v>
      </c>
      <c r="AE32" s="229">
        <f t="shared" si="5"/>
        <v>0</v>
      </c>
      <c r="AF32" s="229">
        <f t="shared" si="6"/>
        <v>0</v>
      </c>
      <c r="AG32" s="229">
        <f t="shared" si="7"/>
        <v>0</v>
      </c>
      <c r="AH32" s="229">
        <f t="shared" si="8"/>
        <v>0</v>
      </c>
      <c r="AI32" s="229"/>
    </row>
    <row r="33" spans="2:35" s="150" customFormat="1" ht="20.25" customHeight="1" x14ac:dyDescent="0.2">
      <c r="B33" s="266"/>
      <c r="C33" s="261"/>
      <c r="D33" s="262"/>
      <c r="E33" s="262"/>
      <c r="F33" s="267"/>
      <c r="G33" s="261"/>
      <c r="H33" s="262"/>
      <c r="I33" s="261"/>
      <c r="J33" s="312" t="str">
        <f>IF(B33="","",'ECDIS Data'!AE26)</f>
        <v/>
      </c>
      <c r="K33" s="313" t="str">
        <f t="shared" si="0"/>
        <v/>
      </c>
      <c r="L33" s="231" t="str">
        <f t="shared" si="1"/>
        <v/>
      </c>
      <c r="M33" s="231" t="str">
        <f t="shared" si="2"/>
        <v/>
      </c>
      <c r="N33" s="261"/>
      <c r="O33" s="261"/>
      <c r="P33" s="261"/>
      <c r="Q33" s="305"/>
      <c r="R33" s="310"/>
      <c r="S33" s="311"/>
      <c r="X33" s="232" t="str">
        <f t="shared" si="9"/>
        <v/>
      </c>
      <c r="Y33" s="232" t="str">
        <f t="shared" si="10"/>
        <v/>
      </c>
      <c r="Z33" s="229" t="str">
        <f t="shared" si="11"/>
        <v/>
      </c>
      <c r="AA33" s="229" t="str">
        <f t="shared" si="12"/>
        <v/>
      </c>
      <c r="AB33" s="229" t="str">
        <f t="shared" si="13"/>
        <v/>
      </c>
      <c r="AC33" s="229">
        <f t="shared" si="3"/>
        <v>0</v>
      </c>
      <c r="AD33" s="229">
        <f t="shared" si="4"/>
        <v>0</v>
      </c>
      <c r="AE33" s="229">
        <f t="shared" si="5"/>
        <v>0</v>
      </c>
      <c r="AF33" s="229">
        <f t="shared" si="6"/>
        <v>0</v>
      </c>
      <c r="AG33" s="229">
        <f t="shared" si="7"/>
        <v>0</v>
      </c>
      <c r="AH33" s="229">
        <f t="shared" si="8"/>
        <v>0</v>
      </c>
      <c r="AI33" s="229"/>
    </row>
    <row r="34" spans="2:35" s="150" customFormat="1" ht="20.25" customHeight="1" x14ac:dyDescent="0.2">
      <c r="B34" s="260"/>
      <c r="C34" s="261"/>
      <c r="D34" s="262"/>
      <c r="E34" s="262"/>
      <c r="F34" s="267"/>
      <c r="G34" s="261"/>
      <c r="H34" s="262"/>
      <c r="I34" s="261"/>
      <c r="J34" s="312" t="str">
        <f>IF(B34="","",'ECDIS Data'!AE27)</f>
        <v/>
      </c>
      <c r="K34" s="313" t="str">
        <f t="shared" si="0"/>
        <v/>
      </c>
      <c r="L34" s="231" t="str">
        <f t="shared" si="1"/>
        <v/>
      </c>
      <c r="M34" s="231" t="str">
        <f t="shared" si="2"/>
        <v/>
      </c>
      <c r="N34" s="261"/>
      <c r="O34" s="261"/>
      <c r="P34" s="261"/>
      <c r="Q34" s="305"/>
      <c r="R34" s="310"/>
      <c r="S34" s="311"/>
      <c r="X34" s="232" t="str">
        <f t="shared" si="9"/>
        <v/>
      </c>
      <c r="Y34" s="232" t="str">
        <f t="shared" si="10"/>
        <v/>
      </c>
      <c r="Z34" s="229" t="str">
        <f t="shared" si="11"/>
        <v/>
      </c>
      <c r="AA34" s="229" t="str">
        <f t="shared" si="12"/>
        <v/>
      </c>
      <c r="AB34" s="229" t="str">
        <f t="shared" si="13"/>
        <v/>
      </c>
      <c r="AC34" s="229">
        <f t="shared" si="3"/>
        <v>0</v>
      </c>
      <c r="AD34" s="229">
        <f t="shared" si="4"/>
        <v>0</v>
      </c>
      <c r="AE34" s="229">
        <f t="shared" si="5"/>
        <v>0</v>
      </c>
      <c r="AF34" s="229">
        <f t="shared" si="6"/>
        <v>0</v>
      </c>
      <c r="AG34" s="229">
        <f t="shared" si="7"/>
        <v>0</v>
      </c>
      <c r="AH34" s="229">
        <f t="shared" si="8"/>
        <v>0</v>
      </c>
      <c r="AI34" s="229"/>
    </row>
    <row r="35" spans="2:35" s="150" customFormat="1" ht="20.25" customHeight="1" x14ac:dyDescent="0.2">
      <c r="B35" s="266"/>
      <c r="C35" s="261"/>
      <c r="D35" s="262"/>
      <c r="E35" s="262"/>
      <c r="F35" s="267"/>
      <c r="G35" s="261"/>
      <c r="H35" s="262"/>
      <c r="I35" s="261"/>
      <c r="J35" s="312" t="str">
        <f>IF(B35="","",'ECDIS Data'!AE28)</f>
        <v/>
      </c>
      <c r="K35" s="313" t="str">
        <f t="shared" si="0"/>
        <v/>
      </c>
      <c r="L35" s="231" t="str">
        <f t="shared" si="1"/>
        <v/>
      </c>
      <c r="M35" s="231" t="str">
        <f t="shared" si="2"/>
        <v/>
      </c>
      <c r="N35" s="261"/>
      <c r="O35" s="261"/>
      <c r="P35" s="261"/>
      <c r="Q35" s="305"/>
      <c r="R35" s="310"/>
      <c r="S35" s="311"/>
      <c r="X35" s="232" t="str">
        <f t="shared" si="9"/>
        <v/>
      </c>
      <c r="Y35" s="232" t="str">
        <f t="shared" si="10"/>
        <v/>
      </c>
      <c r="Z35" s="229" t="str">
        <f t="shared" si="11"/>
        <v/>
      </c>
      <c r="AA35" s="229" t="str">
        <f t="shared" si="12"/>
        <v/>
      </c>
      <c r="AB35" s="229" t="str">
        <f t="shared" si="13"/>
        <v/>
      </c>
      <c r="AC35" s="229">
        <f t="shared" si="3"/>
        <v>0</v>
      </c>
      <c r="AD35" s="229">
        <f t="shared" si="4"/>
        <v>0</v>
      </c>
      <c r="AE35" s="229">
        <f t="shared" si="5"/>
        <v>0</v>
      </c>
      <c r="AF35" s="229">
        <f t="shared" si="6"/>
        <v>0</v>
      </c>
      <c r="AG35" s="229">
        <f t="shared" si="7"/>
        <v>0</v>
      </c>
      <c r="AH35" s="229">
        <f t="shared" si="8"/>
        <v>0</v>
      </c>
      <c r="AI35" s="229"/>
    </row>
    <row r="36" spans="2:35" s="150" customFormat="1" ht="20.25" customHeight="1" x14ac:dyDescent="0.2">
      <c r="B36" s="260"/>
      <c r="C36" s="261"/>
      <c r="D36" s="262"/>
      <c r="E36" s="262"/>
      <c r="F36" s="267"/>
      <c r="G36" s="261"/>
      <c r="H36" s="262"/>
      <c r="I36" s="261"/>
      <c r="J36" s="312" t="str">
        <f>IF(B36="","",'ECDIS Data'!AE29)</f>
        <v/>
      </c>
      <c r="K36" s="313" t="str">
        <f t="shared" si="0"/>
        <v/>
      </c>
      <c r="L36" s="231" t="str">
        <f t="shared" si="1"/>
        <v/>
      </c>
      <c r="M36" s="231" t="str">
        <f t="shared" si="2"/>
        <v/>
      </c>
      <c r="N36" s="261"/>
      <c r="O36" s="261"/>
      <c r="P36" s="261"/>
      <c r="Q36" s="305"/>
      <c r="R36" s="310"/>
      <c r="S36" s="311"/>
      <c r="T36" s="237"/>
      <c r="X36" s="232" t="str">
        <f t="shared" si="9"/>
        <v/>
      </c>
      <c r="Y36" s="232" t="str">
        <f t="shared" si="10"/>
        <v/>
      </c>
      <c r="Z36" s="229" t="str">
        <f t="shared" si="11"/>
        <v/>
      </c>
      <c r="AA36" s="229" t="str">
        <f t="shared" si="12"/>
        <v/>
      </c>
      <c r="AB36" s="229" t="str">
        <f t="shared" si="13"/>
        <v/>
      </c>
      <c r="AC36" s="229">
        <f t="shared" si="3"/>
        <v>0</v>
      </c>
      <c r="AD36" s="229">
        <f t="shared" si="4"/>
        <v>0</v>
      </c>
      <c r="AE36" s="229">
        <f t="shared" si="5"/>
        <v>0</v>
      </c>
      <c r="AF36" s="229">
        <f t="shared" si="6"/>
        <v>0</v>
      </c>
      <c r="AG36" s="229">
        <f t="shared" si="7"/>
        <v>0</v>
      </c>
      <c r="AH36" s="229">
        <f t="shared" si="8"/>
        <v>0</v>
      </c>
      <c r="AI36" s="229"/>
    </row>
    <row r="37" spans="2:35" s="150" customFormat="1" ht="20.25" customHeight="1" x14ac:dyDescent="0.2">
      <c r="B37" s="266"/>
      <c r="C37" s="261"/>
      <c r="D37" s="262"/>
      <c r="E37" s="262"/>
      <c r="F37" s="267"/>
      <c r="G37" s="261"/>
      <c r="H37" s="262"/>
      <c r="I37" s="261"/>
      <c r="J37" s="312" t="str">
        <f>IF(B37="","",'ECDIS Data'!AE30)</f>
        <v/>
      </c>
      <c r="K37" s="313" t="str">
        <f t="shared" si="0"/>
        <v/>
      </c>
      <c r="L37" s="231" t="str">
        <f t="shared" si="1"/>
        <v/>
      </c>
      <c r="M37" s="231" t="str">
        <f t="shared" si="2"/>
        <v/>
      </c>
      <c r="N37" s="261"/>
      <c r="O37" s="261"/>
      <c r="P37" s="261"/>
      <c r="Q37" s="305"/>
      <c r="R37" s="310"/>
      <c r="S37" s="311"/>
      <c r="T37" s="237"/>
      <c r="X37" s="232" t="str">
        <f t="shared" si="9"/>
        <v/>
      </c>
      <c r="Y37" s="232" t="str">
        <f t="shared" si="10"/>
        <v/>
      </c>
      <c r="Z37" s="229" t="str">
        <f t="shared" si="11"/>
        <v/>
      </c>
      <c r="AA37" s="229" t="str">
        <f t="shared" si="12"/>
        <v/>
      </c>
      <c r="AB37" s="229" t="str">
        <f t="shared" si="13"/>
        <v/>
      </c>
      <c r="AC37" s="229">
        <f t="shared" si="3"/>
        <v>0</v>
      </c>
      <c r="AD37" s="229">
        <f t="shared" si="4"/>
        <v>0</v>
      </c>
      <c r="AE37" s="229">
        <f t="shared" si="5"/>
        <v>0</v>
      </c>
      <c r="AF37" s="229">
        <f t="shared" si="6"/>
        <v>0</v>
      </c>
      <c r="AG37" s="229">
        <f t="shared" si="7"/>
        <v>0</v>
      </c>
      <c r="AH37" s="229">
        <f t="shared" si="8"/>
        <v>0</v>
      </c>
      <c r="AI37" s="229"/>
    </row>
    <row r="38" spans="2:35" s="150" customFormat="1" ht="20.25" customHeight="1" x14ac:dyDescent="0.2">
      <c r="B38" s="260"/>
      <c r="C38" s="261"/>
      <c r="D38" s="262"/>
      <c r="E38" s="262"/>
      <c r="F38" s="267"/>
      <c r="G38" s="261"/>
      <c r="H38" s="262"/>
      <c r="I38" s="261"/>
      <c r="J38" s="312" t="str">
        <f>IF(B38="","",'ECDIS Data'!AE31)</f>
        <v/>
      </c>
      <c r="K38" s="313" t="str">
        <f t="shared" si="0"/>
        <v/>
      </c>
      <c r="L38" s="231" t="str">
        <f t="shared" si="1"/>
        <v/>
      </c>
      <c r="M38" s="231" t="str">
        <f t="shared" si="2"/>
        <v/>
      </c>
      <c r="N38" s="261"/>
      <c r="O38" s="261"/>
      <c r="P38" s="261"/>
      <c r="Q38" s="305"/>
      <c r="R38" s="310"/>
      <c r="S38" s="311"/>
      <c r="T38" s="237"/>
      <c r="X38" s="232" t="str">
        <f t="shared" si="9"/>
        <v/>
      </c>
      <c r="Y38" s="232" t="str">
        <f t="shared" si="10"/>
        <v/>
      </c>
      <c r="Z38" s="229" t="str">
        <f t="shared" si="11"/>
        <v/>
      </c>
      <c r="AA38" s="229" t="str">
        <f t="shared" si="12"/>
        <v/>
      </c>
      <c r="AB38" s="229" t="str">
        <f t="shared" si="13"/>
        <v/>
      </c>
      <c r="AC38" s="229">
        <f t="shared" si="3"/>
        <v>0</v>
      </c>
      <c r="AD38" s="229">
        <f t="shared" si="4"/>
        <v>0</v>
      </c>
      <c r="AE38" s="229">
        <f t="shared" si="5"/>
        <v>0</v>
      </c>
      <c r="AF38" s="229">
        <f t="shared" si="6"/>
        <v>0</v>
      </c>
      <c r="AG38" s="229">
        <f t="shared" si="7"/>
        <v>0</v>
      </c>
      <c r="AH38" s="229">
        <f t="shared" si="8"/>
        <v>0</v>
      </c>
      <c r="AI38" s="229"/>
    </row>
    <row r="39" spans="2:35" s="150" customFormat="1" ht="20.25" customHeight="1" x14ac:dyDescent="0.2">
      <c r="B39" s="266"/>
      <c r="C39" s="261"/>
      <c r="D39" s="262"/>
      <c r="E39" s="262"/>
      <c r="F39" s="267"/>
      <c r="G39" s="261"/>
      <c r="H39" s="262"/>
      <c r="I39" s="261"/>
      <c r="J39" s="312" t="str">
        <f>IF(B39="","",'ECDIS Data'!AE32)</f>
        <v/>
      </c>
      <c r="K39" s="313" t="str">
        <f t="shared" si="0"/>
        <v/>
      </c>
      <c r="L39" s="231" t="str">
        <f t="shared" si="1"/>
        <v/>
      </c>
      <c r="M39" s="231" t="str">
        <f t="shared" si="2"/>
        <v/>
      </c>
      <c r="N39" s="261"/>
      <c r="O39" s="261"/>
      <c r="P39" s="261"/>
      <c r="Q39" s="305"/>
      <c r="R39" s="310"/>
      <c r="S39" s="311"/>
      <c r="T39" s="237"/>
      <c r="X39" s="232" t="str">
        <f t="shared" si="9"/>
        <v/>
      </c>
      <c r="Y39" s="232" t="str">
        <f>IF($F39="50 m",50,Z39)</f>
        <v/>
      </c>
      <c r="Z39" s="229" t="str">
        <f t="shared" si="11"/>
        <v/>
      </c>
      <c r="AA39" s="229" t="str">
        <f t="shared" si="12"/>
        <v/>
      </c>
      <c r="AB39" s="229" t="str">
        <f t="shared" si="13"/>
        <v/>
      </c>
      <c r="AC39" s="229">
        <f t="shared" si="3"/>
        <v>0</v>
      </c>
      <c r="AD39" s="229">
        <f t="shared" si="4"/>
        <v>0</v>
      </c>
      <c r="AE39" s="229">
        <f t="shared" si="5"/>
        <v>0</v>
      </c>
      <c r="AF39" s="229">
        <f t="shared" si="6"/>
        <v>0</v>
      </c>
      <c r="AG39" s="229">
        <f t="shared" si="7"/>
        <v>0</v>
      </c>
      <c r="AH39" s="229">
        <f t="shared" si="8"/>
        <v>0</v>
      </c>
      <c r="AI39" s="229"/>
    </row>
    <row r="40" spans="2:35" s="150" customFormat="1" ht="20.25" customHeight="1" x14ac:dyDescent="0.2">
      <c r="B40" s="260"/>
      <c r="C40" s="261"/>
      <c r="D40" s="262"/>
      <c r="E40" s="262"/>
      <c r="F40" s="267"/>
      <c r="G40" s="261"/>
      <c r="H40" s="262"/>
      <c r="I40" s="261"/>
      <c r="J40" s="312" t="str">
        <f>IF(B40="","",'ECDIS Data'!AE33)</f>
        <v/>
      </c>
      <c r="K40" s="313" t="str">
        <f t="shared" si="0"/>
        <v/>
      </c>
      <c r="L40" s="231" t="str">
        <f t="shared" si="1"/>
        <v/>
      </c>
      <c r="M40" s="231" t="str">
        <f t="shared" si="2"/>
        <v/>
      </c>
      <c r="N40" s="261"/>
      <c r="O40" s="261"/>
      <c r="P40" s="261"/>
      <c r="Q40" s="305"/>
      <c r="R40" s="310"/>
      <c r="S40" s="311"/>
      <c r="X40" s="232" t="str">
        <f t="shared" si="9"/>
        <v/>
      </c>
      <c r="Y40" s="232" t="str">
        <f t="shared" si="10"/>
        <v/>
      </c>
      <c r="Z40" s="229" t="str">
        <f t="shared" si="11"/>
        <v/>
      </c>
      <c r="AA40" s="229" t="str">
        <f t="shared" si="12"/>
        <v/>
      </c>
      <c r="AB40" s="229" t="str">
        <f t="shared" si="13"/>
        <v/>
      </c>
      <c r="AC40" s="229">
        <f t="shared" si="3"/>
        <v>0</v>
      </c>
      <c r="AD40" s="229">
        <f t="shared" si="4"/>
        <v>0</v>
      </c>
      <c r="AE40" s="229">
        <f t="shared" si="5"/>
        <v>0</v>
      </c>
      <c r="AF40" s="229">
        <f t="shared" si="6"/>
        <v>0</v>
      </c>
      <c r="AG40" s="229">
        <f t="shared" si="7"/>
        <v>0</v>
      </c>
      <c r="AH40" s="229">
        <f t="shared" si="8"/>
        <v>0</v>
      </c>
      <c r="AI40" s="229"/>
    </row>
    <row r="41" spans="2:35" s="150" customFormat="1" ht="20.25" customHeight="1" x14ac:dyDescent="0.2">
      <c r="B41" s="266"/>
      <c r="C41" s="261"/>
      <c r="D41" s="262"/>
      <c r="E41" s="262"/>
      <c r="F41" s="267"/>
      <c r="G41" s="261"/>
      <c r="H41" s="262"/>
      <c r="I41" s="261"/>
      <c r="J41" s="312" t="str">
        <f>IF(B41="","",'ECDIS Data'!AE34)</f>
        <v/>
      </c>
      <c r="K41" s="313" t="str">
        <f t="shared" si="0"/>
        <v/>
      </c>
      <c r="L41" s="231" t="str">
        <f t="shared" si="1"/>
        <v/>
      </c>
      <c r="M41" s="231" t="str">
        <f t="shared" si="2"/>
        <v/>
      </c>
      <c r="N41" s="261"/>
      <c r="O41" s="261"/>
      <c r="P41" s="261"/>
      <c r="Q41" s="305"/>
      <c r="R41" s="310"/>
      <c r="S41" s="311"/>
      <c r="T41" s="237"/>
      <c r="X41" s="232" t="str">
        <f t="shared" si="9"/>
        <v/>
      </c>
      <c r="Y41" s="232" t="str">
        <f t="shared" si="10"/>
        <v/>
      </c>
      <c r="Z41" s="229" t="str">
        <f t="shared" si="11"/>
        <v/>
      </c>
      <c r="AA41" s="229" t="str">
        <f t="shared" si="12"/>
        <v/>
      </c>
      <c r="AB41" s="229" t="str">
        <f t="shared" si="13"/>
        <v/>
      </c>
      <c r="AC41" s="229">
        <f t="shared" si="3"/>
        <v>0</v>
      </c>
      <c r="AD41" s="229">
        <f t="shared" si="4"/>
        <v>0</v>
      </c>
      <c r="AE41" s="229">
        <f t="shared" si="5"/>
        <v>0</v>
      </c>
      <c r="AF41" s="229">
        <f t="shared" si="6"/>
        <v>0</v>
      </c>
      <c r="AG41" s="229">
        <f t="shared" si="7"/>
        <v>0</v>
      </c>
      <c r="AH41" s="229">
        <f t="shared" si="8"/>
        <v>0</v>
      </c>
      <c r="AI41" s="229"/>
    </row>
    <row r="42" spans="2:35" s="150" customFormat="1" ht="20.25" customHeight="1" x14ac:dyDescent="0.2">
      <c r="B42" s="260"/>
      <c r="C42" s="261"/>
      <c r="D42" s="262"/>
      <c r="E42" s="262"/>
      <c r="F42" s="267"/>
      <c r="G42" s="261"/>
      <c r="H42" s="262"/>
      <c r="I42" s="261"/>
      <c r="J42" s="312" t="str">
        <f>IF(B42="","",'ECDIS Data'!AE35)</f>
        <v/>
      </c>
      <c r="K42" s="313" t="str">
        <f t="shared" si="0"/>
        <v/>
      </c>
      <c r="L42" s="231" t="str">
        <f t="shared" si="1"/>
        <v/>
      </c>
      <c r="M42" s="231" t="str">
        <f t="shared" si="2"/>
        <v/>
      </c>
      <c r="N42" s="261"/>
      <c r="O42" s="261"/>
      <c r="P42" s="261"/>
      <c r="Q42" s="305"/>
      <c r="R42" s="310"/>
      <c r="S42" s="311"/>
      <c r="T42" s="237"/>
      <c r="X42" s="232" t="str">
        <f t="shared" si="9"/>
        <v/>
      </c>
      <c r="Y42" s="232" t="str">
        <f t="shared" si="10"/>
        <v/>
      </c>
      <c r="Z42" s="229" t="str">
        <f t="shared" si="11"/>
        <v/>
      </c>
      <c r="AA42" s="229" t="str">
        <f t="shared" si="12"/>
        <v/>
      </c>
      <c r="AB42" s="229" t="str">
        <f t="shared" si="13"/>
        <v/>
      </c>
      <c r="AC42" s="229">
        <f t="shared" si="3"/>
        <v>0</v>
      </c>
      <c r="AD42" s="229">
        <f t="shared" si="4"/>
        <v>0</v>
      </c>
      <c r="AE42" s="229">
        <f t="shared" si="5"/>
        <v>0</v>
      </c>
      <c r="AF42" s="229">
        <f t="shared" si="6"/>
        <v>0</v>
      </c>
      <c r="AG42" s="229">
        <f t="shared" si="7"/>
        <v>0</v>
      </c>
      <c r="AH42" s="229">
        <f t="shared" si="8"/>
        <v>0</v>
      </c>
      <c r="AI42" s="229"/>
    </row>
    <row r="43" spans="2:35" s="150" customFormat="1" ht="20.25" customHeight="1" x14ac:dyDescent="0.2">
      <c r="B43" s="266"/>
      <c r="C43" s="261"/>
      <c r="D43" s="262"/>
      <c r="E43" s="262"/>
      <c r="F43" s="267"/>
      <c r="G43" s="261"/>
      <c r="H43" s="262"/>
      <c r="I43" s="261"/>
      <c r="J43" s="312" t="str">
        <f>IF(B43="","",'ECDIS Data'!AE36)</f>
        <v/>
      </c>
      <c r="K43" s="313" t="str">
        <f t="shared" si="0"/>
        <v/>
      </c>
      <c r="L43" s="231" t="str">
        <f t="shared" si="1"/>
        <v/>
      </c>
      <c r="M43" s="231" t="str">
        <f t="shared" si="2"/>
        <v/>
      </c>
      <c r="N43" s="261"/>
      <c r="O43" s="261"/>
      <c r="P43" s="261"/>
      <c r="Q43" s="305"/>
      <c r="R43" s="310"/>
      <c r="S43" s="311"/>
      <c r="X43" s="232" t="str">
        <f t="shared" si="9"/>
        <v/>
      </c>
      <c r="Y43" s="232" t="str">
        <f t="shared" si="10"/>
        <v/>
      </c>
      <c r="Z43" s="229" t="str">
        <f t="shared" si="11"/>
        <v/>
      </c>
      <c r="AA43" s="229" t="str">
        <f t="shared" si="12"/>
        <v/>
      </c>
      <c r="AB43" s="229" t="str">
        <f t="shared" si="13"/>
        <v/>
      </c>
      <c r="AC43" s="229">
        <f t="shared" si="3"/>
        <v>0</v>
      </c>
      <c r="AD43" s="229">
        <f t="shared" si="4"/>
        <v>0</v>
      </c>
      <c r="AE43" s="229">
        <f t="shared" si="5"/>
        <v>0</v>
      </c>
      <c r="AF43" s="229">
        <f t="shared" si="6"/>
        <v>0</v>
      </c>
      <c r="AG43" s="229">
        <f t="shared" si="7"/>
        <v>0</v>
      </c>
      <c r="AH43" s="229">
        <f t="shared" si="8"/>
        <v>0</v>
      </c>
      <c r="AI43" s="229"/>
    </row>
    <row r="44" spans="2:35" s="150" customFormat="1" ht="20.25" customHeight="1" x14ac:dyDescent="0.2">
      <c r="B44" s="260"/>
      <c r="C44" s="261"/>
      <c r="D44" s="262"/>
      <c r="E44" s="262"/>
      <c r="F44" s="267"/>
      <c r="G44" s="261"/>
      <c r="H44" s="262"/>
      <c r="I44" s="261"/>
      <c r="J44" s="312" t="str">
        <f>IF(B44="","",'ECDIS Data'!AE37)</f>
        <v/>
      </c>
      <c r="K44" s="313" t="str">
        <f t="shared" si="0"/>
        <v/>
      </c>
      <c r="L44" s="231" t="str">
        <f t="shared" si="1"/>
        <v/>
      </c>
      <c r="M44" s="231" t="str">
        <f t="shared" si="2"/>
        <v/>
      </c>
      <c r="N44" s="261"/>
      <c r="O44" s="261"/>
      <c r="P44" s="261"/>
      <c r="Q44" s="305"/>
      <c r="R44" s="310"/>
      <c r="S44" s="311"/>
      <c r="T44" s="237"/>
      <c r="X44" s="232" t="str">
        <f t="shared" si="9"/>
        <v/>
      </c>
      <c r="Y44" s="232" t="str">
        <f t="shared" si="10"/>
        <v/>
      </c>
      <c r="Z44" s="229" t="str">
        <f t="shared" si="11"/>
        <v/>
      </c>
      <c r="AA44" s="229" t="str">
        <f t="shared" si="12"/>
        <v/>
      </c>
      <c r="AB44" s="229" t="str">
        <f t="shared" si="13"/>
        <v/>
      </c>
      <c r="AC44" s="229">
        <f t="shared" si="3"/>
        <v>0</v>
      </c>
      <c r="AD44" s="229">
        <f t="shared" si="4"/>
        <v>0</v>
      </c>
      <c r="AE44" s="229">
        <f t="shared" si="5"/>
        <v>0</v>
      </c>
      <c r="AF44" s="229">
        <f t="shared" si="6"/>
        <v>0</v>
      </c>
      <c r="AG44" s="229">
        <f t="shared" si="7"/>
        <v>0</v>
      </c>
      <c r="AH44" s="229">
        <f t="shared" si="8"/>
        <v>0</v>
      </c>
      <c r="AI44" s="229"/>
    </row>
    <row r="45" spans="2:35" s="150" customFormat="1" ht="20.25" customHeight="1" x14ac:dyDescent="0.2">
      <c r="B45" s="266"/>
      <c r="C45" s="261"/>
      <c r="D45" s="262"/>
      <c r="E45" s="262"/>
      <c r="F45" s="267"/>
      <c r="G45" s="261"/>
      <c r="H45" s="262"/>
      <c r="I45" s="261"/>
      <c r="J45" s="312" t="str">
        <f>IF(B45="","",'ECDIS Data'!AE38)</f>
        <v/>
      </c>
      <c r="K45" s="313" t="str">
        <f t="shared" si="0"/>
        <v/>
      </c>
      <c r="L45" s="231" t="str">
        <f t="shared" si="1"/>
        <v/>
      </c>
      <c r="M45" s="231" t="str">
        <f t="shared" si="2"/>
        <v/>
      </c>
      <c r="N45" s="261"/>
      <c r="O45" s="261"/>
      <c r="P45" s="261"/>
      <c r="Q45" s="305"/>
      <c r="R45" s="310"/>
      <c r="S45" s="311"/>
      <c r="X45" s="232" t="str">
        <f t="shared" si="9"/>
        <v/>
      </c>
      <c r="Y45" s="232" t="str">
        <f t="shared" si="10"/>
        <v/>
      </c>
      <c r="Z45" s="229" t="str">
        <f t="shared" si="11"/>
        <v/>
      </c>
      <c r="AA45" s="229" t="str">
        <f t="shared" si="12"/>
        <v/>
      </c>
      <c r="AB45" s="229" t="str">
        <f t="shared" si="13"/>
        <v/>
      </c>
      <c r="AC45" s="229">
        <f t="shared" si="3"/>
        <v>0</v>
      </c>
      <c r="AD45" s="229">
        <f t="shared" si="4"/>
        <v>0</v>
      </c>
      <c r="AE45" s="229">
        <f t="shared" si="5"/>
        <v>0</v>
      </c>
      <c r="AF45" s="229">
        <f t="shared" si="6"/>
        <v>0</v>
      </c>
      <c r="AG45" s="229">
        <f t="shared" si="7"/>
        <v>0</v>
      </c>
      <c r="AH45" s="229">
        <f t="shared" si="8"/>
        <v>0</v>
      </c>
      <c r="AI45" s="229"/>
    </row>
    <row r="46" spans="2:35" s="150" customFormat="1" ht="20.25" customHeight="1" x14ac:dyDescent="0.2">
      <c r="B46" s="260"/>
      <c r="C46" s="261"/>
      <c r="D46" s="262"/>
      <c r="E46" s="262"/>
      <c r="F46" s="267"/>
      <c r="G46" s="261"/>
      <c r="H46" s="262"/>
      <c r="I46" s="261"/>
      <c r="J46" s="312" t="str">
        <f>IF(B46="","",'ECDIS Data'!AE39)</f>
        <v/>
      </c>
      <c r="K46" s="313" t="str">
        <f t="shared" si="0"/>
        <v/>
      </c>
      <c r="L46" s="231" t="str">
        <f t="shared" si="1"/>
        <v/>
      </c>
      <c r="M46" s="231" t="str">
        <f t="shared" si="2"/>
        <v/>
      </c>
      <c r="N46" s="261"/>
      <c r="O46" s="261"/>
      <c r="P46" s="261"/>
      <c r="Q46" s="305"/>
      <c r="R46" s="310"/>
      <c r="S46" s="311"/>
      <c r="X46" s="232" t="str">
        <f t="shared" si="9"/>
        <v/>
      </c>
      <c r="Y46" s="232" t="str">
        <f t="shared" si="10"/>
        <v/>
      </c>
      <c r="Z46" s="229" t="str">
        <f t="shared" si="11"/>
        <v/>
      </c>
      <c r="AA46" s="229" t="str">
        <f t="shared" si="12"/>
        <v/>
      </c>
      <c r="AB46" s="229" t="str">
        <f t="shared" si="13"/>
        <v/>
      </c>
      <c r="AC46" s="229">
        <f t="shared" si="3"/>
        <v>0</v>
      </c>
      <c r="AD46" s="229">
        <f t="shared" si="4"/>
        <v>0</v>
      </c>
      <c r="AE46" s="229">
        <f t="shared" si="5"/>
        <v>0</v>
      </c>
      <c r="AF46" s="229">
        <f t="shared" si="6"/>
        <v>0</v>
      </c>
      <c r="AG46" s="229">
        <f t="shared" si="7"/>
        <v>0</v>
      </c>
      <c r="AH46" s="229">
        <f t="shared" si="8"/>
        <v>0</v>
      </c>
      <c r="AI46" s="229"/>
    </row>
    <row r="47" spans="2:35" s="150" customFormat="1" ht="20.25" customHeight="1" x14ac:dyDescent="0.2">
      <c r="B47" s="266"/>
      <c r="C47" s="261"/>
      <c r="D47" s="262"/>
      <c r="E47" s="262"/>
      <c r="F47" s="267"/>
      <c r="G47" s="261"/>
      <c r="H47" s="262"/>
      <c r="I47" s="261"/>
      <c r="J47" s="312" t="str">
        <f>IF(B47="","",'ECDIS Data'!AE40)</f>
        <v/>
      </c>
      <c r="K47" s="313" t="str">
        <f t="shared" si="0"/>
        <v/>
      </c>
      <c r="L47" s="231" t="str">
        <f t="shared" si="1"/>
        <v/>
      </c>
      <c r="M47" s="231" t="str">
        <f t="shared" si="2"/>
        <v/>
      </c>
      <c r="N47" s="261"/>
      <c r="O47" s="261"/>
      <c r="P47" s="261"/>
      <c r="Q47" s="305"/>
      <c r="R47" s="310"/>
      <c r="S47" s="311"/>
      <c r="X47" s="232" t="str">
        <f t="shared" si="9"/>
        <v/>
      </c>
      <c r="Y47" s="232" t="str">
        <f t="shared" si="10"/>
        <v/>
      </c>
      <c r="Z47" s="229" t="str">
        <f t="shared" si="11"/>
        <v/>
      </c>
      <c r="AA47" s="229" t="str">
        <f t="shared" si="12"/>
        <v/>
      </c>
      <c r="AB47" s="229" t="str">
        <f t="shared" si="13"/>
        <v/>
      </c>
      <c r="AC47" s="229">
        <f t="shared" si="3"/>
        <v>0</v>
      </c>
      <c r="AD47" s="229">
        <f t="shared" si="4"/>
        <v>0</v>
      </c>
      <c r="AE47" s="229">
        <f t="shared" si="5"/>
        <v>0</v>
      </c>
      <c r="AF47" s="229">
        <f t="shared" si="6"/>
        <v>0</v>
      </c>
      <c r="AG47" s="229">
        <f t="shared" si="7"/>
        <v>0</v>
      </c>
      <c r="AH47" s="229">
        <f t="shared" si="8"/>
        <v>0</v>
      </c>
      <c r="AI47" s="229"/>
    </row>
    <row r="48" spans="2:35" s="150" customFormat="1" ht="20.25" customHeight="1" x14ac:dyDescent="0.2">
      <c r="B48" s="260"/>
      <c r="C48" s="261"/>
      <c r="D48" s="262"/>
      <c r="E48" s="262"/>
      <c r="F48" s="267"/>
      <c r="G48" s="261"/>
      <c r="H48" s="262"/>
      <c r="I48" s="261"/>
      <c r="J48" s="312" t="str">
        <f>IF(B48="","",'ECDIS Data'!AE41)</f>
        <v/>
      </c>
      <c r="K48" s="313" t="str">
        <f t="shared" si="0"/>
        <v/>
      </c>
      <c r="L48" s="231" t="str">
        <f t="shared" si="1"/>
        <v/>
      </c>
      <c r="M48" s="231" t="str">
        <f t="shared" si="2"/>
        <v/>
      </c>
      <c r="N48" s="261"/>
      <c r="O48" s="261"/>
      <c r="P48" s="261"/>
      <c r="Q48" s="305"/>
      <c r="R48" s="310"/>
      <c r="S48" s="311"/>
      <c r="T48" s="237"/>
      <c r="X48" s="232" t="str">
        <f t="shared" si="9"/>
        <v/>
      </c>
      <c r="Y48" s="232" t="str">
        <f>IF($F48="50 m",50,Z48)</f>
        <v/>
      </c>
      <c r="Z48" s="229" t="str">
        <f t="shared" si="11"/>
        <v/>
      </c>
      <c r="AA48" s="229" t="str">
        <f t="shared" si="12"/>
        <v/>
      </c>
      <c r="AB48" s="229" t="str">
        <f t="shared" si="13"/>
        <v/>
      </c>
      <c r="AC48" s="229">
        <f t="shared" si="3"/>
        <v>0</v>
      </c>
      <c r="AD48" s="229">
        <f t="shared" si="4"/>
        <v>0</v>
      </c>
      <c r="AE48" s="229">
        <f t="shared" si="5"/>
        <v>0</v>
      </c>
      <c r="AF48" s="229">
        <f t="shared" si="6"/>
        <v>0</v>
      </c>
      <c r="AG48" s="229">
        <f t="shared" si="7"/>
        <v>0</v>
      </c>
      <c r="AH48" s="229">
        <f t="shared" si="8"/>
        <v>0</v>
      </c>
      <c r="AI48" s="229"/>
    </row>
    <row r="49" spans="2:35" s="150" customFormat="1" ht="20.25" customHeight="1" x14ac:dyDescent="0.2">
      <c r="B49" s="266"/>
      <c r="C49" s="261"/>
      <c r="D49" s="262"/>
      <c r="E49" s="262"/>
      <c r="F49" s="267"/>
      <c r="G49" s="261"/>
      <c r="H49" s="262"/>
      <c r="I49" s="261"/>
      <c r="J49" s="312" t="str">
        <f>IF(B49="","",'ECDIS Data'!AE42)</f>
        <v/>
      </c>
      <c r="K49" s="313" t="str">
        <f t="shared" si="0"/>
        <v/>
      </c>
      <c r="L49" s="231" t="str">
        <f t="shared" si="1"/>
        <v/>
      </c>
      <c r="M49" s="231" t="str">
        <f t="shared" si="2"/>
        <v/>
      </c>
      <c r="N49" s="261"/>
      <c r="O49" s="261"/>
      <c r="P49" s="261"/>
      <c r="Q49" s="305"/>
      <c r="R49" s="310"/>
      <c r="S49" s="311"/>
      <c r="X49" s="232" t="str">
        <f t="shared" si="9"/>
        <v/>
      </c>
      <c r="Y49" s="232" t="str">
        <f t="shared" si="10"/>
        <v/>
      </c>
      <c r="Z49" s="229" t="str">
        <f t="shared" si="11"/>
        <v/>
      </c>
      <c r="AA49" s="229" t="str">
        <f t="shared" si="12"/>
        <v/>
      </c>
      <c r="AB49" s="229" t="str">
        <f t="shared" si="13"/>
        <v/>
      </c>
      <c r="AC49" s="229">
        <f t="shared" si="3"/>
        <v>0</v>
      </c>
      <c r="AD49" s="229">
        <f t="shared" si="4"/>
        <v>0</v>
      </c>
      <c r="AE49" s="229">
        <f t="shared" si="5"/>
        <v>0</v>
      </c>
      <c r="AF49" s="229">
        <f t="shared" si="6"/>
        <v>0</v>
      </c>
      <c r="AG49" s="229">
        <f t="shared" si="7"/>
        <v>0</v>
      </c>
      <c r="AH49" s="229">
        <f t="shared" si="8"/>
        <v>0</v>
      </c>
      <c r="AI49" s="229"/>
    </row>
    <row r="50" spans="2:35" s="150" customFormat="1" ht="20.25" customHeight="1" x14ac:dyDescent="0.2">
      <c r="B50" s="260"/>
      <c r="C50" s="261"/>
      <c r="D50" s="262"/>
      <c r="E50" s="262"/>
      <c r="F50" s="267"/>
      <c r="G50" s="261"/>
      <c r="H50" s="262"/>
      <c r="I50" s="261"/>
      <c r="J50" s="312" t="str">
        <f>IF(B50="","",'ECDIS Data'!AE43)</f>
        <v/>
      </c>
      <c r="K50" s="313" t="str">
        <f t="shared" si="0"/>
        <v/>
      </c>
      <c r="L50" s="231" t="str">
        <f t="shared" si="1"/>
        <v/>
      </c>
      <c r="M50" s="231" t="str">
        <f t="shared" si="2"/>
        <v/>
      </c>
      <c r="N50" s="261"/>
      <c r="O50" s="261"/>
      <c r="P50" s="261"/>
      <c r="Q50" s="305"/>
      <c r="R50" s="310"/>
      <c r="S50" s="311"/>
      <c r="T50" s="237"/>
      <c r="X50" s="232" t="str">
        <f t="shared" si="9"/>
        <v/>
      </c>
      <c r="Y50" s="232" t="str">
        <f t="shared" si="10"/>
        <v/>
      </c>
      <c r="Z50" s="229" t="str">
        <f t="shared" si="11"/>
        <v/>
      </c>
      <c r="AA50" s="229" t="str">
        <f t="shared" si="12"/>
        <v/>
      </c>
      <c r="AB50" s="229" t="str">
        <f t="shared" si="13"/>
        <v/>
      </c>
      <c r="AC50" s="229">
        <f t="shared" si="3"/>
        <v>0</v>
      </c>
      <c r="AD50" s="229">
        <f t="shared" si="4"/>
        <v>0</v>
      </c>
      <c r="AE50" s="229">
        <f t="shared" si="5"/>
        <v>0</v>
      </c>
      <c r="AF50" s="229">
        <f t="shared" si="6"/>
        <v>0</v>
      </c>
      <c r="AG50" s="229">
        <f t="shared" si="7"/>
        <v>0</v>
      </c>
      <c r="AH50" s="229">
        <f t="shared" si="8"/>
        <v>0</v>
      </c>
      <c r="AI50" s="229"/>
    </row>
    <row r="51" spans="2:35" s="150" customFormat="1" ht="20.25" customHeight="1" x14ac:dyDescent="0.2">
      <c r="B51" s="266"/>
      <c r="C51" s="261"/>
      <c r="D51" s="262"/>
      <c r="E51" s="262"/>
      <c r="F51" s="267"/>
      <c r="G51" s="261"/>
      <c r="H51" s="262"/>
      <c r="I51" s="261"/>
      <c r="J51" s="312" t="str">
        <f>IF(B51="","",'ECDIS Data'!AE44)</f>
        <v/>
      </c>
      <c r="K51" s="313" t="str">
        <f t="shared" si="0"/>
        <v/>
      </c>
      <c r="L51" s="231" t="str">
        <f t="shared" si="1"/>
        <v/>
      </c>
      <c r="M51" s="231" t="str">
        <f t="shared" si="2"/>
        <v/>
      </c>
      <c r="N51" s="261"/>
      <c r="O51" s="261"/>
      <c r="P51" s="261"/>
      <c r="Q51" s="305"/>
      <c r="R51" s="310"/>
      <c r="S51" s="311"/>
      <c r="X51" s="232" t="str">
        <f t="shared" si="9"/>
        <v/>
      </c>
      <c r="Y51" s="232" t="str">
        <f t="shared" si="10"/>
        <v/>
      </c>
      <c r="Z51" s="229" t="str">
        <f t="shared" si="11"/>
        <v/>
      </c>
      <c r="AA51" s="229" t="str">
        <f t="shared" si="12"/>
        <v/>
      </c>
      <c r="AB51" s="229" t="str">
        <f t="shared" si="13"/>
        <v/>
      </c>
      <c r="AC51" s="229">
        <f t="shared" si="3"/>
        <v>0</v>
      </c>
      <c r="AD51" s="229">
        <f t="shared" si="4"/>
        <v>0</v>
      </c>
      <c r="AE51" s="229">
        <f t="shared" si="5"/>
        <v>0</v>
      </c>
      <c r="AF51" s="229">
        <f t="shared" si="6"/>
        <v>0</v>
      </c>
      <c r="AG51" s="229">
        <f t="shared" si="7"/>
        <v>0</v>
      </c>
      <c r="AH51" s="229">
        <f t="shared" si="8"/>
        <v>0</v>
      </c>
      <c r="AI51" s="229"/>
    </row>
    <row r="52" spans="2:35" s="150" customFormat="1" ht="20.25" customHeight="1" x14ac:dyDescent="0.2">
      <c r="B52" s="260"/>
      <c r="C52" s="261"/>
      <c r="D52" s="262"/>
      <c r="E52" s="262"/>
      <c r="F52" s="267"/>
      <c r="G52" s="261"/>
      <c r="H52" s="262"/>
      <c r="I52" s="261"/>
      <c r="J52" s="312" t="str">
        <f>IF(B52="","",'ECDIS Data'!AE45)</f>
        <v/>
      </c>
      <c r="K52" s="313" t="str">
        <f t="shared" si="0"/>
        <v/>
      </c>
      <c r="L52" s="231" t="str">
        <f t="shared" si="1"/>
        <v/>
      </c>
      <c r="M52" s="231" t="str">
        <f t="shared" si="2"/>
        <v/>
      </c>
      <c r="N52" s="261"/>
      <c r="O52" s="261"/>
      <c r="P52" s="261"/>
      <c r="Q52" s="305"/>
      <c r="R52" s="824"/>
      <c r="S52" s="825"/>
      <c r="T52" s="237"/>
      <c r="X52" s="232" t="str">
        <f t="shared" si="9"/>
        <v/>
      </c>
      <c r="Y52" s="232" t="str">
        <f t="shared" si="10"/>
        <v/>
      </c>
      <c r="Z52" s="229" t="str">
        <f t="shared" si="11"/>
        <v/>
      </c>
      <c r="AA52" s="229" t="str">
        <f t="shared" si="12"/>
        <v/>
      </c>
      <c r="AB52" s="229" t="str">
        <f t="shared" si="13"/>
        <v/>
      </c>
      <c r="AC52" s="229">
        <f t="shared" si="3"/>
        <v>0</v>
      </c>
      <c r="AD52" s="229">
        <f t="shared" si="4"/>
        <v>0</v>
      </c>
      <c r="AE52" s="229">
        <f t="shared" si="5"/>
        <v>0</v>
      </c>
      <c r="AF52" s="229">
        <f t="shared" si="6"/>
        <v>0</v>
      </c>
      <c r="AG52" s="229">
        <f t="shared" si="7"/>
        <v>0</v>
      </c>
      <c r="AH52" s="229">
        <f t="shared" si="8"/>
        <v>0</v>
      </c>
      <c r="AI52" s="229"/>
    </row>
    <row r="53" spans="2:35" s="150" customFormat="1" ht="20.25" customHeight="1" x14ac:dyDescent="0.2">
      <c r="B53" s="266"/>
      <c r="C53" s="261"/>
      <c r="D53" s="262"/>
      <c r="E53" s="262"/>
      <c r="F53" s="267"/>
      <c r="G53" s="261"/>
      <c r="H53" s="262"/>
      <c r="I53" s="261"/>
      <c r="J53" s="312" t="str">
        <f>IF(B53="","",'ECDIS Data'!AE46)</f>
        <v/>
      </c>
      <c r="K53" s="313" t="str">
        <f t="shared" si="0"/>
        <v/>
      </c>
      <c r="L53" s="231" t="str">
        <f t="shared" si="1"/>
        <v/>
      </c>
      <c r="M53" s="231" t="str">
        <f t="shared" si="2"/>
        <v/>
      </c>
      <c r="N53" s="261"/>
      <c r="O53" s="261"/>
      <c r="P53" s="261"/>
      <c r="Q53" s="305"/>
      <c r="R53" s="824"/>
      <c r="S53" s="825"/>
      <c r="X53" s="232" t="str">
        <f t="shared" si="9"/>
        <v/>
      </c>
      <c r="Y53" s="232" t="str">
        <f t="shared" si="10"/>
        <v/>
      </c>
      <c r="Z53" s="229" t="str">
        <f t="shared" si="11"/>
        <v/>
      </c>
      <c r="AA53" s="229" t="str">
        <f t="shared" si="12"/>
        <v/>
      </c>
      <c r="AB53" s="229" t="str">
        <f t="shared" si="13"/>
        <v/>
      </c>
      <c r="AC53" s="229">
        <f t="shared" si="3"/>
        <v>0</v>
      </c>
      <c r="AD53" s="229">
        <f t="shared" si="4"/>
        <v>0</v>
      </c>
      <c r="AE53" s="229">
        <f t="shared" si="5"/>
        <v>0</v>
      </c>
      <c r="AF53" s="229">
        <f t="shared" si="6"/>
        <v>0</v>
      </c>
      <c r="AG53" s="229">
        <f t="shared" si="7"/>
        <v>0</v>
      </c>
      <c r="AH53" s="229">
        <f t="shared" si="8"/>
        <v>0</v>
      </c>
      <c r="AI53" s="229"/>
    </row>
    <row r="54" spans="2:35" s="150" customFormat="1" ht="20.25" customHeight="1" x14ac:dyDescent="0.2">
      <c r="B54" s="260"/>
      <c r="C54" s="261"/>
      <c r="D54" s="262"/>
      <c r="E54" s="262"/>
      <c r="F54" s="267"/>
      <c r="G54" s="261"/>
      <c r="H54" s="262"/>
      <c r="I54" s="261"/>
      <c r="J54" s="312" t="str">
        <f>IF(B54="","",'ECDIS Data'!AE47)</f>
        <v/>
      </c>
      <c r="K54" s="313" t="str">
        <f t="shared" si="0"/>
        <v/>
      </c>
      <c r="L54" s="231" t="str">
        <f t="shared" si="1"/>
        <v/>
      </c>
      <c r="M54" s="231" t="str">
        <f t="shared" si="2"/>
        <v/>
      </c>
      <c r="N54" s="261"/>
      <c r="O54" s="261"/>
      <c r="P54" s="261"/>
      <c r="Q54" s="305"/>
      <c r="R54" s="824"/>
      <c r="S54" s="825"/>
      <c r="X54" s="232" t="str">
        <f t="shared" si="9"/>
        <v/>
      </c>
      <c r="Y54" s="232" t="str">
        <f t="shared" si="10"/>
        <v/>
      </c>
      <c r="Z54" s="229" t="str">
        <f t="shared" si="11"/>
        <v/>
      </c>
      <c r="AA54" s="229" t="str">
        <f t="shared" si="12"/>
        <v/>
      </c>
      <c r="AB54" s="229" t="str">
        <f t="shared" si="13"/>
        <v/>
      </c>
      <c r="AC54" s="229">
        <f t="shared" si="3"/>
        <v>0</v>
      </c>
      <c r="AD54" s="229">
        <f t="shared" si="4"/>
        <v>0</v>
      </c>
      <c r="AE54" s="229">
        <f t="shared" si="5"/>
        <v>0</v>
      </c>
      <c r="AF54" s="229">
        <f t="shared" si="6"/>
        <v>0</v>
      </c>
      <c r="AG54" s="229">
        <f t="shared" si="7"/>
        <v>0</v>
      </c>
      <c r="AH54" s="229">
        <f t="shared" si="8"/>
        <v>0</v>
      </c>
      <c r="AI54" s="229"/>
    </row>
    <row r="55" spans="2:35" s="150" customFormat="1" ht="20.25" customHeight="1" thickBot="1" x14ac:dyDescent="0.25">
      <c r="B55" s="263"/>
      <c r="C55" s="264"/>
      <c r="D55" s="265"/>
      <c r="E55" s="265"/>
      <c r="F55" s="314"/>
      <c r="G55" s="264"/>
      <c r="H55" s="265"/>
      <c r="I55" s="264"/>
      <c r="J55" s="315" t="str">
        <f>IF(B55="","",'ECDIS Data'!AE48)</f>
        <v/>
      </c>
      <c r="K55" s="316" t="str">
        <f t="shared" si="0"/>
        <v/>
      </c>
      <c r="L55" s="233" t="str">
        <f t="shared" si="1"/>
        <v/>
      </c>
      <c r="M55" s="233" t="str">
        <f t="shared" si="2"/>
        <v/>
      </c>
      <c r="N55" s="264"/>
      <c r="O55" s="264"/>
      <c r="P55" s="264"/>
      <c r="Q55" s="308"/>
      <c r="R55" s="826"/>
      <c r="S55" s="827"/>
      <c r="T55" s="237"/>
      <c r="X55" s="232" t="str">
        <f t="shared" si="9"/>
        <v/>
      </c>
      <c r="Y55" s="232" t="str">
        <f t="shared" si="10"/>
        <v/>
      </c>
      <c r="Z55" s="229" t="str">
        <f t="shared" si="11"/>
        <v/>
      </c>
      <c r="AA55" s="229" t="str">
        <f t="shared" si="12"/>
        <v/>
      </c>
      <c r="AB55" s="229" t="str">
        <f t="shared" si="13"/>
        <v/>
      </c>
      <c r="AC55" s="229">
        <f t="shared" si="3"/>
        <v>0</v>
      </c>
      <c r="AD55" s="229">
        <f t="shared" si="4"/>
        <v>0</v>
      </c>
      <c r="AE55" s="229">
        <f t="shared" si="5"/>
        <v>0</v>
      </c>
      <c r="AF55" s="229">
        <f t="shared" si="6"/>
        <v>0</v>
      </c>
      <c r="AG55" s="229">
        <f t="shared" si="7"/>
        <v>0</v>
      </c>
      <c r="AH55" s="229">
        <f t="shared" si="8"/>
        <v>0</v>
      </c>
      <c r="AI55" s="229"/>
    </row>
    <row r="56" spans="2:35" s="150" customFormat="1" ht="15.75" thickTop="1" x14ac:dyDescent="0.2">
      <c r="B56" s="237"/>
      <c r="C56" s="237"/>
      <c r="D56" s="254"/>
      <c r="E56" s="254"/>
      <c r="F56" s="237"/>
      <c r="G56" s="237"/>
      <c r="H56" s="254"/>
      <c r="J56"/>
      <c r="O56" s="237"/>
      <c r="P56" s="237"/>
      <c r="X56" s="221"/>
      <c r="Y56" s="221"/>
      <c r="Z56"/>
    </row>
    <row r="57" spans="2:35" s="150" customFormat="1" x14ac:dyDescent="0.2">
      <c r="D57" s="234"/>
      <c r="E57" s="234"/>
      <c r="H57" s="234"/>
      <c r="J57"/>
      <c r="X57" s="221"/>
      <c r="Y57" s="221"/>
      <c r="Z57"/>
    </row>
    <row r="58" spans="2:35" s="150" customFormat="1" x14ac:dyDescent="0.2">
      <c r="D58" s="234"/>
      <c r="E58" s="234"/>
      <c r="H58" s="234"/>
      <c r="J58"/>
      <c r="X58" s="221"/>
      <c r="Y58" s="221"/>
      <c r="Z58"/>
    </row>
    <row r="59" spans="2:35" s="150" customFormat="1" x14ac:dyDescent="0.2">
      <c r="D59" s="234"/>
      <c r="E59" s="234"/>
      <c r="H59" s="234"/>
      <c r="J59"/>
      <c r="X59" s="221"/>
      <c r="Y59" s="221"/>
      <c r="Z59"/>
    </row>
    <row r="60" spans="2:35" s="150" customFormat="1" x14ac:dyDescent="0.2">
      <c r="D60" s="234"/>
      <c r="E60" s="234"/>
      <c r="H60" s="234"/>
      <c r="J60"/>
      <c r="X60" s="221"/>
      <c r="Y60" s="221"/>
      <c r="Z60"/>
    </row>
    <row r="61" spans="2:35" s="150" customFormat="1" x14ac:dyDescent="0.2">
      <c r="D61" s="234"/>
      <c r="E61" s="234"/>
      <c r="H61" s="234"/>
      <c r="J61"/>
      <c r="X61" s="221"/>
      <c r="Y61" s="221"/>
      <c r="Z61"/>
    </row>
    <row r="62" spans="2:35" s="150" customFormat="1" x14ac:dyDescent="0.2">
      <c r="D62" s="234"/>
      <c r="E62" s="234"/>
      <c r="H62" s="234"/>
      <c r="J62"/>
      <c r="X62" s="221"/>
      <c r="Y62" s="221"/>
      <c r="Z62"/>
    </row>
    <row r="63" spans="2:35" s="150" customFormat="1" x14ac:dyDescent="0.2">
      <c r="D63" s="234"/>
      <c r="E63" s="234"/>
      <c r="H63" s="234"/>
      <c r="J63"/>
      <c r="X63" s="221"/>
      <c r="Y63" s="221"/>
      <c r="Z63"/>
    </row>
    <row r="64" spans="2:35" s="150" customFormat="1" x14ac:dyDescent="0.2">
      <c r="D64" s="234"/>
      <c r="E64" s="234"/>
      <c r="H64" s="234"/>
      <c r="J64"/>
      <c r="X64" s="221"/>
      <c r="Y64" s="221"/>
      <c r="Z64"/>
    </row>
    <row r="65" spans="4:26" s="150" customFormat="1" x14ac:dyDescent="0.2">
      <c r="D65" s="234"/>
      <c r="E65" s="234"/>
      <c r="H65" s="234"/>
      <c r="J65"/>
      <c r="X65" s="221"/>
      <c r="Y65" s="221"/>
      <c r="Z65"/>
    </row>
    <row r="66" spans="4:26" s="150" customFormat="1" x14ac:dyDescent="0.2">
      <c r="D66" s="234"/>
      <c r="E66" s="234"/>
      <c r="H66" s="234"/>
      <c r="J66"/>
      <c r="X66" s="221"/>
      <c r="Y66" s="221"/>
      <c r="Z66"/>
    </row>
    <row r="67" spans="4:26" s="150" customFormat="1" x14ac:dyDescent="0.2">
      <c r="D67" s="234"/>
      <c r="E67" s="234"/>
      <c r="H67" s="234"/>
      <c r="J67"/>
      <c r="X67" s="221"/>
      <c r="Y67" s="221"/>
      <c r="Z67"/>
    </row>
    <row r="68" spans="4:26" s="150" customFormat="1" x14ac:dyDescent="0.2">
      <c r="D68" s="234"/>
      <c r="E68" s="234"/>
      <c r="H68" s="234"/>
      <c r="J68"/>
      <c r="X68" s="221"/>
      <c r="Y68" s="221"/>
      <c r="Z68"/>
    </row>
    <row r="69" spans="4:26" s="150" customFormat="1" x14ac:dyDescent="0.2">
      <c r="D69" s="234"/>
      <c r="E69" s="234"/>
      <c r="H69" s="234"/>
      <c r="J69"/>
      <c r="X69" s="221"/>
      <c r="Y69" s="221"/>
      <c r="Z69"/>
    </row>
    <row r="70" spans="4:26" s="150" customFormat="1" x14ac:dyDescent="0.2">
      <c r="D70" s="234"/>
      <c r="E70" s="234"/>
      <c r="H70" s="234"/>
      <c r="J70"/>
      <c r="X70" s="221"/>
      <c r="Y70" s="221"/>
      <c r="Z70"/>
    </row>
    <row r="71" spans="4:26" s="150" customFormat="1" x14ac:dyDescent="0.2">
      <c r="D71" s="234"/>
      <c r="E71" s="234"/>
      <c r="H71" s="234"/>
      <c r="J71"/>
      <c r="X71" s="221"/>
      <c r="Y71" s="221"/>
      <c r="Z71"/>
    </row>
    <row r="72" spans="4:26" s="150" customFormat="1" x14ac:dyDescent="0.2">
      <c r="D72" s="234"/>
      <c r="E72" s="234"/>
      <c r="H72" s="234"/>
      <c r="J72"/>
      <c r="X72" s="221"/>
      <c r="Y72" s="221"/>
      <c r="Z72"/>
    </row>
    <row r="73" spans="4:26" s="150" customFormat="1" x14ac:dyDescent="0.2">
      <c r="D73" s="234"/>
      <c r="E73" s="234"/>
      <c r="H73" s="234"/>
      <c r="J73"/>
      <c r="X73" s="221"/>
      <c r="Y73" s="221"/>
      <c r="Z73"/>
    </row>
    <row r="74" spans="4:26" s="150" customFormat="1" x14ac:dyDescent="0.2">
      <c r="D74" s="234"/>
      <c r="E74" s="234"/>
      <c r="H74" s="234"/>
      <c r="J74"/>
      <c r="X74" s="221"/>
      <c r="Y74" s="221"/>
      <c r="Z74"/>
    </row>
    <row r="75" spans="4:26" s="150" customFormat="1" x14ac:dyDescent="0.2">
      <c r="D75" s="234"/>
      <c r="E75" s="234"/>
      <c r="H75" s="234"/>
      <c r="J75"/>
      <c r="X75" s="221"/>
      <c r="Y75" s="221"/>
      <c r="Z75"/>
    </row>
    <row r="76" spans="4:26" s="150" customFormat="1" x14ac:dyDescent="0.2">
      <c r="D76" s="234"/>
      <c r="E76" s="234"/>
      <c r="H76" s="234"/>
      <c r="J76"/>
      <c r="X76" s="221"/>
      <c r="Y76" s="221"/>
      <c r="Z76"/>
    </row>
    <row r="77" spans="4:26" s="150" customFormat="1" x14ac:dyDescent="0.2">
      <c r="D77" s="234"/>
      <c r="E77" s="234"/>
      <c r="H77" s="234"/>
      <c r="J77"/>
      <c r="X77" s="221"/>
      <c r="Y77" s="221"/>
      <c r="Z77"/>
    </row>
    <row r="78" spans="4:26" s="150" customFormat="1" x14ac:dyDescent="0.2">
      <c r="D78" s="234"/>
      <c r="E78" s="234"/>
      <c r="H78" s="234"/>
      <c r="J78"/>
      <c r="X78" s="221"/>
      <c r="Y78" s="221"/>
      <c r="Z78"/>
    </row>
    <row r="79" spans="4:26" s="150" customFormat="1" x14ac:dyDescent="0.2">
      <c r="D79" s="234"/>
      <c r="E79" s="234"/>
      <c r="H79" s="234"/>
      <c r="J79"/>
      <c r="X79" s="221"/>
      <c r="Y79" s="221"/>
      <c r="Z79"/>
    </row>
    <row r="80" spans="4:26" s="150" customFormat="1" x14ac:dyDescent="0.2">
      <c r="D80" s="234"/>
      <c r="E80" s="234"/>
      <c r="H80" s="234"/>
      <c r="J80"/>
      <c r="X80" s="221"/>
      <c r="Y80" s="221"/>
      <c r="Z80"/>
    </row>
    <row r="81" spans="4:26" s="150" customFormat="1" x14ac:dyDescent="0.2">
      <c r="D81" s="234"/>
      <c r="E81" s="234"/>
      <c r="H81" s="234"/>
      <c r="J81"/>
      <c r="X81" s="221"/>
      <c r="Y81" s="221"/>
      <c r="Z81"/>
    </row>
    <row r="82" spans="4:26" s="150" customFormat="1" x14ac:dyDescent="0.2">
      <c r="D82" s="234"/>
      <c r="E82" s="234"/>
      <c r="H82" s="234"/>
      <c r="J82"/>
      <c r="X82" s="221"/>
      <c r="Y82" s="221"/>
      <c r="Z82"/>
    </row>
    <row r="83" spans="4:26" s="150" customFormat="1" x14ac:dyDescent="0.2">
      <c r="D83" s="234"/>
      <c r="E83" s="234"/>
      <c r="H83" s="234"/>
      <c r="J83"/>
      <c r="X83" s="221"/>
      <c r="Y83" s="221"/>
      <c r="Z83"/>
    </row>
    <row r="84" spans="4:26" s="150" customFormat="1" x14ac:dyDescent="0.2">
      <c r="D84" s="234"/>
      <c r="E84" s="234"/>
      <c r="H84" s="234"/>
      <c r="J84"/>
      <c r="X84" s="221"/>
      <c r="Y84" s="221"/>
      <c r="Z84"/>
    </row>
    <row r="85" spans="4:26" s="150" customFormat="1" x14ac:dyDescent="0.2">
      <c r="D85" s="234"/>
      <c r="E85" s="234"/>
      <c r="H85" s="234"/>
      <c r="J85"/>
      <c r="X85" s="221"/>
      <c r="Y85" s="221"/>
      <c r="Z85"/>
    </row>
    <row r="86" spans="4:26" s="150" customFormat="1" x14ac:dyDescent="0.2">
      <c r="D86" s="234"/>
      <c r="E86" s="234"/>
      <c r="H86" s="234"/>
      <c r="J86"/>
      <c r="X86" s="221"/>
      <c r="Y86" s="221"/>
      <c r="Z86"/>
    </row>
    <row r="87" spans="4:26" s="150" customFormat="1" x14ac:dyDescent="0.2">
      <c r="D87" s="234"/>
      <c r="E87" s="234"/>
      <c r="H87" s="234"/>
      <c r="J87"/>
      <c r="X87" s="221"/>
      <c r="Y87" s="221"/>
      <c r="Z87"/>
    </row>
    <row r="88" spans="4:26" s="150" customFormat="1" x14ac:dyDescent="0.2">
      <c r="D88" s="234"/>
      <c r="E88" s="234"/>
      <c r="H88" s="234"/>
      <c r="J88"/>
      <c r="X88" s="221"/>
      <c r="Y88" s="221"/>
      <c r="Z88"/>
    </row>
    <row r="89" spans="4:26" s="150" customFormat="1" x14ac:dyDescent="0.2">
      <c r="D89" s="234"/>
      <c r="E89" s="234"/>
      <c r="H89" s="234"/>
      <c r="J89"/>
      <c r="X89" s="221"/>
      <c r="Y89" s="221"/>
      <c r="Z89"/>
    </row>
    <row r="90" spans="4:26" s="150" customFormat="1" x14ac:dyDescent="0.2">
      <c r="D90" s="234"/>
      <c r="E90" s="234"/>
      <c r="H90" s="234"/>
      <c r="J90"/>
      <c r="X90" s="221"/>
      <c r="Y90" s="221"/>
      <c r="Z90"/>
    </row>
    <row r="91" spans="4:26" s="150" customFormat="1" x14ac:dyDescent="0.2">
      <c r="D91" s="234"/>
      <c r="E91" s="234"/>
      <c r="H91" s="234"/>
      <c r="J91"/>
      <c r="X91" s="221"/>
      <c r="Y91" s="221"/>
      <c r="Z91"/>
    </row>
    <row r="92" spans="4:26" s="150" customFormat="1" x14ac:dyDescent="0.2">
      <c r="D92" s="234"/>
      <c r="E92" s="234"/>
      <c r="H92" s="234"/>
      <c r="J92"/>
      <c r="X92" s="221"/>
      <c r="Y92" s="221"/>
      <c r="Z92"/>
    </row>
    <row r="93" spans="4:26" s="150" customFormat="1" x14ac:dyDescent="0.2">
      <c r="D93" s="234"/>
      <c r="E93" s="234"/>
      <c r="H93" s="234"/>
      <c r="J93"/>
      <c r="X93" s="221"/>
      <c r="Y93" s="221"/>
      <c r="Z93"/>
    </row>
    <row r="94" spans="4:26" s="150" customFormat="1" x14ac:dyDescent="0.2">
      <c r="D94" s="234"/>
      <c r="E94" s="234"/>
      <c r="H94" s="234"/>
      <c r="J94"/>
      <c r="X94" s="221"/>
      <c r="Y94" s="221"/>
      <c r="Z94"/>
    </row>
    <row r="95" spans="4:26" s="150" customFormat="1" x14ac:dyDescent="0.2">
      <c r="D95" s="234"/>
      <c r="E95" s="234"/>
      <c r="H95" s="234"/>
      <c r="J95"/>
      <c r="X95" s="221"/>
      <c r="Y95" s="221"/>
      <c r="Z95"/>
    </row>
    <row r="96" spans="4:26" s="150" customFormat="1" x14ac:dyDescent="0.2">
      <c r="D96" s="234"/>
      <c r="E96" s="234"/>
      <c r="H96" s="234"/>
      <c r="J96"/>
      <c r="X96" s="221"/>
      <c r="Y96" s="221"/>
      <c r="Z96"/>
    </row>
    <row r="97" spans="4:26" s="150" customFormat="1" x14ac:dyDescent="0.2">
      <c r="D97" s="234"/>
      <c r="E97" s="234"/>
      <c r="H97" s="234"/>
      <c r="J97"/>
      <c r="X97" s="221"/>
      <c r="Y97" s="221"/>
      <c r="Z97"/>
    </row>
    <row r="98" spans="4:26" s="150" customFormat="1" x14ac:dyDescent="0.2">
      <c r="D98" s="234"/>
      <c r="E98" s="234"/>
      <c r="H98" s="234"/>
      <c r="J98"/>
      <c r="X98" s="221"/>
      <c r="Y98" s="221"/>
      <c r="Z98"/>
    </row>
    <row r="99" spans="4:26" s="150" customFormat="1" x14ac:dyDescent="0.2">
      <c r="D99" s="234"/>
      <c r="E99" s="234"/>
      <c r="H99" s="234"/>
      <c r="J99"/>
      <c r="X99" s="221"/>
      <c r="Y99" s="221"/>
      <c r="Z99"/>
    </row>
    <row r="100" spans="4:26" s="150" customFormat="1" x14ac:dyDescent="0.2">
      <c r="D100" s="234"/>
      <c r="E100" s="234"/>
      <c r="H100" s="234"/>
      <c r="J100"/>
      <c r="X100" s="221"/>
      <c r="Y100" s="221"/>
      <c r="Z100"/>
    </row>
    <row r="101" spans="4:26" s="150" customFormat="1" x14ac:dyDescent="0.2">
      <c r="D101" s="234"/>
      <c r="E101" s="234"/>
      <c r="H101" s="234"/>
      <c r="J101"/>
      <c r="X101" s="221"/>
      <c r="Y101" s="221"/>
      <c r="Z101"/>
    </row>
    <row r="102" spans="4:26" s="150" customFormat="1" x14ac:dyDescent="0.2">
      <c r="D102" s="234"/>
      <c r="E102" s="234"/>
      <c r="H102" s="234"/>
      <c r="J102"/>
      <c r="X102" s="221"/>
      <c r="Y102" s="221"/>
      <c r="Z102"/>
    </row>
    <row r="103" spans="4:26" s="150" customFormat="1" x14ac:dyDescent="0.2">
      <c r="D103" s="234"/>
      <c r="E103" s="234"/>
      <c r="H103" s="234"/>
      <c r="J103"/>
      <c r="X103" s="221"/>
      <c r="Y103" s="221"/>
      <c r="Z103"/>
    </row>
    <row r="104" spans="4:26" s="150" customFormat="1" x14ac:dyDescent="0.2">
      <c r="D104" s="234"/>
      <c r="E104" s="234"/>
      <c r="H104" s="234"/>
      <c r="J104"/>
      <c r="X104" s="221"/>
      <c r="Y104" s="221"/>
      <c r="Z104"/>
    </row>
    <row r="105" spans="4:26" s="150" customFormat="1" x14ac:dyDescent="0.2">
      <c r="D105" s="234"/>
      <c r="E105" s="234"/>
      <c r="H105" s="234"/>
      <c r="J105"/>
      <c r="X105" s="221"/>
      <c r="Y105" s="221"/>
      <c r="Z105"/>
    </row>
    <row r="106" spans="4:26" s="150" customFormat="1" x14ac:dyDescent="0.2">
      <c r="D106" s="234"/>
      <c r="E106" s="234"/>
      <c r="H106" s="234"/>
      <c r="J106"/>
      <c r="X106" s="221"/>
      <c r="Y106" s="221"/>
      <c r="Z106"/>
    </row>
    <row r="107" spans="4:26" s="150" customFormat="1" x14ac:dyDescent="0.2">
      <c r="D107" s="234"/>
      <c r="E107" s="234"/>
      <c r="H107" s="234"/>
      <c r="J107"/>
      <c r="X107" s="221"/>
      <c r="Y107" s="221"/>
      <c r="Z107"/>
    </row>
    <row r="108" spans="4:26" s="150" customFormat="1" x14ac:dyDescent="0.2">
      <c r="D108" s="234"/>
      <c r="E108" s="234"/>
      <c r="H108" s="234"/>
      <c r="J108"/>
      <c r="X108" s="221"/>
      <c r="Y108" s="221"/>
      <c r="Z108"/>
    </row>
    <row r="109" spans="4:26" s="150" customFormat="1" x14ac:dyDescent="0.2">
      <c r="D109" s="234"/>
      <c r="E109" s="234"/>
      <c r="H109" s="234"/>
      <c r="J109"/>
      <c r="X109" s="221"/>
      <c r="Y109" s="221"/>
      <c r="Z109"/>
    </row>
    <row r="110" spans="4:26" s="150" customFormat="1" x14ac:dyDescent="0.2">
      <c r="D110" s="234"/>
      <c r="E110" s="234"/>
      <c r="H110" s="234"/>
      <c r="J110"/>
      <c r="X110" s="221"/>
      <c r="Y110" s="221"/>
      <c r="Z110"/>
    </row>
    <row r="111" spans="4:26" s="150" customFormat="1" x14ac:dyDescent="0.2">
      <c r="D111" s="234"/>
      <c r="E111" s="234"/>
      <c r="H111" s="234"/>
      <c r="J111"/>
      <c r="X111" s="221"/>
      <c r="Y111" s="221"/>
      <c r="Z111"/>
    </row>
    <row r="112" spans="4:26" s="150" customFormat="1" x14ac:dyDescent="0.2">
      <c r="D112" s="234"/>
      <c r="E112" s="234"/>
      <c r="H112" s="234"/>
      <c r="J112"/>
      <c r="X112" s="221"/>
      <c r="Y112" s="221"/>
      <c r="Z112"/>
    </row>
    <row r="113" spans="4:26" s="150" customFormat="1" x14ac:dyDescent="0.2">
      <c r="D113" s="234"/>
      <c r="E113" s="234"/>
      <c r="H113" s="234"/>
      <c r="J113"/>
      <c r="X113" s="221"/>
      <c r="Y113" s="221"/>
      <c r="Z113"/>
    </row>
    <row r="114" spans="4:26" s="150" customFormat="1" x14ac:dyDescent="0.2">
      <c r="D114" s="234"/>
      <c r="E114" s="234"/>
      <c r="H114" s="234"/>
      <c r="J114"/>
      <c r="X114" s="221"/>
      <c r="Y114" s="221"/>
      <c r="Z114"/>
    </row>
    <row r="115" spans="4:26" s="150" customFormat="1" x14ac:dyDescent="0.2">
      <c r="D115" s="234"/>
      <c r="E115" s="234"/>
      <c r="H115" s="234"/>
      <c r="J115"/>
      <c r="X115" s="221"/>
      <c r="Y115" s="221"/>
      <c r="Z115"/>
    </row>
    <row r="116" spans="4:26" s="150" customFormat="1" x14ac:dyDescent="0.2">
      <c r="D116" s="234"/>
      <c r="E116" s="234"/>
      <c r="H116" s="234"/>
      <c r="J116"/>
      <c r="X116" s="221"/>
      <c r="Y116" s="221"/>
      <c r="Z116"/>
    </row>
    <row r="117" spans="4:26" s="150" customFormat="1" x14ac:dyDescent="0.2">
      <c r="D117" s="234"/>
      <c r="E117" s="234"/>
      <c r="H117" s="234"/>
      <c r="J117"/>
      <c r="X117" s="221"/>
      <c r="Y117" s="221"/>
      <c r="Z117"/>
    </row>
    <row r="118" spans="4:26" s="150" customFormat="1" x14ac:dyDescent="0.2">
      <c r="D118" s="234"/>
      <c r="E118" s="234"/>
      <c r="H118" s="234"/>
      <c r="J118"/>
      <c r="X118" s="221"/>
      <c r="Y118" s="221"/>
      <c r="Z118"/>
    </row>
    <row r="119" spans="4:26" s="150" customFormat="1" x14ac:dyDescent="0.2">
      <c r="D119" s="234"/>
      <c r="E119" s="234"/>
      <c r="H119" s="234"/>
      <c r="J119"/>
      <c r="X119" s="221"/>
      <c r="Y119" s="221"/>
      <c r="Z119"/>
    </row>
    <row r="120" spans="4:26" s="150" customFormat="1" x14ac:dyDescent="0.2">
      <c r="D120" s="234"/>
      <c r="E120" s="234"/>
      <c r="H120" s="234"/>
      <c r="J120"/>
      <c r="X120" s="221"/>
      <c r="Y120" s="221"/>
      <c r="Z120"/>
    </row>
    <row r="121" spans="4:26" s="150" customFormat="1" x14ac:dyDescent="0.2">
      <c r="D121" s="234"/>
      <c r="E121" s="234"/>
      <c r="H121" s="234"/>
      <c r="J121"/>
      <c r="X121" s="221"/>
      <c r="Y121" s="221"/>
      <c r="Z121"/>
    </row>
    <row r="122" spans="4:26" s="150" customFormat="1" x14ac:dyDescent="0.2">
      <c r="D122" s="234"/>
      <c r="E122" s="234"/>
      <c r="H122" s="234"/>
      <c r="J122"/>
      <c r="X122" s="221"/>
      <c r="Y122" s="221"/>
      <c r="Z122"/>
    </row>
    <row r="123" spans="4:26" s="150" customFormat="1" x14ac:dyDescent="0.2">
      <c r="D123" s="234"/>
      <c r="E123" s="234"/>
      <c r="H123" s="234"/>
      <c r="J123"/>
      <c r="X123" s="221"/>
      <c r="Y123" s="221"/>
      <c r="Z123"/>
    </row>
    <row r="124" spans="4:26" s="150" customFormat="1" x14ac:dyDescent="0.2">
      <c r="D124" s="234"/>
      <c r="E124" s="234"/>
      <c r="H124" s="234"/>
      <c r="J124"/>
      <c r="X124" s="221"/>
      <c r="Y124" s="221"/>
      <c r="Z124"/>
    </row>
    <row r="125" spans="4:26" s="150" customFormat="1" x14ac:dyDescent="0.2">
      <c r="D125" s="234"/>
      <c r="E125" s="234"/>
      <c r="H125" s="234"/>
      <c r="J125"/>
      <c r="X125" s="221"/>
      <c r="Y125" s="221"/>
      <c r="Z125"/>
    </row>
    <row r="126" spans="4:26" s="150" customFormat="1" x14ac:dyDescent="0.2">
      <c r="D126" s="234"/>
      <c r="E126" s="234"/>
      <c r="H126" s="234"/>
      <c r="J126"/>
      <c r="X126" s="221"/>
      <c r="Y126" s="221"/>
      <c r="Z126"/>
    </row>
    <row r="127" spans="4:26" s="150" customFormat="1" x14ac:dyDescent="0.2">
      <c r="D127" s="234"/>
      <c r="E127" s="234"/>
      <c r="H127" s="234"/>
      <c r="J127"/>
      <c r="X127" s="221"/>
      <c r="Y127" s="221"/>
      <c r="Z127"/>
    </row>
    <row r="128" spans="4:26" s="150" customFormat="1" x14ac:dyDescent="0.2">
      <c r="D128" s="234"/>
      <c r="E128" s="234"/>
      <c r="H128" s="234"/>
      <c r="J128"/>
      <c r="X128" s="221"/>
      <c r="Y128" s="221"/>
      <c r="Z128"/>
    </row>
    <row r="129" spans="4:26" s="150" customFormat="1" x14ac:dyDescent="0.2">
      <c r="D129" s="234"/>
      <c r="E129" s="234"/>
      <c r="H129" s="234"/>
      <c r="J129"/>
      <c r="X129" s="221"/>
      <c r="Y129" s="221"/>
      <c r="Z129"/>
    </row>
    <row r="130" spans="4:26" s="150" customFormat="1" x14ac:dyDescent="0.2">
      <c r="D130" s="234"/>
      <c r="E130" s="234"/>
      <c r="H130" s="234"/>
      <c r="J130"/>
      <c r="X130" s="221"/>
      <c r="Y130" s="221"/>
      <c r="Z130"/>
    </row>
    <row r="131" spans="4:26" s="150" customFormat="1" x14ac:dyDescent="0.2">
      <c r="D131" s="234"/>
      <c r="E131" s="234"/>
      <c r="H131" s="234"/>
      <c r="J131"/>
      <c r="X131" s="221"/>
      <c r="Y131" s="221"/>
      <c r="Z131"/>
    </row>
    <row r="132" spans="4:26" s="150" customFormat="1" x14ac:dyDescent="0.2">
      <c r="D132" s="234"/>
      <c r="E132" s="234"/>
      <c r="H132" s="234"/>
      <c r="J132"/>
      <c r="X132" s="221"/>
      <c r="Y132" s="221"/>
      <c r="Z132"/>
    </row>
    <row r="133" spans="4:26" s="150" customFormat="1" x14ac:dyDescent="0.2">
      <c r="D133" s="234"/>
      <c r="E133" s="234"/>
      <c r="H133" s="234"/>
      <c r="J133"/>
      <c r="X133" s="221"/>
      <c r="Y133" s="221"/>
      <c r="Z133"/>
    </row>
    <row r="134" spans="4:26" s="150" customFormat="1" x14ac:dyDescent="0.2">
      <c r="D134" s="234"/>
      <c r="E134" s="234"/>
      <c r="H134" s="234"/>
      <c r="J134"/>
      <c r="X134" s="221"/>
      <c r="Y134" s="221"/>
      <c r="Z134"/>
    </row>
    <row r="135" spans="4:26" s="150" customFormat="1" x14ac:dyDescent="0.2">
      <c r="D135" s="234"/>
      <c r="E135" s="234"/>
      <c r="H135" s="234"/>
      <c r="J135"/>
      <c r="X135" s="221"/>
      <c r="Y135" s="221"/>
      <c r="Z135"/>
    </row>
    <row r="136" spans="4:26" s="150" customFormat="1" x14ac:dyDescent="0.2">
      <c r="D136" s="234"/>
      <c r="E136" s="234"/>
      <c r="H136" s="234"/>
      <c r="J136"/>
      <c r="X136" s="221"/>
      <c r="Y136" s="221"/>
      <c r="Z136"/>
    </row>
    <row r="137" spans="4:26" s="150" customFormat="1" x14ac:dyDescent="0.2">
      <c r="D137" s="234"/>
      <c r="E137" s="234"/>
      <c r="H137" s="234"/>
      <c r="J137"/>
      <c r="X137" s="221"/>
      <c r="Y137" s="221"/>
      <c r="Z137"/>
    </row>
    <row r="138" spans="4:26" s="150" customFormat="1" x14ac:dyDescent="0.2">
      <c r="D138" s="234"/>
      <c r="E138" s="234"/>
      <c r="H138" s="234"/>
      <c r="J138"/>
      <c r="X138" s="221"/>
      <c r="Y138" s="221"/>
      <c r="Z138"/>
    </row>
    <row r="139" spans="4:26" s="150" customFormat="1" x14ac:dyDescent="0.2">
      <c r="D139" s="234"/>
      <c r="E139" s="234"/>
      <c r="H139" s="234"/>
      <c r="J139"/>
      <c r="X139" s="221"/>
      <c r="Y139" s="221"/>
      <c r="Z139"/>
    </row>
    <row r="140" spans="4:26" s="150" customFormat="1" x14ac:dyDescent="0.2">
      <c r="D140" s="234"/>
      <c r="E140" s="234"/>
      <c r="H140" s="234"/>
      <c r="J140"/>
      <c r="X140" s="221"/>
      <c r="Y140" s="221"/>
      <c r="Z140"/>
    </row>
    <row r="141" spans="4:26" s="150" customFormat="1" x14ac:dyDescent="0.2">
      <c r="D141" s="234"/>
      <c r="E141" s="234"/>
      <c r="H141" s="234"/>
      <c r="J141"/>
      <c r="X141" s="221"/>
      <c r="Y141" s="221"/>
      <c r="Z141"/>
    </row>
  </sheetData>
  <sheetProtection algorithmName="SHA-512" hashValue="pq1b2zbID2msO508//XtX1zJhb/INUVBPhkvH4vkxWDfatA90+uG/mfwnIj6pehPOiQMfB+NMqKRggHfokDSYQ==" saltValue="5oeNksuyTxD87q1MvOgBNg==" spinCount="100000" sheet="1" objects="1" scenarios="1"/>
  <mergeCells count="45">
    <mergeCell ref="B1:S1"/>
    <mergeCell ref="D2:H3"/>
    <mergeCell ref="I2:N2"/>
    <mergeCell ref="O2:Q2"/>
    <mergeCell ref="B3:C3"/>
    <mergeCell ref="I3:N3"/>
    <mergeCell ref="O3:Q3"/>
    <mergeCell ref="R2:S3"/>
    <mergeCell ref="G7:G8"/>
    <mergeCell ref="I4:N4"/>
    <mergeCell ref="O4:Q4"/>
    <mergeCell ref="B5:C5"/>
    <mergeCell ref="D5:H5"/>
    <mergeCell ref="I5:S5"/>
    <mergeCell ref="B6:S6"/>
    <mergeCell ref="B7:B8"/>
    <mergeCell ref="C7:C8"/>
    <mergeCell ref="D7:D8"/>
    <mergeCell ref="E7:E8"/>
    <mergeCell ref="F7:F8"/>
    <mergeCell ref="R4:S4"/>
    <mergeCell ref="B4:C4"/>
    <mergeCell ref="D4:H4"/>
    <mergeCell ref="R11:S11"/>
    <mergeCell ref="H7:H8"/>
    <mergeCell ref="I7:I8"/>
    <mergeCell ref="J7:J8"/>
    <mergeCell ref="K7:K8"/>
    <mergeCell ref="L7:L8"/>
    <mergeCell ref="M7:M8"/>
    <mergeCell ref="N7:O7"/>
    <mergeCell ref="P7:Q7"/>
    <mergeCell ref="R7:S8"/>
    <mergeCell ref="R9:S9"/>
    <mergeCell ref="R10:S10"/>
    <mergeCell ref="R52:S52"/>
    <mergeCell ref="R53:S53"/>
    <mergeCell ref="R54:S54"/>
    <mergeCell ref="R55:S55"/>
    <mergeCell ref="R12:S12"/>
    <mergeCell ref="R13:S13"/>
    <mergeCell ref="R14:S14"/>
    <mergeCell ref="R15:S15"/>
    <mergeCell ref="R16:S16"/>
    <mergeCell ref="R18:S18"/>
  </mergeCells>
  <dataValidations count="1">
    <dataValidation type="list" allowBlank="1" showInputMessage="1" showErrorMessage="1" sqref="I9:I55" xr:uid="{00000000-0002-0000-0300-000001000000}">
      <formula1>$W$2:$W$8</formula1>
    </dataValidation>
  </dataValidations>
  <printOptions horizontalCentered="1"/>
  <pageMargins left="0.35433070866141736" right="0.27559055118110237" top="1.0629921259842521" bottom="0.82677165354330717" header="0.39370078740157483" footer="0.23622047244094491"/>
  <pageSetup scale="51" orientation="portrait" r:id="rId1"/>
  <headerFooter>
    <oddHeader>&amp;C&amp;G</oddHeader>
    <oddFooter>&amp;L&amp;10&amp;UForm No: NM001C
Folder No: SM1&amp;C&amp;10&amp;UIssue No: 001&amp;R&amp;10&amp;UIssue Date: 15-Jan-21</oddFooter>
  </headerFooter>
  <drawing r:id="rId2"/>
  <legacy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35F40010-5935-44DE-8C4A-231AE17144C3}">
          <x14:formula1>
            <xm:f>'ECDIS Data'!$A$17:$A$23</xm:f>
          </x14:formula1>
          <xm:sqref>F9:F55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00"/>
    <pageSetUpPr fitToPage="1"/>
  </sheetPr>
  <dimension ref="A1:N141"/>
  <sheetViews>
    <sheetView workbookViewId="0">
      <selection activeCell="B4" sqref="B4:K4"/>
    </sheetView>
  </sheetViews>
  <sheetFormatPr defaultRowHeight="15" x14ac:dyDescent="0.2"/>
  <cols>
    <col min="1" max="1" width="2.21875" customWidth="1"/>
    <col min="14" max="14" width="2.33203125" customWidth="1"/>
  </cols>
  <sheetData>
    <row r="1" spans="1:14" s="150" customFormat="1" ht="25.15" customHeight="1" thickTop="1" thickBot="1" x14ac:dyDescent="0.25">
      <c r="B1" s="914" t="s">
        <v>297</v>
      </c>
      <c r="C1" s="915"/>
      <c r="D1" s="915"/>
      <c r="E1" s="915"/>
      <c r="F1" s="916"/>
      <c r="G1" s="915"/>
      <c r="H1" s="915"/>
      <c r="I1" s="915"/>
      <c r="J1" s="915"/>
      <c r="K1" s="915"/>
      <c r="L1" s="915"/>
      <c r="M1" s="917"/>
      <c r="N1" s="220"/>
    </row>
    <row r="2" spans="1:14" s="150" customFormat="1" ht="17.25" customHeight="1" thickTop="1" x14ac:dyDescent="0.2">
      <c r="B2" s="334"/>
      <c r="C2" s="335"/>
      <c r="D2" s="871"/>
      <c r="E2" s="918"/>
      <c r="F2" s="919"/>
      <c r="G2" s="877" t="s">
        <v>51</v>
      </c>
      <c r="H2" s="879"/>
      <c r="I2" s="880"/>
      <c r="J2" s="872"/>
      <c r="K2" s="881"/>
      <c r="L2" s="923"/>
      <c r="M2" s="924"/>
      <c r="N2" s="220"/>
    </row>
    <row r="3" spans="1:14" s="150" customFormat="1" ht="18.75" customHeight="1" x14ac:dyDescent="0.2">
      <c r="B3" s="882" t="s">
        <v>300</v>
      </c>
      <c r="C3" s="927"/>
      <c r="D3" s="920"/>
      <c r="E3" s="921"/>
      <c r="F3" s="922"/>
      <c r="G3" s="884" t="s">
        <v>134</v>
      </c>
      <c r="H3" s="885"/>
      <c r="I3" s="886"/>
      <c r="J3" s="887"/>
      <c r="K3" s="888"/>
      <c r="L3" s="923"/>
      <c r="M3" s="924"/>
      <c r="N3" s="220"/>
    </row>
    <row r="4" spans="1:14" s="150" customFormat="1" ht="29.25" customHeight="1" thickBot="1" x14ac:dyDescent="0.25">
      <c r="A4" s="224"/>
      <c r="B4" s="844" t="s">
        <v>87</v>
      </c>
      <c r="C4" s="846"/>
      <c r="D4" s="847"/>
      <c r="E4" s="848"/>
      <c r="F4" s="866"/>
      <c r="G4" s="844" t="s">
        <v>135</v>
      </c>
      <c r="H4" s="846"/>
      <c r="I4" s="847"/>
      <c r="J4" s="848"/>
      <c r="K4" s="849"/>
      <c r="L4" s="925"/>
      <c r="M4" s="926"/>
      <c r="N4" s="220"/>
    </row>
    <row r="5" spans="1:14" s="150" customFormat="1" ht="29.25" customHeight="1" thickTop="1" x14ac:dyDescent="0.2">
      <c r="B5" s="850" t="s">
        <v>305</v>
      </c>
      <c r="C5" s="851"/>
      <c r="D5" s="852"/>
      <c r="E5" s="853"/>
      <c r="F5" s="854"/>
      <c r="G5" s="337"/>
      <c r="H5" s="336"/>
      <c r="I5" s="928"/>
      <c r="J5" s="928"/>
      <c r="K5" s="338"/>
      <c r="L5" s="339"/>
      <c r="M5" s="339"/>
      <c r="N5" s="220"/>
    </row>
    <row r="6" spans="1:14" s="150" customFormat="1" ht="47.45" customHeight="1" thickBot="1" x14ac:dyDescent="0.25">
      <c r="B6" s="897" t="s">
        <v>336</v>
      </c>
      <c r="C6" s="898"/>
      <c r="D6" s="899"/>
      <c r="E6" s="899"/>
      <c r="F6" s="899"/>
      <c r="G6" s="340"/>
      <c r="H6" s="341"/>
      <c r="I6" s="341"/>
      <c r="J6" s="342"/>
      <c r="K6" s="338"/>
      <c r="L6" s="339"/>
      <c r="M6" s="343"/>
    </row>
    <row r="7" spans="1:14" s="150" customFormat="1" ht="15" customHeight="1" thickTop="1" x14ac:dyDescent="0.2">
      <c r="B7" s="910" t="s">
        <v>311</v>
      </c>
      <c r="C7" s="912" t="s">
        <v>312</v>
      </c>
      <c r="D7" s="912" t="s">
        <v>319</v>
      </c>
      <c r="E7" s="912" t="s">
        <v>320</v>
      </c>
      <c r="F7" s="912" t="s">
        <v>337</v>
      </c>
      <c r="G7" s="912" t="s">
        <v>338</v>
      </c>
      <c r="H7" s="900" t="s">
        <v>323</v>
      </c>
      <c r="I7" s="901"/>
      <c r="J7" s="902" t="s">
        <v>324</v>
      </c>
      <c r="K7" s="903"/>
      <c r="L7" s="904" t="s">
        <v>325</v>
      </c>
      <c r="M7" s="905"/>
      <c r="N7" s="220"/>
    </row>
    <row r="8" spans="1:14" s="150" customFormat="1" ht="51.6" customHeight="1" thickBot="1" x14ac:dyDescent="0.25">
      <c r="B8" s="911"/>
      <c r="C8" s="913"/>
      <c r="D8" s="913"/>
      <c r="E8" s="913"/>
      <c r="F8" s="913"/>
      <c r="G8" s="913"/>
      <c r="H8" s="344" t="s">
        <v>329</v>
      </c>
      <c r="I8" s="344" t="s">
        <v>330</v>
      </c>
      <c r="J8" s="345" t="s">
        <v>416</v>
      </c>
      <c r="K8" s="346" t="s">
        <v>417</v>
      </c>
      <c r="L8" s="906"/>
      <c r="M8" s="907"/>
      <c r="N8" s="220"/>
    </row>
    <row r="9" spans="1:14" s="150" customFormat="1" ht="15" customHeight="1" thickTop="1" x14ac:dyDescent="0.2">
      <c r="B9" s="347">
        <f>IF('ECDIS Inputs'!B9="","",'ECDIS Inputs'!$B9)</f>
        <v>1</v>
      </c>
      <c r="C9" s="348">
        <f>IF('ECDIS Inputs'!C9="","",'ECDIS Inputs'!$C9)</f>
        <v>2</v>
      </c>
      <c r="D9" s="349">
        <f>'ECDIS Inputs'!J9</f>
        <v>21.44</v>
      </c>
      <c r="E9" s="350">
        <f>'ECDIS Inputs'!K9</f>
        <v>21.44</v>
      </c>
      <c r="F9" s="350">
        <f>'ECDIS Inputs'!L9</f>
        <v>21</v>
      </c>
      <c r="G9" s="349">
        <f>'ECDIS Inputs'!M9</f>
        <v>42</v>
      </c>
      <c r="H9" s="348" t="str">
        <f>IF('ECDIS Inputs'!N9="","",'ECDIS Inputs'!N9)</f>
        <v/>
      </c>
      <c r="I9" s="348" t="str">
        <f>IF('ECDIS Inputs'!O9="","",'ECDIS Inputs'!O9)</f>
        <v/>
      </c>
      <c r="J9" s="348" t="str">
        <f>IF('ECDIS Inputs'!P9="","",'ECDIS Inputs'!P9)</f>
        <v/>
      </c>
      <c r="K9" s="351" t="str">
        <f>IF('ECDIS Inputs'!Q9="","",'ECDIS Inputs'!Q9)</f>
        <v/>
      </c>
      <c r="L9" s="908" t="str">
        <f>IF('ECDIS Inputs'!$H9="","",'ECDIS Inputs'!I9&amp;", "&amp;'ECDIS Inputs'!R9&amp;", "&amp;'ECDIS Inputs'!$H9&amp;" m")</f>
        <v>A1, , 24 m</v>
      </c>
      <c r="M9" s="909"/>
    </row>
    <row r="10" spans="1:14" s="150" customFormat="1" ht="15" customHeight="1" x14ac:dyDescent="0.2">
      <c r="B10" s="352" t="str">
        <f>IF('ECDIS Inputs'!B10="","",'ECDIS Inputs'!$B10)</f>
        <v/>
      </c>
      <c r="C10" s="353" t="str">
        <f>IF('ECDIS Inputs'!C10="","",'ECDIS Inputs'!$C10)</f>
        <v/>
      </c>
      <c r="D10" s="354" t="str">
        <f>'ECDIS Inputs'!J10</f>
        <v/>
      </c>
      <c r="E10" s="354" t="str">
        <f>'ECDIS Inputs'!K10</f>
        <v/>
      </c>
      <c r="F10" s="354" t="str">
        <f>'ECDIS Inputs'!L10</f>
        <v/>
      </c>
      <c r="G10" s="354" t="str">
        <f>'ECDIS Inputs'!M10</f>
        <v/>
      </c>
      <c r="H10" s="353" t="str">
        <f>IF('ECDIS Inputs'!N10="","",'ECDIS Inputs'!N10)</f>
        <v/>
      </c>
      <c r="I10" s="353" t="str">
        <f>IF('ECDIS Inputs'!O10="","",'ECDIS Inputs'!O10)</f>
        <v/>
      </c>
      <c r="J10" s="353" t="str">
        <f>IF('ECDIS Inputs'!P10="","",'ECDIS Inputs'!P10)</f>
        <v/>
      </c>
      <c r="K10" s="355" t="str">
        <f>IF('ECDIS Inputs'!Q10="","",'ECDIS Inputs'!Q10)</f>
        <v/>
      </c>
      <c r="L10" s="893" t="str">
        <f>IF('ECDIS Inputs'!$H10="","",'ECDIS Inputs'!I10&amp;", "&amp;'ECDIS Inputs'!R10&amp;", "&amp;'ECDIS Inputs'!$H10&amp;" m")</f>
        <v/>
      </c>
      <c r="M10" s="894"/>
    </row>
    <row r="11" spans="1:14" s="150" customFormat="1" ht="15" customHeight="1" x14ac:dyDescent="0.2">
      <c r="B11" s="352" t="str">
        <f>IF('ECDIS Inputs'!B11="","",'ECDIS Inputs'!$B11)</f>
        <v/>
      </c>
      <c r="C11" s="353" t="str">
        <f>IF('ECDIS Inputs'!C11="","",'ECDIS Inputs'!$C11)</f>
        <v/>
      </c>
      <c r="D11" s="354" t="str">
        <f>'ECDIS Inputs'!J11</f>
        <v/>
      </c>
      <c r="E11" s="354" t="str">
        <f>'ECDIS Inputs'!K11</f>
        <v/>
      </c>
      <c r="F11" s="354" t="str">
        <f>'ECDIS Inputs'!L11</f>
        <v/>
      </c>
      <c r="G11" s="354" t="str">
        <f>'ECDIS Inputs'!M11</f>
        <v/>
      </c>
      <c r="H11" s="353" t="str">
        <f>IF('ECDIS Inputs'!N11="","",'ECDIS Inputs'!N11)</f>
        <v/>
      </c>
      <c r="I11" s="353" t="str">
        <f>IF('ECDIS Inputs'!O11="","",'ECDIS Inputs'!O11)</f>
        <v/>
      </c>
      <c r="J11" s="353" t="str">
        <f>IF('ECDIS Inputs'!P11="","",'ECDIS Inputs'!P11)</f>
        <v/>
      </c>
      <c r="K11" s="355" t="str">
        <f>IF('ECDIS Inputs'!Q11="","",'ECDIS Inputs'!Q11)</f>
        <v/>
      </c>
      <c r="L11" s="893" t="str">
        <f>IF('ECDIS Inputs'!$H11="","",'ECDIS Inputs'!I11&amp;", "&amp;'ECDIS Inputs'!R11&amp;", "&amp;'ECDIS Inputs'!$H11&amp;" m")</f>
        <v/>
      </c>
      <c r="M11" s="894"/>
    </row>
    <row r="12" spans="1:14" s="150" customFormat="1" x14ac:dyDescent="0.2">
      <c r="B12" s="352" t="str">
        <f>IF('ECDIS Inputs'!B12="","",'ECDIS Inputs'!$B12)</f>
        <v/>
      </c>
      <c r="C12" s="353" t="str">
        <f>IF('ECDIS Inputs'!C12="","",'ECDIS Inputs'!$C12)</f>
        <v/>
      </c>
      <c r="D12" s="354" t="str">
        <f>'ECDIS Inputs'!J12</f>
        <v/>
      </c>
      <c r="E12" s="354" t="str">
        <f>'ECDIS Inputs'!K12</f>
        <v/>
      </c>
      <c r="F12" s="354" t="str">
        <f>'ECDIS Inputs'!L12</f>
        <v/>
      </c>
      <c r="G12" s="354" t="str">
        <f>'ECDIS Inputs'!M12</f>
        <v/>
      </c>
      <c r="H12" s="353" t="str">
        <f>IF('ECDIS Inputs'!N12="","",'ECDIS Inputs'!N12)</f>
        <v/>
      </c>
      <c r="I12" s="353" t="str">
        <f>IF('ECDIS Inputs'!O12="","",'ECDIS Inputs'!O12)</f>
        <v/>
      </c>
      <c r="J12" s="353" t="str">
        <f>IF('ECDIS Inputs'!P12="","",'ECDIS Inputs'!P12)</f>
        <v/>
      </c>
      <c r="K12" s="355" t="str">
        <f>IF('ECDIS Inputs'!Q12="","",'ECDIS Inputs'!Q12)</f>
        <v/>
      </c>
      <c r="L12" s="893" t="str">
        <f>IF('ECDIS Inputs'!$H12="","",'ECDIS Inputs'!I12&amp;", "&amp;'ECDIS Inputs'!R12&amp;", "&amp;'ECDIS Inputs'!$H12&amp;" m")</f>
        <v/>
      </c>
      <c r="M12" s="894"/>
      <c r="N12" s="220"/>
    </row>
    <row r="13" spans="1:14" s="150" customFormat="1" x14ac:dyDescent="0.2">
      <c r="B13" s="352" t="str">
        <f>IF('ECDIS Inputs'!B13="","",'ECDIS Inputs'!$B13)</f>
        <v/>
      </c>
      <c r="C13" s="353" t="str">
        <f>IF('ECDIS Inputs'!C13="","",'ECDIS Inputs'!$C13)</f>
        <v/>
      </c>
      <c r="D13" s="354" t="str">
        <f>'ECDIS Inputs'!J13</f>
        <v/>
      </c>
      <c r="E13" s="354" t="str">
        <f>'ECDIS Inputs'!K13</f>
        <v/>
      </c>
      <c r="F13" s="354" t="str">
        <f>'ECDIS Inputs'!L13</f>
        <v/>
      </c>
      <c r="G13" s="354" t="str">
        <f>'ECDIS Inputs'!M13</f>
        <v/>
      </c>
      <c r="H13" s="353" t="str">
        <f>IF('ECDIS Inputs'!N13="","",'ECDIS Inputs'!N13)</f>
        <v/>
      </c>
      <c r="I13" s="353" t="str">
        <f>IF('ECDIS Inputs'!O13="","",'ECDIS Inputs'!O13)</f>
        <v/>
      </c>
      <c r="J13" s="353" t="str">
        <f>IF('ECDIS Inputs'!P13="","",'ECDIS Inputs'!P13)</f>
        <v/>
      </c>
      <c r="K13" s="355" t="str">
        <f>IF('ECDIS Inputs'!Q13="","",'ECDIS Inputs'!Q13)</f>
        <v/>
      </c>
      <c r="L13" s="893" t="str">
        <f>IF('ECDIS Inputs'!$H13="","",'ECDIS Inputs'!I13&amp;", "&amp;'ECDIS Inputs'!R13&amp;", "&amp;'ECDIS Inputs'!$H13&amp;" m")</f>
        <v/>
      </c>
      <c r="M13" s="894"/>
    </row>
    <row r="14" spans="1:14" s="150" customFormat="1" x14ac:dyDescent="0.2">
      <c r="B14" s="352" t="str">
        <f>IF('ECDIS Inputs'!B14="","",'ECDIS Inputs'!$B14)</f>
        <v/>
      </c>
      <c r="C14" s="353" t="str">
        <f>IF('ECDIS Inputs'!C14="","",'ECDIS Inputs'!$C14)</f>
        <v/>
      </c>
      <c r="D14" s="354" t="str">
        <f>'ECDIS Inputs'!J14</f>
        <v/>
      </c>
      <c r="E14" s="354" t="str">
        <f>'ECDIS Inputs'!K14</f>
        <v/>
      </c>
      <c r="F14" s="354" t="str">
        <f>'ECDIS Inputs'!L14</f>
        <v/>
      </c>
      <c r="G14" s="354" t="str">
        <f>'ECDIS Inputs'!M14</f>
        <v/>
      </c>
      <c r="H14" s="353" t="str">
        <f>IF('ECDIS Inputs'!N14="","",'ECDIS Inputs'!N14)</f>
        <v/>
      </c>
      <c r="I14" s="353" t="str">
        <f>IF('ECDIS Inputs'!O14="","",'ECDIS Inputs'!O14)</f>
        <v/>
      </c>
      <c r="J14" s="353" t="str">
        <f>IF('ECDIS Inputs'!P14="","",'ECDIS Inputs'!P14)</f>
        <v/>
      </c>
      <c r="K14" s="355" t="str">
        <f>IF('ECDIS Inputs'!Q14="","",'ECDIS Inputs'!Q14)</f>
        <v/>
      </c>
      <c r="L14" s="893" t="str">
        <f>IF('ECDIS Inputs'!$H14="","",'ECDIS Inputs'!I14&amp;", "&amp;'ECDIS Inputs'!R14&amp;", "&amp;'ECDIS Inputs'!$H14&amp;" m")</f>
        <v/>
      </c>
      <c r="M14" s="894"/>
    </row>
    <row r="15" spans="1:14" s="150" customFormat="1" x14ac:dyDescent="0.2">
      <c r="B15" s="352" t="str">
        <f>IF('ECDIS Inputs'!B15="","",'ECDIS Inputs'!$B15)</f>
        <v/>
      </c>
      <c r="C15" s="353" t="str">
        <f>IF('ECDIS Inputs'!C15="","",'ECDIS Inputs'!$C15)</f>
        <v/>
      </c>
      <c r="D15" s="354" t="str">
        <f>'ECDIS Inputs'!J15</f>
        <v/>
      </c>
      <c r="E15" s="354" t="str">
        <f>'ECDIS Inputs'!K15</f>
        <v/>
      </c>
      <c r="F15" s="354" t="str">
        <f>'ECDIS Inputs'!L15</f>
        <v/>
      </c>
      <c r="G15" s="354" t="str">
        <f>'ECDIS Inputs'!M15</f>
        <v/>
      </c>
      <c r="H15" s="353" t="str">
        <f>IF('ECDIS Inputs'!N15="","",'ECDIS Inputs'!N15)</f>
        <v/>
      </c>
      <c r="I15" s="353" t="str">
        <f>IF('ECDIS Inputs'!O15="","",'ECDIS Inputs'!O15)</f>
        <v/>
      </c>
      <c r="J15" s="353" t="str">
        <f>IF('ECDIS Inputs'!P15="","",'ECDIS Inputs'!P15)</f>
        <v/>
      </c>
      <c r="K15" s="355" t="str">
        <f>IF('ECDIS Inputs'!Q15="","",'ECDIS Inputs'!Q15)</f>
        <v/>
      </c>
      <c r="L15" s="893" t="str">
        <f>IF('ECDIS Inputs'!$H15="","",'ECDIS Inputs'!I15&amp;", "&amp;'ECDIS Inputs'!R15&amp;", "&amp;'ECDIS Inputs'!$H15&amp;" m")</f>
        <v/>
      </c>
      <c r="M15" s="894"/>
      <c r="N15" s="220"/>
    </row>
    <row r="16" spans="1:14" s="150" customFormat="1" x14ac:dyDescent="0.2">
      <c r="B16" s="352" t="str">
        <f>IF('ECDIS Inputs'!B16="","",'ECDIS Inputs'!$B16)</f>
        <v/>
      </c>
      <c r="C16" s="353" t="str">
        <f>IF('ECDIS Inputs'!C16="","",'ECDIS Inputs'!$C16)</f>
        <v/>
      </c>
      <c r="D16" s="354" t="str">
        <f>'ECDIS Inputs'!J16</f>
        <v/>
      </c>
      <c r="E16" s="354" t="str">
        <f>'ECDIS Inputs'!K16</f>
        <v/>
      </c>
      <c r="F16" s="354" t="str">
        <f>'ECDIS Inputs'!L16</f>
        <v/>
      </c>
      <c r="G16" s="354" t="str">
        <f>'ECDIS Inputs'!M16</f>
        <v/>
      </c>
      <c r="H16" s="353" t="str">
        <f>IF('ECDIS Inputs'!N16="","",'ECDIS Inputs'!N16)</f>
        <v/>
      </c>
      <c r="I16" s="353" t="str">
        <f>IF('ECDIS Inputs'!O16="","",'ECDIS Inputs'!O16)</f>
        <v/>
      </c>
      <c r="J16" s="353" t="str">
        <f>IF('ECDIS Inputs'!P16="","",'ECDIS Inputs'!P16)</f>
        <v/>
      </c>
      <c r="K16" s="355" t="str">
        <f>IF('ECDIS Inputs'!Q16="","",'ECDIS Inputs'!Q16)</f>
        <v/>
      </c>
      <c r="L16" s="893" t="str">
        <f>IF('ECDIS Inputs'!$H16="","",'ECDIS Inputs'!I16&amp;", "&amp;'ECDIS Inputs'!R16&amp;", "&amp;'ECDIS Inputs'!$H16&amp;" m")</f>
        <v/>
      </c>
      <c r="M16" s="894"/>
    </row>
    <row r="17" spans="2:14" s="150" customFormat="1" x14ac:dyDescent="0.2">
      <c r="B17" s="352" t="str">
        <f>IF('ECDIS Inputs'!B17="","",'ECDIS Inputs'!$B17)</f>
        <v/>
      </c>
      <c r="C17" s="353" t="str">
        <f>IF('ECDIS Inputs'!C17="","",'ECDIS Inputs'!$C17)</f>
        <v/>
      </c>
      <c r="D17" s="354" t="str">
        <f>'ECDIS Inputs'!J17</f>
        <v/>
      </c>
      <c r="E17" s="354" t="str">
        <f>'ECDIS Inputs'!K17</f>
        <v/>
      </c>
      <c r="F17" s="354" t="str">
        <f>'ECDIS Inputs'!L17</f>
        <v/>
      </c>
      <c r="G17" s="354" t="str">
        <f>'ECDIS Inputs'!M17</f>
        <v/>
      </c>
      <c r="H17" s="353" t="str">
        <f>IF('ECDIS Inputs'!N17="","",'ECDIS Inputs'!N17)</f>
        <v/>
      </c>
      <c r="I17" s="353" t="str">
        <f>IF('ECDIS Inputs'!O17="","",'ECDIS Inputs'!O17)</f>
        <v/>
      </c>
      <c r="J17" s="353" t="str">
        <f>IF('ECDIS Inputs'!P17="","",'ECDIS Inputs'!P17)</f>
        <v/>
      </c>
      <c r="K17" s="355" t="str">
        <f>IF('ECDIS Inputs'!Q17="","",'ECDIS Inputs'!Q17)</f>
        <v/>
      </c>
      <c r="L17" s="893" t="str">
        <f>IF('ECDIS Inputs'!$H17="","",'ECDIS Inputs'!I17&amp;", "&amp;'ECDIS Inputs'!R17&amp;", "&amp;'ECDIS Inputs'!$H17&amp;" m")</f>
        <v/>
      </c>
      <c r="M17" s="894"/>
      <c r="N17" s="220"/>
    </row>
    <row r="18" spans="2:14" s="150" customFormat="1" x14ac:dyDescent="0.2">
      <c r="B18" s="352" t="str">
        <f>IF('ECDIS Inputs'!B18="","",'ECDIS Inputs'!$B18)</f>
        <v/>
      </c>
      <c r="C18" s="353" t="str">
        <f>IF('ECDIS Inputs'!C18="","",'ECDIS Inputs'!$C18)</f>
        <v/>
      </c>
      <c r="D18" s="354" t="str">
        <f>'ECDIS Inputs'!J18</f>
        <v/>
      </c>
      <c r="E18" s="354" t="str">
        <f>'ECDIS Inputs'!K18</f>
        <v/>
      </c>
      <c r="F18" s="354" t="str">
        <f>'ECDIS Inputs'!L18</f>
        <v/>
      </c>
      <c r="G18" s="354" t="str">
        <f>'ECDIS Inputs'!M18</f>
        <v/>
      </c>
      <c r="H18" s="353" t="str">
        <f>IF('ECDIS Inputs'!N18="","",'ECDIS Inputs'!N18)</f>
        <v/>
      </c>
      <c r="I18" s="353" t="str">
        <f>IF('ECDIS Inputs'!O18="","",'ECDIS Inputs'!O18)</f>
        <v/>
      </c>
      <c r="J18" s="353" t="str">
        <f>IF('ECDIS Inputs'!P18="","",'ECDIS Inputs'!P18)</f>
        <v/>
      </c>
      <c r="K18" s="355" t="str">
        <f>IF('ECDIS Inputs'!Q18="","",'ECDIS Inputs'!Q18)</f>
        <v/>
      </c>
      <c r="L18" s="893" t="str">
        <f>IF('ECDIS Inputs'!$H18="","",'ECDIS Inputs'!I18&amp;", "&amp;'ECDIS Inputs'!R18&amp;", "&amp;'ECDIS Inputs'!$H18&amp;" m")</f>
        <v/>
      </c>
      <c r="M18" s="894"/>
      <c r="N18" s="220"/>
    </row>
    <row r="19" spans="2:14" s="150" customFormat="1" x14ac:dyDescent="0.2">
      <c r="B19" s="352" t="str">
        <f>IF('ECDIS Inputs'!B19="","",'ECDIS Inputs'!$B19)</f>
        <v/>
      </c>
      <c r="C19" s="353" t="str">
        <f>IF('ECDIS Inputs'!C19="","",'ECDIS Inputs'!$C19)</f>
        <v/>
      </c>
      <c r="D19" s="354" t="str">
        <f>'ECDIS Inputs'!J19</f>
        <v/>
      </c>
      <c r="E19" s="354" t="str">
        <f>'ECDIS Inputs'!K19</f>
        <v/>
      </c>
      <c r="F19" s="354" t="str">
        <f>'ECDIS Inputs'!L19</f>
        <v/>
      </c>
      <c r="G19" s="354" t="str">
        <f>'ECDIS Inputs'!M19</f>
        <v/>
      </c>
      <c r="H19" s="353" t="str">
        <f>IF('ECDIS Inputs'!N19="","",'ECDIS Inputs'!N19)</f>
        <v/>
      </c>
      <c r="I19" s="353" t="str">
        <f>IF('ECDIS Inputs'!O19="","",'ECDIS Inputs'!O19)</f>
        <v/>
      </c>
      <c r="J19" s="353" t="str">
        <f>IF('ECDIS Inputs'!P19="","",'ECDIS Inputs'!P19)</f>
        <v/>
      </c>
      <c r="K19" s="355" t="str">
        <f>IF('ECDIS Inputs'!Q19="","",'ECDIS Inputs'!Q19)</f>
        <v/>
      </c>
      <c r="L19" s="893" t="str">
        <f>IF('ECDIS Inputs'!$H19="","",'ECDIS Inputs'!I19&amp;", "&amp;'ECDIS Inputs'!R19&amp;", "&amp;'ECDIS Inputs'!$H19&amp;" m")</f>
        <v/>
      </c>
      <c r="M19" s="894"/>
      <c r="N19" s="220"/>
    </row>
    <row r="20" spans="2:14" s="150" customFormat="1" x14ac:dyDescent="0.2">
      <c r="B20" s="352" t="str">
        <f>IF('ECDIS Inputs'!B20="","",'ECDIS Inputs'!$B20)</f>
        <v/>
      </c>
      <c r="C20" s="353" t="str">
        <f>IF('ECDIS Inputs'!C20="","",'ECDIS Inputs'!$C20)</f>
        <v/>
      </c>
      <c r="D20" s="354" t="str">
        <f>'ECDIS Inputs'!J20</f>
        <v/>
      </c>
      <c r="E20" s="354" t="str">
        <f>'ECDIS Inputs'!K20</f>
        <v/>
      </c>
      <c r="F20" s="354" t="str">
        <f>'ECDIS Inputs'!L20</f>
        <v/>
      </c>
      <c r="G20" s="354" t="str">
        <f>'ECDIS Inputs'!M20</f>
        <v/>
      </c>
      <c r="H20" s="353" t="str">
        <f>IF('ECDIS Inputs'!N20="","",'ECDIS Inputs'!N20)</f>
        <v/>
      </c>
      <c r="I20" s="353" t="str">
        <f>IF('ECDIS Inputs'!O20="","",'ECDIS Inputs'!O20)</f>
        <v/>
      </c>
      <c r="J20" s="353" t="str">
        <f>IF('ECDIS Inputs'!P20="","",'ECDIS Inputs'!P20)</f>
        <v/>
      </c>
      <c r="K20" s="355" t="str">
        <f>IF('ECDIS Inputs'!Q20="","",'ECDIS Inputs'!Q20)</f>
        <v/>
      </c>
      <c r="L20" s="893" t="str">
        <f>IF('ECDIS Inputs'!$H20="","",'ECDIS Inputs'!I20&amp;", "&amp;'ECDIS Inputs'!R20&amp;", "&amp;'ECDIS Inputs'!$H20&amp;" m")</f>
        <v/>
      </c>
      <c r="M20" s="894"/>
      <c r="N20" s="220"/>
    </row>
    <row r="21" spans="2:14" s="150" customFormat="1" x14ac:dyDescent="0.2">
      <c r="B21" s="352" t="str">
        <f>IF('ECDIS Inputs'!B21="","",'ECDIS Inputs'!$B21)</f>
        <v/>
      </c>
      <c r="C21" s="353" t="str">
        <f>IF('ECDIS Inputs'!C21="","",'ECDIS Inputs'!$C21)</f>
        <v/>
      </c>
      <c r="D21" s="354" t="str">
        <f>'ECDIS Inputs'!J21</f>
        <v/>
      </c>
      <c r="E21" s="354" t="str">
        <f>'ECDIS Inputs'!K21</f>
        <v/>
      </c>
      <c r="F21" s="354" t="str">
        <f>'ECDIS Inputs'!L21</f>
        <v/>
      </c>
      <c r="G21" s="354" t="str">
        <f>'ECDIS Inputs'!M21</f>
        <v/>
      </c>
      <c r="H21" s="353" t="str">
        <f>IF('ECDIS Inputs'!N21="","",'ECDIS Inputs'!N21)</f>
        <v/>
      </c>
      <c r="I21" s="353" t="str">
        <f>IF('ECDIS Inputs'!O21="","",'ECDIS Inputs'!O21)</f>
        <v/>
      </c>
      <c r="J21" s="353" t="str">
        <f>IF('ECDIS Inputs'!P21="","",'ECDIS Inputs'!P21)</f>
        <v/>
      </c>
      <c r="K21" s="355" t="str">
        <f>IF('ECDIS Inputs'!Q21="","",'ECDIS Inputs'!Q21)</f>
        <v/>
      </c>
      <c r="L21" s="893" t="str">
        <f>IF('ECDIS Inputs'!$H21="","",'ECDIS Inputs'!I21&amp;", "&amp;'ECDIS Inputs'!R21&amp;", "&amp;'ECDIS Inputs'!$H21&amp;" m")</f>
        <v/>
      </c>
      <c r="M21" s="894"/>
      <c r="N21" s="220"/>
    </row>
    <row r="22" spans="2:14" s="150" customFormat="1" x14ac:dyDescent="0.2">
      <c r="B22" s="352" t="str">
        <f>IF('ECDIS Inputs'!B22="","",'ECDIS Inputs'!$B22)</f>
        <v/>
      </c>
      <c r="C22" s="353" t="str">
        <f>IF('ECDIS Inputs'!C22="","",'ECDIS Inputs'!$C22)</f>
        <v/>
      </c>
      <c r="D22" s="354" t="str">
        <f>'ECDIS Inputs'!J22</f>
        <v/>
      </c>
      <c r="E22" s="354" t="str">
        <f>'ECDIS Inputs'!K22</f>
        <v/>
      </c>
      <c r="F22" s="354" t="str">
        <f>'ECDIS Inputs'!L22</f>
        <v/>
      </c>
      <c r="G22" s="354" t="str">
        <f>'ECDIS Inputs'!M22</f>
        <v/>
      </c>
      <c r="H22" s="353" t="str">
        <f>IF('ECDIS Inputs'!N22="","",'ECDIS Inputs'!N22)</f>
        <v/>
      </c>
      <c r="I22" s="353" t="str">
        <f>IF('ECDIS Inputs'!O22="","",'ECDIS Inputs'!O22)</f>
        <v/>
      </c>
      <c r="J22" s="353" t="str">
        <f>IF('ECDIS Inputs'!P22="","",'ECDIS Inputs'!P22)</f>
        <v/>
      </c>
      <c r="K22" s="355" t="str">
        <f>IF('ECDIS Inputs'!Q22="","",'ECDIS Inputs'!Q22)</f>
        <v/>
      </c>
      <c r="L22" s="893" t="str">
        <f>IF('ECDIS Inputs'!$H22="","",'ECDIS Inputs'!I22&amp;", "&amp;'ECDIS Inputs'!R22&amp;", "&amp;'ECDIS Inputs'!$H22&amp;" m")</f>
        <v/>
      </c>
      <c r="M22" s="894"/>
      <c r="N22" s="220"/>
    </row>
    <row r="23" spans="2:14" s="150" customFormat="1" x14ac:dyDescent="0.2">
      <c r="B23" s="352" t="str">
        <f>IF('ECDIS Inputs'!B23="","",'ECDIS Inputs'!$B23)</f>
        <v/>
      </c>
      <c r="C23" s="353" t="str">
        <f>IF('ECDIS Inputs'!C23="","",'ECDIS Inputs'!$C23)</f>
        <v/>
      </c>
      <c r="D23" s="354" t="str">
        <f>'ECDIS Inputs'!J23</f>
        <v/>
      </c>
      <c r="E23" s="354" t="str">
        <f>'ECDIS Inputs'!K23</f>
        <v/>
      </c>
      <c r="F23" s="354" t="str">
        <f>'ECDIS Inputs'!L23</f>
        <v/>
      </c>
      <c r="G23" s="354" t="str">
        <f>'ECDIS Inputs'!M23</f>
        <v/>
      </c>
      <c r="H23" s="353" t="str">
        <f>IF('ECDIS Inputs'!N23="","",'ECDIS Inputs'!N23)</f>
        <v/>
      </c>
      <c r="I23" s="353" t="str">
        <f>IF('ECDIS Inputs'!O23="","",'ECDIS Inputs'!O23)</f>
        <v/>
      </c>
      <c r="J23" s="353" t="str">
        <f>IF('ECDIS Inputs'!P23="","",'ECDIS Inputs'!P23)</f>
        <v/>
      </c>
      <c r="K23" s="355" t="str">
        <f>IF('ECDIS Inputs'!Q23="","",'ECDIS Inputs'!Q23)</f>
        <v/>
      </c>
      <c r="L23" s="893" t="str">
        <f>IF('ECDIS Inputs'!$H23="","",'ECDIS Inputs'!I23&amp;", "&amp;'ECDIS Inputs'!R23&amp;", "&amp;'ECDIS Inputs'!$H23&amp;" m")</f>
        <v/>
      </c>
      <c r="M23" s="894"/>
      <c r="N23" s="220"/>
    </row>
    <row r="24" spans="2:14" s="150" customFormat="1" x14ac:dyDescent="0.2">
      <c r="B24" s="352" t="str">
        <f>IF('ECDIS Inputs'!B24="","",'ECDIS Inputs'!$B24)</f>
        <v/>
      </c>
      <c r="C24" s="353" t="str">
        <f>IF('ECDIS Inputs'!C24="","",'ECDIS Inputs'!$C24)</f>
        <v/>
      </c>
      <c r="D24" s="354" t="str">
        <f>'ECDIS Inputs'!J24</f>
        <v/>
      </c>
      <c r="E24" s="354" t="str">
        <f>'ECDIS Inputs'!K24</f>
        <v/>
      </c>
      <c r="F24" s="354" t="str">
        <f>'ECDIS Inputs'!L24</f>
        <v/>
      </c>
      <c r="G24" s="354" t="str">
        <f>'ECDIS Inputs'!M24</f>
        <v/>
      </c>
      <c r="H24" s="353" t="str">
        <f>IF('ECDIS Inputs'!N24="","",'ECDIS Inputs'!N24)</f>
        <v/>
      </c>
      <c r="I24" s="353" t="str">
        <f>IF('ECDIS Inputs'!O24="","",'ECDIS Inputs'!O24)</f>
        <v/>
      </c>
      <c r="J24" s="353" t="str">
        <f>IF('ECDIS Inputs'!P24="","",'ECDIS Inputs'!P24)</f>
        <v/>
      </c>
      <c r="K24" s="355" t="str">
        <f>IF('ECDIS Inputs'!Q24="","",'ECDIS Inputs'!Q24)</f>
        <v/>
      </c>
      <c r="L24" s="893" t="str">
        <f>IF('ECDIS Inputs'!$H24="","",'ECDIS Inputs'!I24&amp;", "&amp;'ECDIS Inputs'!R24&amp;", "&amp;'ECDIS Inputs'!$H24&amp;" m")</f>
        <v/>
      </c>
      <c r="M24" s="894"/>
    </row>
    <row r="25" spans="2:14" s="150" customFormat="1" x14ac:dyDescent="0.2">
      <c r="B25" s="352" t="str">
        <f>IF('ECDIS Inputs'!B25="","",'ECDIS Inputs'!$B25)</f>
        <v/>
      </c>
      <c r="C25" s="353" t="str">
        <f>IF('ECDIS Inputs'!C25="","",'ECDIS Inputs'!$C25)</f>
        <v/>
      </c>
      <c r="D25" s="354" t="str">
        <f>'ECDIS Inputs'!J25</f>
        <v/>
      </c>
      <c r="E25" s="354" t="str">
        <f>'ECDIS Inputs'!K25</f>
        <v/>
      </c>
      <c r="F25" s="354" t="str">
        <f>'ECDIS Inputs'!L25</f>
        <v/>
      </c>
      <c r="G25" s="354" t="str">
        <f>'ECDIS Inputs'!M25</f>
        <v/>
      </c>
      <c r="H25" s="353" t="str">
        <f>IF('ECDIS Inputs'!N25="","",'ECDIS Inputs'!N25)</f>
        <v/>
      </c>
      <c r="I25" s="353" t="str">
        <f>IF('ECDIS Inputs'!O25="","",'ECDIS Inputs'!O25)</f>
        <v/>
      </c>
      <c r="J25" s="353" t="str">
        <f>IF('ECDIS Inputs'!P25="","",'ECDIS Inputs'!P25)</f>
        <v/>
      </c>
      <c r="K25" s="355" t="str">
        <f>IF('ECDIS Inputs'!Q25="","",'ECDIS Inputs'!Q25)</f>
        <v/>
      </c>
      <c r="L25" s="893" t="str">
        <f>IF('ECDIS Inputs'!$H25="","",'ECDIS Inputs'!I25&amp;", "&amp;'ECDIS Inputs'!R25&amp;", "&amp;'ECDIS Inputs'!$H25&amp;" m")</f>
        <v/>
      </c>
      <c r="M25" s="894"/>
    </row>
    <row r="26" spans="2:14" s="150" customFormat="1" x14ac:dyDescent="0.2">
      <c r="B26" s="352" t="str">
        <f>IF('ECDIS Inputs'!B26="","",'ECDIS Inputs'!$B26)</f>
        <v/>
      </c>
      <c r="C26" s="353" t="str">
        <f>IF('ECDIS Inputs'!C26="","",'ECDIS Inputs'!$C26)</f>
        <v/>
      </c>
      <c r="D26" s="354" t="str">
        <f>'ECDIS Inputs'!J26</f>
        <v/>
      </c>
      <c r="E26" s="354" t="str">
        <f>'ECDIS Inputs'!K26</f>
        <v/>
      </c>
      <c r="F26" s="354" t="str">
        <f>'ECDIS Inputs'!L26</f>
        <v/>
      </c>
      <c r="G26" s="354" t="str">
        <f>'ECDIS Inputs'!M26</f>
        <v/>
      </c>
      <c r="H26" s="353" t="str">
        <f>IF('ECDIS Inputs'!N26="","",'ECDIS Inputs'!N26)</f>
        <v/>
      </c>
      <c r="I26" s="353" t="str">
        <f>IF('ECDIS Inputs'!O26="","",'ECDIS Inputs'!O26)</f>
        <v/>
      </c>
      <c r="J26" s="353" t="str">
        <f>IF('ECDIS Inputs'!P26="","",'ECDIS Inputs'!P26)</f>
        <v/>
      </c>
      <c r="K26" s="355" t="str">
        <f>IF('ECDIS Inputs'!Q26="","",'ECDIS Inputs'!Q26)</f>
        <v/>
      </c>
      <c r="L26" s="893" t="str">
        <f>IF('ECDIS Inputs'!$H26="","",'ECDIS Inputs'!I26&amp;", "&amp;'ECDIS Inputs'!R26&amp;", "&amp;'ECDIS Inputs'!$H26&amp;" m")</f>
        <v/>
      </c>
      <c r="M26" s="894"/>
    </row>
    <row r="27" spans="2:14" s="150" customFormat="1" x14ac:dyDescent="0.2">
      <c r="B27" s="352" t="str">
        <f>IF('ECDIS Inputs'!B27="","",'ECDIS Inputs'!$B27)</f>
        <v/>
      </c>
      <c r="C27" s="353" t="str">
        <f>IF('ECDIS Inputs'!C27="","",'ECDIS Inputs'!$C27)</f>
        <v/>
      </c>
      <c r="D27" s="354" t="str">
        <f>'ECDIS Inputs'!J27</f>
        <v/>
      </c>
      <c r="E27" s="354" t="str">
        <f>'ECDIS Inputs'!K27</f>
        <v/>
      </c>
      <c r="F27" s="354" t="str">
        <f>'ECDIS Inputs'!L27</f>
        <v/>
      </c>
      <c r="G27" s="354" t="str">
        <f>'ECDIS Inputs'!M27</f>
        <v/>
      </c>
      <c r="H27" s="353" t="str">
        <f>IF('ECDIS Inputs'!N27="","",'ECDIS Inputs'!N27)</f>
        <v/>
      </c>
      <c r="I27" s="353" t="str">
        <f>IF('ECDIS Inputs'!O27="","",'ECDIS Inputs'!O27)</f>
        <v/>
      </c>
      <c r="J27" s="353" t="str">
        <f>IF('ECDIS Inputs'!P27="","",'ECDIS Inputs'!P27)</f>
        <v/>
      </c>
      <c r="K27" s="355" t="str">
        <f>IF('ECDIS Inputs'!Q27="","",'ECDIS Inputs'!Q27)</f>
        <v/>
      </c>
      <c r="L27" s="893" t="str">
        <f>IF('ECDIS Inputs'!$H27="","",'ECDIS Inputs'!I27&amp;", "&amp;'ECDIS Inputs'!R27&amp;", "&amp;'ECDIS Inputs'!$H27&amp;" m")</f>
        <v/>
      </c>
      <c r="M27" s="894"/>
      <c r="N27" s="220"/>
    </row>
    <row r="28" spans="2:14" s="150" customFormat="1" x14ac:dyDescent="0.2">
      <c r="B28" s="352" t="str">
        <f>IF('ECDIS Inputs'!B28="","",'ECDIS Inputs'!$B28)</f>
        <v/>
      </c>
      <c r="C28" s="353" t="str">
        <f>IF('ECDIS Inputs'!C28="","",'ECDIS Inputs'!$C28)</f>
        <v/>
      </c>
      <c r="D28" s="354" t="str">
        <f>'ECDIS Inputs'!J28</f>
        <v/>
      </c>
      <c r="E28" s="354" t="str">
        <f>'ECDIS Inputs'!K28</f>
        <v/>
      </c>
      <c r="F28" s="354" t="str">
        <f>'ECDIS Inputs'!L28</f>
        <v/>
      </c>
      <c r="G28" s="354" t="str">
        <f>'ECDIS Inputs'!M28</f>
        <v/>
      </c>
      <c r="H28" s="353" t="str">
        <f>IF('ECDIS Inputs'!N28="","",'ECDIS Inputs'!N28)</f>
        <v/>
      </c>
      <c r="I28" s="353" t="str">
        <f>IF('ECDIS Inputs'!O28="","",'ECDIS Inputs'!O28)</f>
        <v/>
      </c>
      <c r="J28" s="353" t="str">
        <f>IF('ECDIS Inputs'!P28="","",'ECDIS Inputs'!P28)</f>
        <v/>
      </c>
      <c r="K28" s="355" t="str">
        <f>IF('ECDIS Inputs'!Q28="","",'ECDIS Inputs'!Q28)</f>
        <v/>
      </c>
      <c r="L28" s="893" t="str">
        <f>IF('ECDIS Inputs'!$H28="","",'ECDIS Inputs'!I28&amp;", "&amp;'ECDIS Inputs'!R28&amp;", "&amp;'ECDIS Inputs'!$H28&amp;" m")</f>
        <v/>
      </c>
      <c r="M28" s="894"/>
      <c r="N28" s="220"/>
    </row>
    <row r="29" spans="2:14" s="150" customFormat="1" x14ac:dyDescent="0.2">
      <c r="B29" s="352" t="str">
        <f>IF('ECDIS Inputs'!B29="","",'ECDIS Inputs'!$B29)</f>
        <v/>
      </c>
      <c r="C29" s="353" t="str">
        <f>IF('ECDIS Inputs'!C29="","",'ECDIS Inputs'!$C29)</f>
        <v/>
      </c>
      <c r="D29" s="354" t="str">
        <f>'ECDIS Inputs'!J29</f>
        <v/>
      </c>
      <c r="E29" s="354" t="str">
        <f>'ECDIS Inputs'!K29</f>
        <v/>
      </c>
      <c r="F29" s="354" t="str">
        <f>'ECDIS Inputs'!L29</f>
        <v/>
      </c>
      <c r="G29" s="354" t="str">
        <f>'ECDIS Inputs'!M29</f>
        <v/>
      </c>
      <c r="H29" s="353" t="str">
        <f>IF('ECDIS Inputs'!N29="","",'ECDIS Inputs'!N29)</f>
        <v/>
      </c>
      <c r="I29" s="353" t="str">
        <f>IF('ECDIS Inputs'!O29="","",'ECDIS Inputs'!O29)</f>
        <v/>
      </c>
      <c r="J29" s="353" t="str">
        <f>IF('ECDIS Inputs'!P29="","",'ECDIS Inputs'!P29)</f>
        <v/>
      </c>
      <c r="K29" s="355" t="str">
        <f>IF('ECDIS Inputs'!Q29="","",'ECDIS Inputs'!Q29)</f>
        <v/>
      </c>
      <c r="L29" s="893" t="str">
        <f>IF('ECDIS Inputs'!$H29="","",'ECDIS Inputs'!I29&amp;", "&amp;'ECDIS Inputs'!R29&amp;", "&amp;'ECDIS Inputs'!$H29&amp;" m")</f>
        <v/>
      </c>
      <c r="M29" s="894"/>
      <c r="N29" s="220"/>
    </row>
    <row r="30" spans="2:14" s="150" customFormat="1" x14ac:dyDescent="0.2">
      <c r="B30" s="352" t="str">
        <f>IF('ECDIS Inputs'!B30="","",'ECDIS Inputs'!$B30)</f>
        <v/>
      </c>
      <c r="C30" s="353" t="str">
        <f>IF('ECDIS Inputs'!C30="","",'ECDIS Inputs'!$C30)</f>
        <v/>
      </c>
      <c r="D30" s="354" t="str">
        <f>'ECDIS Inputs'!J30</f>
        <v/>
      </c>
      <c r="E30" s="354" t="str">
        <f>'ECDIS Inputs'!K30</f>
        <v/>
      </c>
      <c r="F30" s="354" t="str">
        <f>'ECDIS Inputs'!L30</f>
        <v/>
      </c>
      <c r="G30" s="354" t="str">
        <f>'ECDIS Inputs'!M30</f>
        <v/>
      </c>
      <c r="H30" s="353" t="str">
        <f>IF('ECDIS Inputs'!N30="","",'ECDIS Inputs'!N30)</f>
        <v/>
      </c>
      <c r="I30" s="353" t="str">
        <f>IF('ECDIS Inputs'!O30="","",'ECDIS Inputs'!O30)</f>
        <v/>
      </c>
      <c r="J30" s="353" t="str">
        <f>IF('ECDIS Inputs'!P30="","",'ECDIS Inputs'!P30)</f>
        <v/>
      </c>
      <c r="K30" s="355" t="str">
        <f>IF('ECDIS Inputs'!Q30="","",'ECDIS Inputs'!Q30)</f>
        <v/>
      </c>
      <c r="L30" s="893" t="str">
        <f>IF('ECDIS Inputs'!$H30="","",'ECDIS Inputs'!I30&amp;", "&amp;'ECDIS Inputs'!R30&amp;", "&amp;'ECDIS Inputs'!$H30&amp;" m")</f>
        <v/>
      </c>
      <c r="M30" s="894"/>
    </row>
    <row r="31" spans="2:14" s="150" customFormat="1" x14ac:dyDescent="0.2">
      <c r="B31" s="352" t="str">
        <f>IF('ECDIS Inputs'!B31="","",'ECDIS Inputs'!$B31)</f>
        <v/>
      </c>
      <c r="C31" s="353" t="str">
        <f>IF('ECDIS Inputs'!C31="","",'ECDIS Inputs'!$C31)</f>
        <v/>
      </c>
      <c r="D31" s="354" t="str">
        <f>'ECDIS Inputs'!J31</f>
        <v/>
      </c>
      <c r="E31" s="354" t="str">
        <f>'ECDIS Inputs'!K31</f>
        <v/>
      </c>
      <c r="F31" s="354" t="str">
        <f>'ECDIS Inputs'!L31</f>
        <v/>
      </c>
      <c r="G31" s="354" t="str">
        <f>'ECDIS Inputs'!M31</f>
        <v/>
      </c>
      <c r="H31" s="353" t="str">
        <f>IF('ECDIS Inputs'!N31="","",'ECDIS Inputs'!N31)</f>
        <v/>
      </c>
      <c r="I31" s="353" t="str">
        <f>IF('ECDIS Inputs'!O31="","",'ECDIS Inputs'!O31)</f>
        <v/>
      </c>
      <c r="J31" s="353" t="str">
        <f>IF('ECDIS Inputs'!P31="","",'ECDIS Inputs'!P31)</f>
        <v/>
      </c>
      <c r="K31" s="355" t="str">
        <f>IF('ECDIS Inputs'!Q31="","",'ECDIS Inputs'!Q31)</f>
        <v/>
      </c>
      <c r="L31" s="893" t="str">
        <f>IF('ECDIS Inputs'!$H31="","",'ECDIS Inputs'!I31&amp;", "&amp;'ECDIS Inputs'!R31&amp;", "&amp;'ECDIS Inputs'!$H31&amp;" m")</f>
        <v/>
      </c>
      <c r="M31" s="894"/>
      <c r="N31" s="220"/>
    </row>
    <row r="32" spans="2:14" s="150" customFormat="1" x14ac:dyDescent="0.2">
      <c r="B32" s="352" t="str">
        <f>IF('ECDIS Inputs'!B32="","",'ECDIS Inputs'!$B32)</f>
        <v/>
      </c>
      <c r="C32" s="353" t="str">
        <f>IF('ECDIS Inputs'!C32="","",'ECDIS Inputs'!$C32)</f>
        <v/>
      </c>
      <c r="D32" s="354" t="str">
        <f>'ECDIS Inputs'!J32</f>
        <v/>
      </c>
      <c r="E32" s="354" t="str">
        <f>'ECDIS Inputs'!K32</f>
        <v/>
      </c>
      <c r="F32" s="354" t="str">
        <f>'ECDIS Inputs'!L32</f>
        <v/>
      </c>
      <c r="G32" s="354" t="str">
        <f>'ECDIS Inputs'!M32</f>
        <v/>
      </c>
      <c r="H32" s="353" t="str">
        <f>IF('ECDIS Inputs'!N32="","",'ECDIS Inputs'!N32)</f>
        <v/>
      </c>
      <c r="I32" s="353" t="str">
        <f>IF('ECDIS Inputs'!O32="","",'ECDIS Inputs'!O32)</f>
        <v/>
      </c>
      <c r="J32" s="353" t="str">
        <f>IF('ECDIS Inputs'!P32="","",'ECDIS Inputs'!P32)</f>
        <v/>
      </c>
      <c r="K32" s="355" t="str">
        <f>IF('ECDIS Inputs'!Q32="","",'ECDIS Inputs'!Q32)</f>
        <v/>
      </c>
      <c r="L32" s="893" t="str">
        <f>IF('ECDIS Inputs'!$H32="","",'ECDIS Inputs'!I32&amp;", "&amp;'ECDIS Inputs'!R32&amp;", "&amp;'ECDIS Inputs'!$H32&amp;" m")</f>
        <v/>
      </c>
      <c r="M32" s="894"/>
    </row>
    <row r="33" spans="2:14" s="150" customFormat="1" x14ac:dyDescent="0.2">
      <c r="B33" s="352" t="str">
        <f>IF('ECDIS Inputs'!B33="","",'ECDIS Inputs'!$B33)</f>
        <v/>
      </c>
      <c r="C33" s="353" t="str">
        <f>IF('ECDIS Inputs'!C33="","",'ECDIS Inputs'!$C33)</f>
        <v/>
      </c>
      <c r="D33" s="354" t="str">
        <f>'ECDIS Inputs'!J33</f>
        <v/>
      </c>
      <c r="E33" s="354" t="str">
        <f>'ECDIS Inputs'!K33</f>
        <v/>
      </c>
      <c r="F33" s="354" t="str">
        <f>'ECDIS Inputs'!L33</f>
        <v/>
      </c>
      <c r="G33" s="354" t="str">
        <f>'ECDIS Inputs'!M33</f>
        <v/>
      </c>
      <c r="H33" s="353" t="str">
        <f>IF('ECDIS Inputs'!N33="","",'ECDIS Inputs'!N33)</f>
        <v/>
      </c>
      <c r="I33" s="353" t="str">
        <f>IF('ECDIS Inputs'!O33="","",'ECDIS Inputs'!O33)</f>
        <v/>
      </c>
      <c r="J33" s="353" t="str">
        <f>IF('ECDIS Inputs'!P33="","",'ECDIS Inputs'!P33)</f>
        <v/>
      </c>
      <c r="K33" s="355" t="str">
        <f>IF('ECDIS Inputs'!Q33="","",'ECDIS Inputs'!Q33)</f>
        <v/>
      </c>
      <c r="L33" s="893" t="str">
        <f>IF('ECDIS Inputs'!$H33="","",'ECDIS Inputs'!I33&amp;", "&amp;'ECDIS Inputs'!R33&amp;", "&amp;'ECDIS Inputs'!$H33&amp;" m")</f>
        <v/>
      </c>
      <c r="M33" s="894"/>
    </row>
    <row r="34" spans="2:14" s="150" customFormat="1" x14ac:dyDescent="0.2">
      <c r="B34" s="352" t="str">
        <f>IF('ECDIS Inputs'!B34="","",'ECDIS Inputs'!$B34)</f>
        <v/>
      </c>
      <c r="C34" s="353" t="str">
        <f>IF('ECDIS Inputs'!C34="","",'ECDIS Inputs'!$C34)</f>
        <v/>
      </c>
      <c r="D34" s="354" t="str">
        <f>'ECDIS Inputs'!J34</f>
        <v/>
      </c>
      <c r="E34" s="354" t="str">
        <f>'ECDIS Inputs'!K34</f>
        <v/>
      </c>
      <c r="F34" s="354" t="str">
        <f>'ECDIS Inputs'!L34</f>
        <v/>
      </c>
      <c r="G34" s="354" t="str">
        <f>'ECDIS Inputs'!M34</f>
        <v/>
      </c>
      <c r="H34" s="353" t="str">
        <f>IF('ECDIS Inputs'!N34="","",'ECDIS Inputs'!N34)</f>
        <v/>
      </c>
      <c r="I34" s="353" t="str">
        <f>IF('ECDIS Inputs'!O34="","",'ECDIS Inputs'!O34)</f>
        <v/>
      </c>
      <c r="J34" s="353" t="str">
        <f>IF('ECDIS Inputs'!P34="","",'ECDIS Inputs'!P34)</f>
        <v/>
      </c>
      <c r="K34" s="355" t="str">
        <f>IF('ECDIS Inputs'!Q34="","",'ECDIS Inputs'!Q34)</f>
        <v/>
      </c>
      <c r="L34" s="893" t="str">
        <f>IF('ECDIS Inputs'!$H34="","",'ECDIS Inputs'!I34&amp;", "&amp;'ECDIS Inputs'!R34&amp;", "&amp;'ECDIS Inputs'!$H34&amp;" m")</f>
        <v/>
      </c>
      <c r="M34" s="894"/>
    </row>
    <row r="35" spans="2:14" s="150" customFormat="1" x14ac:dyDescent="0.2">
      <c r="B35" s="352" t="str">
        <f>IF('ECDIS Inputs'!B35="","",'ECDIS Inputs'!$B35)</f>
        <v/>
      </c>
      <c r="C35" s="353" t="str">
        <f>IF('ECDIS Inputs'!C35="","",'ECDIS Inputs'!$C35)</f>
        <v/>
      </c>
      <c r="D35" s="354" t="str">
        <f>'ECDIS Inputs'!J35</f>
        <v/>
      </c>
      <c r="E35" s="354" t="str">
        <f>'ECDIS Inputs'!K35</f>
        <v/>
      </c>
      <c r="F35" s="354" t="str">
        <f>'ECDIS Inputs'!L35</f>
        <v/>
      </c>
      <c r="G35" s="354" t="str">
        <f>'ECDIS Inputs'!M35</f>
        <v/>
      </c>
      <c r="H35" s="353" t="str">
        <f>IF('ECDIS Inputs'!N35="","",'ECDIS Inputs'!N35)</f>
        <v/>
      </c>
      <c r="I35" s="353" t="str">
        <f>IF('ECDIS Inputs'!O35="","",'ECDIS Inputs'!O35)</f>
        <v/>
      </c>
      <c r="J35" s="353" t="str">
        <f>IF('ECDIS Inputs'!P35="","",'ECDIS Inputs'!P35)</f>
        <v/>
      </c>
      <c r="K35" s="355" t="str">
        <f>IF('ECDIS Inputs'!Q35="","",'ECDIS Inputs'!Q35)</f>
        <v/>
      </c>
      <c r="L35" s="893" t="str">
        <f>IF('ECDIS Inputs'!$H35="","",'ECDIS Inputs'!I35&amp;", "&amp;'ECDIS Inputs'!R35&amp;", "&amp;'ECDIS Inputs'!$H35&amp;" m")</f>
        <v/>
      </c>
      <c r="M35" s="894"/>
    </row>
    <row r="36" spans="2:14" s="150" customFormat="1" x14ac:dyDescent="0.2">
      <c r="B36" s="352" t="str">
        <f>IF('ECDIS Inputs'!B36="","",'ECDIS Inputs'!$B36)</f>
        <v/>
      </c>
      <c r="C36" s="353" t="str">
        <f>IF('ECDIS Inputs'!C36="","",'ECDIS Inputs'!$C36)</f>
        <v/>
      </c>
      <c r="D36" s="354" t="str">
        <f>'ECDIS Inputs'!J36</f>
        <v/>
      </c>
      <c r="E36" s="354" t="str">
        <f>'ECDIS Inputs'!K36</f>
        <v/>
      </c>
      <c r="F36" s="354" t="str">
        <f>'ECDIS Inputs'!L36</f>
        <v/>
      </c>
      <c r="G36" s="354" t="str">
        <f>'ECDIS Inputs'!M36</f>
        <v/>
      </c>
      <c r="H36" s="353" t="str">
        <f>IF('ECDIS Inputs'!N36="","",'ECDIS Inputs'!N36)</f>
        <v/>
      </c>
      <c r="I36" s="353" t="str">
        <f>IF('ECDIS Inputs'!O36="","",'ECDIS Inputs'!O36)</f>
        <v/>
      </c>
      <c r="J36" s="353" t="str">
        <f>IF('ECDIS Inputs'!P36="","",'ECDIS Inputs'!P36)</f>
        <v/>
      </c>
      <c r="K36" s="355" t="str">
        <f>IF('ECDIS Inputs'!Q36="","",'ECDIS Inputs'!Q36)</f>
        <v/>
      </c>
      <c r="L36" s="893" t="str">
        <f>IF('ECDIS Inputs'!$H36="","",'ECDIS Inputs'!I36&amp;", "&amp;'ECDIS Inputs'!R36&amp;", "&amp;'ECDIS Inputs'!$H36&amp;" m")</f>
        <v/>
      </c>
      <c r="M36" s="894"/>
      <c r="N36" s="220"/>
    </row>
    <row r="37" spans="2:14" s="150" customFormat="1" x14ac:dyDescent="0.2">
      <c r="B37" s="352" t="str">
        <f>IF('ECDIS Inputs'!B37="","",'ECDIS Inputs'!$B37)</f>
        <v/>
      </c>
      <c r="C37" s="353" t="str">
        <f>IF('ECDIS Inputs'!C37="","",'ECDIS Inputs'!$C37)</f>
        <v/>
      </c>
      <c r="D37" s="354" t="str">
        <f>'ECDIS Inputs'!J37</f>
        <v/>
      </c>
      <c r="E37" s="354" t="str">
        <f>'ECDIS Inputs'!K37</f>
        <v/>
      </c>
      <c r="F37" s="354" t="str">
        <f>'ECDIS Inputs'!L37</f>
        <v/>
      </c>
      <c r="G37" s="354" t="str">
        <f>'ECDIS Inputs'!M37</f>
        <v/>
      </c>
      <c r="H37" s="353" t="str">
        <f>IF('ECDIS Inputs'!N37="","",'ECDIS Inputs'!N37)</f>
        <v/>
      </c>
      <c r="I37" s="353" t="str">
        <f>IF('ECDIS Inputs'!O37="","",'ECDIS Inputs'!O37)</f>
        <v/>
      </c>
      <c r="J37" s="353" t="str">
        <f>IF('ECDIS Inputs'!P37="","",'ECDIS Inputs'!P37)</f>
        <v/>
      </c>
      <c r="K37" s="355" t="str">
        <f>IF('ECDIS Inputs'!Q37="","",'ECDIS Inputs'!Q37)</f>
        <v/>
      </c>
      <c r="L37" s="893" t="str">
        <f>IF('ECDIS Inputs'!$H37="","",'ECDIS Inputs'!I37&amp;", "&amp;'ECDIS Inputs'!R37&amp;", "&amp;'ECDIS Inputs'!$H37&amp;" m")</f>
        <v/>
      </c>
      <c r="M37" s="894"/>
      <c r="N37" s="220"/>
    </row>
    <row r="38" spans="2:14" s="150" customFormat="1" x14ac:dyDescent="0.2">
      <c r="B38" s="352" t="str">
        <f>IF('ECDIS Inputs'!B38="","",'ECDIS Inputs'!$B38)</f>
        <v/>
      </c>
      <c r="C38" s="353" t="str">
        <f>IF('ECDIS Inputs'!C38="","",'ECDIS Inputs'!$C38)</f>
        <v/>
      </c>
      <c r="D38" s="354" t="str">
        <f>'ECDIS Inputs'!J38</f>
        <v/>
      </c>
      <c r="E38" s="354" t="str">
        <f>'ECDIS Inputs'!K38</f>
        <v/>
      </c>
      <c r="F38" s="354" t="str">
        <f>'ECDIS Inputs'!L38</f>
        <v/>
      </c>
      <c r="G38" s="354" t="str">
        <f>'ECDIS Inputs'!M38</f>
        <v/>
      </c>
      <c r="H38" s="353" t="str">
        <f>IF('ECDIS Inputs'!N38="","",'ECDIS Inputs'!N38)</f>
        <v/>
      </c>
      <c r="I38" s="353" t="str">
        <f>IF('ECDIS Inputs'!O38="","",'ECDIS Inputs'!O38)</f>
        <v/>
      </c>
      <c r="J38" s="353" t="str">
        <f>IF('ECDIS Inputs'!P38="","",'ECDIS Inputs'!P38)</f>
        <v/>
      </c>
      <c r="K38" s="355" t="str">
        <f>IF('ECDIS Inputs'!Q38="","",'ECDIS Inputs'!Q38)</f>
        <v/>
      </c>
      <c r="L38" s="893" t="str">
        <f>IF('ECDIS Inputs'!$H38="","",'ECDIS Inputs'!I38&amp;", "&amp;'ECDIS Inputs'!R38&amp;", "&amp;'ECDIS Inputs'!$H38&amp;" m")</f>
        <v/>
      </c>
      <c r="M38" s="894"/>
      <c r="N38" s="220"/>
    </row>
    <row r="39" spans="2:14" s="150" customFormat="1" ht="15" customHeight="1" x14ac:dyDescent="0.2">
      <c r="B39" s="352" t="str">
        <f>IF('ECDIS Inputs'!B39="","",'ECDIS Inputs'!$B39)</f>
        <v/>
      </c>
      <c r="C39" s="353" t="str">
        <f>IF('ECDIS Inputs'!C39="","",'ECDIS Inputs'!$C39)</f>
        <v/>
      </c>
      <c r="D39" s="354" t="str">
        <f>'ECDIS Inputs'!J39</f>
        <v/>
      </c>
      <c r="E39" s="354" t="str">
        <f>'ECDIS Inputs'!K39</f>
        <v/>
      </c>
      <c r="F39" s="354" t="str">
        <f>'ECDIS Inputs'!L39</f>
        <v/>
      </c>
      <c r="G39" s="354" t="str">
        <f>'ECDIS Inputs'!M39</f>
        <v/>
      </c>
      <c r="H39" s="353" t="str">
        <f>IF('ECDIS Inputs'!N39="","",'ECDIS Inputs'!N39)</f>
        <v/>
      </c>
      <c r="I39" s="353" t="str">
        <f>IF('ECDIS Inputs'!O39="","",'ECDIS Inputs'!O39)</f>
        <v/>
      </c>
      <c r="J39" s="353" t="str">
        <f>IF('ECDIS Inputs'!P39="","",'ECDIS Inputs'!P39)</f>
        <v/>
      </c>
      <c r="K39" s="355" t="str">
        <f>IF('ECDIS Inputs'!Q39="","",'ECDIS Inputs'!Q39)</f>
        <v/>
      </c>
      <c r="L39" s="893" t="str">
        <f>IF('ECDIS Inputs'!$H39="","",'ECDIS Inputs'!I39&amp;", "&amp;'ECDIS Inputs'!R39&amp;", "&amp;'ECDIS Inputs'!$H39&amp;" m")</f>
        <v/>
      </c>
      <c r="M39" s="894"/>
      <c r="N39" s="220"/>
    </row>
    <row r="40" spans="2:14" s="150" customFormat="1" ht="15" customHeight="1" x14ac:dyDescent="0.2">
      <c r="B40" s="352" t="str">
        <f>IF('ECDIS Inputs'!B40="","",'ECDIS Inputs'!$B40)</f>
        <v/>
      </c>
      <c r="C40" s="353" t="str">
        <f>IF('ECDIS Inputs'!C40="","",'ECDIS Inputs'!$C40)</f>
        <v/>
      </c>
      <c r="D40" s="354" t="str">
        <f>'ECDIS Inputs'!J40</f>
        <v/>
      </c>
      <c r="E40" s="354" t="str">
        <f>'ECDIS Inputs'!K40</f>
        <v/>
      </c>
      <c r="F40" s="354" t="str">
        <f>'ECDIS Inputs'!L40</f>
        <v/>
      </c>
      <c r="G40" s="354" t="str">
        <f>'ECDIS Inputs'!M40</f>
        <v/>
      </c>
      <c r="H40" s="353" t="str">
        <f>IF('ECDIS Inputs'!N40="","",'ECDIS Inputs'!N40)</f>
        <v/>
      </c>
      <c r="I40" s="353" t="str">
        <f>IF('ECDIS Inputs'!O40="","",'ECDIS Inputs'!O40)</f>
        <v/>
      </c>
      <c r="J40" s="353" t="str">
        <f>IF('ECDIS Inputs'!P40="","",'ECDIS Inputs'!P40)</f>
        <v/>
      </c>
      <c r="K40" s="355" t="str">
        <f>IF('ECDIS Inputs'!Q40="","",'ECDIS Inputs'!Q40)</f>
        <v/>
      </c>
      <c r="L40" s="893" t="str">
        <f>IF('ECDIS Inputs'!$H40="","",'ECDIS Inputs'!I40&amp;", "&amp;'ECDIS Inputs'!R40&amp;", "&amp;'ECDIS Inputs'!$H40&amp;" m")</f>
        <v/>
      </c>
      <c r="M40" s="894"/>
    </row>
    <row r="41" spans="2:14" s="150" customFormat="1" ht="15" customHeight="1" x14ac:dyDescent="0.2">
      <c r="B41" s="352" t="str">
        <f>IF('ECDIS Inputs'!B41="","",'ECDIS Inputs'!$B41)</f>
        <v/>
      </c>
      <c r="C41" s="353" t="str">
        <f>IF('ECDIS Inputs'!C41="","",'ECDIS Inputs'!$C41)</f>
        <v/>
      </c>
      <c r="D41" s="354" t="str">
        <f>'ECDIS Inputs'!J41</f>
        <v/>
      </c>
      <c r="E41" s="354" t="str">
        <f>'ECDIS Inputs'!K41</f>
        <v/>
      </c>
      <c r="F41" s="354" t="str">
        <f>'ECDIS Inputs'!L41</f>
        <v/>
      </c>
      <c r="G41" s="354" t="str">
        <f>'ECDIS Inputs'!M41</f>
        <v/>
      </c>
      <c r="H41" s="353" t="str">
        <f>IF('ECDIS Inputs'!N41="","",'ECDIS Inputs'!N41)</f>
        <v/>
      </c>
      <c r="I41" s="353" t="str">
        <f>IF('ECDIS Inputs'!O41="","",'ECDIS Inputs'!O41)</f>
        <v/>
      </c>
      <c r="J41" s="353" t="str">
        <f>IF('ECDIS Inputs'!P41="","",'ECDIS Inputs'!P41)</f>
        <v/>
      </c>
      <c r="K41" s="355" t="str">
        <f>IF('ECDIS Inputs'!Q41="","",'ECDIS Inputs'!Q41)</f>
        <v/>
      </c>
      <c r="L41" s="893" t="str">
        <f>IF('ECDIS Inputs'!$H41="","",'ECDIS Inputs'!I41&amp;", "&amp;'ECDIS Inputs'!R41&amp;", "&amp;'ECDIS Inputs'!$H41&amp;" m")</f>
        <v/>
      </c>
      <c r="M41" s="894"/>
      <c r="N41" s="220"/>
    </row>
    <row r="42" spans="2:14" s="150" customFormat="1" ht="15" customHeight="1" x14ac:dyDescent="0.2">
      <c r="B42" s="352" t="str">
        <f>IF('ECDIS Inputs'!B42="","",'ECDIS Inputs'!$B42)</f>
        <v/>
      </c>
      <c r="C42" s="353" t="str">
        <f>IF('ECDIS Inputs'!C42="","",'ECDIS Inputs'!$C42)</f>
        <v/>
      </c>
      <c r="D42" s="354" t="str">
        <f>'ECDIS Inputs'!J42</f>
        <v/>
      </c>
      <c r="E42" s="354" t="str">
        <f>'ECDIS Inputs'!K42</f>
        <v/>
      </c>
      <c r="F42" s="354" t="str">
        <f>'ECDIS Inputs'!L42</f>
        <v/>
      </c>
      <c r="G42" s="354" t="str">
        <f>'ECDIS Inputs'!M42</f>
        <v/>
      </c>
      <c r="H42" s="353" t="str">
        <f>IF('ECDIS Inputs'!N42="","",'ECDIS Inputs'!N42)</f>
        <v/>
      </c>
      <c r="I42" s="353" t="str">
        <f>IF('ECDIS Inputs'!O42="","",'ECDIS Inputs'!O42)</f>
        <v/>
      </c>
      <c r="J42" s="353" t="str">
        <f>IF('ECDIS Inputs'!P42="","",'ECDIS Inputs'!P42)</f>
        <v/>
      </c>
      <c r="K42" s="355" t="str">
        <f>IF('ECDIS Inputs'!Q42="","",'ECDIS Inputs'!Q42)</f>
        <v/>
      </c>
      <c r="L42" s="893" t="str">
        <f>IF('ECDIS Inputs'!$H42="","",'ECDIS Inputs'!I42&amp;", "&amp;'ECDIS Inputs'!R42&amp;", "&amp;'ECDIS Inputs'!$H42&amp;" m")</f>
        <v/>
      </c>
      <c r="M42" s="894"/>
      <c r="N42" s="220"/>
    </row>
    <row r="43" spans="2:14" s="150" customFormat="1" ht="15" customHeight="1" x14ac:dyDescent="0.2">
      <c r="B43" s="352" t="str">
        <f>IF('ECDIS Inputs'!B43="","",'ECDIS Inputs'!$B43)</f>
        <v/>
      </c>
      <c r="C43" s="353" t="str">
        <f>IF('ECDIS Inputs'!C43="","",'ECDIS Inputs'!$C43)</f>
        <v/>
      </c>
      <c r="D43" s="354" t="str">
        <f>'ECDIS Inputs'!J43</f>
        <v/>
      </c>
      <c r="E43" s="354" t="str">
        <f>'ECDIS Inputs'!K43</f>
        <v/>
      </c>
      <c r="F43" s="354" t="str">
        <f>'ECDIS Inputs'!L43</f>
        <v/>
      </c>
      <c r="G43" s="354" t="str">
        <f>'ECDIS Inputs'!M43</f>
        <v/>
      </c>
      <c r="H43" s="353" t="str">
        <f>IF('ECDIS Inputs'!N43="","",'ECDIS Inputs'!N43)</f>
        <v/>
      </c>
      <c r="I43" s="353" t="str">
        <f>IF('ECDIS Inputs'!O43="","",'ECDIS Inputs'!O43)</f>
        <v/>
      </c>
      <c r="J43" s="353" t="str">
        <f>IF('ECDIS Inputs'!P43="","",'ECDIS Inputs'!P43)</f>
        <v/>
      </c>
      <c r="K43" s="355" t="str">
        <f>IF('ECDIS Inputs'!Q43="","",'ECDIS Inputs'!Q43)</f>
        <v/>
      </c>
      <c r="L43" s="893" t="str">
        <f>IF('ECDIS Inputs'!$H43="","",'ECDIS Inputs'!I43&amp;", "&amp;'ECDIS Inputs'!R43&amp;", "&amp;'ECDIS Inputs'!$H43&amp;" m")</f>
        <v/>
      </c>
      <c r="M43" s="894"/>
    </row>
    <row r="44" spans="2:14" s="150" customFormat="1" ht="15" customHeight="1" x14ac:dyDescent="0.2">
      <c r="B44" s="352" t="str">
        <f>IF('ECDIS Inputs'!B44="","",'ECDIS Inputs'!$B44)</f>
        <v/>
      </c>
      <c r="C44" s="353" t="str">
        <f>IF('ECDIS Inputs'!C44="","",'ECDIS Inputs'!$C44)</f>
        <v/>
      </c>
      <c r="D44" s="354" t="str">
        <f>'ECDIS Inputs'!J44</f>
        <v/>
      </c>
      <c r="E44" s="354" t="str">
        <f>'ECDIS Inputs'!K44</f>
        <v/>
      </c>
      <c r="F44" s="354" t="str">
        <f>'ECDIS Inputs'!L44</f>
        <v/>
      </c>
      <c r="G44" s="354" t="str">
        <f>'ECDIS Inputs'!M44</f>
        <v/>
      </c>
      <c r="H44" s="353" t="str">
        <f>IF('ECDIS Inputs'!N44="","",'ECDIS Inputs'!N44)</f>
        <v/>
      </c>
      <c r="I44" s="353" t="str">
        <f>IF('ECDIS Inputs'!O44="","",'ECDIS Inputs'!O44)</f>
        <v/>
      </c>
      <c r="J44" s="353" t="str">
        <f>IF('ECDIS Inputs'!P44="","",'ECDIS Inputs'!P44)</f>
        <v/>
      </c>
      <c r="K44" s="355" t="str">
        <f>IF('ECDIS Inputs'!Q44="","",'ECDIS Inputs'!Q44)</f>
        <v/>
      </c>
      <c r="L44" s="893" t="str">
        <f>IF('ECDIS Inputs'!$H44="","",'ECDIS Inputs'!I44&amp;", "&amp;'ECDIS Inputs'!R44&amp;", "&amp;'ECDIS Inputs'!$H44&amp;" m")</f>
        <v/>
      </c>
      <c r="M44" s="894"/>
      <c r="N44" s="220"/>
    </row>
    <row r="45" spans="2:14" s="150" customFormat="1" ht="15" customHeight="1" x14ac:dyDescent="0.2">
      <c r="B45" s="352" t="str">
        <f>IF('ECDIS Inputs'!B45="","",'ECDIS Inputs'!$B45)</f>
        <v/>
      </c>
      <c r="C45" s="353" t="str">
        <f>IF('ECDIS Inputs'!C45="","",'ECDIS Inputs'!$C45)</f>
        <v/>
      </c>
      <c r="D45" s="354" t="str">
        <f>'ECDIS Inputs'!J45</f>
        <v/>
      </c>
      <c r="E45" s="354" t="str">
        <f>'ECDIS Inputs'!K45</f>
        <v/>
      </c>
      <c r="F45" s="354" t="str">
        <f>'ECDIS Inputs'!L45</f>
        <v/>
      </c>
      <c r="G45" s="354" t="str">
        <f>'ECDIS Inputs'!M45</f>
        <v/>
      </c>
      <c r="H45" s="353" t="str">
        <f>IF('ECDIS Inputs'!N45="","",'ECDIS Inputs'!N45)</f>
        <v/>
      </c>
      <c r="I45" s="353" t="str">
        <f>IF('ECDIS Inputs'!O45="","",'ECDIS Inputs'!O45)</f>
        <v/>
      </c>
      <c r="J45" s="353" t="str">
        <f>IF('ECDIS Inputs'!P45="","",'ECDIS Inputs'!P45)</f>
        <v/>
      </c>
      <c r="K45" s="355" t="str">
        <f>IF('ECDIS Inputs'!Q45="","",'ECDIS Inputs'!Q45)</f>
        <v/>
      </c>
      <c r="L45" s="893" t="str">
        <f>IF('ECDIS Inputs'!$H45="","",'ECDIS Inputs'!I45&amp;", "&amp;'ECDIS Inputs'!R45&amp;", "&amp;'ECDIS Inputs'!$H45&amp;" m")</f>
        <v/>
      </c>
      <c r="M45" s="894"/>
    </row>
    <row r="46" spans="2:14" s="150" customFormat="1" ht="15" customHeight="1" x14ac:dyDescent="0.2">
      <c r="B46" s="352" t="str">
        <f>IF('ECDIS Inputs'!B46="","",'ECDIS Inputs'!$B46)</f>
        <v/>
      </c>
      <c r="C46" s="353" t="str">
        <f>IF('ECDIS Inputs'!C46="","",'ECDIS Inputs'!$C46)</f>
        <v/>
      </c>
      <c r="D46" s="354" t="str">
        <f>'ECDIS Inputs'!J46</f>
        <v/>
      </c>
      <c r="E46" s="354" t="str">
        <f>'ECDIS Inputs'!K46</f>
        <v/>
      </c>
      <c r="F46" s="354" t="str">
        <f>'ECDIS Inputs'!L46</f>
        <v/>
      </c>
      <c r="G46" s="354" t="str">
        <f>'ECDIS Inputs'!M46</f>
        <v/>
      </c>
      <c r="H46" s="353" t="str">
        <f>IF('ECDIS Inputs'!N46="","",'ECDIS Inputs'!N46)</f>
        <v/>
      </c>
      <c r="I46" s="353" t="str">
        <f>IF('ECDIS Inputs'!O46="","",'ECDIS Inputs'!O46)</f>
        <v/>
      </c>
      <c r="J46" s="353" t="str">
        <f>IF('ECDIS Inputs'!P46="","",'ECDIS Inputs'!P46)</f>
        <v/>
      </c>
      <c r="K46" s="355" t="str">
        <f>IF('ECDIS Inputs'!Q46="","",'ECDIS Inputs'!Q46)</f>
        <v/>
      </c>
      <c r="L46" s="893" t="str">
        <f>IF('ECDIS Inputs'!$H46="","",'ECDIS Inputs'!I46&amp;", "&amp;'ECDIS Inputs'!R46&amp;", "&amp;'ECDIS Inputs'!$H46&amp;" m")</f>
        <v/>
      </c>
      <c r="M46" s="894"/>
    </row>
    <row r="47" spans="2:14" s="150" customFormat="1" x14ac:dyDescent="0.2">
      <c r="B47" s="352" t="str">
        <f>IF('ECDIS Inputs'!B47="","",'ECDIS Inputs'!$B47)</f>
        <v/>
      </c>
      <c r="C47" s="353" t="str">
        <f>IF('ECDIS Inputs'!C47="","",'ECDIS Inputs'!$C47)</f>
        <v/>
      </c>
      <c r="D47" s="354" t="str">
        <f>'ECDIS Inputs'!J47</f>
        <v/>
      </c>
      <c r="E47" s="354" t="str">
        <f>'ECDIS Inputs'!K47</f>
        <v/>
      </c>
      <c r="F47" s="354" t="str">
        <f>'ECDIS Inputs'!L47</f>
        <v/>
      </c>
      <c r="G47" s="354" t="str">
        <f>'ECDIS Inputs'!M47</f>
        <v/>
      </c>
      <c r="H47" s="353" t="str">
        <f>IF('ECDIS Inputs'!N47="","",'ECDIS Inputs'!N47)</f>
        <v/>
      </c>
      <c r="I47" s="353" t="str">
        <f>IF('ECDIS Inputs'!O47="","",'ECDIS Inputs'!O47)</f>
        <v/>
      </c>
      <c r="J47" s="353" t="str">
        <f>IF('ECDIS Inputs'!P47="","",'ECDIS Inputs'!P47)</f>
        <v/>
      </c>
      <c r="K47" s="355" t="str">
        <f>IF('ECDIS Inputs'!Q47="","",'ECDIS Inputs'!Q47)</f>
        <v/>
      </c>
      <c r="L47" s="893" t="str">
        <f>IF('ECDIS Inputs'!$H47="","",'ECDIS Inputs'!I47&amp;", "&amp;'ECDIS Inputs'!R47&amp;", "&amp;'ECDIS Inputs'!$H47&amp;" m")</f>
        <v/>
      </c>
      <c r="M47" s="894"/>
    </row>
    <row r="48" spans="2:14" s="150" customFormat="1" x14ac:dyDescent="0.2">
      <c r="B48" s="352" t="str">
        <f>IF('ECDIS Inputs'!B48="","",'ECDIS Inputs'!$B48)</f>
        <v/>
      </c>
      <c r="C48" s="353" t="str">
        <f>IF('ECDIS Inputs'!C48="","",'ECDIS Inputs'!$C48)</f>
        <v/>
      </c>
      <c r="D48" s="354" t="str">
        <f>'ECDIS Inputs'!J48</f>
        <v/>
      </c>
      <c r="E48" s="354" t="str">
        <f>'ECDIS Inputs'!K48</f>
        <v/>
      </c>
      <c r="F48" s="354" t="str">
        <f>'ECDIS Inputs'!L48</f>
        <v/>
      </c>
      <c r="G48" s="354" t="str">
        <f>'ECDIS Inputs'!M48</f>
        <v/>
      </c>
      <c r="H48" s="353" t="str">
        <f>IF('ECDIS Inputs'!N48="","",'ECDIS Inputs'!N48)</f>
        <v/>
      </c>
      <c r="I48" s="353" t="str">
        <f>IF('ECDIS Inputs'!O48="","",'ECDIS Inputs'!O48)</f>
        <v/>
      </c>
      <c r="J48" s="353" t="str">
        <f>IF('ECDIS Inputs'!P48="","",'ECDIS Inputs'!P48)</f>
        <v/>
      </c>
      <c r="K48" s="355" t="str">
        <f>IF('ECDIS Inputs'!Q48="","",'ECDIS Inputs'!Q48)</f>
        <v/>
      </c>
      <c r="L48" s="893" t="str">
        <f>IF('ECDIS Inputs'!$H48="","",'ECDIS Inputs'!I48&amp;", "&amp;'ECDIS Inputs'!R48&amp;", "&amp;'ECDIS Inputs'!$H48&amp;" m")</f>
        <v/>
      </c>
      <c r="M48" s="894"/>
      <c r="N48" s="220"/>
    </row>
    <row r="49" spans="2:14" s="150" customFormat="1" x14ac:dyDescent="0.2">
      <c r="B49" s="352" t="str">
        <f>IF('ECDIS Inputs'!B49="","",'ECDIS Inputs'!$B49)</f>
        <v/>
      </c>
      <c r="C49" s="353" t="str">
        <f>IF('ECDIS Inputs'!C49="","",'ECDIS Inputs'!$C49)</f>
        <v/>
      </c>
      <c r="D49" s="354" t="str">
        <f>'ECDIS Inputs'!J49</f>
        <v/>
      </c>
      <c r="E49" s="354" t="str">
        <f>'ECDIS Inputs'!K49</f>
        <v/>
      </c>
      <c r="F49" s="354" t="str">
        <f>'ECDIS Inputs'!L49</f>
        <v/>
      </c>
      <c r="G49" s="354" t="str">
        <f>'ECDIS Inputs'!M49</f>
        <v/>
      </c>
      <c r="H49" s="353" t="str">
        <f>IF('ECDIS Inputs'!N49="","",'ECDIS Inputs'!N49)</f>
        <v/>
      </c>
      <c r="I49" s="353" t="str">
        <f>IF('ECDIS Inputs'!O49="","",'ECDIS Inputs'!O49)</f>
        <v/>
      </c>
      <c r="J49" s="353" t="str">
        <f>IF('ECDIS Inputs'!P49="","",'ECDIS Inputs'!P49)</f>
        <v/>
      </c>
      <c r="K49" s="355" t="str">
        <f>IF('ECDIS Inputs'!Q49="","",'ECDIS Inputs'!Q49)</f>
        <v/>
      </c>
      <c r="L49" s="893" t="str">
        <f>IF('ECDIS Inputs'!$H49="","",'ECDIS Inputs'!I49&amp;", "&amp;'ECDIS Inputs'!R49&amp;", "&amp;'ECDIS Inputs'!$H49&amp;" m")</f>
        <v/>
      </c>
      <c r="M49" s="894"/>
    </row>
    <row r="50" spans="2:14" s="150" customFormat="1" x14ac:dyDescent="0.2">
      <c r="B50" s="352" t="str">
        <f>IF('ECDIS Inputs'!B50="","",'ECDIS Inputs'!$B50)</f>
        <v/>
      </c>
      <c r="C50" s="353" t="str">
        <f>IF('ECDIS Inputs'!C50="","",'ECDIS Inputs'!$C50)</f>
        <v/>
      </c>
      <c r="D50" s="354" t="str">
        <f>'ECDIS Inputs'!J50</f>
        <v/>
      </c>
      <c r="E50" s="354" t="str">
        <f>'ECDIS Inputs'!K50</f>
        <v/>
      </c>
      <c r="F50" s="354" t="str">
        <f>'ECDIS Inputs'!L50</f>
        <v/>
      </c>
      <c r="G50" s="354" t="str">
        <f>'ECDIS Inputs'!M50</f>
        <v/>
      </c>
      <c r="H50" s="353" t="str">
        <f>IF('ECDIS Inputs'!N50="","",'ECDIS Inputs'!N50)</f>
        <v/>
      </c>
      <c r="I50" s="353" t="str">
        <f>IF('ECDIS Inputs'!O50="","",'ECDIS Inputs'!O50)</f>
        <v/>
      </c>
      <c r="J50" s="353" t="str">
        <f>IF('ECDIS Inputs'!P50="","",'ECDIS Inputs'!P50)</f>
        <v/>
      </c>
      <c r="K50" s="355" t="str">
        <f>IF('ECDIS Inputs'!Q50="","",'ECDIS Inputs'!Q50)</f>
        <v/>
      </c>
      <c r="L50" s="893" t="str">
        <f>IF('ECDIS Inputs'!$H50="","",'ECDIS Inputs'!I50&amp;", "&amp;'ECDIS Inputs'!R50&amp;", "&amp;'ECDIS Inputs'!$H50&amp;" m")</f>
        <v/>
      </c>
      <c r="M50" s="894"/>
      <c r="N50" s="220"/>
    </row>
    <row r="51" spans="2:14" s="150" customFormat="1" x14ac:dyDescent="0.2">
      <c r="B51" s="352" t="str">
        <f>IF('ECDIS Inputs'!B51="","",'ECDIS Inputs'!$B51)</f>
        <v/>
      </c>
      <c r="C51" s="353" t="str">
        <f>IF('ECDIS Inputs'!C51="","",'ECDIS Inputs'!$C51)</f>
        <v/>
      </c>
      <c r="D51" s="354" t="str">
        <f>'ECDIS Inputs'!J51</f>
        <v/>
      </c>
      <c r="E51" s="354" t="str">
        <f>'ECDIS Inputs'!K51</f>
        <v/>
      </c>
      <c r="F51" s="354" t="str">
        <f>'ECDIS Inputs'!L51</f>
        <v/>
      </c>
      <c r="G51" s="354" t="str">
        <f>'ECDIS Inputs'!M51</f>
        <v/>
      </c>
      <c r="H51" s="353" t="str">
        <f>IF('ECDIS Inputs'!N51="","",'ECDIS Inputs'!N51)</f>
        <v/>
      </c>
      <c r="I51" s="353" t="str">
        <f>IF('ECDIS Inputs'!O51="","",'ECDIS Inputs'!O51)</f>
        <v/>
      </c>
      <c r="J51" s="353" t="str">
        <f>IF('ECDIS Inputs'!P51="","",'ECDIS Inputs'!P51)</f>
        <v/>
      </c>
      <c r="K51" s="355" t="str">
        <f>IF('ECDIS Inputs'!Q51="","",'ECDIS Inputs'!Q51)</f>
        <v/>
      </c>
      <c r="L51" s="893" t="str">
        <f>IF('ECDIS Inputs'!$H51="","",'ECDIS Inputs'!I51&amp;", "&amp;'ECDIS Inputs'!R51&amp;", "&amp;'ECDIS Inputs'!$H51&amp;" m")</f>
        <v/>
      </c>
      <c r="M51" s="894"/>
    </row>
    <row r="52" spans="2:14" s="150" customFormat="1" ht="15.75" customHeight="1" x14ac:dyDescent="0.2">
      <c r="B52" s="352" t="str">
        <f>IF('ECDIS Inputs'!B52="","",'ECDIS Inputs'!$B52)</f>
        <v/>
      </c>
      <c r="C52" s="353" t="str">
        <f>IF('ECDIS Inputs'!C52="","",'ECDIS Inputs'!$C52)</f>
        <v/>
      </c>
      <c r="D52" s="354" t="str">
        <f>'ECDIS Inputs'!J52</f>
        <v/>
      </c>
      <c r="E52" s="354" t="str">
        <f>'ECDIS Inputs'!K52</f>
        <v/>
      </c>
      <c r="F52" s="354" t="str">
        <f>'ECDIS Inputs'!L52</f>
        <v/>
      </c>
      <c r="G52" s="354" t="str">
        <f>'ECDIS Inputs'!M52</f>
        <v/>
      </c>
      <c r="H52" s="353" t="str">
        <f>IF('ECDIS Inputs'!N52="","",'ECDIS Inputs'!N52)</f>
        <v/>
      </c>
      <c r="I52" s="353" t="str">
        <f>IF('ECDIS Inputs'!O52="","",'ECDIS Inputs'!O52)</f>
        <v/>
      </c>
      <c r="J52" s="353" t="str">
        <f>IF('ECDIS Inputs'!P52="","",'ECDIS Inputs'!P52)</f>
        <v/>
      </c>
      <c r="K52" s="355" t="str">
        <f>IF('ECDIS Inputs'!Q52="","",'ECDIS Inputs'!Q52)</f>
        <v/>
      </c>
      <c r="L52" s="893" t="str">
        <f>IF('ECDIS Inputs'!$H52="","",'ECDIS Inputs'!I52&amp;", "&amp;'ECDIS Inputs'!R52&amp;", "&amp;'ECDIS Inputs'!$H52&amp;" m")</f>
        <v/>
      </c>
      <c r="M52" s="894"/>
      <c r="N52" s="220"/>
    </row>
    <row r="53" spans="2:14" s="150" customFormat="1" ht="15.75" customHeight="1" x14ac:dyDescent="0.2">
      <c r="B53" s="352" t="str">
        <f>IF('ECDIS Inputs'!B53="","",'ECDIS Inputs'!$B53)</f>
        <v/>
      </c>
      <c r="C53" s="353" t="str">
        <f>IF('ECDIS Inputs'!C53="","",'ECDIS Inputs'!$C53)</f>
        <v/>
      </c>
      <c r="D53" s="354" t="str">
        <f>'ECDIS Inputs'!J53</f>
        <v/>
      </c>
      <c r="E53" s="354" t="str">
        <f>'ECDIS Inputs'!K53</f>
        <v/>
      </c>
      <c r="F53" s="354" t="str">
        <f>'ECDIS Inputs'!L53</f>
        <v/>
      </c>
      <c r="G53" s="354" t="str">
        <f>'ECDIS Inputs'!M53</f>
        <v/>
      </c>
      <c r="H53" s="353" t="str">
        <f>IF('ECDIS Inputs'!N53="","",'ECDIS Inputs'!N53)</f>
        <v/>
      </c>
      <c r="I53" s="353" t="str">
        <f>IF('ECDIS Inputs'!O53="","",'ECDIS Inputs'!O53)</f>
        <v/>
      </c>
      <c r="J53" s="353" t="str">
        <f>IF('ECDIS Inputs'!P53="","",'ECDIS Inputs'!P53)</f>
        <v/>
      </c>
      <c r="K53" s="355" t="str">
        <f>IF('ECDIS Inputs'!Q53="","",'ECDIS Inputs'!Q53)</f>
        <v/>
      </c>
      <c r="L53" s="893" t="str">
        <f>IF('ECDIS Inputs'!$H53="","",'ECDIS Inputs'!I53&amp;", "&amp;'ECDIS Inputs'!R53&amp;", "&amp;'ECDIS Inputs'!$H53&amp;" m")</f>
        <v/>
      </c>
      <c r="M53" s="894"/>
    </row>
    <row r="54" spans="2:14" s="150" customFormat="1" ht="15.75" customHeight="1" x14ac:dyDescent="0.2">
      <c r="B54" s="352" t="str">
        <f>IF('ECDIS Inputs'!B54="","",'ECDIS Inputs'!$B54)</f>
        <v/>
      </c>
      <c r="C54" s="353" t="str">
        <f>IF('ECDIS Inputs'!C54="","",'ECDIS Inputs'!$C54)</f>
        <v/>
      </c>
      <c r="D54" s="354" t="str">
        <f>'ECDIS Inputs'!J54</f>
        <v/>
      </c>
      <c r="E54" s="354" t="str">
        <f>'ECDIS Inputs'!K54</f>
        <v/>
      </c>
      <c r="F54" s="354" t="str">
        <f>'ECDIS Inputs'!L54</f>
        <v/>
      </c>
      <c r="G54" s="354" t="str">
        <f>'ECDIS Inputs'!M54</f>
        <v/>
      </c>
      <c r="H54" s="353" t="str">
        <f>IF('ECDIS Inputs'!N54="","",'ECDIS Inputs'!N54)</f>
        <v/>
      </c>
      <c r="I54" s="353" t="str">
        <f>IF('ECDIS Inputs'!O54="","",'ECDIS Inputs'!O54)</f>
        <v/>
      </c>
      <c r="J54" s="353" t="str">
        <f>IF('ECDIS Inputs'!P54="","",'ECDIS Inputs'!P54)</f>
        <v/>
      </c>
      <c r="K54" s="355" t="str">
        <f>IF('ECDIS Inputs'!Q54="","",'ECDIS Inputs'!Q54)</f>
        <v/>
      </c>
      <c r="L54" s="893" t="str">
        <f>IF('ECDIS Inputs'!$H54="","",'ECDIS Inputs'!I54&amp;", "&amp;'ECDIS Inputs'!R54&amp;", "&amp;'ECDIS Inputs'!$H54&amp;" m")</f>
        <v/>
      </c>
      <c r="M54" s="894"/>
    </row>
    <row r="55" spans="2:14" s="150" customFormat="1" ht="15.75" customHeight="1" thickBot="1" x14ac:dyDescent="0.25">
      <c r="B55" s="356" t="str">
        <f>IF('ECDIS Inputs'!B55="","",'ECDIS Inputs'!$B55)</f>
        <v/>
      </c>
      <c r="C55" s="357" t="str">
        <f>IF('ECDIS Inputs'!C55="","",'ECDIS Inputs'!$C55)</f>
        <v/>
      </c>
      <c r="D55" s="358" t="str">
        <f>'ECDIS Inputs'!J55</f>
        <v/>
      </c>
      <c r="E55" s="358" t="str">
        <f>'ECDIS Inputs'!K55</f>
        <v/>
      </c>
      <c r="F55" s="358" t="str">
        <f>'ECDIS Inputs'!L55</f>
        <v/>
      </c>
      <c r="G55" s="358" t="str">
        <f>'ECDIS Inputs'!M55</f>
        <v/>
      </c>
      <c r="H55" s="357" t="str">
        <f>IF('ECDIS Inputs'!N55="","",'ECDIS Inputs'!N55)</f>
        <v/>
      </c>
      <c r="I55" s="357" t="str">
        <f>IF('ECDIS Inputs'!O55="","",'ECDIS Inputs'!O55)</f>
        <v/>
      </c>
      <c r="J55" s="357" t="str">
        <f>IF('ECDIS Inputs'!P55="","",'ECDIS Inputs'!P55)</f>
        <v/>
      </c>
      <c r="K55" s="359" t="str">
        <f>IF('ECDIS Inputs'!Q55="","",'ECDIS Inputs'!Q55)</f>
        <v/>
      </c>
      <c r="L55" s="895" t="str">
        <f>IF('ECDIS Inputs'!$H55="","",'ECDIS Inputs'!I55&amp;", "&amp;'ECDIS Inputs'!R55&amp;", "&amp;'ECDIS Inputs'!$H55&amp;" m")</f>
        <v/>
      </c>
      <c r="M55" s="896"/>
      <c r="N55" s="220"/>
    </row>
    <row r="56" spans="2:14" s="150" customFormat="1" ht="15.75" thickTop="1" x14ac:dyDescent="0.2">
      <c r="B56" s="237"/>
      <c r="C56" s="237"/>
      <c r="D56" s="237"/>
      <c r="E56" s="237"/>
      <c r="F56" s="237"/>
      <c r="G56" s="237"/>
    </row>
    <row r="57" spans="2:14" s="150" customFormat="1" x14ac:dyDescent="0.2"/>
    <row r="58" spans="2:14" s="150" customFormat="1" x14ac:dyDescent="0.2"/>
    <row r="59" spans="2:14" s="150" customFormat="1" x14ac:dyDescent="0.2"/>
    <row r="60" spans="2:14" s="150" customFormat="1" x14ac:dyDescent="0.2"/>
    <row r="61" spans="2:14" s="150" customFormat="1" x14ac:dyDescent="0.2"/>
    <row r="62" spans="2:14" s="150" customFormat="1" x14ac:dyDescent="0.2"/>
    <row r="63" spans="2:14" s="150" customFormat="1" x14ac:dyDescent="0.2"/>
    <row r="64" spans="2:14" s="150" customFormat="1" x14ac:dyDescent="0.2"/>
    <row r="65" s="150" customFormat="1" x14ac:dyDescent="0.2"/>
    <row r="66" s="150" customFormat="1" x14ac:dyDescent="0.2"/>
    <row r="67" s="150" customFormat="1" x14ac:dyDescent="0.2"/>
    <row r="68" s="150" customFormat="1" x14ac:dyDescent="0.2"/>
    <row r="69" s="150" customFormat="1" x14ac:dyDescent="0.2"/>
    <row r="70" s="150" customFormat="1" x14ac:dyDescent="0.2"/>
    <row r="71" s="150" customFormat="1" x14ac:dyDescent="0.2"/>
    <row r="72" s="150" customFormat="1" x14ac:dyDescent="0.2"/>
    <row r="73" s="150" customFormat="1" x14ac:dyDescent="0.2"/>
    <row r="74" s="150" customFormat="1" x14ac:dyDescent="0.2"/>
    <row r="75" s="150" customFormat="1" x14ac:dyDescent="0.2"/>
    <row r="76" s="150" customFormat="1" x14ac:dyDescent="0.2"/>
    <row r="77" s="150" customFormat="1" x14ac:dyDescent="0.2"/>
    <row r="78" s="150" customFormat="1" x14ac:dyDescent="0.2"/>
    <row r="79" s="150" customFormat="1" x14ac:dyDescent="0.2"/>
    <row r="80" s="150" customFormat="1" x14ac:dyDescent="0.2"/>
    <row r="81" s="150" customFormat="1" x14ac:dyDescent="0.2"/>
    <row r="82" s="150" customFormat="1" x14ac:dyDescent="0.2"/>
    <row r="83" s="150" customFormat="1" x14ac:dyDescent="0.2"/>
    <row r="84" s="150" customFormat="1" x14ac:dyDescent="0.2"/>
    <row r="85" s="150" customFormat="1" x14ac:dyDescent="0.2"/>
    <row r="86" s="150" customFormat="1" x14ac:dyDescent="0.2"/>
    <row r="87" s="150" customFormat="1" x14ac:dyDescent="0.2"/>
    <row r="88" s="150" customFormat="1" x14ac:dyDescent="0.2"/>
    <row r="89" s="150" customFormat="1" x14ac:dyDescent="0.2"/>
    <row r="90" s="150" customFormat="1" x14ac:dyDescent="0.2"/>
    <row r="91" s="150" customFormat="1" x14ac:dyDescent="0.2"/>
    <row r="92" s="150" customFormat="1" x14ac:dyDescent="0.2"/>
    <row r="93" s="150" customFormat="1" x14ac:dyDescent="0.2"/>
    <row r="94" s="150" customFormat="1" x14ac:dyDescent="0.2"/>
    <row r="95" s="150" customFormat="1" x14ac:dyDescent="0.2"/>
    <row r="96" s="150" customFormat="1" x14ac:dyDescent="0.2"/>
    <row r="97" s="150" customFormat="1" x14ac:dyDescent="0.2"/>
    <row r="98" s="150" customFormat="1" x14ac:dyDescent="0.2"/>
    <row r="99" s="150" customFormat="1" x14ac:dyDescent="0.2"/>
    <row r="100" s="150" customFormat="1" x14ac:dyDescent="0.2"/>
    <row r="101" s="150" customFormat="1" x14ac:dyDescent="0.2"/>
    <row r="102" s="150" customFormat="1" x14ac:dyDescent="0.2"/>
    <row r="103" s="150" customFormat="1" x14ac:dyDescent="0.2"/>
    <row r="104" s="150" customFormat="1" x14ac:dyDescent="0.2"/>
    <row r="105" s="150" customFormat="1" x14ac:dyDescent="0.2"/>
    <row r="106" s="150" customFormat="1" x14ac:dyDescent="0.2"/>
    <row r="107" s="150" customFormat="1" x14ac:dyDescent="0.2"/>
    <row r="108" s="150" customFormat="1" x14ac:dyDescent="0.2"/>
    <row r="109" s="150" customFormat="1" x14ac:dyDescent="0.2"/>
    <row r="110" s="150" customFormat="1" x14ac:dyDescent="0.2"/>
    <row r="111" s="150" customFormat="1" x14ac:dyDescent="0.2"/>
    <row r="112" s="150" customFormat="1" x14ac:dyDescent="0.2"/>
    <row r="113" s="150" customFormat="1" x14ac:dyDescent="0.2"/>
    <row r="114" s="150" customFormat="1" x14ac:dyDescent="0.2"/>
    <row r="115" s="150" customFormat="1" x14ac:dyDescent="0.2"/>
    <row r="116" s="150" customFormat="1" x14ac:dyDescent="0.2"/>
    <row r="117" s="150" customFormat="1" x14ac:dyDescent="0.2"/>
    <row r="118" s="150" customFormat="1" x14ac:dyDescent="0.2"/>
    <row r="119" s="150" customFormat="1" x14ac:dyDescent="0.2"/>
    <row r="120" s="150" customFormat="1" x14ac:dyDescent="0.2"/>
    <row r="121" s="150" customFormat="1" x14ac:dyDescent="0.2"/>
    <row r="122" s="150" customFormat="1" x14ac:dyDescent="0.2"/>
    <row r="123" s="150" customFormat="1" x14ac:dyDescent="0.2"/>
    <row r="124" s="150" customFormat="1" x14ac:dyDescent="0.2"/>
    <row r="125" s="150" customFormat="1" x14ac:dyDescent="0.2"/>
    <row r="126" s="150" customFormat="1" x14ac:dyDescent="0.2"/>
    <row r="127" s="150" customFormat="1" x14ac:dyDescent="0.2"/>
    <row r="128" s="150" customFormat="1" x14ac:dyDescent="0.2"/>
    <row r="129" s="150" customFormat="1" x14ac:dyDescent="0.2"/>
    <row r="130" s="150" customFormat="1" x14ac:dyDescent="0.2"/>
    <row r="131" s="150" customFormat="1" x14ac:dyDescent="0.2"/>
    <row r="132" s="150" customFormat="1" x14ac:dyDescent="0.2"/>
    <row r="133" s="150" customFormat="1" x14ac:dyDescent="0.2"/>
    <row r="134" s="150" customFormat="1" x14ac:dyDescent="0.2"/>
    <row r="135" s="150" customFormat="1" x14ac:dyDescent="0.2"/>
    <row r="136" s="150" customFormat="1" x14ac:dyDescent="0.2"/>
    <row r="137" s="150" customFormat="1" x14ac:dyDescent="0.2"/>
    <row r="138" s="150" customFormat="1" x14ac:dyDescent="0.2"/>
    <row r="139" s="150" customFormat="1" x14ac:dyDescent="0.2"/>
    <row r="140" s="150" customFormat="1" x14ac:dyDescent="0.2"/>
    <row r="141" s="150" customFormat="1" x14ac:dyDescent="0.2"/>
  </sheetData>
  <sheetProtection algorithmName="SHA-512" hashValue="EU6SoqlM01oEiFF8b5XVwUJK45NiHLpzy/ozIfdtXUeNiSXqjeCF7EPgXXbAKBSHNwo+xJuRzj+37G7ezG+8zg==" saltValue="MSX6BiflP49MtfJV6ZhfRA==" spinCount="100000" sheet="1" objects="1" scenarios="1"/>
  <mergeCells count="73">
    <mergeCell ref="L10:M10"/>
    <mergeCell ref="D5:F5"/>
    <mergeCell ref="B1:M1"/>
    <mergeCell ref="D2:F3"/>
    <mergeCell ref="G2:H2"/>
    <mergeCell ref="I2:K2"/>
    <mergeCell ref="L2:M4"/>
    <mergeCell ref="B3:C3"/>
    <mergeCell ref="G3:H3"/>
    <mergeCell ref="I3:K3"/>
    <mergeCell ref="B4:C4"/>
    <mergeCell ref="D4:F4"/>
    <mergeCell ref="G4:H4"/>
    <mergeCell ref="I4:K4"/>
    <mergeCell ref="I5:J5"/>
    <mergeCell ref="G7:G8"/>
    <mergeCell ref="H7:I7"/>
    <mergeCell ref="J7:K7"/>
    <mergeCell ref="L7:M8"/>
    <mergeCell ref="L9:M9"/>
    <mergeCell ref="B7:B8"/>
    <mergeCell ref="C7:C8"/>
    <mergeCell ref="D7:D8"/>
    <mergeCell ref="E7:E8"/>
    <mergeCell ref="F7:F8"/>
    <mergeCell ref="B6:C6"/>
    <mergeCell ref="D6:F6"/>
    <mergeCell ref="B5:C5"/>
    <mergeCell ref="L23:M23"/>
    <mergeCell ref="L12:M12"/>
    <mergeCell ref="L13:M13"/>
    <mergeCell ref="L14:M14"/>
    <mergeCell ref="L15:M15"/>
    <mergeCell ref="L16:M16"/>
    <mergeCell ref="L17:M17"/>
    <mergeCell ref="L18:M18"/>
    <mergeCell ref="L19:M19"/>
    <mergeCell ref="L20:M20"/>
    <mergeCell ref="L21:M21"/>
    <mergeCell ref="L22:M22"/>
    <mergeCell ref="L11:M11"/>
    <mergeCell ref="L35:M35"/>
    <mergeCell ref="L24:M24"/>
    <mergeCell ref="L25:M25"/>
    <mergeCell ref="L26:M26"/>
    <mergeCell ref="L27:M27"/>
    <mergeCell ref="L28:M28"/>
    <mergeCell ref="L29:M29"/>
    <mergeCell ref="L30:M30"/>
    <mergeCell ref="L31:M31"/>
    <mergeCell ref="L32:M32"/>
    <mergeCell ref="L33:M33"/>
    <mergeCell ref="L34:M34"/>
    <mergeCell ref="L47:M47"/>
    <mergeCell ref="L36:M36"/>
    <mergeCell ref="L37:M37"/>
    <mergeCell ref="L38:M38"/>
    <mergeCell ref="L39:M39"/>
    <mergeCell ref="L40:M40"/>
    <mergeCell ref="L41:M41"/>
    <mergeCell ref="L42:M42"/>
    <mergeCell ref="L43:M43"/>
    <mergeCell ref="L44:M44"/>
    <mergeCell ref="L45:M45"/>
    <mergeCell ref="L46:M46"/>
    <mergeCell ref="L54:M54"/>
    <mergeCell ref="L55:M55"/>
    <mergeCell ref="L48:M48"/>
    <mergeCell ref="L49:M49"/>
    <mergeCell ref="L50:M50"/>
    <mergeCell ref="L51:M51"/>
    <mergeCell ref="L52:M52"/>
    <mergeCell ref="L53:M53"/>
  </mergeCells>
  <printOptions horizontalCentered="1"/>
  <pageMargins left="0.51181102362204722" right="0.51181102362204722" top="1.1417322834645669" bottom="0.51181102362204722" header="0" footer="0.23622047244094491"/>
  <pageSetup paperSize="9" scale="67" orientation="portrait" blackAndWhite="1" r:id="rId1"/>
  <headerFooter alignWithMargins="0">
    <oddHeader>&amp;C&amp;G</oddHeader>
    <oddFooter>&amp;L&amp;10&amp;UForm No: NM001C
Folder No: SM1&amp;C&amp;10&amp;UIssue No: 001&amp;R&amp;10&amp;UIssue Date: 15-Jan-21</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FEA6-54B9-4BEE-AEA2-75F99E6DB859}">
  <sheetPr>
    <tabColor rgb="FFFFFF00"/>
    <pageSetUpPr fitToPage="1"/>
  </sheetPr>
  <dimension ref="B1:M20412"/>
  <sheetViews>
    <sheetView showGridLines="0" zoomScale="70" zoomScaleNormal="70" zoomScaleSheetLayoutView="75" workbookViewId="0">
      <selection activeCell="B4" sqref="B4:M4"/>
    </sheetView>
  </sheetViews>
  <sheetFormatPr defaultColWidth="0" defaultRowHeight="15" zeroHeight="1" x14ac:dyDescent="0.2"/>
  <cols>
    <col min="1" max="1" width="5.88671875" customWidth="1"/>
    <col min="2" max="3" width="8.77734375" customWidth="1"/>
    <col min="4" max="4" width="14.109375" style="360" customWidth="1"/>
    <col min="5" max="5" width="12" style="361" customWidth="1"/>
    <col min="6" max="6" width="8.77734375" customWidth="1"/>
    <col min="7" max="7" width="8.77734375" style="360" customWidth="1"/>
    <col min="8" max="8" width="12.77734375" customWidth="1"/>
    <col min="9" max="9" width="12.77734375" style="236" customWidth="1"/>
    <col min="10" max="13" width="12.77734375" customWidth="1"/>
    <col min="14" max="14" width="5.6640625" customWidth="1"/>
  </cols>
  <sheetData>
    <row r="1" spans="2:13" s="401" customFormat="1" ht="17.25" customHeight="1" x14ac:dyDescent="0.25">
      <c r="D1" s="952" t="s">
        <v>429</v>
      </c>
      <c r="E1" s="952"/>
      <c r="F1" s="952"/>
      <c r="G1" s="952"/>
      <c r="H1" s="952"/>
      <c r="I1" s="952"/>
      <c r="J1" s="952"/>
      <c r="K1" s="952"/>
    </row>
    <row r="2" spans="2:13" ht="27" customHeight="1" x14ac:dyDescent="0.2">
      <c r="B2" s="965" t="s">
        <v>290</v>
      </c>
      <c r="C2" s="965"/>
      <c r="D2" s="965"/>
      <c r="E2" s="965"/>
      <c r="F2" s="965"/>
      <c r="G2" s="965"/>
      <c r="H2" s="965"/>
      <c r="I2" s="965"/>
      <c r="J2" s="965"/>
      <c r="K2" s="965"/>
      <c r="L2" s="965"/>
      <c r="M2" s="965"/>
    </row>
    <row r="3" spans="2:13" ht="9" customHeight="1" x14ac:dyDescent="0.2">
      <c r="B3" s="966"/>
      <c r="C3" s="966"/>
      <c r="D3" s="966"/>
      <c r="E3" s="966"/>
      <c r="F3" s="966"/>
      <c r="G3" s="966"/>
      <c r="H3" s="966"/>
      <c r="I3" s="966"/>
      <c r="J3" s="966"/>
      <c r="K3" s="966"/>
      <c r="L3" s="966"/>
      <c r="M3" s="966"/>
    </row>
    <row r="4" spans="2:13" ht="19.5" customHeight="1" x14ac:dyDescent="0.2">
      <c r="B4" s="953" t="s">
        <v>117</v>
      </c>
      <c r="C4" s="954"/>
      <c r="D4" s="954"/>
      <c r="E4" s="954"/>
      <c r="F4" s="954"/>
      <c r="G4" s="954"/>
      <c r="H4" s="954"/>
      <c r="I4" s="954"/>
      <c r="J4" s="954"/>
      <c r="K4" s="954"/>
      <c r="L4" s="954"/>
      <c r="M4" s="955"/>
    </row>
    <row r="5" spans="2:13" ht="19.5" customHeight="1" x14ac:dyDescent="0.2">
      <c r="B5" s="400" t="s">
        <v>118</v>
      </c>
      <c r="C5" s="397"/>
      <c r="D5" s="399"/>
      <c r="E5" s="398"/>
      <c r="F5" s="397"/>
      <c r="G5" s="396"/>
      <c r="H5" s="933" t="s">
        <v>119</v>
      </c>
      <c r="I5" s="933"/>
      <c r="J5" s="967"/>
      <c r="K5" s="967"/>
      <c r="L5" s="967"/>
      <c r="M5" s="967"/>
    </row>
    <row r="6" spans="2:13" ht="19.5" customHeight="1" x14ac:dyDescent="0.2">
      <c r="B6" s="969"/>
      <c r="C6" s="970"/>
      <c r="D6" s="970"/>
      <c r="E6" s="970"/>
      <c r="F6" s="970"/>
      <c r="G6" s="971"/>
      <c r="H6" s="933" t="s">
        <v>124</v>
      </c>
      <c r="I6" s="933"/>
      <c r="J6" s="968"/>
      <c r="K6" s="968"/>
      <c r="L6" s="968"/>
      <c r="M6" s="968"/>
    </row>
    <row r="7" spans="2:13" ht="19.5" customHeight="1" x14ac:dyDescent="0.2">
      <c r="B7" s="972"/>
      <c r="C7" s="973"/>
      <c r="D7" s="973"/>
      <c r="E7" s="973"/>
      <c r="F7" s="973"/>
      <c r="G7" s="974"/>
      <c r="H7" s="933" t="s">
        <v>125</v>
      </c>
      <c r="I7" s="933"/>
      <c r="J7" s="978"/>
      <c r="K7" s="979"/>
      <c r="L7" s="979"/>
      <c r="M7" s="980"/>
    </row>
    <row r="8" spans="2:13" ht="24.95" customHeight="1" x14ac:dyDescent="0.2">
      <c r="B8" s="392" t="s">
        <v>123</v>
      </c>
      <c r="C8" s="395"/>
      <c r="D8" s="395"/>
      <c r="E8" s="392" t="s">
        <v>121</v>
      </c>
      <c r="F8" s="395"/>
      <c r="G8" s="394"/>
      <c r="H8" s="933" t="s">
        <v>126</v>
      </c>
      <c r="I8" s="933"/>
      <c r="J8" s="981"/>
      <c r="K8" s="981"/>
      <c r="L8" s="981"/>
      <c r="M8" s="981"/>
    </row>
    <row r="9" spans="2:13" ht="21.75" customHeight="1" x14ac:dyDescent="0.2">
      <c r="B9" s="946"/>
      <c r="C9" s="947"/>
      <c r="D9" s="948"/>
      <c r="E9" s="956"/>
      <c r="F9" s="957"/>
      <c r="G9" s="958"/>
      <c r="H9" s="933" t="s">
        <v>291</v>
      </c>
      <c r="I9" s="929"/>
      <c r="J9" s="929"/>
      <c r="K9" s="929"/>
      <c r="L9" s="929"/>
      <c r="M9" s="929"/>
    </row>
    <row r="10" spans="2:13" ht="27" customHeight="1" x14ac:dyDescent="0.2">
      <c r="B10" s="392" t="s">
        <v>122</v>
      </c>
      <c r="C10" s="393"/>
      <c r="D10" s="390"/>
      <c r="E10" s="392" t="s">
        <v>120</v>
      </c>
      <c r="F10" s="388"/>
      <c r="G10" s="387"/>
      <c r="H10" s="933"/>
      <c r="I10" s="929"/>
      <c r="J10" s="929"/>
      <c r="K10" s="929"/>
      <c r="L10" s="929"/>
      <c r="M10" s="929"/>
    </row>
    <row r="11" spans="2:13" ht="19.5" customHeight="1" x14ac:dyDescent="0.2">
      <c r="B11" s="959"/>
      <c r="C11" s="960"/>
      <c r="D11" s="961"/>
      <c r="E11" s="959"/>
      <c r="F11" s="960"/>
      <c r="G11" s="961"/>
      <c r="H11" s="930" t="s">
        <v>292</v>
      </c>
      <c r="I11" s="930"/>
      <c r="J11" s="217"/>
      <c r="K11" s="317" t="s">
        <v>293</v>
      </c>
      <c r="L11" s="929"/>
      <c r="M11" s="929"/>
    </row>
    <row r="12" spans="2:13" ht="19.5" customHeight="1" x14ac:dyDescent="0.2">
      <c r="B12" s="962"/>
      <c r="C12" s="963"/>
      <c r="D12" s="964"/>
      <c r="E12" s="962"/>
      <c r="F12" s="963"/>
      <c r="G12" s="964"/>
      <c r="H12" s="930" t="s">
        <v>3</v>
      </c>
      <c r="I12" s="930"/>
      <c r="J12" s="218"/>
      <c r="K12" s="317" t="s">
        <v>293</v>
      </c>
      <c r="L12" s="929"/>
      <c r="M12" s="929"/>
    </row>
    <row r="13" spans="2:13" ht="19.5" customHeight="1" x14ac:dyDescent="0.2">
      <c r="B13" s="391" t="s">
        <v>49</v>
      </c>
      <c r="C13" s="389" t="s">
        <v>93</v>
      </c>
      <c r="D13" s="390"/>
      <c r="E13" s="389" t="s">
        <v>94</v>
      </c>
      <c r="F13" s="388"/>
      <c r="G13" s="387"/>
      <c r="H13" s="930" t="s">
        <v>5</v>
      </c>
      <c r="I13" s="930"/>
      <c r="J13" s="219"/>
      <c r="K13" s="317" t="s">
        <v>293</v>
      </c>
      <c r="L13" s="929"/>
      <c r="M13" s="929"/>
    </row>
    <row r="14" spans="2:13" ht="19.5" customHeight="1" x14ac:dyDescent="0.2">
      <c r="B14" s="386" t="s">
        <v>95</v>
      </c>
      <c r="C14" s="935"/>
      <c r="D14" s="936"/>
      <c r="E14" s="939"/>
      <c r="F14" s="940"/>
      <c r="G14" s="941"/>
      <c r="H14" s="930" t="s">
        <v>29</v>
      </c>
      <c r="I14" s="930"/>
      <c r="J14" s="219"/>
      <c r="K14" s="317"/>
      <c r="L14" s="929"/>
      <c r="M14" s="929"/>
    </row>
    <row r="15" spans="2:13" ht="19.5" customHeight="1" x14ac:dyDescent="0.2">
      <c r="B15" s="386" t="s">
        <v>96</v>
      </c>
      <c r="C15" s="935"/>
      <c r="D15" s="936"/>
      <c r="E15" s="939"/>
      <c r="F15" s="940"/>
      <c r="G15" s="941"/>
      <c r="H15" s="930" t="s">
        <v>294</v>
      </c>
      <c r="I15" s="950"/>
      <c r="J15" s="219"/>
      <c r="K15" s="317" t="s">
        <v>293</v>
      </c>
      <c r="L15" s="929"/>
      <c r="M15" s="929"/>
    </row>
    <row r="16" spans="2:13" ht="19.5" customHeight="1" x14ac:dyDescent="0.2">
      <c r="B16" s="386" t="s">
        <v>95</v>
      </c>
      <c r="C16" s="935"/>
      <c r="D16" s="936"/>
      <c r="E16" s="939"/>
      <c r="F16" s="940"/>
      <c r="G16" s="941"/>
      <c r="H16" s="930" t="s">
        <v>4</v>
      </c>
      <c r="I16" s="930"/>
      <c r="J16" s="219"/>
      <c r="K16" s="317" t="s">
        <v>293</v>
      </c>
      <c r="L16" s="929"/>
      <c r="M16" s="929"/>
    </row>
    <row r="17" spans="2:13" ht="19.5" customHeight="1" x14ac:dyDescent="0.2">
      <c r="B17" s="385" t="s">
        <v>96</v>
      </c>
      <c r="C17" s="937"/>
      <c r="D17" s="938"/>
      <c r="E17" s="975"/>
      <c r="F17" s="976"/>
      <c r="G17" s="977"/>
      <c r="H17" s="930" t="s">
        <v>7</v>
      </c>
      <c r="I17" s="930"/>
      <c r="J17" s="219"/>
      <c r="K17" s="317" t="s">
        <v>293</v>
      </c>
      <c r="L17" s="929"/>
      <c r="M17" s="929"/>
    </row>
    <row r="18" spans="2:13" hidden="1" x14ac:dyDescent="0.2">
      <c r="B18" s="931" t="s">
        <v>149</v>
      </c>
      <c r="C18" s="932"/>
      <c r="D18" s="932"/>
      <c r="E18" s="932"/>
      <c r="F18" s="932"/>
      <c r="G18" s="932"/>
      <c r="H18" s="384"/>
      <c r="I18" s="382"/>
      <c r="J18" s="383"/>
      <c r="K18" s="382"/>
      <c r="L18" s="382"/>
      <c r="M18" s="381"/>
    </row>
    <row r="19" spans="2:13" ht="18" customHeight="1" x14ac:dyDescent="0.2">
      <c r="B19" s="933" t="s">
        <v>296</v>
      </c>
      <c r="C19" s="933"/>
      <c r="D19" s="933"/>
      <c r="E19" s="943"/>
      <c r="F19" s="944"/>
      <c r="G19" s="944"/>
      <c r="H19" s="944"/>
      <c r="I19" s="944"/>
      <c r="J19" s="944"/>
      <c r="K19" s="944"/>
      <c r="L19" s="944"/>
      <c r="M19" s="945"/>
    </row>
    <row r="20" spans="2:13" ht="18" customHeight="1" x14ac:dyDescent="0.2">
      <c r="B20" s="933"/>
      <c r="C20" s="933"/>
      <c r="D20" s="933"/>
      <c r="E20" s="946"/>
      <c r="F20" s="947"/>
      <c r="G20" s="947"/>
      <c r="H20" s="947"/>
      <c r="I20" s="947"/>
      <c r="J20" s="947"/>
      <c r="K20" s="947"/>
      <c r="L20" s="947"/>
      <c r="M20" s="948"/>
    </row>
    <row r="21" spans="2:13" ht="15" customHeight="1" x14ac:dyDescent="0.2">
      <c r="B21" s="933" t="s">
        <v>127</v>
      </c>
      <c r="C21" s="933"/>
      <c r="D21" s="933"/>
      <c r="E21" s="929"/>
      <c r="F21" s="929"/>
      <c r="G21" s="929"/>
      <c r="H21" s="929"/>
      <c r="I21" s="929"/>
      <c r="J21" s="929"/>
      <c r="K21" s="929"/>
      <c r="L21" s="929"/>
      <c r="M21" s="929"/>
    </row>
    <row r="22" spans="2:13" ht="18" customHeight="1" x14ac:dyDescent="0.2">
      <c r="B22" s="933"/>
      <c r="C22" s="933"/>
      <c r="D22" s="933"/>
      <c r="E22" s="929"/>
      <c r="F22" s="929"/>
      <c r="G22" s="929"/>
      <c r="H22" s="929"/>
      <c r="I22" s="929"/>
      <c r="J22" s="929"/>
      <c r="K22" s="929"/>
      <c r="L22" s="929"/>
      <c r="M22" s="929"/>
    </row>
    <row r="23" spans="2:13" ht="18" customHeight="1" x14ac:dyDescent="0.2">
      <c r="B23" s="933" t="s">
        <v>295</v>
      </c>
      <c r="C23" s="933"/>
      <c r="D23" s="933"/>
      <c r="E23" s="929"/>
      <c r="F23" s="929"/>
      <c r="G23" s="929"/>
      <c r="H23" s="929"/>
      <c r="I23" s="929"/>
      <c r="J23" s="929"/>
      <c r="K23" s="929"/>
      <c r="L23" s="929"/>
      <c r="M23" s="929"/>
    </row>
    <row r="24" spans="2:13" ht="15" customHeight="1" x14ac:dyDescent="0.2">
      <c r="B24" s="933"/>
      <c r="C24" s="933"/>
      <c r="D24" s="933"/>
      <c r="E24" s="929"/>
      <c r="F24" s="929"/>
      <c r="G24" s="929"/>
      <c r="H24" s="929"/>
      <c r="I24" s="929"/>
      <c r="J24" s="929"/>
      <c r="K24" s="929"/>
      <c r="L24" s="929"/>
      <c r="M24" s="929"/>
    </row>
    <row r="25" spans="2:13" ht="18" customHeight="1" x14ac:dyDescent="0.2">
      <c r="B25" s="933"/>
      <c r="C25" s="933"/>
      <c r="D25" s="933"/>
      <c r="E25" s="929"/>
      <c r="F25" s="929"/>
      <c r="G25" s="929"/>
      <c r="H25" s="929"/>
      <c r="I25" s="929"/>
      <c r="J25" s="929"/>
      <c r="K25" s="929"/>
      <c r="L25" s="929"/>
      <c r="M25" s="929"/>
    </row>
    <row r="26" spans="2:13" ht="6" customHeight="1" x14ac:dyDescent="0.2">
      <c r="B26" s="933"/>
      <c r="C26" s="933"/>
      <c r="D26" s="933"/>
      <c r="E26" s="929"/>
      <c r="F26" s="929"/>
      <c r="G26" s="929"/>
      <c r="H26" s="929"/>
      <c r="I26" s="929"/>
      <c r="J26" s="929"/>
      <c r="K26" s="929"/>
      <c r="L26" s="929"/>
      <c r="M26" s="929"/>
    </row>
    <row r="27" spans="2:13" ht="15" customHeight="1" x14ac:dyDescent="0.2">
      <c r="B27" s="933" t="s">
        <v>128</v>
      </c>
      <c r="C27" s="933"/>
      <c r="D27" s="933"/>
      <c r="E27" s="929"/>
      <c r="F27" s="929"/>
      <c r="G27" s="929"/>
      <c r="H27" s="929"/>
      <c r="I27" s="929"/>
      <c r="J27" s="929"/>
      <c r="K27" s="929"/>
      <c r="L27" s="929"/>
      <c r="M27" s="929"/>
    </row>
    <row r="28" spans="2:13" ht="12.6" customHeight="1" x14ac:dyDescent="0.2">
      <c r="B28" s="933"/>
      <c r="C28" s="933"/>
      <c r="D28" s="933"/>
      <c r="E28" s="929"/>
      <c r="F28" s="929"/>
      <c r="G28" s="929"/>
      <c r="H28" s="929"/>
      <c r="I28" s="929"/>
      <c r="J28" s="929"/>
      <c r="K28" s="929"/>
      <c r="L28" s="929"/>
      <c r="M28" s="929"/>
    </row>
    <row r="29" spans="2:13" ht="7.9" customHeight="1" x14ac:dyDescent="0.2">
      <c r="B29" s="933"/>
      <c r="C29" s="933"/>
      <c r="D29" s="933"/>
      <c r="E29" s="929"/>
      <c r="F29" s="929"/>
      <c r="G29" s="929"/>
      <c r="H29" s="929"/>
      <c r="I29" s="929"/>
      <c r="J29" s="929"/>
      <c r="K29" s="929"/>
      <c r="L29" s="929"/>
      <c r="M29" s="929"/>
    </row>
    <row r="30" spans="2:13" ht="9" customHeight="1" x14ac:dyDescent="0.2">
      <c r="B30" s="363"/>
      <c r="C30" s="362"/>
      <c r="D30" s="370"/>
      <c r="E30" s="367"/>
      <c r="F30" s="369"/>
      <c r="G30" s="368"/>
      <c r="H30" s="367"/>
      <c r="I30" s="365"/>
      <c r="J30" s="366"/>
      <c r="K30" s="365"/>
      <c r="L30" s="365"/>
      <c r="M30" s="364"/>
    </row>
    <row r="31" spans="2:13" ht="6" customHeight="1" x14ac:dyDescent="0.2">
      <c r="B31" s="363"/>
      <c r="C31" s="362"/>
      <c r="D31" s="370"/>
      <c r="E31" s="367"/>
      <c r="F31" s="369"/>
      <c r="G31" s="368"/>
      <c r="H31" s="367"/>
      <c r="I31" s="365"/>
      <c r="J31" s="366"/>
      <c r="K31" s="365"/>
      <c r="L31" s="365"/>
      <c r="M31" s="364"/>
    </row>
    <row r="32" spans="2:13" ht="24.95" customHeight="1" x14ac:dyDescent="0.2">
      <c r="D32" s="380" t="s">
        <v>100</v>
      </c>
      <c r="E32" s="951"/>
      <c r="F32" s="951"/>
      <c r="G32" s="951"/>
      <c r="I32" s="375" t="s">
        <v>101</v>
      </c>
      <c r="J32" s="949"/>
      <c r="K32" s="949"/>
      <c r="L32" s="949"/>
      <c r="M32" s="949"/>
    </row>
    <row r="33" spans="2:13" ht="36.75" customHeight="1" x14ac:dyDescent="0.2">
      <c r="D33" s="379" t="s">
        <v>116</v>
      </c>
      <c r="E33" s="378"/>
      <c r="F33" s="377"/>
      <c r="G33" s="376"/>
      <c r="I33" s="375" t="s">
        <v>116</v>
      </c>
      <c r="J33" s="374"/>
      <c r="K33" s="373"/>
      <c r="L33" s="373"/>
      <c r="M33" s="372"/>
    </row>
    <row r="34" spans="2:13" ht="12.75" customHeight="1" x14ac:dyDescent="0.25">
      <c r="B34" s="371"/>
      <c r="C34" s="362"/>
      <c r="D34" s="370"/>
      <c r="E34" s="367"/>
      <c r="F34" s="369"/>
      <c r="G34" s="368"/>
      <c r="H34" s="367"/>
      <c r="I34" s="365"/>
      <c r="J34" s="366"/>
      <c r="K34" s="365"/>
      <c r="L34" s="365"/>
      <c r="M34" s="364"/>
    </row>
    <row r="35" spans="2:13" ht="20.100000000000001" customHeight="1" x14ac:dyDescent="0.2">
      <c r="B35" s="942" t="s">
        <v>148</v>
      </c>
      <c r="C35" s="942"/>
      <c r="D35" s="942"/>
      <c r="E35" s="942"/>
      <c r="F35" s="942"/>
      <c r="G35" s="942"/>
      <c r="H35" s="942"/>
      <c r="I35" s="942"/>
      <c r="J35" s="942"/>
      <c r="K35" s="942"/>
      <c r="L35" s="942"/>
      <c r="M35" s="942"/>
    </row>
    <row r="36" spans="2:13" ht="20.100000000000001" customHeight="1" x14ac:dyDescent="0.2">
      <c r="B36" s="942"/>
      <c r="C36" s="942"/>
      <c r="D36" s="942"/>
      <c r="E36" s="942"/>
      <c r="F36" s="942"/>
      <c r="G36" s="942"/>
      <c r="H36" s="942"/>
      <c r="I36" s="942"/>
      <c r="J36" s="942"/>
      <c r="K36" s="942"/>
      <c r="L36" s="942"/>
      <c r="M36" s="942"/>
    </row>
    <row r="37" spans="2:13" ht="3.75" customHeight="1" x14ac:dyDescent="0.2">
      <c r="B37" s="363"/>
      <c r="C37" s="362"/>
      <c r="D37" s="934"/>
      <c r="E37" s="934"/>
      <c r="F37" s="934"/>
      <c r="G37" s="934"/>
      <c r="H37" s="934"/>
      <c r="I37" s="934"/>
      <c r="J37" s="934"/>
      <c r="K37" s="934"/>
      <c r="L37" s="934"/>
      <c r="M37" s="934"/>
    </row>
    <row r="38" spans="2:13" x14ac:dyDescent="0.2"/>
    <row r="39" spans="2:13" x14ac:dyDescent="0.2"/>
    <row r="20399" x14ac:dyDescent="0.2"/>
    <row r="20400" x14ac:dyDescent="0.2"/>
    <row r="20401" x14ac:dyDescent="0.2"/>
    <row r="20402" x14ac:dyDescent="0.2"/>
    <row r="20403" x14ac:dyDescent="0.2"/>
    <row r="20404" ht="15" customHeight="1" x14ac:dyDescent="0.2"/>
    <row r="20405" ht="15" customHeight="1" x14ac:dyDescent="0.2"/>
    <row r="20406" ht="15" customHeight="1" x14ac:dyDescent="0.2"/>
    <row r="20407" x14ac:dyDescent="0.2"/>
    <row r="20408" x14ac:dyDescent="0.2"/>
    <row r="20409" x14ac:dyDescent="0.2"/>
    <row r="20410" x14ac:dyDescent="0.2"/>
    <row r="20411" x14ac:dyDescent="0.2"/>
    <row r="20412" x14ac:dyDescent="0.2"/>
  </sheetData>
  <mergeCells count="53">
    <mergeCell ref="H9:H10"/>
    <mergeCell ref="H11:I11"/>
    <mergeCell ref="L14:M14"/>
    <mergeCell ref="B6:G7"/>
    <mergeCell ref="E17:G17"/>
    <mergeCell ref="H12:I12"/>
    <mergeCell ref="L12:M12"/>
    <mergeCell ref="H13:I13"/>
    <mergeCell ref="L13:M13"/>
    <mergeCell ref="H14:I14"/>
    <mergeCell ref="J7:M7"/>
    <mergeCell ref="H8:I8"/>
    <mergeCell ref="J8:M8"/>
    <mergeCell ref="I9:M10"/>
    <mergeCell ref="L11:M11"/>
    <mergeCell ref="H16:I16"/>
    <mergeCell ref="E32:G32"/>
    <mergeCell ref="E23:M26"/>
    <mergeCell ref="B27:D29"/>
    <mergeCell ref="E27:M29"/>
    <mergeCell ref="D1:K1"/>
    <mergeCell ref="B4:M4"/>
    <mergeCell ref="B9:D9"/>
    <mergeCell ref="E9:G9"/>
    <mergeCell ref="B11:D12"/>
    <mergeCell ref="E11:G12"/>
    <mergeCell ref="B2:M3"/>
    <mergeCell ref="H5:I5"/>
    <mergeCell ref="J5:M5"/>
    <mergeCell ref="H6:I6"/>
    <mergeCell ref="J6:M6"/>
    <mergeCell ref="H7:I7"/>
    <mergeCell ref="D37:M37"/>
    <mergeCell ref="C14:D14"/>
    <mergeCell ref="C15:D15"/>
    <mergeCell ref="C16:D16"/>
    <mergeCell ref="C17:D17"/>
    <mergeCell ref="E14:G14"/>
    <mergeCell ref="E15:G15"/>
    <mergeCell ref="E16:G16"/>
    <mergeCell ref="B35:M36"/>
    <mergeCell ref="E19:M20"/>
    <mergeCell ref="J32:M32"/>
    <mergeCell ref="B21:D22"/>
    <mergeCell ref="E21:M22"/>
    <mergeCell ref="B23:D26"/>
    <mergeCell ref="H15:I15"/>
    <mergeCell ref="L15:M15"/>
    <mergeCell ref="L16:M16"/>
    <mergeCell ref="H17:I17"/>
    <mergeCell ref="L17:M17"/>
    <mergeCell ref="B18:G18"/>
    <mergeCell ref="B19:D20"/>
  </mergeCells>
  <printOptions horizontalCentered="1"/>
  <pageMargins left="0.51181102362204722" right="0.51181102362204722" top="1.1417322834645669" bottom="0.51181102362204722" header="0" footer="0.23622047244094491"/>
  <pageSetup paperSize="9" scale="56" fitToHeight="0" orientation="portrait" blackAndWhite="1" horizontalDpi="300" verticalDpi="300" r:id="rId1"/>
  <headerFooter alignWithMargins="0">
    <oddHeader>&amp;C&amp;G</oddHeader>
    <oddFooter>&amp;L&amp;10&amp;UForm No: NM001D
Folder No: SM1&amp;C&amp;10&amp;UIssue No: 001&amp;R&amp;10&amp;UIssue Date: 15-Jan-21</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1471D-0F87-4909-9A94-47D5DFF5D9B6}">
  <sheetPr>
    <tabColor rgb="FFFFFF00"/>
    <pageSetUpPr fitToPage="1"/>
  </sheetPr>
  <dimension ref="B1:L63"/>
  <sheetViews>
    <sheetView showGridLines="0" view="pageBreakPreview" zoomScale="60" zoomScaleNormal="100" workbookViewId="0">
      <selection activeCell="W43" sqref="W43"/>
    </sheetView>
  </sheetViews>
  <sheetFormatPr defaultColWidth="8.88671875" defaultRowHeight="15" x14ac:dyDescent="0.2"/>
  <sheetData>
    <row r="1" spans="2:12" ht="15" customHeight="1" x14ac:dyDescent="0.2">
      <c r="B1" s="983" t="s">
        <v>150</v>
      </c>
      <c r="C1" s="983"/>
      <c r="D1" s="983"/>
      <c r="E1" s="983"/>
      <c r="F1" s="983"/>
      <c r="G1" s="983"/>
      <c r="H1" s="983"/>
      <c r="I1" s="983"/>
      <c r="J1" s="983"/>
      <c r="K1" s="983"/>
      <c r="L1" s="983"/>
    </row>
    <row r="2" spans="2:12" x14ac:dyDescent="0.2">
      <c r="B2" s="983"/>
      <c r="C2" s="983"/>
      <c r="D2" s="983"/>
      <c r="E2" s="983"/>
      <c r="F2" s="983"/>
      <c r="G2" s="983"/>
      <c r="H2" s="983"/>
      <c r="I2" s="983"/>
      <c r="J2" s="983"/>
      <c r="K2" s="983"/>
      <c r="L2" s="983"/>
    </row>
    <row r="3" spans="2:12" x14ac:dyDescent="0.2">
      <c r="B3" s="983"/>
      <c r="C3" s="983"/>
      <c r="D3" s="983"/>
      <c r="E3" s="983"/>
      <c r="F3" s="983"/>
      <c r="G3" s="983"/>
      <c r="H3" s="983"/>
      <c r="I3" s="983"/>
      <c r="J3" s="983"/>
      <c r="K3" s="983"/>
      <c r="L3" s="983"/>
    </row>
    <row r="4" spans="2:12" x14ac:dyDescent="0.2">
      <c r="B4" s="984"/>
      <c r="C4" s="984"/>
      <c r="D4" s="984"/>
      <c r="E4" s="984"/>
      <c r="F4" s="984"/>
      <c r="G4" s="984"/>
      <c r="H4" s="984"/>
      <c r="I4" s="984"/>
      <c r="J4" s="984"/>
      <c r="K4" s="984"/>
      <c r="L4" s="984"/>
    </row>
    <row r="5" spans="2:12" x14ac:dyDescent="0.2">
      <c r="B5" s="402"/>
      <c r="C5" s="982"/>
      <c r="D5" s="982"/>
      <c r="E5" s="982"/>
      <c r="F5" s="982"/>
      <c r="G5" s="982"/>
      <c r="H5" s="982"/>
      <c r="I5" s="982"/>
      <c r="J5" s="982"/>
      <c r="K5" s="982"/>
      <c r="L5" s="982"/>
    </row>
    <row r="6" spans="2:12" x14ac:dyDescent="0.2">
      <c r="B6" s="402"/>
      <c r="C6" s="982"/>
      <c r="D6" s="982"/>
      <c r="E6" s="982"/>
      <c r="F6" s="982"/>
      <c r="G6" s="982"/>
      <c r="H6" s="982"/>
      <c r="I6" s="982"/>
      <c r="J6" s="982"/>
      <c r="K6" s="982"/>
      <c r="L6" s="982"/>
    </row>
    <row r="7" spans="2:12" x14ac:dyDescent="0.2">
      <c r="B7" s="402"/>
      <c r="C7" s="982"/>
      <c r="D7" s="982"/>
      <c r="E7" s="982"/>
      <c r="F7" s="982"/>
      <c r="G7" s="982"/>
      <c r="H7" s="982"/>
      <c r="I7" s="982"/>
      <c r="J7" s="982"/>
      <c r="K7" s="982"/>
      <c r="L7" s="982"/>
    </row>
    <row r="8" spans="2:12" x14ac:dyDescent="0.2">
      <c r="B8" s="402"/>
      <c r="C8" s="982"/>
      <c r="D8" s="982"/>
      <c r="E8" s="982"/>
      <c r="F8" s="982"/>
      <c r="G8" s="982"/>
      <c r="H8" s="982"/>
      <c r="I8" s="982"/>
      <c r="J8" s="982"/>
      <c r="K8" s="982"/>
      <c r="L8" s="982"/>
    </row>
    <row r="9" spans="2:12" x14ac:dyDescent="0.2">
      <c r="B9" s="402"/>
      <c r="C9" s="982"/>
      <c r="D9" s="982"/>
      <c r="E9" s="982"/>
      <c r="F9" s="982"/>
      <c r="G9" s="982"/>
      <c r="H9" s="982"/>
      <c r="I9" s="982"/>
      <c r="J9" s="982"/>
      <c r="K9" s="982"/>
      <c r="L9" s="982"/>
    </row>
    <row r="10" spans="2:12" x14ac:dyDescent="0.2">
      <c r="B10" s="402"/>
      <c r="C10" s="982"/>
      <c r="D10" s="982"/>
      <c r="E10" s="982"/>
      <c r="F10" s="982"/>
      <c r="G10" s="982"/>
      <c r="H10" s="982"/>
      <c r="I10" s="982"/>
      <c r="J10" s="982"/>
      <c r="K10" s="982"/>
      <c r="L10" s="982"/>
    </row>
    <row r="11" spans="2:12" x14ac:dyDescent="0.2">
      <c r="B11" s="402"/>
      <c r="C11" s="982"/>
      <c r="D11" s="982"/>
      <c r="E11" s="982"/>
      <c r="F11" s="982"/>
      <c r="G11" s="982"/>
      <c r="H11" s="982"/>
      <c r="I11" s="982"/>
      <c r="J11" s="982"/>
      <c r="K11" s="982"/>
      <c r="L11" s="982"/>
    </row>
    <row r="12" spans="2:12" x14ac:dyDescent="0.2">
      <c r="B12" s="402"/>
      <c r="C12" s="982"/>
      <c r="D12" s="982"/>
      <c r="E12" s="982"/>
      <c r="F12" s="982"/>
      <c r="G12" s="982"/>
      <c r="H12" s="982"/>
      <c r="I12" s="982"/>
      <c r="J12" s="982"/>
      <c r="K12" s="982"/>
      <c r="L12" s="982"/>
    </row>
    <row r="13" spans="2:12" x14ac:dyDescent="0.2">
      <c r="B13" s="402"/>
      <c r="C13" s="982"/>
      <c r="D13" s="982"/>
      <c r="E13" s="982"/>
      <c r="F13" s="982"/>
      <c r="G13" s="982"/>
      <c r="H13" s="982"/>
      <c r="I13" s="982"/>
      <c r="J13" s="982"/>
      <c r="K13" s="982"/>
      <c r="L13" s="982"/>
    </row>
    <row r="14" spans="2:12" x14ac:dyDescent="0.2">
      <c r="B14" s="402"/>
      <c r="C14" s="982"/>
      <c r="D14" s="982"/>
      <c r="E14" s="982"/>
      <c r="F14" s="982"/>
      <c r="G14" s="982"/>
      <c r="H14" s="982"/>
      <c r="I14" s="982"/>
      <c r="J14" s="982"/>
      <c r="K14" s="982"/>
      <c r="L14" s="982"/>
    </row>
    <row r="15" spans="2:12" x14ac:dyDescent="0.2">
      <c r="B15" s="402"/>
      <c r="C15" s="982"/>
      <c r="D15" s="982"/>
      <c r="E15" s="982"/>
      <c r="F15" s="982"/>
      <c r="G15" s="982"/>
      <c r="H15" s="982"/>
      <c r="I15" s="982"/>
      <c r="J15" s="982"/>
      <c r="K15" s="982"/>
      <c r="L15" s="982"/>
    </row>
    <row r="16" spans="2:12" x14ac:dyDescent="0.2">
      <c r="B16" s="402"/>
      <c r="C16" s="982"/>
      <c r="D16" s="982"/>
      <c r="E16" s="982"/>
      <c r="F16" s="982"/>
      <c r="G16" s="982"/>
      <c r="H16" s="982"/>
      <c r="I16" s="982"/>
      <c r="J16" s="982"/>
      <c r="K16" s="982"/>
      <c r="L16" s="982"/>
    </row>
    <row r="17" spans="2:12" x14ac:dyDescent="0.2">
      <c r="B17" s="402"/>
      <c r="C17" s="982"/>
      <c r="D17" s="982"/>
      <c r="E17" s="982"/>
      <c r="F17" s="982"/>
      <c r="G17" s="982"/>
      <c r="H17" s="982"/>
      <c r="I17" s="982"/>
      <c r="J17" s="982"/>
      <c r="K17" s="982"/>
      <c r="L17" s="982"/>
    </row>
    <row r="18" spans="2:12" x14ac:dyDescent="0.2">
      <c r="B18" s="402"/>
      <c r="C18" s="982"/>
      <c r="D18" s="982"/>
      <c r="E18" s="982"/>
      <c r="F18" s="982"/>
      <c r="G18" s="982"/>
      <c r="H18" s="982"/>
      <c r="I18" s="982"/>
      <c r="J18" s="982"/>
      <c r="K18" s="982"/>
      <c r="L18" s="982"/>
    </row>
    <row r="19" spans="2:12" x14ac:dyDescent="0.2">
      <c r="B19" s="402"/>
      <c r="C19" s="982"/>
      <c r="D19" s="982"/>
      <c r="E19" s="982"/>
      <c r="F19" s="982"/>
      <c r="G19" s="982"/>
      <c r="H19" s="982"/>
      <c r="I19" s="982"/>
      <c r="J19" s="982"/>
      <c r="K19" s="982"/>
      <c r="L19" s="982"/>
    </row>
    <row r="20" spans="2:12" x14ac:dyDescent="0.2">
      <c r="B20" s="402"/>
      <c r="C20" s="982"/>
      <c r="D20" s="982"/>
      <c r="E20" s="982"/>
      <c r="F20" s="982"/>
      <c r="G20" s="982"/>
      <c r="H20" s="982"/>
      <c r="I20" s="982"/>
      <c r="J20" s="982"/>
      <c r="K20" s="982"/>
      <c r="L20" s="982"/>
    </row>
    <row r="21" spans="2:12" x14ac:dyDescent="0.2">
      <c r="B21" s="402"/>
      <c r="C21" s="982"/>
      <c r="D21" s="982"/>
      <c r="E21" s="982"/>
      <c r="F21" s="982"/>
      <c r="G21" s="982"/>
      <c r="H21" s="982"/>
      <c r="I21" s="982"/>
      <c r="J21" s="982"/>
      <c r="K21" s="982"/>
      <c r="L21" s="982"/>
    </row>
    <row r="22" spans="2:12" x14ac:dyDescent="0.2">
      <c r="B22" s="402"/>
      <c r="C22" s="982"/>
      <c r="D22" s="982"/>
      <c r="E22" s="982"/>
      <c r="F22" s="982"/>
      <c r="G22" s="982"/>
      <c r="H22" s="982"/>
      <c r="I22" s="982"/>
      <c r="J22" s="982"/>
      <c r="K22" s="982"/>
      <c r="L22" s="982"/>
    </row>
    <row r="23" spans="2:12" x14ac:dyDescent="0.2">
      <c r="B23" s="402"/>
      <c r="C23" s="982"/>
      <c r="D23" s="982"/>
      <c r="E23" s="982"/>
      <c r="F23" s="982"/>
      <c r="G23" s="982"/>
      <c r="H23" s="982"/>
      <c r="I23" s="982"/>
      <c r="J23" s="982"/>
      <c r="K23" s="982"/>
      <c r="L23" s="982"/>
    </row>
    <row r="24" spans="2:12" x14ac:dyDescent="0.2">
      <c r="B24" s="402"/>
      <c r="C24" s="982"/>
      <c r="D24" s="982"/>
      <c r="E24" s="982"/>
      <c r="F24" s="982"/>
      <c r="G24" s="982"/>
      <c r="H24" s="982"/>
      <c r="I24" s="982"/>
      <c r="J24" s="982"/>
      <c r="K24" s="982"/>
      <c r="L24" s="982"/>
    </row>
    <row r="25" spans="2:12" x14ac:dyDescent="0.2">
      <c r="B25" s="402"/>
      <c r="C25" s="982"/>
      <c r="D25" s="982"/>
      <c r="E25" s="982"/>
      <c r="F25" s="982"/>
      <c r="G25" s="982"/>
      <c r="H25" s="982"/>
      <c r="I25" s="982"/>
      <c r="J25" s="982"/>
      <c r="K25" s="982"/>
      <c r="L25" s="982"/>
    </row>
    <row r="26" spans="2:12" x14ac:dyDescent="0.2">
      <c r="B26" s="402"/>
      <c r="C26" s="982"/>
      <c r="D26" s="982"/>
      <c r="E26" s="982"/>
      <c r="F26" s="982"/>
      <c r="G26" s="982"/>
      <c r="H26" s="982"/>
      <c r="I26" s="982"/>
      <c r="J26" s="982"/>
      <c r="K26" s="982"/>
      <c r="L26" s="982"/>
    </row>
    <row r="27" spans="2:12" x14ac:dyDescent="0.2">
      <c r="B27" s="402"/>
      <c r="C27" s="982"/>
      <c r="D27" s="982"/>
      <c r="E27" s="982"/>
      <c r="F27" s="982"/>
      <c r="G27" s="982"/>
      <c r="H27" s="982"/>
      <c r="I27" s="982"/>
      <c r="J27" s="982"/>
      <c r="K27" s="982"/>
      <c r="L27" s="982"/>
    </row>
    <row r="28" spans="2:12" x14ac:dyDescent="0.2">
      <c r="B28" s="402"/>
      <c r="C28" s="982"/>
      <c r="D28" s="982"/>
      <c r="E28" s="982"/>
      <c r="F28" s="982"/>
      <c r="G28" s="982"/>
      <c r="H28" s="982"/>
      <c r="I28" s="982"/>
      <c r="J28" s="982"/>
      <c r="K28" s="982"/>
      <c r="L28" s="982"/>
    </row>
    <row r="29" spans="2:12" x14ac:dyDescent="0.2">
      <c r="B29" s="402"/>
      <c r="C29" s="982"/>
      <c r="D29" s="982"/>
      <c r="E29" s="982"/>
      <c r="F29" s="982"/>
      <c r="G29" s="982"/>
      <c r="H29" s="982"/>
      <c r="I29" s="982"/>
      <c r="J29" s="982"/>
      <c r="K29" s="982"/>
      <c r="L29" s="982"/>
    </row>
    <row r="30" spans="2:12" x14ac:dyDescent="0.2">
      <c r="B30" s="402"/>
      <c r="C30" s="982"/>
      <c r="D30" s="982"/>
      <c r="E30" s="982"/>
      <c r="F30" s="982"/>
      <c r="G30" s="982"/>
      <c r="H30" s="982"/>
      <c r="I30" s="982"/>
      <c r="J30" s="982"/>
      <c r="K30" s="982"/>
      <c r="L30" s="982"/>
    </row>
    <row r="31" spans="2:12" x14ac:dyDescent="0.2">
      <c r="B31" s="402"/>
      <c r="C31" s="982"/>
      <c r="D31" s="982"/>
      <c r="E31" s="982"/>
      <c r="F31" s="982"/>
      <c r="G31" s="982"/>
      <c r="H31" s="982"/>
      <c r="I31" s="982"/>
      <c r="J31" s="982"/>
      <c r="K31" s="982"/>
      <c r="L31" s="982"/>
    </row>
    <row r="32" spans="2:12" x14ac:dyDescent="0.2">
      <c r="B32" s="402"/>
      <c r="C32" s="982"/>
      <c r="D32" s="982"/>
      <c r="E32" s="982"/>
      <c r="F32" s="982"/>
      <c r="G32" s="982"/>
      <c r="H32" s="982"/>
      <c r="I32" s="982"/>
      <c r="J32" s="982"/>
      <c r="K32" s="982"/>
      <c r="L32" s="982"/>
    </row>
    <row r="33" spans="2:12" x14ac:dyDescent="0.2">
      <c r="B33" s="402"/>
      <c r="C33" s="982"/>
      <c r="D33" s="982"/>
      <c r="E33" s="982"/>
      <c r="F33" s="982"/>
      <c r="G33" s="982"/>
      <c r="H33" s="982"/>
      <c r="I33" s="982"/>
      <c r="J33" s="982"/>
      <c r="K33" s="982"/>
      <c r="L33" s="982"/>
    </row>
    <row r="34" spans="2:12" x14ac:dyDescent="0.2">
      <c r="B34" s="402"/>
      <c r="C34" s="982"/>
      <c r="D34" s="982"/>
      <c r="E34" s="982"/>
      <c r="F34" s="982"/>
      <c r="G34" s="982"/>
      <c r="H34" s="982"/>
      <c r="I34" s="982"/>
      <c r="J34" s="982"/>
      <c r="K34" s="982"/>
      <c r="L34" s="982"/>
    </row>
    <row r="35" spans="2:12" x14ac:dyDescent="0.2">
      <c r="B35" s="402"/>
      <c r="C35" s="982"/>
      <c r="D35" s="982"/>
      <c r="E35" s="982"/>
      <c r="F35" s="982"/>
      <c r="G35" s="982"/>
      <c r="H35" s="982"/>
      <c r="I35" s="982"/>
      <c r="J35" s="982"/>
      <c r="K35" s="982"/>
      <c r="L35" s="982"/>
    </row>
    <row r="36" spans="2:12" x14ac:dyDescent="0.2">
      <c r="B36" s="402"/>
      <c r="C36" s="982"/>
      <c r="D36" s="982"/>
      <c r="E36" s="982"/>
      <c r="F36" s="982"/>
      <c r="G36" s="982"/>
      <c r="H36" s="982"/>
      <c r="I36" s="982"/>
      <c r="J36" s="982"/>
      <c r="K36" s="982"/>
      <c r="L36" s="982"/>
    </row>
    <row r="37" spans="2:12" x14ac:dyDescent="0.2">
      <c r="B37" s="402"/>
      <c r="C37" s="982"/>
      <c r="D37" s="982"/>
      <c r="E37" s="982"/>
      <c r="F37" s="982"/>
      <c r="G37" s="982"/>
      <c r="H37" s="982"/>
      <c r="I37" s="982"/>
      <c r="J37" s="982"/>
      <c r="K37" s="982"/>
      <c r="L37" s="982"/>
    </row>
    <row r="38" spans="2:12" x14ac:dyDescent="0.2">
      <c r="B38" s="402"/>
      <c r="C38" s="982"/>
      <c r="D38" s="982"/>
      <c r="E38" s="982"/>
      <c r="F38" s="982"/>
      <c r="G38" s="982"/>
      <c r="H38" s="982"/>
      <c r="I38" s="982"/>
      <c r="J38" s="982"/>
      <c r="K38" s="982"/>
      <c r="L38" s="982"/>
    </row>
    <row r="39" spans="2:12" x14ac:dyDescent="0.2">
      <c r="B39" s="402"/>
      <c r="C39" s="982"/>
      <c r="D39" s="982"/>
      <c r="E39" s="982"/>
      <c r="F39" s="982"/>
      <c r="G39" s="982"/>
      <c r="H39" s="982"/>
      <c r="I39" s="982"/>
      <c r="J39" s="982"/>
      <c r="K39" s="982"/>
      <c r="L39" s="982"/>
    </row>
    <row r="40" spans="2:12" x14ac:dyDescent="0.2">
      <c r="B40" s="402"/>
      <c r="C40" s="982"/>
      <c r="D40" s="982"/>
      <c r="E40" s="982"/>
      <c r="F40" s="982"/>
      <c r="G40" s="982"/>
      <c r="H40" s="982"/>
      <c r="I40" s="982"/>
      <c r="J40" s="982"/>
      <c r="K40" s="982"/>
      <c r="L40" s="982"/>
    </row>
    <row r="41" spans="2:12" x14ac:dyDescent="0.2">
      <c r="B41" s="402"/>
      <c r="C41" s="982"/>
      <c r="D41" s="982"/>
      <c r="E41" s="982"/>
      <c r="F41" s="982"/>
      <c r="G41" s="982"/>
      <c r="H41" s="982"/>
      <c r="I41" s="982"/>
      <c r="J41" s="982"/>
      <c r="K41" s="982"/>
      <c r="L41" s="982"/>
    </row>
    <row r="42" spans="2:12" x14ac:dyDescent="0.2">
      <c r="B42" s="402"/>
      <c r="C42" s="982"/>
      <c r="D42" s="982"/>
      <c r="E42" s="982"/>
      <c r="F42" s="982"/>
      <c r="G42" s="982"/>
      <c r="H42" s="982"/>
      <c r="I42" s="982"/>
      <c r="J42" s="982"/>
      <c r="K42" s="982"/>
      <c r="L42" s="982"/>
    </row>
    <row r="43" spans="2:12" x14ac:dyDescent="0.2">
      <c r="B43" s="402"/>
      <c r="C43" s="982"/>
      <c r="D43" s="982"/>
      <c r="E43" s="982"/>
      <c r="F43" s="982"/>
      <c r="G43" s="982"/>
      <c r="H43" s="982"/>
      <c r="I43" s="982"/>
      <c r="J43" s="982"/>
      <c r="K43" s="982"/>
      <c r="L43" s="982"/>
    </row>
    <row r="44" spans="2:12" x14ac:dyDescent="0.2">
      <c r="B44" s="402"/>
      <c r="C44" s="982"/>
      <c r="D44" s="982"/>
      <c r="E44" s="982"/>
      <c r="F44" s="982"/>
      <c r="G44" s="982"/>
      <c r="H44" s="982"/>
      <c r="I44" s="982"/>
      <c r="J44" s="982"/>
      <c r="K44" s="982"/>
      <c r="L44" s="982"/>
    </row>
    <row r="45" spans="2:12" x14ac:dyDescent="0.2">
      <c r="B45" s="402"/>
      <c r="C45" s="982"/>
      <c r="D45" s="982"/>
      <c r="E45" s="982"/>
      <c r="F45" s="982"/>
      <c r="G45" s="982"/>
      <c r="H45" s="982"/>
      <c r="I45" s="982"/>
      <c r="J45" s="982"/>
      <c r="K45" s="982"/>
      <c r="L45" s="982"/>
    </row>
    <row r="46" spans="2:12" x14ac:dyDescent="0.2">
      <c r="B46" s="402"/>
      <c r="C46" s="982"/>
      <c r="D46" s="982"/>
      <c r="E46" s="982"/>
      <c r="F46" s="982"/>
      <c r="G46" s="982"/>
      <c r="H46" s="982"/>
      <c r="I46" s="982"/>
      <c r="J46" s="982"/>
      <c r="K46" s="982"/>
      <c r="L46" s="982"/>
    </row>
    <row r="47" spans="2:12" x14ac:dyDescent="0.2">
      <c r="B47" s="402"/>
      <c r="C47" s="982"/>
      <c r="D47" s="982"/>
      <c r="E47" s="982"/>
      <c r="F47" s="982"/>
      <c r="G47" s="982"/>
      <c r="H47" s="982"/>
      <c r="I47" s="982"/>
      <c r="J47" s="982"/>
      <c r="K47" s="982"/>
      <c r="L47" s="982"/>
    </row>
    <row r="48" spans="2:12" x14ac:dyDescent="0.2">
      <c r="B48" s="402"/>
      <c r="C48" s="982"/>
      <c r="D48" s="982"/>
      <c r="E48" s="982"/>
      <c r="F48" s="982"/>
      <c r="G48" s="982"/>
      <c r="H48" s="982"/>
      <c r="I48" s="982"/>
      <c r="J48" s="982"/>
      <c r="K48" s="982"/>
      <c r="L48" s="982"/>
    </row>
    <row r="49" spans="2:12" x14ac:dyDescent="0.2">
      <c r="B49" s="402"/>
      <c r="C49" s="982"/>
      <c r="D49" s="982"/>
      <c r="E49" s="982"/>
      <c r="F49" s="982"/>
      <c r="G49" s="982"/>
      <c r="H49" s="982"/>
      <c r="I49" s="982"/>
      <c r="J49" s="982"/>
      <c r="K49" s="982"/>
      <c r="L49" s="982"/>
    </row>
    <row r="50" spans="2:12" x14ac:dyDescent="0.2">
      <c r="B50" s="402"/>
      <c r="C50" s="982"/>
      <c r="D50" s="982"/>
      <c r="E50" s="982"/>
      <c r="F50" s="982"/>
      <c r="G50" s="982"/>
      <c r="H50" s="982"/>
      <c r="I50" s="982"/>
      <c r="J50" s="982"/>
      <c r="K50" s="982"/>
      <c r="L50" s="982"/>
    </row>
    <row r="51" spans="2:12" x14ac:dyDescent="0.2">
      <c r="B51" s="402"/>
      <c r="C51" s="982"/>
      <c r="D51" s="982"/>
      <c r="E51" s="982"/>
      <c r="F51" s="982"/>
      <c r="G51" s="982"/>
      <c r="H51" s="982"/>
      <c r="I51" s="982"/>
      <c r="J51" s="982"/>
      <c r="K51" s="982"/>
      <c r="L51" s="982"/>
    </row>
    <row r="52" spans="2:12" x14ac:dyDescent="0.2">
      <c r="B52" s="402"/>
      <c r="C52" s="982"/>
      <c r="D52" s="982"/>
      <c r="E52" s="982"/>
      <c r="F52" s="982"/>
      <c r="G52" s="982"/>
      <c r="H52" s="982"/>
      <c r="I52" s="982"/>
      <c r="J52" s="982"/>
      <c r="K52" s="982"/>
      <c r="L52" s="982"/>
    </row>
    <row r="53" spans="2:12" x14ac:dyDescent="0.2">
      <c r="B53" s="402"/>
      <c r="C53" s="982"/>
      <c r="D53" s="982"/>
      <c r="E53" s="982"/>
      <c r="F53" s="982"/>
      <c r="G53" s="982"/>
      <c r="H53" s="982"/>
      <c r="I53" s="982"/>
      <c r="J53" s="982"/>
      <c r="K53" s="982"/>
      <c r="L53" s="982"/>
    </row>
    <row r="54" spans="2:12" x14ac:dyDescent="0.2">
      <c r="B54" s="402"/>
      <c r="C54" s="982"/>
      <c r="D54" s="982"/>
      <c r="E54" s="982"/>
      <c r="F54" s="982"/>
      <c r="G54" s="982"/>
      <c r="H54" s="982"/>
      <c r="I54" s="982"/>
      <c r="J54" s="982"/>
      <c r="K54" s="982"/>
      <c r="L54" s="982"/>
    </row>
    <row r="55" spans="2:12" x14ac:dyDescent="0.2">
      <c r="B55" s="402"/>
      <c r="C55" s="982"/>
      <c r="D55" s="982"/>
      <c r="E55" s="982"/>
      <c r="F55" s="982"/>
      <c r="G55" s="982"/>
      <c r="H55" s="982"/>
      <c r="I55" s="982"/>
      <c r="J55" s="982"/>
      <c r="K55" s="982"/>
      <c r="L55" s="982"/>
    </row>
    <row r="56" spans="2:12" x14ac:dyDescent="0.2">
      <c r="B56" s="402"/>
      <c r="C56" s="982"/>
      <c r="D56" s="982"/>
      <c r="E56" s="982"/>
      <c r="F56" s="982"/>
      <c r="G56" s="982"/>
      <c r="H56" s="982"/>
      <c r="I56" s="982"/>
      <c r="J56" s="982"/>
      <c r="K56" s="982"/>
      <c r="L56" s="982"/>
    </row>
    <row r="57" spans="2:12" x14ac:dyDescent="0.2">
      <c r="B57" s="402"/>
      <c r="C57" s="982"/>
      <c r="D57" s="982"/>
      <c r="E57" s="982"/>
      <c r="F57" s="982"/>
      <c r="G57" s="982"/>
      <c r="H57" s="982"/>
      <c r="I57" s="982"/>
      <c r="J57" s="982"/>
      <c r="K57" s="982"/>
      <c r="L57" s="982"/>
    </row>
    <row r="58" spans="2:12" x14ac:dyDescent="0.2">
      <c r="B58" s="402"/>
      <c r="C58" s="982"/>
      <c r="D58" s="982"/>
      <c r="E58" s="982"/>
      <c r="F58" s="982"/>
      <c r="G58" s="982"/>
      <c r="H58" s="982"/>
      <c r="I58" s="982"/>
      <c r="J58" s="982"/>
      <c r="K58" s="982"/>
      <c r="L58" s="982"/>
    </row>
    <row r="59" spans="2:12" x14ac:dyDescent="0.2">
      <c r="B59" s="402"/>
      <c r="C59" s="982"/>
      <c r="D59" s="982"/>
      <c r="E59" s="982"/>
      <c r="F59" s="982"/>
      <c r="G59" s="982"/>
      <c r="H59" s="982"/>
      <c r="I59" s="982"/>
      <c r="J59" s="982"/>
      <c r="K59" s="982"/>
      <c r="L59" s="982"/>
    </row>
    <row r="60" spans="2:12" x14ac:dyDescent="0.2">
      <c r="B60" s="402"/>
      <c r="C60" s="982"/>
      <c r="D60" s="982"/>
      <c r="E60" s="982"/>
      <c r="F60" s="982"/>
      <c r="G60" s="982"/>
      <c r="H60" s="982"/>
      <c r="I60" s="982"/>
      <c r="J60" s="982"/>
      <c r="K60" s="982"/>
      <c r="L60" s="982"/>
    </row>
    <row r="61" spans="2:12" x14ac:dyDescent="0.2">
      <c r="B61" s="402"/>
      <c r="C61" s="982"/>
      <c r="D61" s="982"/>
      <c r="E61" s="982"/>
      <c r="F61" s="982"/>
      <c r="G61" s="982"/>
      <c r="H61" s="982"/>
      <c r="I61" s="982"/>
      <c r="J61" s="982"/>
      <c r="K61" s="982"/>
      <c r="L61" s="982"/>
    </row>
    <row r="62" spans="2:12" x14ac:dyDescent="0.2">
      <c r="B62" s="402"/>
      <c r="C62" s="982"/>
      <c r="D62" s="982"/>
      <c r="E62" s="982"/>
      <c r="F62" s="982"/>
      <c r="G62" s="982"/>
      <c r="H62" s="982"/>
      <c r="I62" s="982"/>
      <c r="J62" s="982"/>
      <c r="K62" s="982"/>
      <c r="L62" s="982"/>
    </row>
    <row r="63" spans="2:12" x14ac:dyDescent="0.2">
      <c r="B63" s="402"/>
      <c r="C63" s="982"/>
      <c r="D63" s="982"/>
      <c r="E63" s="982"/>
      <c r="F63" s="982"/>
      <c r="G63" s="982"/>
      <c r="H63" s="982"/>
      <c r="I63" s="982"/>
      <c r="J63" s="982"/>
      <c r="K63" s="982"/>
      <c r="L63" s="982"/>
    </row>
  </sheetData>
  <mergeCells count="60">
    <mergeCell ref="C46:L46"/>
    <mergeCell ref="C42:L42"/>
    <mergeCell ref="C43:L43"/>
    <mergeCell ref="C44:L44"/>
    <mergeCell ref="C37:L37"/>
    <mergeCell ref="C38:L38"/>
    <mergeCell ref="C40:L40"/>
    <mergeCell ref="C41:L41"/>
    <mergeCell ref="C45:L45"/>
    <mergeCell ref="C5:L5"/>
    <mergeCell ref="C6:L6"/>
    <mergeCell ref="C7:L7"/>
    <mergeCell ref="C8:L8"/>
    <mergeCell ref="B1:L4"/>
    <mergeCell ref="C9:L9"/>
    <mergeCell ref="C28:L28"/>
    <mergeCell ref="C29:L29"/>
    <mergeCell ref="C30:L30"/>
    <mergeCell ref="C31:L31"/>
    <mergeCell ref="C10:L10"/>
    <mergeCell ref="C11:L11"/>
    <mergeCell ref="C22:L22"/>
    <mergeCell ref="C23:L23"/>
    <mergeCell ref="C16:L16"/>
    <mergeCell ref="C17:L17"/>
    <mergeCell ref="C18:L18"/>
    <mergeCell ref="C19:L19"/>
    <mergeCell ref="C20:L20"/>
    <mergeCell ref="C21:L21"/>
    <mergeCell ref="C47:L47"/>
    <mergeCell ref="C48:L48"/>
    <mergeCell ref="C12:L12"/>
    <mergeCell ref="C13:L13"/>
    <mergeCell ref="C14:L14"/>
    <mergeCell ref="C15:L15"/>
    <mergeCell ref="C24:L24"/>
    <mergeCell ref="C25:L25"/>
    <mergeCell ref="C26:L26"/>
    <mergeCell ref="C27:L27"/>
    <mergeCell ref="C39:L39"/>
    <mergeCell ref="C32:L32"/>
    <mergeCell ref="C33:L33"/>
    <mergeCell ref="C34:L34"/>
    <mergeCell ref="C35:L35"/>
    <mergeCell ref="C36:L36"/>
    <mergeCell ref="C53:L53"/>
    <mergeCell ref="C54:L54"/>
    <mergeCell ref="C55:L55"/>
    <mergeCell ref="C56:L56"/>
    <mergeCell ref="C49:L49"/>
    <mergeCell ref="C50:L50"/>
    <mergeCell ref="C51:L51"/>
    <mergeCell ref="C52:L52"/>
    <mergeCell ref="C57:L57"/>
    <mergeCell ref="C58:L58"/>
    <mergeCell ref="C63:L63"/>
    <mergeCell ref="C59:L59"/>
    <mergeCell ref="C60:L60"/>
    <mergeCell ref="C61:L61"/>
    <mergeCell ref="C62:L62"/>
  </mergeCells>
  <printOptions horizontalCentered="1"/>
  <pageMargins left="0.51181102362204722" right="0.51181102362204722" top="0.9055118110236221" bottom="0.51181102362204722" header="0" footer="0.23622047244094491"/>
  <pageSetup paperSize="9" scale="79" fitToHeight="0" orientation="portrait" blackAndWhite="1" horizontalDpi="4294967292" r:id="rId1"/>
  <headerFooter alignWithMargins="0">
    <oddHeader>&amp;C&amp;G</oddHeader>
    <oddFooter>&amp;L&amp;10&amp;UForm No: NM001E
Folder No: SM1&amp;C&amp;10&amp;UIssue No: 001&amp;R&amp;10&amp;UIssue Date: 15-Jan-21</oddFooter>
  </headerFooter>
  <legacyDrawingHF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A67BB-2317-4A4C-BD8A-AD390CFADE15}">
  <sheetPr>
    <tabColor rgb="FFFFFF00"/>
    <pageSetUpPr fitToPage="1"/>
  </sheetPr>
  <dimension ref="B1:C74"/>
  <sheetViews>
    <sheetView showGridLines="0" view="pageBreakPreview" zoomScale="70" zoomScaleNormal="100" zoomScaleSheetLayoutView="70" workbookViewId="0">
      <selection activeCell="H47" sqref="H47"/>
    </sheetView>
  </sheetViews>
  <sheetFormatPr defaultColWidth="8.88671875" defaultRowHeight="12" x14ac:dyDescent="0.2"/>
  <cols>
    <col min="1" max="1" width="3" style="403" customWidth="1"/>
    <col min="2" max="2" width="66.44140625" style="403" customWidth="1"/>
    <col min="3" max="3" width="8.77734375" style="403" customWidth="1"/>
    <col min="4" max="16384" width="8.88671875" style="403"/>
  </cols>
  <sheetData>
    <row r="1" spans="2:3" ht="6" customHeight="1" x14ac:dyDescent="0.2">
      <c r="B1" s="986" t="s">
        <v>189</v>
      </c>
      <c r="C1" s="986"/>
    </row>
    <row r="2" spans="2:3" ht="6" customHeight="1" x14ac:dyDescent="0.2">
      <c r="B2" s="986"/>
      <c r="C2" s="986"/>
    </row>
    <row r="3" spans="2:3" ht="15" customHeight="1" x14ac:dyDescent="0.2">
      <c r="B3" s="986"/>
      <c r="C3" s="986"/>
    </row>
    <row r="4" spans="2:3" ht="6" customHeight="1" x14ac:dyDescent="0.2"/>
    <row r="5" spans="2:3" ht="6" customHeight="1" x14ac:dyDescent="0.2"/>
    <row r="6" spans="2:3" ht="18" customHeight="1" x14ac:dyDescent="0.2">
      <c r="B6" s="408" t="s">
        <v>194</v>
      </c>
      <c r="C6" s="408" t="s">
        <v>195</v>
      </c>
    </row>
    <row r="7" spans="2:3" ht="18" customHeight="1" x14ac:dyDescent="0.2">
      <c r="B7" s="407" t="s">
        <v>378</v>
      </c>
      <c r="C7" s="407"/>
    </row>
    <row r="8" spans="2:3" ht="24" customHeight="1" x14ac:dyDescent="0.2">
      <c r="B8" s="405" t="s">
        <v>379</v>
      </c>
      <c r="C8" s="404"/>
    </row>
    <row r="9" spans="2:3" ht="18" customHeight="1" x14ac:dyDescent="0.2">
      <c r="B9" s="405" t="s">
        <v>380</v>
      </c>
      <c r="C9" s="404"/>
    </row>
    <row r="10" spans="2:3" ht="18" customHeight="1" x14ac:dyDescent="0.2">
      <c r="B10" s="405" t="s">
        <v>381</v>
      </c>
      <c r="C10" s="404"/>
    </row>
    <row r="11" spans="2:3" ht="18" customHeight="1" x14ac:dyDescent="0.2">
      <c r="B11" s="405" t="s">
        <v>164</v>
      </c>
      <c r="C11" s="404"/>
    </row>
    <row r="12" spans="2:3" ht="18" customHeight="1" x14ac:dyDescent="0.2">
      <c r="B12" s="987"/>
      <c r="C12" s="987"/>
    </row>
    <row r="13" spans="2:3" ht="18" customHeight="1" x14ac:dyDescent="0.2">
      <c r="B13" s="407" t="s">
        <v>165</v>
      </c>
      <c r="C13" s="407"/>
    </row>
    <row r="14" spans="2:3" ht="18" customHeight="1" x14ac:dyDescent="0.2">
      <c r="B14" s="405" t="s">
        <v>382</v>
      </c>
      <c r="C14" s="404"/>
    </row>
    <row r="15" spans="2:3" ht="18" customHeight="1" x14ac:dyDescent="0.2">
      <c r="B15" s="405" t="s">
        <v>383</v>
      </c>
      <c r="C15" s="404"/>
    </row>
    <row r="16" spans="2:3" ht="18" customHeight="1" x14ac:dyDescent="0.2">
      <c r="B16" s="405" t="s">
        <v>384</v>
      </c>
      <c r="C16" s="404"/>
    </row>
    <row r="17" spans="2:3" ht="18" customHeight="1" x14ac:dyDescent="0.2">
      <c r="B17" s="405" t="s">
        <v>166</v>
      </c>
      <c r="C17" s="404"/>
    </row>
    <row r="18" spans="2:3" ht="18" customHeight="1" x14ac:dyDescent="0.2">
      <c r="B18" s="405" t="s">
        <v>385</v>
      </c>
      <c r="C18" s="404"/>
    </row>
    <row r="19" spans="2:3" ht="18" customHeight="1" x14ac:dyDescent="0.2">
      <c r="B19" s="987"/>
      <c r="C19" s="987"/>
    </row>
    <row r="20" spans="2:3" ht="25.15" customHeight="1" x14ac:dyDescent="0.2">
      <c r="B20" s="407" t="s">
        <v>386</v>
      </c>
      <c r="C20" s="407"/>
    </row>
    <row r="21" spans="2:3" ht="18" customHeight="1" x14ac:dyDescent="0.2">
      <c r="B21" s="405" t="s">
        <v>387</v>
      </c>
      <c r="C21" s="404"/>
    </row>
    <row r="22" spans="2:3" ht="18" customHeight="1" x14ac:dyDescent="0.2">
      <c r="B22" s="405" t="s">
        <v>388</v>
      </c>
      <c r="C22" s="404"/>
    </row>
    <row r="23" spans="2:3" ht="18" customHeight="1" x14ac:dyDescent="0.2">
      <c r="B23" s="405" t="s">
        <v>389</v>
      </c>
      <c r="C23" s="404"/>
    </row>
    <row r="24" spans="2:3" ht="27.6" customHeight="1" x14ac:dyDescent="0.2">
      <c r="B24" s="405" t="s">
        <v>390</v>
      </c>
      <c r="C24" s="404"/>
    </row>
    <row r="25" spans="2:3" ht="18" customHeight="1" x14ac:dyDescent="0.2">
      <c r="B25" s="405" t="s">
        <v>391</v>
      </c>
      <c r="C25" s="404"/>
    </row>
    <row r="26" spans="2:3" ht="18" customHeight="1" x14ac:dyDescent="0.2">
      <c r="B26" s="987"/>
      <c r="C26" s="987"/>
    </row>
    <row r="27" spans="2:3" ht="18" customHeight="1" x14ac:dyDescent="0.2">
      <c r="B27" s="407" t="s">
        <v>167</v>
      </c>
      <c r="C27" s="407"/>
    </row>
    <row r="28" spans="2:3" ht="18" customHeight="1" x14ac:dyDescent="0.2">
      <c r="B28" s="405" t="s">
        <v>168</v>
      </c>
      <c r="C28" s="404"/>
    </row>
    <row r="29" spans="2:3" ht="18" customHeight="1" x14ac:dyDescent="0.2">
      <c r="B29" s="405" t="s">
        <v>190</v>
      </c>
      <c r="C29" s="404"/>
    </row>
    <row r="30" spans="2:3" ht="18" customHeight="1" x14ac:dyDescent="0.2">
      <c r="B30" s="405" t="s">
        <v>169</v>
      </c>
      <c r="C30" s="404"/>
    </row>
    <row r="31" spans="2:3" ht="18" customHeight="1" x14ac:dyDescent="0.2">
      <c r="B31" s="405" t="s">
        <v>191</v>
      </c>
      <c r="C31" s="404"/>
    </row>
    <row r="32" spans="2:3" ht="18" customHeight="1" x14ac:dyDescent="0.2">
      <c r="B32" s="987"/>
      <c r="C32" s="987"/>
    </row>
    <row r="33" spans="2:3" ht="18" customHeight="1" x14ac:dyDescent="0.2">
      <c r="B33" s="407" t="s">
        <v>170</v>
      </c>
      <c r="C33" s="407"/>
    </row>
    <row r="34" spans="2:3" ht="18" customHeight="1" x14ac:dyDescent="0.2">
      <c r="B34" s="405" t="s">
        <v>392</v>
      </c>
      <c r="C34" s="404"/>
    </row>
    <row r="35" spans="2:3" ht="24" customHeight="1" x14ac:dyDescent="0.2">
      <c r="B35" s="405" t="s">
        <v>393</v>
      </c>
      <c r="C35" s="404"/>
    </row>
    <row r="36" spans="2:3" ht="18" customHeight="1" x14ac:dyDescent="0.2">
      <c r="B36" s="405" t="s">
        <v>394</v>
      </c>
      <c r="C36" s="404"/>
    </row>
    <row r="37" spans="2:3" ht="18" customHeight="1" x14ac:dyDescent="0.2">
      <c r="B37" s="405" t="s">
        <v>395</v>
      </c>
      <c r="C37" s="404"/>
    </row>
    <row r="38" spans="2:3" ht="18" customHeight="1" x14ac:dyDescent="0.2">
      <c r="B38" s="405" t="s">
        <v>196</v>
      </c>
      <c r="C38" s="404"/>
    </row>
    <row r="39" spans="2:3" ht="18" customHeight="1" x14ac:dyDescent="0.2">
      <c r="B39" s="987"/>
      <c r="C39" s="987"/>
    </row>
    <row r="40" spans="2:3" ht="18" customHeight="1" x14ac:dyDescent="0.2">
      <c r="B40" s="407" t="s">
        <v>171</v>
      </c>
      <c r="C40" s="407"/>
    </row>
    <row r="41" spans="2:3" ht="18" customHeight="1" x14ac:dyDescent="0.2">
      <c r="B41" s="987"/>
      <c r="C41" s="987"/>
    </row>
    <row r="42" spans="2:3" ht="18" customHeight="1" x14ac:dyDescent="0.2">
      <c r="B42" s="407" t="s">
        <v>172</v>
      </c>
      <c r="C42" s="407"/>
    </row>
    <row r="43" spans="2:3" ht="18" customHeight="1" x14ac:dyDescent="0.2">
      <c r="B43" s="405" t="s">
        <v>396</v>
      </c>
      <c r="C43" s="404"/>
    </row>
    <row r="44" spans="2:3" ht="18" customHeight="1" x14ac:dyDescent="0.2">
      <c r="B44" s="405" t="s">
        <v>173</v>
      </c>
      <c r="C44" s="404"/>
    </row>
    <row r="45" spans="2:3" ht="18" customHeight="1" x14ac:dyDescent="0.2">
      <c r="B45" s="405" t="s">
        <v>174</v>
      </c>
      <c r="C45" s="404"/>
    </row>
    <row r="46" spans="2:3" ht="18" customHeight="1" x14ac:dyDescent="0.2">
      <c r="B46" s="405" t="s">
        <v>397</v>
      </c>
      <c r="C46" s="404"/>
    </row>
    <row r="47" spans="2:3" ht="18" customHeight="1" x14ac:dyDescent="0.2">
      <c r="B47" s="987"/>
      <c r="C47" s="987"/>
    </row>
    <row r="48" spans="2:3" ht="18" customHeight="1" x14ac:dyDescent="0.2">
      <c r="B48" s="407" t="s">
        <v>175</v>
      </c>
      <c r="C48" s="407"/>
    </row>
    <row r="49" spans="2:3" ht="18" customHeight="1" x14ac:dyDescent="0.2">
      <c r="B49" s="491"/>
      <c r="C49" s="491"/>
    </row>
    <row r="50" spans="2:3" ht="18" customHeight="1" x14ac:dyDescent="0.2">
      <c r="B50" s="407" t="s">
        <v>445</v>
      </c>
      <c r="C50" s="407"/>
    </row>
    <row r="51" spans="2:3" ht="18" customHeight="1" x14ac:dyDescent="0.2">
      <c r="B51" s="492" t="s">
        <v>443</v>
      </c>
      <c r="C51" s="404"/>
    </row>
    <row r="52" spans="2:3" ht="30" customHeight="1" x14ac:dyDescent="0.2">
      <c r="B52" s="492" t="s">
        <v>446</v>
      </c>
      <c r="C52" s="404"/>
    </row>
    <row r="53" spans="2:3" ht="18" customHeight="1" x14ac:dyDescent="0.2">
      <c r="B53" s="492" t="s">
        <v>444</v>
      </c>
      <c r="C53" s="404"/>
    </row>
    <row r="54" spans="2:3" ht="18" customHeight="1" x14ac:dyDescent="0.2">
      <c r="B54" s="490"/>
      <c r="C54" s="404"/>
    </row>
    <row r="55" spans="2:3" ht="18" customHeight="1" x14ac:dyDescent="0.2">
      <c r="B55" s="985" t="s">
        <v>176</v>
      </c>
      <c r="C55" s="985"/>
    </row>
    <row r="56" spans="2:3" ht="29.25" customHeight="1" x14ac:dyDescent="0.2">
      <c r="B56" s="407" t="s">
        <v>398</v>
      </c>
      <c r="C56" s="406"/>
    </row>
    <row r="57" spans="2:3" ht="18" customHeight="1" x14ac:dyDescent="0.2">
      <c r="B57" s="405" t="s">
        <v>177</v>
      </c>
      <c r="C57" s="404"/>
    </row>
    <row r="58" spans="2:3" ht="18" customHeight="1" x14ac:dyDescent="0.2">
      <c r="B58" s="405" t="s">
        <v>399</v>
      </c>
      <c r="C58" s="404"/>
    </row>
    <row r="59" spans="2:3" ht="18" customHeight="1" x14ac:dyDescent="0.2">
      <c r="B59" s="405" t="s">
        <v>178</v>
      </c>
      <c r="C59" s="404"/>
    </row>
    <row r="60" spans="2:3" ht="18" customHeight="1" x14ac:dyDescent="0.2">
      <c r="B60" s="405" t="s">
        <v>179</v>
      </c>
      <c r="C60" s="404"/>
    </row>
    <row r="61" spans="2:3" ht="24" customHeight="1" x14ac:dyDescent="0.2">
      <c r="B61" s="405" t="s">
        <v>400</v>
      </c>
      <c r="C61" s="404"/>
    </row>
    <row r="62" spans="2:3" ht="18" customHeight="1" x14ac:dyDescent="0.2">
      <c r="B62" s="405" t="s">
        <v>180</v>
      </c>
      <c r="C62" s="404"/>
    </row>
    <row r="63" spans="2:3" ht="18" customHeight="1" x14ac:dyDescent="0.2">
      <c r="B63" s="405" t="s">
        <v>181</v>
      </c>
      <c r="C63" s="404"/>
    </row>
    <row r="64" spans="2:3" ht="18" customHeight="1" x14ac:dyDescent="0.2">
      <c r="B64" s="405" t="s">
        <v>182</v>
      </c>
      <c r="C64" s="404"/>
    </row>
    <row r="65" spans="2:3" ht="18" customHeight="1" x14ac:dyDescent="0.2">
      <c r="B65" s="405" t="s">
        <v>183</v>
      </c>
      <c r="C65" s="404"/>
    </row>
    <row r="66" spans="2:3" ht="18" customHeight="1" x14ac:dyDescent="0.2">
      <c r="B66" s="405" t="s">
        <v>184</v>
      </c>
      <c r="C66" s="404"/>
    </row>
    <row r="67" spans="2:3" ht="18" customHeight="1" x14ac:dyDescent="0.2">
      <c r="B67" s="405" t="s">
        <v>185</v>
      </c>
      <c r="C67" s="404"/>
    </row>
    <row r="68" spans="2:3" ht="18" customHeight="1" x14ac:dyDescent="0.2">
      <c r="B68" s="405" t="s">
        <v>186</v>
      </c>
      <c r="C68" s="404"/>
    </row>
    <row r="69" spans="2:3" ht="18" customHeight="1" x14ac:dyDescent="0.2">
      <c r="B69" s="405" t="s">
        <v>187</v>
      </c>
      <c r="C69" s="404"/>
    </row>
    <row r="70" spans="2:3" ht="18" customHeight="1" x14ac:dyDescent="0.2">
      <c r="B70" s="405" t="s">
        <v>188</v>
      </c>
      <c r="C70" s="404"/>
    </row>
    <row r="71" spans="2:3" ht="18" customHeight="1" x14ac:dyDescent="0.2">
      <c r="B71" s="405" t="s">
        <v>192</v>
      </c>
      <c r="C71" s="404"/>
    </row>
    <row r="72" spans="2:3" ht="18" customHeight="1" x14ac:dyDescent="0.2">
      <c r="B72" s="405" t="s">
        <v>197</v>
      </c>
      <c r="C72" s="404"/>
    </row>
    <row r="73" spans="2:3" ht="18" customHeight="1" x14ac:dyDescent="0.2">
      <c r="B73" s="405" t="s">
        <v>401</v>
      </c>
      <c r="C73" s="404"/>
    </row>
    <row r="74" spans="2:3" ht="18" customHeight="1" x14ac:dyDescent="0.2">
      <c r="B74" s="405" t="s">
        <v>193</v>
      </c>
      <c r="C74" s="404"/>
    </row>
  </sheetData>
  <mergeCells count="9">
    <mergeCell ref="B55:C55"/>
    <mergeCell ref="B1:C3"/>
    <mergeCell ref="B39:C39"/>
    <mergeCell ref="B41:C41"/>
    <mergeCell ref="B47:C47"/>
    <mergeCell ref="B12:C12"/>
    <mergeCell ref="B19:C19"/>
    <mergeCell ref="B26:C26"/>
    <mergeCell ref="B32:C32"/>
  </mergeCells>
  <printOptions horizontalCentered="1"/>
  <pageMargins left="0.51181102362204722" right="0.51181102362204722" top="1.1417322834645669" bottom="0.51181102362204722" header="0" footer="0.23622047244094491"/>
  <pageSetup paperSize="9" fitToHeight="0" orientation="portrait" blackAndWhite="1" r:id="rId1"/>
  <headerFooter alignWithMargins="0">
    <oddHeader>&amp;C&amp;G</oddHeader>
    <oddFooter>&amp;L&amp;10&amp;UForm No: NM001F
Folder No: SM1&amp;C&amp;10&amp;UIssue No: 001&amp;R&amp;10&amp;UIssue Date: 15-Jan-21</oddFooter>
  </headerFooter>
  <rowBreaks count="1" manualBreakCount="1">
    <brk id="3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5841" r:id="rId5" name="Check Box 1">
              <controlPr defaultSize="0" autoFill="0" autoLine="0" autoPict="0">
                <anchor moveWithCells="1">
                  <from>
                    <xdr:col>2</xdr:col>
                    <xdr:colOff>238125</xdr:colOff>
                    <xdr:row>7</xdr:row>
                    <xdr:rowOff>0</xdr:rowOff>
                  </from>
                  <to>
                    <xdr:col>2</xdr:col>
                    <xdr:colOff>504825</xdr:colOff>
                    <xdr:row>7</xdr:row>
                    <xdr:rowOff>257175</xdr:rowOff>
                  </to>
                </anchor>
              </controlPr>
            </control>
          </mc:Choice>
        </mc:AlternateContent>
        <mc:AlternateContent xmlns:mc="http://schemas.openxmlformats.org/markup-compatibility/2006">
          <mc:Choice Requires="x14">
            <control shapeId="35842" r:id="rId6" name="Check Box 2">
              <controlPr defaultSize="0" autoFill="0" autoLine="0" autoPict="0">
                <anchor moveWithCells="1">
                  <from>
                    <xdr:col>2</xdr:col>
                    <xdr:colOff>238125</xdr:colOff>
                    <xdr:row>8</xdr:row>
                    <xdr:rowOff>0</xdr:rowOff>
                  </from>
                  <to>
                    <xdr:col>2</xdr:col>
                    <xdr:colOff>504825</xdr:colOff>
                    <xdr:row>9</xdr:row>
                    <xdr:rowOff>28575</xdr:rowOff>
                  </to>
                </anchor>
              </controlPr>
            </control>
          </mc:Choice>
        </mc:AlternateContent>
        <mc:AlternateContent xmlns:mc="http://schemas.openxmlformats.org/markup-compatibility/2006">
          <mc:Choice Requires="x14">
            <control shapeId="35843" r:id="rId7" name="Check Box 3">
              <controlPr defaultSize="0" autoFill="0" autoLine="0" autoPict="0">
                <anchor moveWithCells="1">
                  <from>
                    <xdr:col>2</xdr:col>
                    <xdr:colOff>238125</xdr:colOff>
                    <xdr:row>9</xdr:row>
                    <xdr:rowOff>0</xdr:rowOff>
                  </from>
                  <to>
                    <xdr:col>2</xdr:col>
                    <xdr:colOff>504825</xdr:colOff>
                    <xdr:row>10</xdr:row>
                    <xdr:rowOff>28575</xdr:rowOff>
                  </to>
                </anchor>
              </controlPr>
            </control>
          </mc:Choice>
        </mc:AlternateContent>
        <mc:AlternateContent xmlns:mc="http://schemas.openxmlformats.org/markup-compatibility/2006">
          <mc:Choice Requires="x14">
            <control shapeId="35844" r:id="rId8" name="Check Box 4">
              <controlPr defaultSize="0" autoFill="0" autoLine="0" autoPict="0">
                <anchor moveWithCells="1">
                  <from>
                    <xdr:col>2</xdr:col>
                    <xdr:colOff>238125</xdr:colOff>
                    <xdr:row>9</xdr:row>
                    <xdr:rowOff>0</xdr:rowOff>
                  </from>
                  <to>
                    <xdr:col>2</xdr:col>
                    <xdr:colOff>504825</xdr:colOff>
                    <xdr:row>10</xdr:row>
                    <xdr:rowOff>28575</xdr:rowOff>
                  </to>
                </anchor>
              </controlPr>
            </control>
          </mc:Choice>
        </mc:AlternateContent>
        <mc:AlternateContent xmlns:mc="http://schemas.openxmlformats.org/markup-compatibility/2006">
          <mc:Choice Requires="x14">
            <control shapeId="35845" r:id="rId9" name="Check Box 5">
              <controlPr defaultSize="0" autoFill="0" autoLine="0" autoPict="0">
                <anchor moveWithCells="1">
                  <from>
                    <xdr:col>2</xdr:col>
                    <xdr:colOff>238125</xdr:colOff>
                    <xdr:row>10</xdr:row>
                    <xdr:rowOff>0</xdr:rowOff>
                  </from>
                  <to>
                    <xdr:col>2</xdr:col>
                    <xdr:colOff>504825</xdr:colOff>
                    <xdr:row>11</xdr:row>
                    <xdr:rowOff>28575</xdr:rowOff>
                  </to>
                </anchor>
              </controlPr>
            </control>
          </mc:Choice>
        </mc:AlternateContent>
        <mc:AlternateContent xmlns:mc="http://schemas.openxmlformats.org/markup-compatibility/2006">
          <mc:Choice Requires="x14">
            <control shapeId="35846" r:id="rId10" name="Check Box 6">
              <controlPr defaultSize="0" autoFill="0" autoLine="0" autoPict="0">
                <anchor moveWithCells="1">
                  <from>
                    <xdr:col>2</xdr:col>
                    <xdr:colOff>238125</xdr:colOff>
                    <xdr:row>13</xdr:row>
                    <xdr:rowOff>0</xdr:rowOff>
                  </from>
                  <to>
                    <xdr:col>2</xdr:col>
                    <xdr:colOff>504825</xdr:colOff>
                    <xdr:row>14</xdr:row>
                    <xdr:rowOff>28575</xdr:rowOff>
                  </to>
                </anchor>
              </controlPr>
            </control>
          </mc:Choice>
        </mc:AlternateContent>
        <mc:AlternateContent xmlns:mc="http://schemas.openxmlformats.org/markup-compatibility/2006">
          <mc:Choice Requires="x14">
            <control shapeId="35847" r:id="rId11" name="Check Box 7">
              <controlPr defaultSize="0" autoFill="0" autoLine="0" autoPict="0">
                <anchor moveWithCells="1">
                  <from>
                    <xdr:col>2</xdr:col>
                    <xdr:colOff>238125</xdr:colOff>
                    <xdr:row>13</xdr:row>
                    <xdr:rowOff>0</xdr:rowOff>
                  </from>
                  <to>
                    <xdr:col>2</xdr:col>
                    <xdr:colOff>504825</xdr:colOff>
                    <xdr:row>14</xdr:row>
                    <xdr:rowOff>28575</xdr:rowOff>
                  </to>
                </anchor>
              </controlPr>
            </control>
          </mc:Choice>
        </mc:AlternateContent>
        <mc:AlternateContent xmlns:mc="http://schemas.openxmlformats.org/markup-compatibility/2006">
          <mc:Choice Requires="x14">
            <control shapeId="35848" r:id="rId12" name="Check Box 8">
              <controlPr defaultSize="0" autoFill="0" autoLine="0" autoPict="0">
                <anchor moveWithCells="1">
                  <from>
                    <xdr:col>2</xdr:col>
                    <xdr:colOff>238125</xdr:colOff>
                    <xdr:row>13</xdr:row>
                    <xdr:rowOff>0</xdr:rowOff>
                  </from>
                  <to>
                    <xdr:col>2</xdr:col>
                    <xdr:colOff>504825</xdr:colOff>
                    <xdr:row>14</xdr:row>
                    <xdr:rowOff>28575</xdr:rowOff>
                  </to>
                </anchor>
              </controlPr>
            </control>
          </mc:Choice>
        </mc:AlternateContent>
        <mc:AlternateContent xmlns:mc="http://schemas.openxmlformats.org/markup-compatibility/2006">
          <mc:Choice Requires="x14">
            <control shapeId="35849" r:id="rId13" name="Check Box 9">
              <controlPr defaultSize="0" autoFill="0" autoLine="0" autoPict="0">
                <anchor moveWithCells="1">
                  <from>
                    <xdr:col>2</xdr:col>
                    <xdr:colOff>238125</xdr:colOff>
                    <xdr:row>14</xdr:row>
                    <xdr:rowOff>0</xdr:rowOff>
                  </from>
                  <to>
                    <xdr:col>2</xdr:col>
                    <xdr:colOff>504825</xdr:colOff>
                    <xdr:row>15</xdr:row>
                    <xdr:rowOff>28575</xdr:rowOff>
                  </to>
                </anchor>
              </controlPr>
            </control>
          </mc:Choice>
        </mc:AlternateContent>
        <mc:AlternateContent xmlns:mc="http://schemas.openxmlformats.org/markup-compatibility/2006">
          <mc:Choice Requires="x14">
            <control shapeId="35850" r:id="rId14" name="Check Box 10">
              <controlPr defaultSize="0" autoFill="0" autoLine="0" autoPict="0">
                <anchor moveWithCells="1">
                  <from>
                    <xdr:col>2</xdr:col>
                    <xdr:colOff>238125</xdr:colOff>
                    <xdr:row>14</xdr:row>
                    <xdr:rowOff>0</xdr:rowOff>
                  </from>
                  <to>
                    <xdr:col>2</xdr:col>
                    <xdr:colOff>504825</xdr:colOff>
                    <xdr:row>15</xdr:row>
                    <xdr:rowOff>28575</xdr:rowOff>
                  </to>
                </anchor>
              </controlPr>
            </control>
          </mc:Choice>
        </mc:AlternateContent>
        <mc:AlternateContent xmlns:mc="http://schemas.openxmlformats.org/markup-compatibility/2006">
          <mc:Choice Requires="x14">
            <control shapeId="35851" r:id="rId15" name="Check Box 11">
              <controlPr defaultSize="0" autoFill="0" autoLine="0" autoPict="0">
                <anchor moveWithCells="1">
                  <from>
                    <xdr:col>2</xdr:col>
                    <xdr:colOff>238125</xdr:colOff>
                    <xdr:row>14</xdr:row>
                    <xdr:rowOff>0</xdr:rowOff>
                  </from>
                  <to>
                    <xdr:col>2</xdr:col>
                    <xdr:colOff>504825</xdr:colOff>
                    <xdr:row>15</xdr:row>
                    <xdr:rowOff>28575</xdr:rowOff>
                  </to>
                </anchor>
              </controlPr>
            </control>
          </mc:Choice>
        </mc:AlternateContent>
        <mc:AlternateContent xmlns:mc="http://schemas.openxmlformats.org/markup-compatibility/2006">
          <mc:Choice Requires="x14">
            <control shapeId="35852" r:id="rId16" name="Check Box 12">
              <controlPr defaultSize="0" autoFill="0" autoLine="0" autoPict="0">
                <anchor moveWithCells="1">
                  <from>
                    <xdr:col>2</xdr:col>
                    <xdr:colOff>238125</xdr:colOff>
                    <xdr:row>15</xdr:row>
                    <xdr:rowOff>0</xdr:rowOff>
                  </from>
                  <to>
                    <xdr:col>2</xdr:col>
                    <xdr:colOff>504825</xdr:colOff>
                    <xdr:row>16</xdr:row>
                    <xdr:rowOff>28575</xdr:rowOff>
                  </to>
                </anchor>
              </controlPr>
            </control>
          </mc:Choice>
        </mc:AlternateContent>
        <mc:AlternateContent xmlns:mc="http://schemas.openxmlformats.org/markup-compatibility/2006">
          <mc:Choice Requires="x14">
            <control shapeId="35853" r:id="rId17" name="Check Box 13">
              <controlPr defaultSize="0" autoFill="0" autoLine="0" autoPict="0">
                <anchor moveWithCells="1">
                  <from>
                    <xdr:col>2</xdr:col>
                    <xdr:colOff>238125</xdr:colOff>
                    <xdr:row>15</xdr:row>
                    <xdr:rowOff>0</xdr:rowOff>
                  </from>
                  <to>
                    <xdr:col>2</xdr:col>
                    <xdr:colOff>504825</xdr:colOff>
                    <xdr:row>16</xdr:row>
                    <xdr:rowOff>28575</xdr:rowOff>
                  </to>
                </anchor>
              </controlPr>
            </control>
          </mc:Choice>
        </mc:AlternateContent>
        <mc:AlternateContent xmlns:mc="http://schemas.openxmlformats.org/markup-compatibility/2006">
          <mc:Choice Requires="x14">
            <control shapeId="35854" r:id="rId18" name="Check Box 14">
              <controlPr defaultSize="0" autoFill="0" autoLine="0" autoPict="0">
                <anchor moveWithCells="1">
                  <from>
                    <xdr:col>2</xdr:col>
                    <xdr:colOff>238125</xdr:colOff>
                    <xdr:row>15</xdr:row>
                    <xdr:rowOff>0</xdr:rowOff>
                  </from>
                  <to>
                    <xdr:col>2</xdr:col>
                    <xdr:colOff>504825</xdr:colOff>
                    <xdr:row>16</xdr:row>
                    <xdr:rowOff>28575</xdr:rowOff>
                  </to>
                </anchor>
              </controlPr>
            </control>
          </mc:Choice>
        </mc:AlternateContent>
        <mc:AlternateContent xmlns:mc="http://schemas.openxmlformats.org/markup-compatibility/2006">
          <mc:Choice Requires="x14">
            <control shapeId="35855" r:id="rId19" name="Check Box 15">
              <controlPr defaultSize="0" autoFill="0" autoLine="0" autoPict="0">
                <anchor moveWithCells="1">
                  <from>
                    <xdr:col>2</xdr:col>
                    <xdr:colOff>238125</xdr:colOff>
                    <xdr:row>16</xdr:row>
                    <xdr:rowOff>0</xdr:rowOff>
                  </from>
                  <to>
                    <xdr:col>2</xdr:col>
                    <xdr:colOff>504825</xdr:colOff>
                    <xdr:row>17</xdr:row>
                    <xdr:rowOff>28575</xdr:rowOff>
                  </to>
                </anchor>
              </controlPr>
            </control>
          </mc:Choice>
        </mc:AlternateContent>
        <mc:AlternateContent xmlns:mc="http://schemas.openxmlformats.org/markup-compatibility/2006">
          <mc:Choice Requires="x14">
            <control shapeId="35856" r:id="rId20" name="Check Box 16">
              <controlPr defaultSize="0" autoFill="0" autoLine="0" autoPict="0">
                <anchor moveWithCells="1">
                  <from>
                    <xdr:col>2</xdr:col>
                    <xdr:colOff>238125</xdr:colOff>
                    <xdr:row>16</xdr:row>
                    <xdr:rowOff>0</xdr:rowOff>
                  </from>
                  <to>
                    <xdr:col>2</xdr:col>
                    <xdr:colOff>504825</xdr:colOff>
                    <xdr:row>17</xdr:row>
                    <xdr:rowOff>28575</xdr:rowOff>
                  </to>
                </anchor>
              </controlPr>
            </control>
          </mc:Choice>
        </mc:AlternateContent>
        <mc:AlternateContent xmlns:mc="http://schemas.openxmlformats.org/markup-compatibility/2006">
          <mc:Choice Requires="x14">
            <control shapeId="35857" r:id="rId21" name="Check Box 17">
              <controlPr defaultSize="0" autoFill="0" autoLine="0" autoPict="0">
                <anchor moveWithCells="1">
                  <from>
                    <xdr:col>2</xdr:col>
                    <xdr:colOff>238125</xdr:colOff>
                    <xdr:row>16</xdr:row>
                    <xdr:rowOff>0</xdr:rowOff>
                  </from>
                  <to>
                    <xdr:col>2</xdr:col>
                    <xdr:colOff>504825</xdr:colOff>
                    <xdr:row>17</xdr:row>
                    <xdr:rowOff>28575</xdr:rowOff>
                  </to>
                </anchor>
              </controlPr>
            </control>
          </mc:Choice>
        </mc:AlternateContent>
        <mc:AlternateContent xmlns:mc="http://schemas.openxmlformats.org/markup-compatibility/2006">
          <mc:Choice Requires="x14">
            <control shapeId="35858" r:id="rId22" name="Check Box 18">
              <controlPr defaultSize="0" autoFill="0" autoLine="0" autoPict="0">
                <anchor moveWithCells="1">
                  <from>
                    <xdr:col>2</xdr:col>
                    <xdr:colOff>238125</xdr:colOff>
                    <xdr:row>17</xdr:row>
                    <xdr:rowOff>0</xdr:rowOff>
                  </from>
                  <to>
                    <xdr:col>2</xdr:col>
                    <xdr:colOff>504825</xdr:colOff>
                    <xdr:row>18</xdr:row>
                    <xdr:rowOff>28575</xdr:rowOff>
                  </to>
                </anchor>
              </controlPr>
            </control>
          </mc:Choice>
        </mc:AlternateContent>
        <mc:AlternateContent xmlns:mc="http://schemas.openxmlformats.org/markup-compatibility/2006">
          <mc:Choice Requires="x14">
            <control shapeId="35859" r:id="rId23" name="Check Box 19">
              <controlPr defaultSize="0" autoFill="0" autoLine="0" autoPict="0">
                <anchor moveWithCells="1">
                  <from>
                    <xdr:col>2</xdr:col>
                    <xdr:colOff>238125</xdr:colOff>
                    <xdr:row>17</xdr:row>
                    <xdr:rowOff>0</xdr:rowOff>
                  </from>
                  <to>
                    <xdr:col>2</xdr:col>
                    <xdr:colOff>504825</xdr:colOff>
                    <xdr:row>18</xdr:row>
                    <xdr:rowOff>28575</xdr:rowOff>
                  </to>
                </anchor>
              </controlPr>
            </control>
          </mc:Choice>
        </mc:AlternateContent>
        <mc:AlternateContent xmlns:mc="http://schemas.openxmlformats.org/markup-compatibility/2006">
          <mc:Choice Requires="x14">
            <control shapeId="35860" r:id="rId24" name="Check Box 20">
              <controlPr defaultSize="0" autoFill="0" autoLine="0" autoPict="0">
                <anchor moveWithCells="1">
                  <from>
                    <xdr:col>2</xdr:col>
                    <xdr:colOff>238125</xdr:colOff>
                    <xdr:row>20</xdr:row>
                    <xdr:rowOff>0</xdr:rowOff>
                  </from>
                  <to>
                    <xdr:col>2</xdr:col>
                    <xdr:colOff>504825</xdr:colOff>
                    <xdr:row>21</xdr:row>
                    <xdr:rowOff>28575</xdr:rowOff>
                  </to>
                </anchor>
              </controlPr>
            </control>
          </mc:Choice>
        </mc:AlternateContent>
        <mc:AlternateContent xmlns:mc="http://schemas.openxmlformats.org/markup-compatibility/2006">
          <mc:Choice Requires="x14">
            <control shapeId="35861" r:id="rId25" name="Check Box 21">
              <controlPr defaultSize="0" autoFill="0" autoLine="0" autoPict="0">
                <anchor moveWithCells="1">
                  <from>
                    <xdr:col>2</xdr:col>
                    <xdr:colOff>238125</xdr:colOff>
                    <xdr:row>20</xdr:row>
                    <xdr:rowOff>0</xdr:rowOff>
                  </from>
                  <to>
                    <xdr:col>2</xdr:col>
                    <xdr:colOff>504825</xdr:colOff>
                    <xdr:row>21</xdr:row>
                    <xdr:rowOff>28575</xdr:rowOff>
                  </to>
                </anchor>
              </controlPr>
            </control>
          </mc:Choice>
        </mc:AlternateContent>
        <mc:AlternateContent xmlns:mc="http://schemas.openxmlformats.org/markup-compatibility/2006">
          <mc:Choice Requires="x14">
            <control shapeId="35862" r:id="rId26" name="Check Box 22">
              <controlPr defaultSize="0" autoFill="0" autoLine="0" autoPict="0">
                <anchor moveWithCells="1">
                  <from>
                    <xdr:col>2</xdr:col>
                    <xdr:colOff>238125</xdr:colOff>
                    <xdr:row>20</xdr:row>
                    <xdr:rowOff>0</xdr:rowOff>
                  </from>
                  <to>
                    <xdr:col>2</xdr:col>
                    <xdr:colOff>504825</xdr:colOff>
                    <xdr:row>21</xdr:row>
                    <xdr:rowOff>28575</xdr:rowOff>
                  </to>
                </anchor>
              </controlPr>
            </control>
          </mc:Choice>
        </mc:AlternateContent>
        <mc:AlternateContent xmlns:mc="http://schemas.openxmlformats.org/markup-compatibility/2006">
          <mc:Choice Requires="x14">
            <control shapeId="35863" r:id="rId27" name="Check Box 23">
              <controlPr defaultSize="0" autoFill="0" autoLine="0" autoPict="0">
                <anchor moveWithCells="1">
                  <from>
                    <xdr:col>2</xdr:col>
                    <xdr:colOff>238125</xdr:colOff>
                    <xdr:row>21</xdr:row>
                    <xdr:rowOff>0</xdr:rowOff>
                  </from>
                  <to>
                    <xdr:col>2</xdr:col>
                    <xdr:colOff>504825</xdr:colOff>
                    <xdr:row>22</xdr:row>
                    <xdr:rowOff>28575</xdr:rowOff>
                  </to>
                </anchor>
              </controlPr>
            </control>
          </mc:Choice>
        </mc:AlternateContent>
        <mc:AlternateContent xmlns:mc="http://schemas.openxmlformats.org/markup-compatibility/2006">
          <mc:Choice Requires="x14">
            <control shapeId="35864" r:id="rId28" name="Check Box 24">
              <controlPr defaultSize="0" autoFill="0" autoLine="0" autoPict="0">
                <anchor moveWithCells="1">
                  <from>
                    <xdr:col>2</xdr:col>
                    <xdr:colOff>238125</xdr:colOff>
                    <xdr:row>21</xdr:row>
                    <xdr:rowOff>0</xdr:rowOff>
                  </from>
                  <to>
                    <xdr:col>2</xdr:col>
                    <xdr:colOff>504825</xdr:colOff>
                    <xdr:row>22</xdr:row>
                    <xdr:rowOff>28575</xdr:rowOff>
                  </to>
                </anchor>
              </controlPr>
            </control>
          </mc:Choice>
        </mc:AlternateContent>
        <mc:AlternateContent xmlns:mc="http://schemas.openxmlformats.org/markup-compatibility/2006">
          <mc:Choice Requires="x14">
            <control shapeId="35865" r:id="rId29" name="Check Box 25">
              <controlPr defaultSize="0" autoFill="0" autoLine="0" autoPict="0">
                <anchor moveWithCells="1">
                  <from>
                    <xdr:col>2</xdr:col>
                    <xdr:colOff>238125</xdr:colOff>
                    <xdr:row>21</xdr:row>
                    <xdr:rowOff>0</xdr:rowOff>
                  </from>
                  <to>
                    <xdr:col>2</xdr:col>
                    <xdr:colOff>504825</xdr:colOff>
                    <xdr:row>22</xdr:row>
                    <xdr:rowOff>28575</xdr:rowOff>
                  </to>
                </anchor>
              </controlPr>
            </control>
          </mc:Choice>
        </mc:AlternateContent>
        <mc:AlternateContent xmlns:mc="http://schemas.openxmlformats.org/markup-compatibility/2006">
          <mc:Choice Requires="x14">
            <control shapeId="35866" r:id="rId30" name="Check Box 26">
              <controlPr defaultSize="0" autoFill="0" autoLine="0" autoPict="0">
                <anchor moveWithCells="1">
                  <from>
                    <xdr:col>2</xdr:col>
                    <xdr:colOff>238125</xdr:colOff>
                    <xdr:row>22</xdr:row>
                    <xdr:rowOff>0</xdr:rowOff>
                  </from>
                  <to>
                    <xdr:col>2</xdr:col>
                    <xdr:colOff>504825</xdr:colOff>
                    <xdr:row>23</xdr:row>
                    <xdr:rowOff>28575</xdr:rowOff>
                  </to>
                </anchor>
              </controlPr>
            </control>
          </mc:Choice>
        </mc:AlternateContent>
        <mc:AlternateContent xmlns:mc="http://schemas.openxmlformats.org/markup-compatibility/2006">
          <mc:Choice Requires="x14">
            <control shapeId="35867" r:id="rId31" name="Check Box 27">
              <controlPr defaultSize="0" autoFill="0" autoLine="0" autoPict="0">
                <anchor moveWithCells="1">
                  <from>
                    <xdr:col>2</xdr:col>
                    <xdr:colOff>238125</xdr:colOff>
                    <xdr:row>22</xdr:row>
                    <xdr:rowOff>0</xdr:rowOff>
                  </from>
                  <to>
                    <xdr:col>2</xdr:col>
                    <xdr:colOff>504825</xdr:colOff>
                    <xdr:row>23</xdr:row>
                    <xdr:rowOff>28575</xdr:rowOff>
                  </to>
                </anchor>
              </controlPr>
            </control>
          </mc:Choice>
        </mc:AlternateContent>
        <mc:AlternateContent xmlns:mc="http://schemas.openxmlformats.org/markup-compatibility/2006">
          <mc:Choice Requires="x14">
            <control shapeId="35868" r:id="rId32" name="Check Box 28">
              <controlPr defaultSize="0" autoFill="0" autoLine="0" autoPict="0">
                <anchor moveWithCells="1">
                  <from>
                    <xdr:col>2</xdr:col>
                    <xdr:colOff>238125</xdr:colOff>
                    <xdr:row>22</xdr:row>
                    <xdr:rowOff>0</xdr:rowOff>
                  </from>
                  <to>
                    <xdr:col>2</xdr:col>
                    <xdr:colOff>504825</xdr:colOff>
                    <xdr:row>23</xdr:row>
                    <xdr:rowOff>28575</xdr:rowOff>
                  </to>
                </anchor>
              </controlPr>
            </control>
          </mc:Choice>
        </mc:AlternateContent>
        <mc:AlternateContent xmlns:mc="http://schemas.openxmlformats.org/markup-compatibility/2006">
          <mc:Choice Requires="x14">
            <control shapeId="35869" r:id="rId33" name="Check Box 29">
              <controlPr defaultSize="0" autoFill="0" autoLine="0" autoPict="0">
                <anchor moveWithCells="1">
                  <from>
                    <xdr:col>2</xdr:col>
                    <xdr:colOff>238125</xdr:colOff>
                    <xdr:row>24</xdr:row>
                    <xdr:rowOff>0</xdr:rowOff>
                  </from>
                  <to>
                    <xdr:col>2</xdr:col>
                    <xdr:colOff>504825</xdr:colOff>
                    <xdr:row>25</xdr:row>
                    <xdr:rowOff>28575</xdr:rowOff>
                  </to>
                </anchor>
              </controlPr>
            </control>
          </mc:Choice>
        </mc:AlternateContent>
        <mc:AlternateContent xmlns:mc="http://schemas.openxmlformats.org/markup-compatibility/2006">
          <mc:Choice Requires="x14">
            <control shapeId="35870" r:id="rId34" name="Check Box 30">
              <controlPr defaultSize="0" autoFill="0" autoLine="0" autoPict="0">
                <anchor moveWithCells="1">
                  <from>
                    <xdr:col>2</xdr:col>
                    <xdr:colOff>238125</xdr:colOff>
                    <xdr:row>24</xdr:row>
                    <xdr:rowOff>0</xdr:rowOff>
                  </from>
                  <to>
                    <xdr:col>2</xdr:col>
                    <xdr:colOff>504825</xdr:colOff>
                    <xdr:row>25</xdr:row>
                    <xdr:rowOff>28575</xdr:rowOff>
                  </to>
                </anchor>
              </controlPr>
            </control>
          </mc:Choice>
        </mc:AlternateContent>
        <mc:AlternateContent xmlns:mc="http://schemas.openxmlformats.org/markup-compatibility/2006">
          <mc:Choice Requires="x14">
            <control shapeId="35871" r:id="rId35" name="Check Box 31">
              <controlPr defaultSize="0" autoFill="0" autoLine="0" autoPict="0">
                <anchor moveWithCells="1">
                  <from>
                    <xdr:col>2</xdr:col>
                    <xdr:colOff>238125</xdr:colOff>
                    <xdr:row>27</xdr:row>
                    <xdr:rowOff>0</xdr:rowOff>
                  </from>
                  <to>
                    <xdr:col>2</xdr:col>
                    <xdr:colOff>504825</xdr:colOff>
                    <xdr:row>28</xdr:row>
                    <xdr:rowOff>28575</xdr:rowOff>
                  </to>
                </anchor>
              </controlPr>
            </control>
          </mc:Choice>
        </mc:AlternateContent>
        <mc:AlternateContent xmlns:mc="http://schemas.openxmlformats.org/markup-compatibility/2006">
          <mc:Choice Requires="x14">
            <control shapeId="35872" r:id="rId36" name="Check Box 32">
              <controlPr defaultSize="0" autoFill="0" autoLine="0" autoPict="0">
                <anchor moveWithCells="1">
                  <from>
                    <xdr:col>2</xdr:col>
                    <xdr:colOff>238125</xdr:colOff>
                    <xdr:row>27</xdr:row>
                    <xdr:rowOff>0</xdr:rowOff>
                  </from>
                  <to>
                    <xdr:col>2</xdr:col>
                    <xdr:colOff>504825</xdr:colOff>
                    <xdr:row>28</xdr:row>
                    <xdr:rowOff>28575</xdr:rowOff>
                  </to>
                </anchor>
              </controlPr>
            </control>
          </mc:Choice>
        </mc:AlternateContent>
        <mc:AlternateContent xmlns:mc="http://schemas.openxmlformats.org/markup-compatibility/2006">
          <mc:Choice Requires="x14">
            <control shapeId="35873" r:id="rId37" name="Check Box 33">
              <controlPr defaultSize="0" autoFill="0" autoLine="0" autoPict="0">
                <anchor moveWithCells="1">
                  <from>
                    <xdr:col>2</xdr:col>
                    <xdr:colOff>238125</xdr:colOff>
                    <xdr:row>27</xdr:row>
                    <xdr:rowOff>0</xdr:rowOff>
                  </from>
                  <to>
                    <xdr:col>2</xdr:col>
                    <xdr:colOff>504825</xdr:colOff>
                    <xdr:row>28</xdr:row>
                    <xdr:rowOff>28575</xdr:rowOff>
                  </to>
                </anchor>
              </controlPr>
            </control>
          </mc:Choice>
        </mc:AlternateContent>
        <mc:AlternateContent xmlns:mc="http://schemas.openxmlformats.org/markup-compatibility/2006">
          <mc:Choice Requires="x14">
            <control shapeId="35874" r:id="rId38" name="Check Box 34">
              <controlPr defaultSize="0" autoFill="0" autoLine="0" autoPict="0">
                <anchor moveWithCells="1">
                  <from>
                    <xdr:col>2</xdr:col>
                    <xdr:colOff>238125</xdr:colOff>
                    <xdr:row>28</xdr:row>
                    <xdr:rowOff>0</xdr:rowOff>
                  </from>
                  <to>
                    <xdr:col>2</xdr:col>
                    <xdr:colOff>504825</xdr:colOff>
                    <xdr:row>29</xdr:row>
                    <xdr:rowOff>28575</xdr:rowOff>
                  </to>
                </anchor>
              </controlPr>
            </control>
          </mc:Choice>
        </mc:AlternateContent>
        <mc:AlternateContent xmlns:mc="http://schemas.openxmlformats.org/markup-compatibility/2006">
          <mc:Choice Requires="x14">
            <control shapeId="35875" r:id="rId39" name="Check Box 35">
              <controlPr defaultSize="0" autoFill="0" autoLine="0" autoPict="0">
                <anchor moveWithCells="1">
                  <from>
                    <xdr:col>2</xdr:col>
                    <xdr:colOff>238125</xdr:colOff>
                    <xdr:row>28</xdr:row>
                    <xdr:rowOff>0</xdr:rowOff>
                  </from>
                  <to>
                    <xdr:col>2</xdr:col>
                    <xdr:colOff>504825</xdr:colOff>
                    <xdr:row>29</xdr:row>
                    <xdr:rowOff>28575</xdr:rowOff>
                  </to>
                </anchor>
              </controlPr>
            </control>
          </mc:Choice>
        </mc:AlternateContent>
        <mc:AlternateContent xmlns:mc="http://schemas.openxmlformats.org/markup-compatibility/2006">
          <mc:Choice Requires="x14">
            <control shapeId="35876" r:id="rId40" name="Check Box 36">
              <controlPr defaultSize="0" autoFill="0" autoLine="0" autoPict="0">
                <anchor moveWithCells="1">
                  <from>
                    <xdr:col>2</xdr:col>
                    <xdr:colOff>238125</xdr:colOff>
                    <xdr:row>28</xdr:row>
                    <xdr:rowOff>0</xdr:rowOff>
                  </from>
                  <to>
                    <xdr:col>2</xdr:col>
                    <xdr:colOff>504825</xdr:colOff>
                    <xdr:row>29</xdr:row>
                    <xdr:rowOff>28575</xdr:rowOff>
                  </to>
                </anchor>
              </controlPr>
            </control>
          </mc:Choice>
        </mc:AlternateContent>
        <mc:AlternateContent xmlns:mc="http://schemas.openxmlformats.org/markup-compatibility/2006">
          <mc:Choice Requires="x14">
            <control shapeId="35877" r:id="rId41" name="Check Box 37">
              <controlPr defaultSize="0" autoFill="0" autoLine="0" autoPict="0">
                <anchor moveWithCells="1">
                  <from>
                    <xdr:col>2</xdr:col>
                    <xdr:colOff>238125</xdr:colOff>
                    <xdr:row>29</xdr:row>
                    <xdr:rowOff>0</xdr:rowOff>
                  </from>
                  <to>
                    <xdr:col>2</xdr:col>
                    <xdr:colOff>504825</xdr:colOff>
                    <xdr:row>30</xdr:row>
                    <xdr:rowOff>28575</xdr:rowOff>
                  </to>
                </anchor>
              </controlPr>
            </control>
          </mc:Choice>
        </mc:AlternateContent>
        <mc:AlternateContent xmlns:mc="http://schemas.openxmlformats.org/markup-compatibility/2006">
          <mc:Choice Requires="x14">
            <control shapeId="35878" r:id="rId42" name="Check Box 38">
              <controlPr defaultSize="0" autoFill="0" autoLine="0" autoPict="0">
                <anchor moveWithCells="1">
                  <from>
                    <xdr:col>2</xdr:col>
                    <xdr:colOff>238125</xdr:colOff>
                    <xdr:row>29</xdr:row>
                    <xdr:rowOff>0</xdr:rowOff>
                  </from>
                  <to>
                    <xdr:col>2</xdr:col>
                    <xdr:colOff>504825</xdr:colOff>
                    <xdr:row>30</xdr:row>
                    <xdr:rowOff>28575</xdr:rowOff>
                  </to>
                </anchor>
              </controlPr>
            </control>
          </mc:Choice>
        </mc:AlternateContent>
        <mc:AlternateContent xmlns:mc="http://schemas.openxmlformats.org/markup-compatibility/2006">
          <mc:Choice Requires="x14">
            <control shapeId="35879" r:id="rId43" name="Check Box 39">
              <controlPr defaultSize="0" autoFill="0" autoLine="0" autoPict="0">
                <anchor moveWithCells="1">
                  <from>
                    <xdr:col>2</xdr:col>
                    <xdr:colOff>238125</xdr:colOff>
                    <xdr:row>29</xdr:row>
                    <xdr:rowOff>0</xdr:rowOff>
                  </from>
                  <to>
                    <xdr:col>2</xdr:col>
                    <xdr:colOff>504825</xdr:colOff>
                    <xdr:row>30</xdr:row>
                    <xdr:rowOff>28575</xdr:rowOff>
                  </to>
                </anchor>
              </controlPr>
            </control>
          </mc:Choice>
        </mc:AlternateContent>
        <mc:AlternateContent xmlns:mc="http://schemas.openxmlformats.org/markup-compatibility/2006">
          <mc:Choice Requires="x14">
            <control shapeId="35880" r:id="rId44" name="Check Box 40">
              <controlPr defaultSize="0" autoFill="0" autoLine="0" autoPict="0">
                <anchor moveWithCells="1">
                  <from>
                    <xdr:col>2</xdr:col>
                    <xdr:colOff>238125</xdr:colOff>
                    <xdr:row>30</xdr:row>
                    <xdr:rowOff>0</xdr:rowOff>
                  </from>
                  <to>
                    <xdr:col>2</xdr:col>
                    <xdr:colOff>504825</xdr:colOff>
                    <xdr:row>31</xdr:row>
                    <xdr:rowOff>28575</xdr:rowOff>
                  </to>
                </anchor>
              </controlPr>
            </control>
          </mc:Choice>
        </mc:AlternateContent>
        <mc:AlternateContent xmlns:mc="http://schemas.openxmlformats.org/markup-compatibility/2006">
          <mc:Choice Requires="x14">
            <control shapeId="35881" r:id="rId45" name="Check Box 41">
              <controlPr defaultSize="0" autoFill="0" autoLine="0" autoPict="0">
                <anchor moveWithCells="1">
                  <from>
                    <xdr:col>2</xdr:col>
                    <xdr:colOff>238125</xdr:colOff>
                    <xdr:row>30</xdr:row>
                    <xdr:rowOff>0</xdr:rowOff>
                  </from>
                  <to>
                    <xdr:col>2</xdr:col>
                    <xdr:colOff>504825</xdr:colOff>
                    <xdr:row>31</xdr:row>
                    <xdr:rowOff>28575</xdr:rowOff>
                  </to>
                </anchor>
              </controlPr>
            </control>
          </mc:Choice>
        </mc:AlternateContent>
        <mc:AlternateContent xmlns:mc="http://schemas.openxmlformats.org/markup-compatibility/2006">
          <mc:Choice Requires="x14">
            <control shapeId="35882" r:id="rId46" name="Check Box 42">
              <controlPr defaultSize="0" autoFill="0" autoLine="0" autoPict="0">
                <anchor moveWithCells="1">
                  <from>
                    <xdr:col>2</xdr:col>
                    <xdr:colOff>238125</xdr:colOff>
                    <xdr:row>33</xdr:row>
                    <xdr:rowOff>0</xdr:rowOff>
                  </from>
                  <to>
                    <xdr:col>2</xdr:col>
                    <xdr:colOff>504825</xdr:colOff>
                    <xdr:row>34</xdr:row>
                    <xdr:rowOff>28575</xdr:rowOff>
                  </to>
                </anchor>
              </controlPr>
            </control>
          </mc:Choice>
        </mc:AlternateContent>
        <mc:AlternateContent xmlns:mc="http://schemas.openxmlformats.org/markup-compatibility/2006">
          <mc:Choice Requires="x14">
            <control shapeId="35883" r:id="rId47" name="Check Box 43">
              <controlPr defaultSize="0" autoFill="0" autoLine="0" autoPict="0">
                <anchor moveWithCells="1">
                  <from>
                    <xdr:col>2</xdr:col>
                    <xdr:colOff>238125</xdr:colOff>
                    <xdr:row>33</xdr:row>
                    <xdr:rowOff>0</xdr:rowOff>
                  </from>
                  <to>
                    <xdr:col>2</xdr:col>
                    <xdr:colOff>504825</xdr:colOff>
                    <xdr:row>34</xdr:row>
                    <xdr:rowOff>28575</xdr:rowOff>
                  </to>
                </anchor>
              </controlPr>
            </control>
          </mc:Choice>
        </mc:AlternateContent>
        <mc:AlternateContent xmlns:mc="http://schemas.openxmlformats.org/markup-compatibility/2006">
          <mc:Choice Requires="x14">
            <control shapeId="35884" r:id="rId48" name="Check Box 44">
              <controlPr defaultSize="0" autoFill="0" autoLine="0" autoPict="0">
                <anchor moveWithCells="1">
                  <from>
                    <xdr:col>2</xdr:col>
                    <xdr:colOff>238125</xdr:colOff>
                    <xdr:row>33</xdr:row>
                    <xdr:rowOff>0</xdr:rowOff>
                  </from>
                  <to>
                    <xdr:col>2</xdr:col>
                    <xdr:colOff>504825</xdr:colOff>
                    <xdr:row>34</xdr:row>
                    <xdr:rowOff>28575</xdr:rowOff>
                  </to>
                </anchor>
              </controlPr>
            </control>
          </mc:Choice>
        </mc:AlternateContent>
        <mc:AlternateContent xmlns:mc="http://schemas.openxmlformats.org/markup-compatibility/2006">
          <mc:Choice Requires="x14">
            <control shapeId="35885" r:id="rId49" name="Check Box 45">
              <controlPr defaultSize="0" autoFill="0" autoLine="0" autoPict="0">
                <anchor moveWithCells="1">
                  <from>
                    <xdr:col>2</xdr:col>
                    <xdr:colOff>238125</xdr:colOff>
                    <xdr:row>34</xdr:row>
                    <xdr:rowOff>0</xdr:rowOff>
                  </from>
                  <to>
                    <xdr:col>2</xdr:col>
                    <xdr:colOff>504825</xdr:colOff>
                    <xdr:row>34</xdr:row>
                    <xdr:rowOff>257175</xdr:rowOff>
                  </to>
                </anchor>
              </controlPr>
            </control>
          </mc:Choice>
        </mc:AlternateContent>
        <mc:AlternateContent xmlns:mc="http://schemas.openxmlformats.org/markup-compatibility/2006">
          <mc:Choice Requires="x14">
            <control shapeId="35886" r:id="rId50" name="Check Box 46">
              <controlPr defaultSize="0" autoFill="0" autoLine="0" autoPict="0">
                <anchor moveWithCells="1">
                  <from>
                    <xdr:col>2</xdr:col>
                    <xdr:colOff>238125</xdr:colOff>
                    <xdr:row>34</xdr:row>
                    <xdr:rowOff>0</xdr:rowOff>
                  </from>
                  <to>
                    <xdr:col>2</xdr:col>
                    <xdr:colOff>504825</xdr:colOff>
                    <xdr:row>34</xdr:row>
                    <xdr:rowOff>257175</xdr:rowOff>
                  </to>
                </anchor>
              </controlPr>
            </control>
          </mc:Choice>
        </mc:AlternateContent>
        <mc:AlternateContent xmlns:mc="http://schemas.openxmlformats.org/markup-compatibility/2006">
          <mc:Choice Requires="x14">
            <control shapeId="35887" r:id="rId51" name="Check Box 47">
              <controlPr defaultSize="0" autoFill="0" autoLine="0" autoPict="0">
                <anchor moveWithCells="1">
                  <from>
                    <xdr:col>2</xdr:col>
                    <xdr:colOff>238125</xdr:colOff>
                    <xdr:row>34</xdr:row>
                    <xdr:rowOff>0</xdr:rowOff>
                  </from>
                  <to>
                    <xdr:col>2</xdr:col>
                    <xdr:colOff>504825</xdr:colOff>
                    <xdr:row>34</xdr:row>
                    <xdr:rowOff>257175</xdr:rowOff>
                  </to>
                </anchor>
              </controlPr>
            </control>
          </mc:Choice>
        </mc:AlternateContent>
        <mc:AlternateContent xmlns:mc="http://schemas.openxmlformats.org/markup-compatibility/2006">
          <mc:Choice Requires="x14">
            <control shapeId="35888" r:id="rId52" name="Check Box 48">
              <controlPr defaultSize="0" autoFill="0" autoLine="0" autoPict="0">
                <anchor moveWithCells="1">
                  <from>
                    <xdr:col>2</xdr:col>
                    <xdr:colOff>238125</xdr:colOff>
                    <xdr:row>35</xdr:row>
                    <xdr:rowOff>0</xdr:rowOff>
                  </from>
                  <to>
                    <xdr:col>2</xdr:col>
                    <xdr:colOff>504825</xdr:colOff>
                    <xdr:row>36</xdr:row>
                    <xdr:rowOff>28575</xdr:rowOff>
                  </to>
                </anchor>
              </controlPr>
            </control>
          </mc:Choice>
        </mc:AlternateContent>
        <mc:AlternateContent xmlns:mc="http://schemas.openxmlformats.org/markup-compatibility/2006">
          <mc:Choice Requires="x14">
            <control shapeId="35889" r:id="rId53" name="Check Box 49">
              <controlPr defaultSize="0" autoFill="0" autoLine="0" autoPict="0">
                <anchor moveWithCells="1">
                  <from>
                    <xdr:col>2</xdr:col>
                    <xdr:colOff>238125</xdr:colOff>
                    <xdr:row>35</xdr:row>
                    <xdr:rowOff>0</xdr:rowOff>
                  </from>
                  <to>
                    <xdr:col>2</xdr:col>
                    <xdr:colOff>504825</xdr:colOff>
                    <xdr:row>36</xdr:row>
                    <xdr:rowOff>28575</xdr:rowOff>
                  </to>
                </anchor>
              </controlPr>
            </control>
          </mc:Choice>
        </mc:AlternateContent>
        <mc:AlternateContent xmlns:mc="http://schemas.openxmlformats.org/markup-compatibility/2006">
          <mc:Choice Requires="x14">
            <control shapeId="35890" r:id="rId54" name="Check Box 50">
              <controlPr defaultSize="0" autoFill="0" autoLine="0" autoPict="0">
                <anchor moveWithCells="1">
                  <from>
                    <xdr:col>2</xdr:col>
                    <xdr:colOff>238125</xdr:colOff>
                    <xdr:row>35</xdr:row>
                    <xdr:rowOff>0</xdr:rowOff>
                  </from>
                  <to>
                    <xdr:col>2</xdr:col>
                    <xdr:colOff>504825</xdr:colOff>
                    <xdr:row>36</xdr:row>
                    <xdr:rowOff>28575</xdr:rowOff>
                  </to>
                </anchor>
              </controlPr>
            </control>
          </mc:Choice>
        </mc:AlternateContent>
        <mc:AlternateContent xmlns:mc="http://schemas.openxmlformats.org/markup-compatibility/2006">
          <mc:Choice Requires="x14">
            <control shapeId="35891" r:id="rId55" name="Check Box 51">
              <controlPr defaultSize="0" autoFill="0" autoLine="0" autoPict="0">
                <anchor moveWithCells="1">
                  <from>
                    <xdr:col>2</xdr:col>
                    <xdr:colOff>238125</xdr:colOff>
                    <xdr:row>36</xdr:row>
                    <xdr:rowOff>0</xdr:rowOff>
                  </from>
                  <to>
                    <xdr:col>2</xdr:col>
                    <xdr:colOff>504825</xdr:colOff>
                    <xdr:row>37</xdr:row>
                    <xdr:rowOff>28575</xdr:rowOff>
                  </to>
                </anchor>
              </controlPr>
            </control>
          </mc:Choice>
        </mc:AlternateContent>
        <mc:AlternateContent xmlns:mc="http://schemas.openxmlformats.org/markup-compatibility/2006">
          <mc:Choice Requires="x14">
            <control shapeId="35892" r:id="rId56" name="Check Box 52">
              <controlPr defaultSize="0" autoFill="0" autoLine="0" autoPict="0">
                <anchor moveWithCells="1">
                  <from>
                    <xdr:col>2</xdr:col>
                    <xdr:colOff>238125</xdr:colOff>
                    <xdr:row>36</xdr:row>
                    <xdr:rowOff>0</xdr:rowOff>
                  </from>
                  <to>
                    <xdr:col>2</xdr:col>
                    <xdr:colOff>504825</xdr:colOff>
                    <xdr:row>37</xdr:row>
                    <xdr:rowOff>28575</xdr:rowOff>
                  </to>
                </anchor>
              </controlPr>
            </control>
          </mc:Choice>
        </mc:AlternateContent>
        <mc:AlternateContent xmlns:mc="http://schemas.openxmlformats.org/markup-compatibility/2006">
          <mc:Choice Requires="x14">
            <control shapeId="35893" r:id="rId57" name="Check Box 53">
              <controlPr defaultSize="0" autoFill="0" autoLine="0" autoPict="0">
                <anchor moveWithCells="1">
                  <from>
                    <xdr:col>2</xdr:col>
                    <xdr:colOff>238125</xdr:colOff>
                    <xdr:row>36</xdr:row>
                    <xdr:rowOff>0</xdr:rowOff>
                  </from>
                  <to>
                    <xdr:col>2</xdr:col>
                    <xdr:colOff>504825</xdr:colOff>
                    <xdr:row>37</xdr:row>
                    <xdr:rowOff>28575</xdr:rowOff>
                  </to>
                </anchor>
              </controlPr>
            </control>
          </mc:Choice>
        </mc:AlternateContent>
        <mc:AlternateContent xmlns:mc="http://schemas.openxmlformats.org/markup-compatibility/2006">
          <mc:Choice Requires="x14">
            <control shapeId="35894" r:id="rId58" name="Check Box 54">
              <controlPr defaultSize="0" autoFill="0" autoLine="0" autoPict="0">
                <anchor moveWithCells="1">
                  <from>
                    <xdr:col>2</xdr:col>
                    <xdr:colOff>238125</xdr:colOff>
                    <xdr:row>37</xdr:row>
                    <xdr:rowOff>0</xdr:rowOff>
                  </from>
                  <to>
                    <xdr:col>2</xdr:col>
                    <xdr:colOff>504825</xdr:colOff>
                    <xdr:row>38</xdr:row>
                    <xdr:rowOff>28575</xdr:rowOff>
                  </to>
                </anchor>
              </controlPr>
            </control>
          </mc:Choice>
        </mc:AlternateContent>
        <mc:AlternateContent xmlns:mc="http://schemas.openxmlformats.org/markup-compatibility/2006">
          <mc:Choice Requires="x14">
            <control shapeId="35895" r:id="rId59" name="Check Box 55">
              <controlPr defaultSize="0" autoFill="0" autoLine="0" autoPict="0">
                <anchor moveWithCells="1">
                  <from>
                    <xdr:col>2</xdr:col>
                    <xdr:colOff>238125</xdr:colOff>
                    <xdr:row>37</xdr:row>
                    <xdr:rowOff>0</xdr:rowOff>
                  </from>
                  <to>
                    <xdr:col>2</xdr:col>
                    <xdr:colOff>504825</xdr:colOff>
                    <xdr:row>38</xdr:row>
                    <xdr:rowOff>28575</xdr:rowOff>
                  </to>
                </anchor>
              </controlPr>
            </control>
          </mc:Choice>
        </mc:AlternateContent>
        <mc:AlternateContent xmlns:mc="http://schemas.openxmlformats.org/markup-compatibility/2006">
          <mc:Choice Requires="x14">
            <control shapeId="35896" r:id="rId60" name="Check Box 56">
              <controlPr defaultSize="0" autoFill="0" autoLine="0" autoPict="0">
                <anchor moveWithCells="1">
                  <from>
                    <xdr:col>2</xdr:col>
                    <xdr:colOff>238125</xdr:colOff>
                    <xdr:row>42</xdr:row>
                    <xdr:rowOff>0</xdr:rowOff>
                  </from>
                  <to>
                    <xdr:col>2</xdr:col>
                    <xdr:colOff>504825</xdr:colOff>
                    <xdr:row>43</xdr:row>
                    <xdr:rowOff>28575</xdr:rowOff>
                  </to>
                </anchor>
              </controlPr>
            </control>
          </mc:Choice>
        </mc:AlternateContent>
        <mc:AlternateContent xmlns:mc="http://schemas.openxmlformats.org/markup-compatibility/2006">
          <mc:Choice Requires="x14">
            <control shapeId="35897" r:id="rId61" name="Check Box 57">
              <controlPr defaultSize="0" autoFill="0" autoLine="0" autoPict="0">
                <anchor moveWithCells="1">
                  <from>
                    <xdr:col>2</xdr:col>
                    <xdr:colOff>238125</xdr:colOff>
                    <xdr:row>42</xdr:row>
                    <xdr:rowOff>0</xdr:rowOff>
                  </from>
                  <to>
                    <xdr:col>2</xdr:col>
                    <xdr:colOff>504825</xdr:colOff>
                    <xdr:row>43</xdr:row>
                    <xdr:rowOff>28575</xdr:rowOff>
                  </to>
                </anchor>
              </controlPr>
            </control>
          </mc:Choice>
        </mc:AlternateContent>
        <mc:AlternateContent xmlns:mc="http://schemas.openxmlformats.org/markup-compatibility/2006">
          <mc:Choice Requires="x14">
            <control shapeId="35898" r:id="rId62" name="Check Box 58">
              <controlPr defaultSize="0" autoFill="0" autoLine="0" autoPict="0">
                <anchor moveWithCells="1">
                  <from>
                    <xdr:col>2</xdr:col>
                    <xdr:colOff>238125</xdr:colOff>
                    <xdr:row>43</xdr:row>
                    <xdr:rowOff>0</xdr:rowOff>
                  </from>
                  <to>
                    <xdr:col>2</xdr:col>
                    <xdr:colOff>504825</xdr:colOff>
                    <xdr:row>44</xdr:row>
                    <xdr:rowOff>28575</xdr:rowOff>
                  </to>
                </anchor>
              </controlPr>
            </control>
          </mc:Choice>
        </mc:AlternateContent>
        <mc:AlternateContent xmlns:mc="http://schemas.openxmlformats.org/markup-compatibility/2006">
          <mc:Choice Requires="x14">
            <control shapeId="35899" r:id="rId63" name="Check Box 59">
              <controlPr defaultSize="0" autoFill="0" autoLine="0" autoPict="0">
                <anchor moveWithCells="1">
                  <from>
                    <xdr:col>2</xdr:col>
                    <xdr:colOff>238125</xdr:colOff>
                    <xdr:row>44</xdr:row>
                    <xdr:rowOff>0</xdr:rowOff>
                  </from>
                  <to>
                    <xdr:col>2</xdr:col>
                    <xdr:colOff>504825</xdr:colOff>
                    <xdr:row>45</xdr:row>
                    <xdr:rowOff>28575</xdr:rowOff>
                  </to>
                </anchor>
              </controlPr>
            </control>
          </mc:Choice>
        </mc:AlternateContent>
        <mc:AlternateContent xmlns:mc="http://schemas.openxmlformats.org/markup-compatibility/2006">
          <mc:Choice Requires="x14">
            <control shapeId="35900" r:id="rId64" name="Check Box 60">
              <controlPr defaultSize="0" autoFill="0" autoLine="0" autoPict="0">
                <anchor moveWithCells="1">
                  <from>
                    <xdr:col>2</xdr:col>
                    <xdr:colOff>238125</xdr:colOff>
                    <xdr:row>45</xdr:row>
                    <xdr:rowOff>0</xdr:rowOff>
                  </from>
                  <to>
                    <xdr:col>2</xdr:col>
                    <xdr:colOff>504825</xdr:colOff>
                    <xdr:row>46</xdr:row>
                    <xdr:rowOff>28575</xdr:rowOff>
                  </to>
                </anchor>
              </controlPr>
            </control>
          </mc:Choice>
        </mc:AlternateContent>
        <mc:AlternateContent xmlns:mc="http://schemas.openxmlformats.org/markup-compatibility/2006">
          <mc:Choice Requires="x14">
            <control shapeId="35901" r:id="rId65" name="Check Box 61">
              <controlPr defaultSize="0" autoFill="0" autoLine="0" autoPict="0">
                <anchor moveWithCells="1">
                  <from>
                    <xdr:col>2</xdr:col>
                    <xdr:colOff>238125</xdr:colOff>
                    <xdr:row>47</xdr:row>
                    <xdr:rowOff>0</xdr:rowOff>
                  </from>
                  <to>
                    <xdr:col>2</xdr:col>
                    <xdr:colOff>504825</xdr:colOff>
                    <xdr:row>48</xdr:row>
                    <xdr:rowOff>28575</xdr:rowOff>
                  </to>
                </anchor>
              </controlPr>
            </control>
          </mc:Choice>
        </mc:AlternateContent>
        <mc:AlternateContent xmlns:mc="http://schemas.openxmlformats.org/markup-compatibility/2006">
          <mc:Choice Requires="x14">
            <control shapeId="35902" r:id="rId66" name="Check Box 62">
              <controlPr defaultSize="0" autoFill="0" autoLine="0" autoPict="0">
                <anchor moveWithCells="1">
                  <from>
                    <xdr:col>2</xdr:col>
                    <xdr:colOff>238125</xdr:colOff>
                    <xdr:row>56</xdr:row>
                    <xdr:rowOff>0</xdr:rowOff>
                  </from>
                  <to>
                    <xdr:col>2</xdr:col>
                    <xdr:colOff>504825</xdr:colOff>
                    <xdr:row>57</xdr:row>
                    <xdr:rowOff>28575</xdr:rowOff>
                  </to>
                </anchor>
              </controlPr>
            </control>
          </mc:Choice>
        </mc:AlternateContent>
        <mc:AlternateContent xmlns:mc="http://schemas.openxmlformats.org/markup-compatibility/2006">
          <mc:Choice Requires="x14">
            <control shapeId="35903" r:id="rId67" name="Check Box 63">
              <controlPr defaultSize="0" autoFill="0" autoLine="0" autoPict="0">
                <anchor moveWithCells="1">
                  <from>
                    <xdr:col>2</xdr:col>
                    <xdr:colOff>238125</xdr:colOff>
                    <xdr:row>57</xdr:row>
                    <xdr:rowOff>0</xdr:rowOff>
                  </from>
                  <to>
                    <xdr:col>2</xdr:col>
                    <xdr:colOff>504825</xdr:colOff>
                    <xdr:row>58</xdr:row>
                    <xdr:rowOff>28575</xdr:rowOff>
                  </to>
                </anchor>
              </controlPr>
            </control>
          </mc:Choice>
        </mc:AlternateContent>
        <mc:AlternateContent xmlns:mc="http://schemas.openxmlformats.org/markup-compatibility/2006">
          <mc:Choice Requires="x14">
            <control shapeId="35904" r:id="rId68" name="Check Box 64">
              <controlPr defaultSize="0" autoFill="0" autoLine="0" autoPict="0">
                <anchor moveWithCells="1">
                  <from>
                    <xdr:col>2</xdr:col>
                    <xdr:colOff>238125</xdr:colOff>
                    <xdr:row>58</xdr:row>
                    <xdr:rowOff>0</xdr:rowOff>
                  </from>
                  <to>
                    <xdr:col>2</xdr:col>
                    <xdr:colOff>504825</xdr:colOff>
                    <xdr:row>59</xdr:row>
                    <xdr:rowOff>28575</xdr:rowOff>
                  </to>
                </anchor>
              </controlPr>
            </control>
          </mc:Choice>
        </mc:AlternateContent>
        <mc:AlternateContent xmlns:mc="http://schemas.openxmlformats.org/markup-compatibility/2006">
          <mc:Choice Requires="x14">
            <control shapeId="35905" r:id="rId69" name="Check Box 65">
              <controlPr defaultSize="0" autoFill="0" autoLine="0" autoPict="0">
                <anchor moveWithCells="1">
                  <from>
                    <xdr:col>2</xdr:col>
                    <xdr:colOff>238125</xdr:colOff>
                    <xdr:row>59</xdr:row>
                    <xdr:rowOff>0</xdr:rowOff>
                  </from>
                  <to>
                    <xdr:col>2</xdr:col>
                    <xdr:colOff>504825</xdr:colOff>
                    <xdr:row>60</xdr:row>
                    <xdr:rowOff>28575</xdr:rowOff>
                  </to>
                </anchor>
              </controlPr>
            </control>
          </mc:Choice>
        </mc:AlternateContent>
        <mc:AlternateContent xmlns:mc="http://schemas.openxmlformats.org/markup-compatibility/2006">
          <mc:Choice Requires="x14">
            <control shapeId="35906" r:id="rId70" name="Check Box 66">
              <controlPr defaultSize="0" autoFill="0" autoLine="0" autoPict="0">
                <anchor moveWithCells="1">
                  <from>
                    <xdr:col>2</xdr:col>
                    <xdr:colOff>238125</xdr:colOff>
                    <xdr:row>60</xdr:row>
                    <xdr:rowOff>0</xdr:rowOff>
                  </from>
                  <to>
                    <xdr:col>2</xdr:col>
                    <xdr:colOff>504825</xdr:colOff>
                    <xdr:row>60</xdr:row>
                    <xdr:rowOff>257175</xdr:rowOff>
                  </to>
                </anchor>
              </controlPr>
            </control>
          </mc:Choice>
        </mc:AlternateContent>
        <mc:AlternateContent xmlns:mc="http://schemas.openxmlformats.org/markup-compatibility/2006">
          <mc:Choice Requires="x14">
            <control shapeId="35907" r:id="rId71" name="Check Box 67">
              <controlPr defaultSize="0" autoFill="0" autoLine="0" autoPict="0">
                <anchor moveWithCells="1">
                  <from>
                    <xdr:col>2</xdr:col>
                    <xdr:colOff>238125</xdr:colOff>
                    <xdr:row>61</xdr:row>
                    <xdr:rowOff>0</xdr:rowOff>
                  </from>
                  <to>
                    <xdr:col>2</xdr:col>
                    <xdr:colOff>504825</xdr:colOff>
                    <xdr:row>62</xdr:row>
                    <xdr:rowOff>28575</xdr:rowOff>
                  </to>
                </anchor>
              </controlPr>
            </control>
          </mc:Choice>
        </mc:AlternateContent>
        <mc:AlternateContent xmlns:mc="http://schemas.openxmlformats.org/markup-compatibility/2006">
          <mc:Choice Requires="x14">
            <control shapeId="35908" r:id="rId72" name="Check Box 68">
              <controlPr defaultSize="0" autoFill="0" autoLine="0" autoPict="0">
                <anchor moveWithCells="1">
                  <from>
                    <xdr:col>2</xdr:col>
                    <xdr:colOff>238125</xdr:colOff>
                    <xdr:row>62</xdr:row>
                    <xdr:rowOff>0</xdr:rowOff>
                  </from>
                  <to>
                    <xdr:col>2</xdr:col>
                    <xdr:colOff>504825</xdr:colOff>
                    <xdr:row>63</xdr:row>
                    <xdr:rowOff>28575</xdr:rowOff>
                  </to>
                </anchor>
              </controlPr>
            </control>
          </mc:Choice>
        </mc:AlternateContent>
        <mc:AlternateContent xmlns:mc="http://schemas.openxmlformats.org/markup-compatibility/2006">
          <mc:Choice Requires="x14">
            <control shapeId="35909" r:id="rId73" name="Check Box 69">
              <controlPr defaultSize="0" autoFill="0" autoLine="0" autoPict="0">
                <anchor moveWithCells="1">
                  <from>
                    <xdr:col>2</xdr:col>
                    <xdr:colOff>238125</xdr:colOff>
                    <xdr:row>63</xdr:row>
                    <xdr:rowOff>0</xdr:rowOff>
                  </from>
                  <to>
                    <xdr:col>2</xdr:col>
                    <xdr:colOff>504825</xdr:colOff>
                    <xdr:row>64</xdr:row>
                    <xdr:rowOff>28575</xdr:rowOff>
                  </to>
                </anchor>
              </controlPr>
            </control>
          </mc:Choice>
        </mc:AlternateContent>
        <mc:AlternateContent xmlns:mc="http://schemas.openxmlformats.org/markup-compatibility/2006">
          <mc:Choice Requires="x14">
            <control shapeId="35910" r:id="rId74" name="Check Box 70">
              <controlPr defaultSize="0" autoFill="0" autoLine="0" autoPict="0">
                <anchor moveWithCells="1">
                  <from>
                    <xdr:col>2</xdr:col>
                    <xdr:colOff>238125</xdr:colOff>
                    <xdr:row>64</xdr:row>
                    <xdr:rowOff>0</xdr:rowOff>
                  </from>
                  <to>
                    <xdr:col>2</xdr:col>
                    <xdr:colOff>504825</xdr:colOff>
                    <xdr:row>65</xdr:row>
                    <xdr:rowOff>28575</xdr:rowOff>
                  </to>
                </anchor>
              </controlPr>
            </control>
          </mc:Choice>
        </mc:AlternateContent>
        <mc:AlternateContent xmlns:mc="http://schemas.openxmlformats.org/markup-compatibility/2006">
          <mc:Choice Requires="x14">
            <control shapeId="35911" r:id="rId75" name="Check Box 71">
              <controlPr defaultSize="0" autoFill="0" autoLine="0" autoPict="0">
                <anchor moveWithCells="1">
                  <from>
                    <xdr:col>2</xdr:col>
                    <xdr:colOff>238125</xdr:colOff>
                    <xdr:row>65</xdr:row>
                    <xdr:rowOff>0</xdr:rowOff>
                  </from>
                  <to>
                    <xdr:col>2</xdr:col>
                    <xdr:colOff>504825</xdr:colOff>
                    <xdr:row>66</xdr:row>
                    <xdr:rowOff>28575</xdr:rowOff>
                  </to>
                </anchor>
              </controlPr>
            </control>
          </mc:Choice>
        </mc:AlternateContent>
        <mc:AlternateContent xmlns:mc="http://schemas.openxmlformats.org/markup-compatibility/2006">
          <mc:Choice Requires="x14">
            <control shapeId="35912" r:id="rId76" name="Check Box 72">
              <controlPr defaultSize="0" autoFill="0" autoLine="0" autoPict="0">
                <anchor moveWithCells="1">
                  <from>
                    <xdr:col>2</xdr:col>
                    <xdr:colOff>238125</xdr:colOff>
                    <xdr:row>66</xdr:row>
                    <xdr:rowOff>0</xdr:rowOff>
                  </from>
                  <to>
                    <xdr:col>2</xdr:col>
                    <xdr:colOff>504825</xdr:colOff>
                    <xdr:row>67</xdr:row>
                    <xdr:rowOff>28575</xdr:rowOff>
                  </to>
                </anchor>
              </controlPr>
            </control>
          </mc:Choice>
        </mc:AlternateContent>
        <mc:AlternateContent xmlns:mc="http://schemas.openxmlformats.org/markup-compatibility/2006">
          <mc:Choice Requires="x14">
            <control shapeId="35913" r:id="rId77" name="Check Box 73">
              <controlPr defaultSize="0" autoFill="0" autoLine="0" autoPict="0">
                <anchor moveWithCells="1">
                  <from>
                    <xdr:col>2</xdr:col>
                    <xdr:colOff>238125</xdr:colOff>
                    <xdr:row>67</xdr:row>
                    <xdr:rowOff>0</xdr:rowOff>
                  </from>
                  <to>
                    <xdr:col>2</xdr:col>
                    <xdr:colOff>504825</xdr:colOff>
                    <xdr:row>68</xdr:row>
                    <xdr:rowOff>28575</xdr:rowOff>
                  </to>
                </anchor>
              </controlPr>
            </control>
          </mc:Choice>
        </mc:AlternateContent>
        <mc:AlternateContent xmlns:mc="http://schemas.openxmlformats.org/markup-compatibility/2006">
          <mc:Choice Requires="x14">
            <control shapeId="35914" r:id="rId78" name="Check Box 74">
              <controlPr defaultSize="0" autoFill="0" autoLine="0" autoPict="0">
                <anchor moveWithCells="1">
                  <from>
                    <xdr:col>2</xdr:col>
                    <xdr:colOff>238125</xdr:colOff>
                    <xdr:row>68</xdr:row>
                    <xdr:rowOff>0</xdr:rowOff>
                  </from>
                  <to>
                    <xdr:col>2</xdr:col>
                    <xdr:colOff>504825</xdr:colOff>
                    <xdr:row>69</xdr:row>
                    <xdr:rowOff>28575</xdr:rowOff>
                  </to>
                </anchor>
              </controlPr>
            </control>
          </mc:Choice>
        </mc:AlternateContent>
        <mc:AlternateContent xmlns:mc="http://schemas.openxmlformats.org/markup-compatibility/2006">
          <mc:Choice Requires="x14">
            <control shapeId="35915" r:id="rId79" name="Check Box 75">
              <controlPr defaultSize="0" autoFill="0" autoLine="0" autoPict="0">
                <anchor moveWithCells="1">
                  <from>
                    <xdr:col>2</xdr:col>
                    <xdr:colOff>238125</xdr:colOff>
                    <xdr:row>69</xdr:row>
                    <xdr:rowOff>0</xdr:rowOff>
                  </from>
                  <to>
                    <xdr:col>2</xdr:col>
                    <xdr:colOff>504825</xdr:colOff>
                    <xdr:row>70</xdr:row>
                    <xdr:rowOff>28575</xdr:rowOff>
                  </to>
                </anchor>
              </controlPr>
            </control>
          </mc:Choice>
        </mc:AlternateContent>
        <mc:AlternateContent xmlns:mc="http://schemas.openxmlformats.org/markup-compatibility/2006">
          <mc:Choice Requires="x14">
            <control shapeId="35916" r:id="rId80" name="Check Box 76">
              <controlPr defaultSize="0" autoFill="0" autoLine="0" autoPict="0">
                <anchor moveWithCells="1">
                  <from>
                    <xdr:col>2</xdr:col>
                    <xdr:colOff>238125</xdr:colOff>
                    <xdr:row>70</xdr:row>
                    <xdr:rowOff>0</xdr:rowOff>
                  </from>
                  <to>
                    <xdr:col>2</xdr:col>
                    <xdr:colOff>504825</xdr:colOff>
                    <xdr:row>71</xdr:row>
                    <xdr:rowOff>28575</xdr:rowOff>
                  </to>
                </anchor>
              </controlPr>
            </control>
          </mc:Choice>
        </mc:AlternateContent>
        <mc:AlternateContent xmlns:mc="http://schemas.openxmlformats.org/markup-compatibility/2006">
          <mc:Choice Requires="x14">
            <control shapeId="35917" r:id="rId81" name="Check Box 77">
              <controlPr defaultSize="0" autoFill="0" autoLine="0" autoPict="0">
                <anchor moveWithCells="1">
                  <from>
                    <xdr:col>2</xdr:col>
                    <xdr:colOff>238125</xdr:colOff>
                    <xdr:row>71</xdr:row>
                    <xdr:rowOff>0</xdr:rowOff>
                  </from>
                  <to>
                    <xdr:col>2</xdr:col>
                    <xdr:colOff>504825</xdr:colOff>
                    <xdr:row>72</xdr:row>
                    <xdr:rowOff>28575</xdr:rowOff>
                  </to>
                </anchor>
              </controlPr>
            </control>
          </mc:Choice>
        </mc:AlternateContent>
        <mc:AlternateContent xmlns:mc="http://schemas.openxmlformats.org/markup-compatibility/2006">
          <mc:Choice Requires="x14">
            <control shapeId="35918" r:id="rId82" name="Check Box 78">
              <controlPr defaultSize="0" autoFill="0" autoLine="0" autoPict="0">
                <anchor moveWithCells="1">
                  <from>
                    <xdr:col>2</xdr:col>
                    <xdr:colOff>238125</xdr:colOff>
                    <xdr:row>72</xdr:row>
                    <xdr:rowOff>0</xdr:rowOff>
                  </from>
                  <to>
                    <xdr:col>2</xdr:col>
                    <xdr:colOff>504825</xdr:colOff>
                    <xdr:row>73</xdr:row>
                    <xdr:rowOff>28575</xdr:rowOff>
                  </to>
                </anchor>
              </controlPr>
            </control>
          </mc:Choice>
        </mc:AlternateContent>
        <mc:AlternateContent xmlns:mc="http://schemas.openxmlformats.org/markup-compatibility/2006">
          <mc:Choice Requires="x14">
            <control shapeId="35919" r:id="rId83" name="Check Box 79">
              <controlPr defaultSize="0" autoFill="0" autoLine="0" autoPict="0">
                <anchor moveWithCells="1">
                  <from>
                    <xdr:col>2</xdr:col>
                    <xdr:colOff>238125</xdr:colOff>
                    <xdr:row>73</xdr:row>
                    <xdr:rowOff>0</xdr:rowOff>
                  </from>
                  <to>
                    <xdr:col>2</xdr:col>
                    <xdr:colOff>504825</xdr:colOff>
                    <xdr:row>74</xdr:row>
                    <xdr:rowOff>28575</xdr:rowOff>
                  </to>
                </anchor>
              </controlPr>
            </control>
          </mc:Choice>
        </mc:AlternateContent>
        <mc:AlternateContent xmlns:mc="http://schemas.openxmlformats.org/markup-compatibility/2006">
          <mc:Choice Requires="x14">
            <control shapeId="35920" r:id="rId84" name="Check Box 80">
              <controlPr defaultSize="0" autoFill="0" autoLine="0" autoPict="0">
                <anchor moveWithCells="1">
                  <from>
                    <xdr:col>2</xdr:col>
                    <xdr:colOff>238125</xdr:colOff>
                    <xdr:row>39</xdr:row>
                    <xdr:rowOff>0</xdr:rowOff>
                  </from>
                  <to>
                    <xdr:col>2</xdr:col>
                    <xdr:colOff>504825</xdr:colOff>
                    <xdr:row>40</xdr:row>
                    <xdr:rowOff>28575</xdr:rowOff>
                  </to>
                </anchor>
              </controlPr>
            </control>
          </mc:Choice>
        </mc:AlternateContent>
        <mc:AlternateContent xmlns:mc="http://schemas.openxmlformats.org/markup-compatibility/2006">
          <mc:Choice Requires="x14">
            <control shapeId="35921" r:id="rId85" name="Check Box 81">
              <controlPr defaultSize="0" autoFill="0" autoLine="0" autoPict="0">
                <anchor moveWithCells="1">
                  <from>
                    <xdr:col>2</xdr:col>
                    <xdr:colOff>238125</xdr:colOff>
                    <xdr:row>23</xdr:row>
                    <xdr:rowOff>0</xdr:rowOff>
                  </from>
                  <to>
                    <xdr:col>2</xdr:col>
                    <xdr:colOff>504825</xdr:colOff>
                    <xdr:row>23</xdr:row>
                    <xdr:rowOff>257175</xdr:rowOff>
                  </to>
                </anchor>
              </controlPr>
            </control>
          </mc:Choice>
        </mc:AlternateContent>
        <mc:AlternateContent xmlns:mc="http://schemas.openxmlformats.org/markup-compatibility/2006">
          <mc:Choice Requires="x14">
            <control shapeId="35922" r:id="rId86" name="Check Box 82">
              <controlPr defaultSize="0" autoFill="0" autoLine="0" autoPict="0">
                <anchor moveWithCells="1">
                  <from>
                    <xdr:col>2</xdr:col>
                    <xdr:colOff>238125</xdr:colOff>
                    <xdr:row>23</xdr:row>
                    <xdr:rowOff>0</xdr:rowOff>
                  </from>
                  <to>
                    <xdr:col>2</xdr:col>
                    <xdr:colOff>504825</xdr:colOff>
                    <xdr:row>23</xdr:row>
                    <xdr:rowOff>257175</xdr:rowOff>
                  </to>
                </anchor>
              </controlPr>
            </control>
          </mc:Choice>
        </mc:AlternateContent>
        <mc:AlternateContent xmlns:mc="http://schemas.openxmlformats.org/markup-compatibility/2006">
          <mc:Choice Requires="x14">
            <control shapeId="35923" r:id="rId87" name="Check Box 83">
              <controlPr defaultSize="0" autoFill="0" autoLine="0" autoPict="0">
                <anchor moveWithCells="1">
                  <from>
                    <xdr:col>2</xdr:col>
                    <xdr:colOff>238125</xdr:colOff>
                    <xdr:row>47</xdr:row>
                    <xdr:rowOff>0</xdr:rowOff>
                  </from>
                  <to>
                    <xdr:col>2</xdr:col>
                    <xdr:colOff>504825</xdr:colOff>
                    <xdr:row>48</xdr:row>
                    <xdr:rowOff>28575</xdr:rowOff>
                  </to>
                </anchor>
              </controlPr>
            </control>
          </mc:Choice>
        </mc:AlternateContent>
        <mc:AlternateContent xmlns:mc="http://schemas.openxmlformats.org/markup-compatibility/2006">
          <mc:Choice Requires="x14">
            <control shapeId="35924" r:id="rId88" name="Check Box 84">
              <controlPr defaultSize="0" autoFill="0" autoLine="0" autoPict="0">
                <anchor moveWithCells="1">
                  <from>
                    <xdr:col>2</xdr:col>
                    <xdr:colOff>238125</xdr:colOff>
                    <xdr:row>50</xdr:row>
                    <xdr:rowOff>0</xdr:rowOff>
                  </from>
                  <to>
                    <xdr:col>2</xdr:col>
                    <xdr:colOff>504825</xdr:colOff>
                    <xdr:row>51</xdr:row>
                    <xdr:rowOff>28575</xdr:rowOff>
                  </to>
                </anchor>
              </controlPr>
            </control>
          </mc:Choice>
        </mc:AlternateContent>
        <mc:AlternateContent xmlns:mc="http://schemas.openxmlformats.org/markup-compatibility/2006">
          <mc:Choice Requires="x14">
            <control shapeId="35925" r:id="rId89" name="Check Box 85">
              <controlPr defaultSize="0" autoFill="0" autoLine="0" autoPict="0">
                <anchor moveWithCells="1">
                  <from>
                    <xdr:col>2</xdr:col>
                    <xdr:colOff>238125</xdr:colOff>
                    <xdr:row>51</xdr:row>
                    <xdr:rowOff>0</xdr:rowOff>
                  </from>
                  <to>
                    <xdr:col>2</xdr:col>
                    <xdr:colOff>504825</xdr:colOff>
                    <xdr:row>51</xdr:row>
                    <xdr:rowOff>257175</xdr:rowOff>
                  </to>
                </anchor>
              </controlPr>
            </control>
          </mc:Choice>
        </mc:AlternateContent>
        <mc:AlternateContent xmlns:mc="http://schemas.openxmlformats.org/markup-compatibility/2006">
          <mc:Choice Requires="x14">
            <control shapeId="35926" r:id="rId90" name="Check Box 86">
              <controlPr defaultSize="0" autoFill="0" autoLine="0" autoPict="0">
                <anchor moveWithCells="1">
                  <from>
                    <xdr:col>2</xdr:col>
                    <xdr:colOff>238125</xdr:colOff>
                    <xdr:row>51</xdr:row>
                    <xdr:rowOff>0</xdr:rowOff>
                  </from>
                  <to>
                    <xdr:col>2</xdr:col>
                    <xdr:colOff>504825</xdr:colOff>
                    <xdr:row>51</xdr:row>
                    <xdr:rowOff>257175</xdr:rowOff>
                  </to>
                </anchor>
              </controlPr>
            </control>
          </mc:Choice>
        </mc:AlternateContent>
        <mc:AlternateContent xmlns:mc="http://schemas.openxmlformats.org/markup-compatibility/2006">
          <mc:Choice Requires="x14">
            <control shapeId="35927" r:id="rId91" name="Check Box 87">
              <controlPr defaultSize="0" autoFill="0" autoLine="0" autoPict="0">
                <anchor moveWithCells="1">
                  <from>
                    <xdr:col>2</xdr:col>
                    <xdr:colOff>238125</xdr:colOff>
                    <xdr:row>52</xdr:row>
                    <xdr:rowOff>0</xdr:rowOff>
                  </from>
                  <to>
                    <xdr:col>2</xdr:col>
                    <xdr:colOff>504825</xdr:colOff>
                    <xdr:row>53</xdr:row>
                    <xdr:rowOff>28575</xdr:rowOff>
                  </to>
                </anchor>
              </controlPr>
            </control>
          </mc:Choice>
        </mc:AlternateContent>
        <mc:AlternateContent xmlns:mc="http://schemas.openxmlformats.org/markup-compatibility/2006">
          <mc:Choice Requires="x14">
            <control shapeId="35928" r:id="rId92" name="Check Box 88">
              <controlPr defaultSize="0" autoFill="0" autoLine="0" autoPict="0">
                <anchor moveWithCells="1">
                  <from>
                    <xdr:col>2</xdr:col>
                    <xdr:colOff>238125</xdr:colOff>
                    <xdr:row>49</xdr:row>
                    <xdr:rowOff>0</xdr:rowOff>
                  </from>
                  <to>
                    <xdr:col>2</xdr:col>
                    <xdr:colOff>504825</xdr:colOff>
                    <xdr:row>50</xdr:row>
                    <xdr:rowOff>28575</xdr:rowOff>
                  </to>
                </anchor>
              </controlPr>
            </control>
          </mc:Choice>
        </mc:AlternateContent>
        <mc:AlternateContent xmlns:mc="http://schemas.openxmlformats.org/markup-compatibility/2006">
          <mc:Choice Requires="x14">
            <control shapeId="35929" r:id="rId93" name="Check Box 89">
              <controlPr defaultSize="0" autoFill="0" autoLine="0" autoPict="0">
                <anchor moveWithCells="1">
                  <from>
                    <xdr:col>2</xdr:col>
                    <xdr:colOff>238125</xdr:colOff>
                    <xdr:row>49</xdr:row>
                    <xdr:rowOff>0</xdr:rowOff>
                  </from>
                  <to>
                    <xdr:col>2</xdr:col>
                    <xdr:colOff>504825</xdr:colOff>
                    <xdr:row>50</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4546-84F4-4F7C-906C-30D9A78041E0}">
  <sheetPr>
    <tabColor rgb="FFFFFF00"/>
    <pageSetUpPr fitToPage="1"/>
  </sheetPr>
  <dimension ref="B1:K54"/>
  <sheetViews>
    <sheetView showGridLines="0" topLeftCell="A4" zoomScaleNormal="100" workbookViewId="0">
      <selection activeCell="B4" sqref="B4"/>
    </sheetView>
  </sheetViews>
  <sheetFormatPr defaultColWidth="8.88671875" defaultRowHeight="15" x14ac:dyDescent="0.2"/>
  <cols>
    <col min="1" max="1" width="0.88671875" customWidth="1"/>
    <col min="2" max="2" width="8.88671875" style="409" customWidth="1"/>
    <col min="3" max="3" width="8.44140625" customWidth="1"/>
    <col min="4" max="4" width="10.5546875" customWidth="1"/>
    <col min="5" max="10" width="8.88671875" customWidth="1"/>
    <col min="11" max="11" width="13.109375" customWidth="1"/>
    <col min="12" max="12" width="6" customWidth="1"/>
  </cols>
  <sheetData>
    <row r="1" spans="2:11" ht="15" customHeight="1" x14ac:dyDescent="0.2">
      <c r="B1" s="988" t="s">
        <v>441</v>
      </c>
      <c r="C1" s="988"/>
      <c r="D1" s="988"/>
      <c r="E1" s="988"/>
      <c r="F1" s="988"/>
      <c r="G1" s="988"/>
      <c r="H1" s="988"/>
      <c r="I1" s="988"/>
      <c r="J1" s="988"/>
      <c r="K1" s="988"/>
    </row>
    <row r="2" spans="2:11" x14ac:dyDescent="0.2">
      <c r="B2" s="988"/>
      <c r="C2" s="988"/>
      <c r="D2" s="988"/>
      <c r="E2" s="988"/>
      <c r="F2" s="988"/>
      <c r="G2" s="988"/>
      <c r="H2" s="988"/>
      <c r="I2" s="988"/>
      <c r="J2" s="988"/>
      <c r="K2" s="988"/>
    </row>
    <row r="5" spans="2:11" ht="22.15" customHeight="1" x14ac:dyDescent="0.2">
      <c r="B5" s="76" t="s">
        <v>200</v>
      </c>
      <c r="C5" s="996" t="s">
        <v>199</v>
      </c>
      <c r="D5" s="997"/>
      <c r="E5" s="997"/>
      <c r="F5" s="997"/>
      <c r="G5" s="997"/>
      <c r="H5" s="997"/>
      <c r="I5" s="997"/>
      <c r="J5" s="997"/>
      <c r="K5" s="77" t="s">
        <v>201</v>
      </c>
    </row>
    <row r="6" spans="2:11" x14ac:dyDescent="0.2">
      <c r="B6" s="425">
        <v>1</v>
      </c>
      <c r="C6" s="998" t="s">
        <v>402</v>
      </c>
      <c r="D6" s="999"/>
      <c r="E6" s="999"/>
      <c r="F6" s="999"/>
      <c r="G6" s="999"/>
      <c r="H6" s="999"/>
      <c r="I6" s="999"/>
      <c r="J6" s="999"/>
      <c r="K6" s="424"/>
    </row>
    <row r="7" spans="2:11" x14ac:dyDescent="0.2">
      <c r="B7" s="425">
        <v>2</v>
      </c>
      <c r="C7" s="124" t="s">
        <v>405</v>
      </c>
      <c r="D7" s="426"/>
      <c r="E7" s="426"/>
      <c r="F7" s="426"/>
      <c r="G7" s="426"/>
      <c r="H7" s="426"/>
      <c r="I7" s="426"/>
      <c r="J7" s="426"/>
      <c r="K7" s="424"/>
    </row>
    <row r="8" spans="2:11" x14ac:dyDescent="0.2">
      <c r="B8" s="425">
        <v>3</v>
      </c>
      <c r="C8" s="989" t="s">
        <v>202</v>
      </c>
      <c r="D8" s="989"/>
      <c r="E8" s="989"/>
      <c r="F8" s="989"/>
      <c r="G8" s="989"/>
      <c r="H8" s="989"/>
      <c r="I8" s="989"/>
      <c r="J8" s="989"/>
      <c r="K8" s="424"/>
    </row>
    <row r="9" spans="2:11" ht="29.45" customHeight="1" x14ac:dyDescent="0.2">
      <c r="B9" s="425">
        <v>4</v>
      </c>
      <c r="C9" s="995" t="s">
        <v>403</v>
      </c>
      <c r="D9" s="995"/>
      <c r="E9" s="995"/>
      <c r="F9" s="995"/>
      <c r="G9" s="995"/>
      <c r="H9" s="995"/>
      <c r="I9" s="995"/>
      <c r="J9" s="995"/>
      <c r="K9" s="424"/>
    </row>
    <row r="10" spans="2:11" x14ac:dyDescent="0.2">
      <c r="B10" s="425">
        <v>5</v>
      </c>
      <c r="C10" s="989" t="s">
        <v>203</v>
      </c>
      <c r="D10" s="989"/>
      <c r="E10" s="989"/>
      <c r="F10" s="989"/>
      <c r="G10" s="989"/>
      <c r="H10" s="989"/>
      <c r="I10" s="989"/>
      <c r="J10" s="989"/>
      <c r="K10" s="424"/>
    </row>
    <row r="11" spans="2:11" ht="27" customHeight="1" x14ac:dyDescent="0.2">
      <c r="B11" s="425">
        <v>6</v>
      </c>
      <c r="C11" s="1000" t="s">
        <v>204</v>
      </c>
      <c r="D11" s="1001"/>
      <c r="E11" s="1001"/>
      <c r="F11" s="1001"/>
      <c r="G11" s="1001"/>
      <c r="H11" s="1001"/>
      <c r="I11" s="1001"/>
      <c r="J11" s="1001"/>
      <c r="K11" s="424"/>
    </row>
    <row r="12" spans="2:11" ht="15" customHeight="1" x14ac:dyDescent="0.2">
      <c r="B12" s="425">
        <v>7</v>
      </c>
      <c r="C12" s="989" t="s">
        <v>205</v>
      </c>
      <c r="D12" s="989"/>
      <c r="E12" s="989"/>
      <c r="F12" s="989"/>
      <c r="G12" s="989"/>
      <c r="H12" s="989"/>
      <c r="I12" s="989"/>
      <c r="J12" s="989"/>
      <c r="K12" s="424"/>
    </row>
    <row r="13" spans="2:11" x14ac:dyDescent="0.2">
      <c r="B13" s="425">
        <v>8</v>
      </c>
      <c r="C13" s="989" t="s">
        <v>404</v>
      </c>
      <c r="D13" s="989"/>
      <c r="E13" s="989"/>
      <c r="F13" s="989"/>
      <c r="G13" s="989"/>
      <c r="H13" s="989"/>
      <c r="I13" s="989"/>
      <c r="J13" s="989"/>
      <c r="K13" s="424"/>
    </row>
    <row r="14" spans="2:11" ht="30" customHeight="1" x14ac:dyDescent="0.2">
      <c r="B14" s="425">
        <v>9</v>
      </c>
      <c r="C14" s="1002" t="s">
        <v>226</v>
      </c>
      <c r="D14" s="1003"/>
      <c r="E14" s="1003"/>
      <c r="F14" s="1003"/>
      <c r="G14" s="1003"/>
      <c r="H14" s="1003"/>
      <c r="I14" s="1003"/>
      <c r="J14" s="1003"/>
      <c r="K14" s="424"/>
    </row>
    <row r="15" spans="2:11" ht="15" customHeight="1" x14ac:dyDescent="0.2">
      <c r="B15" s="425">
        <v>10</v>
      </c>
      <c r="C15" s="989" t="s">
        <v>206</v>
      </c>
      <c r="D15" s="989"/>
      <c r="E15" s="989"/>
      <c r="F15" s="989"/>
      <c r="G15" s="989"/>
      <c r="H15" s="989"/>
      <c r="I15" s="989"/>
      <c r="J15" s="989"/>
      <c r="K15" s="424"/>
    </row>
    <row r="16" spans="2:11" x14ac:dyDescent="0.2">
      <c r="B16" s="425">
        <v>11</v>
      </c>
      <c r="C16" s="989" t="s">
        <v>207</v>
      </c>
      <c r="D16" s="989"/>
      <c r="E16" s="989"/>
      <c r="F16" s="989"/>
      <c r="G16" s="989"/>
      <c r="H16" s="989"/>
      <c r="I16" s="989"/>
      <c r="J16" s="989"/>
      <c r="K16" s="424"/>
    </row>
    <row r="17" spans="2:11" x14ac:dyDescent="0.2">
      <c r="B17" s="425"/>
      <c r="K17" s="424"/>
    </row>
    <row r="18" spans="2:11" x14ac:dyDescent="0.2">
      <c r="B18" s="425"/>
      <c r="C18" s="989"/>
      <c r="D18" s="989"/>
      <c r="E18" s="989"/>
      <c r="F18" s="989"/>
      <c r="G18" s="989"/>
      <c r="H18" s="989"/>
      <c r="I18" s="989"/>
      <c r="J18" s="989"/>
      <c r="K18" s="424"/>
    </row>
    <row r="19" spans="2:11" x14ac:dyDescent="0.2">
      <c r="B19" s="425"/>
      <c r="C19" s="989"/>
      <c r="D19" s="989"/>
      <c r="E19" s="989"/>
      <c r="F19" s="989"/>
      <c r="G19" s="989"/>
      <c r="H19" s="989"/>
      <c r="I19" s="989"/>
      <c r="J19" s="989"/>
      <c r="K19" s="424"/>
    </row>
    <row r="20" spans="2:11" x14ac:dyDescent="0.2">
      <c r="B20" s="425"/>
      <c r="C20" s="989"/>
      <c r="D20" s="989"/>
      <c r="E20" s="989"/>
      <c r="F20" s="989"/>
      <c r="G20" s="989"/>
      <c r="H20" s="989"/>
      <c r="I20" s="989"/>
      <c r="J20" s="989"/>
      <c r="K20" s="424"/>
    </row>
    <row r="21" spans="2:11" x14ac:dyDescent="0.2">
      <c r="B21" s="425"/>
      <c r="C21" s="989"/>
      <c r="D21" s="989"/>
      <c r="E21" s="989"/>
      <c r="F21" s="989"/>
      <c r="G21" s="989"/>
      <c r="H21" s="989"/>
      <c r="I21" s="989"/>
      <c r="J21" s="989"/>
      <c r="K21" s="424"/>
    </row>
    <row r="22" spans="2:11" x14ac:dyDescent="0.2">
      <c r="B22" s="425"/>
      <c r="C22" s="989"/>
      <c r="D22" s="989"/>
      <c r="E22" s="989"/>
      <c r="F22" s="989"/>
      <c r="G22" s="989"/>
      <c r="H22" s="989"/>
      <c r="I22" s="989"/>
      <c r="J22" s="989"/>
      <c r="K22" s="424"/>
    </row>
    <row r="23" spans="2:11" x14ac:dyDescent="0.2">
      <c r="B23" s="425"/>
      <c r="C23" s="989"/>
      <c r="D23" s="989"/>
      <c r="E23" s="989"/>
      <c r="F23" s="989"/>
      <c r="G23" s="989"/>
      <c r="H23" s="989"/>
      <c r="I23" s="989"/>
      <c r="J23" s="989"/>
      <c r="K23" s="424"/>
    </row>
    <row r="24" spans="2:11" x14ac:dyDescent="0.2">
      <c r="B24" s="425"/>
      <c r="C24" s="989"/>
      <c r="D24" s="989"/>
      <c r="E24" s="989"/>
      <c r="F24" s="989"/>
      <c r="G24" s="989"/>
      <c r="H24" s="989"/>
      <c r="I24" s="989"/>
      <c r="J24" s="989"/>
      <c r="K24" s="424"/>
    </row>
    <row r="25" spans="2:11" x14ac:dyDescent="0.2">
      <c r="B25" s="423"/>
      <c r="C25" s="994"/>
      <c r="D25" s="994"/>
      <c r="E25" s="994"/>
      <c r="F25" s="994"/>
      <c r="G25" s="994"/>
      <c r="H25" s="994"/>
      <c r="I25" s="994"/>
      <c r="J25" s="994"/>
      <c r="K25" s="422"/>
    </row>
    <row r="26" spans="2:11" x14ac:dyDescent="0.2">
      <c r="B26" s="410"/>
      <c r="C26" s="993"/>
      <c r="D26" s="993"/>
      <c r="E26" s="993"/>
      <c r="F26" s="993"/>
      <c r="G26" s="993"/>
      <c r="H26" s="993"/>
      <c r="I26" s="993"/>
      <c r="J26" s="993"/>
      <c r="K26" s="97"/>
    </row>
    <row r="27" spans="2:11" x14ac:dyDescent="0.2">
      <c r="B27" s="257" t="s">
        <v>208</v>
      </c>
      <c r="C27" s="421"/>
      <c r="D27" s="420"/>
      <c r="E27" s="257"/>
      <c r="F27" s="257"/>
      <c r="G27" s="257"/>
      <c r="H27" s="257"/>
      <c r="I27" s="257"/>
      <c r="J27" s="257"/>
      <c r="K27" s="97"/>
    </row>
    <row r="28" spans="2:11" x14ac:dyDescent="0.2">
      <c r="B28" s="257" t="s">
        <v>209</v>
      </c>
      <c r="C28" s="419"/>
      <c r="D28" s="418"/>
      <c r="E28" s="257"/>
      <c r="F28" s="257"/>
      <c r="G28" s="257"/>
      <c r="H28" s="257"/>
      <c r="I28" s="257"/>
      <c r="J28" s="257"/>
      <c r="K28" s="97"/>
    </row>
    <row r="29" spans="2:11" ht="19.149999999999999" customHeight="1" x14ac:dyDescent="0.2">
      <c r="B29" s="410"/>
      <c r="C29" s="993"/>
      <c r="D29" s="993"/>
      <c r="E29" s="993"/>
      <c r="F29" s="993"/>
      <c r="G29" s="993"/>
      <c r="H29" s="993"/>
      <c r="I29" s="993"/>
      <c r="J29" s="993"/>
      <c r="K29" s="97"/>
    </row>
    <row r="30" spans="2:11" ht="20.45" customHeight="1" x14ac:dyDescent="0.2">
      <c r="B30" s="417" t="s">
        <v>213</v>
      </c>
      <c r="C30" s="417"/>
      <c r="D30" s="417"/>
      <c r="E30" s="417"/>
      <c r="F30" s="417"/>
      <c r="G30" s="415"/>
      <c r="H30" s="415"/>
      <c r="I30" s="415"/>
      <c r="J30" s="415"/>
      <c r="K30" s="415"/>
    </row>
    <row r="31" spans="2:11" x14ac:dyDescent="0.2">
      <c r="B31" s="410"/>
      <c r="C31" s="993"/>
      <c r="D31" s="993"/>
      <c r="E31" s="993"/>
      <c r="F31" s="993"/>
      <c r="G31" s="993"/>
      <c r="H31" s="993"/>
      <c r="I31" s="993"/>
      <c r="J31" s="993"/>
      <c r="K31" s="97"/>
    </row>
    <row r="32" spans="2:11" ht="19.149999999999999" customHeight="1" x14ac:dyDescent="0.2">
      <c r="B32" s="990" t="s">
        <v>210</v>
      </c>
      <c r="C32" s="991"/>
      <c r="D32" s="416" t="s">
        <v>211</v>
      </c>
      <c r="E32" s="992" t="s">
        <v>212</v>
      </c>
      <c r="F32" s="992"/>
      <c r="G32" s="992"/>
      <c r="H32" s="257"/>
      <c r="I32" s="257"/>
      <c r="J32" s="257"/>
      <c r="K32" s="97"/>
    </row>
    <row r="33" spans="2:11" x14ac:dyDescent="0.2">
      <c r="B33" s="414"/>
      <c r="C33" s="412"/>
      <c r="D33" s="413"/>
      <c r="E33" s="412"/>
      <c r="F33" s="412"/>
      <c r="G33" s="411"/>
      <c r="H33" s="415"/>
      <c r="I33" s="415"/>
      <c r="J33" s="415"/>
      <c r="K33" s="97"/>
    </row>
    <row r="34" spans="2:11" x14ac:dyDescent="0.2">
      <c r="B34" s="414"/>
      <c r="C34" s="412"/>
      <c r="D34" s="413"/>
      <c r="E34" s="412"/>
      <c r="F34" s="412"/>
      <c r="G34" s="411"/>
      <c r="H34" s="257"/>
      <c r="I34" s="257"/>
      <c r="J34" s="257"/>
      <c r="K34" s="97"/>
    </row>
    <row r="35" spans="2:11" x14ac:dyDescent="0.2">
      <c r="B35" s="414"/>
      <c r="C35" s="412"/>
      <c r="D35" s="413"/>
      <c r="E35" s="412"/>
      <c r="F35" s="412"/>
      <c r="G35" s="411"/>
      <c r="H35" s="257"/>
      <c r="I35" s="257"/>
      <c r="J35" s="257"/>
      <c r="K35" s="97"/>
    </row>
    <row r="36" spans="2:11" x14ac:dyDescent="0.2">
      <c r="B36" s="414"/>
      <c r="C36" s="412"/>
      <c r="D36" s="413"/>
      <c r="E36" s="412"/>
      <c r="F36" s="412"/>
      <c r="G36" s="411"/>
      <c r="H36" s="257"/>
      <c r="I36" s="257"/>
      <c r="J36" s="257"/>
      <c r="K36" s="97"/>
    </row>
    <row r="37" spans="2:11" x14ac:dyDescent="0.2">
      <c r="B37" s="414"/>
      <c r="C37" s="412"/>
      <c r="D37" s="413"/>
      <c r="E37" s="412"/>
      <c r="F37" s="412"/>
      <c r="G37" s="411"/>
      <c r="H37" s="257"/>
      <c r="I37" s="257"/>
      <c r="J37" s="257"/>
      <c r="K37" s="97"/>
    </row>
    <row r="38" spans="2:11" x14ac:dyDescent="0.2">
      <c r="B38" s="414"/>
      <c r="C38" s="412"/>
      <c r="D38" s="413"/>
      <c r="E38" s="412"/>
      <c r="F38" s="412"/>
      <c r="G38" s="411"/>
      <c r="H38" s="257"/>
      <c r="I38" s="257"/>
      <c r="J38" s="257"/>
      <c r="K38" s="97"/>
    </row>
    <row r="39" spans="2:11" x14ac:dyDescent="0.2">
      <c r="B39" s="414"/>
      <c r="C39" s="412"/>
      <c r="D39" s="413"/>
      <c r="E39" s="412"/>
      <c r="F39" s="412"/>
      <c r="G39" s="411"/>
      <c r="H39" s="257"/>
      <c r="I39" s="257"/>
      <c r="J39" s="257"/>
      <c r="K39" s="97"/>
    </row>
    <row r="40" spans="2:11" x14ac:dyDescent="0.2">
      <c r="B40" s="414"/>
      <c r="C40" s="412"/>
      <c r="D40" s="413"/>
      <c r="E40" s="412"/>
      <c r="F40" s="412"/>
      <c r="G40" s="411"/>
      <c r="H40" s="257"/>
      <c r="I40" s="257"/>
      <c r="J40" s="257"/>
      <c r="K40" s="97"/>
    </row>
    <row r="41" spans="2:11" x14ac:dyDescent="0.2">
      <c r="B41" s="414"/>
      <c r="C41" s="412"/>
      <c r="D41" s="413"/>
      <c r="E41" s="412"/>
      <c r="F41" s="412"/>
      <c r="G41" s="411"/>
      <c r="H41" s="257"/>
      <c r="I41" s="257"/>
      <c r="J41" s="257"/>
      <c r="K41" s="97"/>
    </row>
    <row r="42" spans="2:11" x14ac:dyDescent="0.2">
      <c r="B42" s="414"/>
      <c r="C42" s="412"/>
      <c r="D42" s="413"/>
      <c r="E42" s="412"/>
      <c r="F42" s="412"/>
      <c r="G42" s="411"/>
      <c r="H42" s="257"/>
      <c r="I42" s="257"/>
      <c r="J42" s="257"/>
      <c r="K42" s="97"/>
    </row>
    <row r="43" spans="2:11" x14ac:dyDescent="0.2">
      <c r="B43" s="414"/>
      <c r="C43" s="412"/>
      <c r="D43" s="413"/>
      <c r="E43" s="412"/>
      <c r="F43" s="412"/>
      <c r="G43" s="411"/>
      <c r="H43" s="257"/>
      <c r="I43" s="257"/>
      <c r="J43" s="257"/>
      <c r="K43" s="97"/>
    </row>
    <row r="44" spans="2:11" x14ac:dyDescent="0.2">
      <c r="B44" s="410"/>
      <c r="C44" s="257"/>
      <c r="D44" s="257"/>
      <c r="E44" s="257"/>
      <c r="F44" s="257"/>
      <c r="G44" s="257"/>
      <c r="H44" s="257"/>
      <c r="I44" s="257"/>
      <c r="J44" s="257"/>
      <c r="K44" s="97"/>
    </row>
    <row r="45" spans="2:11" x14ac:dyDescent="0.2">
      <c r="B45" s="410"/>
      <c r="C45" s="993"/>
      <c r="D45" s="993"/>
      <c r="E45" s="993"/>
      <c r="F45" s="993"/>
      <c r="G45" s="993"/>
      <c r="H45" s="993"/>
      <c r="I45" s="993"/>
      <c r="J45" s="993"/>
      <c r="K45" s="97"/>
    </row>
    <row r="46" spans="2:11" x14ac:dyDescent="0.2">
      <c r="B46" s="410"/>
      <c r="C46" s="993"/>
      <c r="D46" s="993"/>
      <c r="E46" s="993"/>
      <c r="F46" s="993"/>
      <c r="G46" s="993"/>
      <c r="H46" s="993"/>
      <c r="I46" s="993"/>
      <c r="J46" s="993"/>
      <c r="K46" s="97"/>
    </row>
    <row r="47" spans="2:11" x14ac:dyDescent="0.2">
      <c r="B47" s="410"/>
      <c r="C47" s="993"/>
      <c r="D47" s="993"/>
      <c r="E47" s="993"/>
      <c r="F47" s="993"/>
      <c r="G47" s="993"/>
      <c r="H47" s="993"/>
      <c r="I47" s="993"/>
      <c r="J47" s="993"/>
      <c r="K47" s="97"/>
    </row>
    <row r="48" spans="2:11" x14ac:dyDescent="0.2">
      <c r="B48" s="410"/>
      <c r="C48" s="993"/>
      <c r="D48" s="993"/>
      <c r="E48" s="993"/>
      <c r="F48" s="993"/>
      <c r="G48" s="993"/>
      <c r="H48" s="993"/>
      <c r="I48" s="993"/>
      <c r="J48" s="993"/>
      <c r="K48" s="97"/>
    </row>
    <row r="49" spans="2:11" x14ac:dyDescent="0.2">
      <c r="B49" s="410"/>
      <c r="C49" s="993"/>
      <c r="D49" s="993"/>
      <c r="E49" s="993"/>
      <c r="F49" s="993"/>
      <c r="G49" s="993"/>
      <c r="H49" s="993"/>
      <c r="I49" s="993"/>
      <c r="J49" s="993"/>
      <c r="K49" s="97"/>
    </row>
    <row r="50" spans="2:11" x14ac:dyDescent="0.2">
      <c r="B50" s="410"/>
      <c r="C50" s="993"/>
      <c r="D50" s="993"/>
      <c r="E50" s="993"/>
      <c r="F50" s="993"/>
      <c r="G50" s="993"/>
      <c r="H50" s="993"/>
      <c r="I50" s="993"/>
      <c r="J50" s="993"/>
      <c r="K50" s="97"/>
    </row>
    <row r="51" spans="2:11" x14ac:dyDescent="0.2">
      <c r="B51" s="410"/>
      <c r="C51" s="993"/>
      <c r="D51" s="993"/>
      <c r="E51" s="993"/>
      <c r="F51" s="993"/>
      <c r="G51" s="993"/>
      <c r="H51" s="993"/>
      <c r="I51" s="993"/>
      <c r="J51" s="993"/>
      <c r="K51" s="97"/>
    </row>
    <row r="52" spans="2:11" x14ac:dyDescent="0.2">
      <c r="B52" s="410"/>
      <c r="C52" s="993"/>
      <c r="D52" s="993"/>
      <c r="E52" s="993"/>
      <c r="F52" s="993"/>
      <c r="G52" s="993"/>
      <c r="H52" s="993"/>
      <c r="I52" s="993"/>
      <c r="J52" s="993"/>
      <c r="K52" s="97"/>
    </row>
    <row r="53" spans="2:11" x14ac:dyDescent="0.2">
      <c r="B53" s="410"/>
      <c r="C53" s="993"/>
      <c r="D53" s="993"/>
      <c r="E53" s="993"/>
      <c r="F53" s="993"/>
      <c r="G53" s="993"/>
      <c r="H53" s="993"/>
      <c r="I53" s="993"/>
      <c r="J53" s="993"/>
      <c r="K53" s="97"/>
    </row>
    <row r="54" spans="2:11" x14ac:dyDescent="0.2">
      <c r="B54" s="410"/>
      <c r="C54" s="993"/>
      <c r="D54" s="993"/>
      <c r="E54" s="993"/>
      <c r="F54" s="993"/>
      <c r="G54" s="993"/>
      <c r="H54" s="993"/>
      <c r="I54" s="993"/>
      <c r="J54" s="993"/>
      <c r="K54" s="97"/>
    </row>
  </sheetData>
  <mergeCells count="35">
    <mergeCell ref="C47:J47"/>
    <mergeCell ref="C48:J48"/>
    <mergeCell ref="C49:J49"/>
    <mergeCell ref="C54:J54"/>
    <mergeCell ref="C50:J50"/>
    <mergeCell ref="C51:J51"/>
    <mergeCell ref="C52:J52"/>
    <mergeCell ref="C53:J53"/>
    <mergeCell ref="C15:J15"/>
    <mergeCell ref="C45:J45"/>
    <mergeCell ref="C46:J46"/>
    <mergeCell ref="C11:J11"/>
    <mergeCell ref="C12:J12"/>
    <mergeCell ref="C13:J13"/>
    <mergeCell ref="C14:J14"/>
    <mergeCell ref="C22:J22"/>
    <mergeCell ref="C23:J23"/>
    <mergeCell ref="C16:J16"/>
    <mergeCell ref="C18:J18"/>
    <mergeCell ref="B1:K2"/>
    <mergeCell ref="C19:J19"/>
    <mergeCell ref="B32:C32"/>
    <mergeCell ref="E32:G32"/>
    <mergeCell ref="C29:J29"/>
    <mergeCell ref="C31:J31"/>
    <mergeCell ref="C24:J24"/>
    <mergeCell ref="C25:J25"/>
    <mergeCell ref="C26:J26"/>
    <mergeCell ref="C8:J8"/>
    <mergeCell ref="C9:J9"/>
    <mergeCell ref="C10:J10"/>
    <mergeCell ref="C20:J20"/>
    <mergeCell ref="C21:J21"/>
    <mergeCell ref="C5:J5"/>
    <mergeCell ref="C6:J6"/>
  </mergeCells>
  <printOptions horizontalCentered="1"/>
  <pageMargins left="0.51181102362204722" right="0.51181102362204722" top="1.1417322834645669" bottom="0.51181102362204722" header="0" footer="0.23622047244094491"/>
  <pageSetup paperSize="9" scale="81" fitToHeight="0" orientation="portrait" blackAndWhite="1" horizontalDpi="4294967292" r:id="rId1"/>
  <headerFooter alignWithMargins="0">
    <oddHeader>&amp;C&amp;G</oddHeader>
    <oddFooter>&amp;L&amp;10&amp;UForm No: NM001G&amp;C&amp;10&amp;UIssue No: 001&amp;R&amp;10&amp;UIssue Date: 15-Jan-21</oddFooter>
  </headerFooter>
  <legacyDrawingHF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19253-5667-41BF-8B81-ECFE70262390}">
  <sheetPr>
    <tabColor rgb="FFFFFF00"/>
    <pageSetUpPr fitToPage="1"/>
  </sheetPr>
  <dimension ref="A1:T29"/>
  <sheetViews>
    <sheetView topLeftCell="A4" zoomScale="90" zoomScaleNormal="90" workbookViewId="0">
      <selection activeCell="B14" sqref="B14:H14"/>
    </sheetView>
  </sheetViews>
  <sheetFormatPr defaultColWidth="0" defaultRowHeight="0" customHeight="1" zeroHeight="1" x14ac:dyDescent="0.2"/>
  <cols>
    <col min="1" max="1" width="1.6640625" style="186" customWidth="1"/>
    <col min="2" max="2" width="4.6640625" style="186" customWidth="1"/>
    <col min="3" max="3" width="3.33203125" style="186" customWidth="1"/>
    <col min="4" max="4" width="5" style="186" customWidth="1"/>
    <col min="5" max="5" width="6" style="186" customWidth="1"/>
    <col min="6" max="6" width="4.77734375" style="186" customWidth="1"/>
    <col min="7" max="7" width="5" style="186" customWidth="1"/>
    <col min="8" max="8" width="36.77734375" style="186" customWidth="1"/>
    <col min="9" max="9" width="6.6640625" style="186" customWidth="1"/>
    <col min="10" max="10" width="4" style="186" customWidth="1"/>
    <col min="11" max="11" width="8.88671875" style="186" customWidth="1"/>
    <col min="12" max="12" width="5.44140625" style="186" customWidth="1"/>
    <col min="13" max="13" width="6.109375" style="186" customWidth="1"/>
    <col min="14" max="14" width="5.44140625" style="186" customWidth="1"/>
    <col min="15" max="15" width="8.5546875" style="186" customWidth="1"/>
    <col min="16" max="16" width="8.88671875" style="186" customWidth="1"/>
    <col min="17" max="17" width="7" style="186" customWidth="1"/>
    <col min="18" max="18" width="9.77734375" style="186" customWidth="1"/>
    <col min="19" max="19" width="8.88671875" style="186" customWidth="1"/>
    <col min="20" max="20" width="1.5546875" style="186" customWidth="1"/>
    <col min="21" max="16384" width="8.88671875" style="186" hidden="1"/>
  </cols>
  <sheetData>
    <row r="1" spans="2:20" ht="21" customHeight="1" thickTop="1" thickBot="1" x14ac:dyDescent="0.25">
      <c r="B1" s="1006" t="s">
        <v>442</v>
      </c>
      <c r="C1" s="1007"/>
      <c r="D1" s="1007"/>
      <c r="E1" s="1007"/>
      <c r="F1" s="1007"/>
      <c r="G1" s="1007"/>
      <c r="H1" s="1007"/>
      <c r="I1" s="1007"/>
      <c r="J1" s="1007"/>
      <c r="K1" s="1007"/>
      <c r="L1" s="1007"/>
      <c r="M1" s="1007"/>
      <c r="N1" s="1007"/>
      <c r="O1" s="1007"/>
      <c r="P1" s="1007"/>
      <c r="Q1" s="1007"/>
      <c r="R1" s="1007"/>
      <c r="S1" s="1008"/>
      <c r="T1" s="238"/>
    </row>
    <row r="2" spans="2:20" ht="21" customHeight="1" thickBot="1" x14ac:dyDescent="0.25">
      <c r="B2" s="1070" t="s">
        <v>339</v>
      </c>
      <c r="C2" s="1071"/>
      <c r="D2" s="1071"/>
      <c r="E2" s="1071"/>
      <c r="F2" s="1071"/>
      <c r="G2" s="1071"/>
      <c r="H2" s="1071"/>
      <c r="I2" s="1072" t="s">
        <v>340</v>
      </c>
      <c r="J2" s="1073"/>
      <c r="K2" s="1073"/>
      <c r="L2" s="1073"/>
      <c r="M2" s="1073"/>
      <c r="N2" s="1073"/>
      <c r="O2" s="1072" t="s">
        <v>341</v>
      </c>
      <c r="P2" s="1073"/>
      <c r="Q2" s="1073"/>
      <c r="R2" s="1073"/>
      <c r="S2" s="1074"/>
      <c r="T2" s="238"/>
    </row>
    <row r="3" spans="2:20" ht="21" customHeight="1" thickTop="1" thickBot="1" x14ac:dyDescent="0.25">
      <c r="B3" s="1075" t="s">
        <v>342</v>
      </c>
      <c r="C3" s="1076"/>
      <c r="D3" s="1076"/>
      <c r="E3" s="1076"/>
      <c r="F3" s="1076"/>
      <c r="G3" s="1076"/>
      <c r="H3" s="1076"/>
      <c r="I3" s="239" t="s">
        <v>343</v>
      </c>
      <c r="J3" s="431"/>
      <c r="K3" s="239" t="s">
        <v>344</v>
      </c>
      <c r="L3" s="431"/>
      <c r="M3" s="239" t="s">
        <v>345</v>
      </c>
      <c r="N3" s="431"/>
      <c r="O3" s="1077"/>
      <c r="P3" s="1078"/>
      <c r="Q3" s="1078"/>
      <c r="R3" s="1078"/>
      <c r="S3" s="1079"/>
      <c r="T3" s="238"/>
    </row>
    <row r="4" spans="2:20" ht="21" customHeight="1" thickTop="1" thickBot="1" x14ac:dyDescent="0.25">
      <c r="B4" s="1021" t="s">
        <v>346</v>
      </c>
      <c r="C4" s="1022"/>
      <c r="D4" s="1022"/>
      <c r="E4" s="1022"/>
      <c r="F4" s="1022"/>
      <c r="G4" s="1022"/>
      <c r="H4" s="1022"/>
      <c r="I4" s="239" t="s">
        <v>343</v>
      </c>
      <c r="J4" s="431"/>
      <c r="K4" s="239" t="s">
        <v>344</v>
      </c>
      <c r="L4" s="431"/>
      <c r="M4" s="239" t="s">
        <v>345</v>
      </c>
      <c r="N4" s="431"/>
      <c r="O4" s="1068"/>
      <c r="P4" s="1014"/>
      <c r="Q4" s="1014"/>
      <c r="R4" s="1014"/>
      <c r="S4" s="1069"/>
      <c r="T4" s="238"/>
    </row>
    <row r="5" spans="2:20" ht="21" customHeight="1" thickTop="1" thickBot="1" x14ac:dyDescent="0.25">
      <c r="B5" s="1021" t="s">
        <v>370</v>
      </c>
      <c r="C5" s="1022"/>
      <c r="D5" s="1022"/>
      <c r="E5" s="1022"/>
      <c r="F5" s="1022"/>
      <c r="G5" s="1022"/>
      <c r="H5" s="1022"/>
      <c r="I5" s="239" t="s">
        <v>343</v>
      </c>
      <c r="J5" s="431"/>
      <c r="K5" s="239" t="s">
        <v>344</v>
      </c>
      <c r="L5" s="431"/>
      <c r="M5" s="239" t="s">
        <v>345</v>
      </c>
      <c r="N5" s="431"/>
      <c r="O5" s="1060"/>
      <c r="P5" s="1061"/>
      <c r="Q5" s="1061"/>
      <c r="R5" s="1061"/>
      <c r="S5" s="1062"/>
    </row>
    <row r="6" spans="2:20" ht="21" customHeight="1" thickTop="1" thickBot="1" x14ac:dyDescent="0.25">
      <c r="B6" s="1021" t="s">
        <v>347</v>
      </c>
      <c r="C6" s="1022"/>
      <c r="D6" s="1022"/>
      <c r="E6" s="1022"/>
      <c r="F6" s="1022"/>
      <c r="G6" s="1022"/>
      <c r="H6" s="1022"/>
      <c r="I6" s="240" t="s">
        <v>343</v>
      </c>
      <c r="J6" s="431"/>
      <c r="K6" s="240" t="s">
        <v>344</v>
      </c>
      <c r="L6" s="431"/>
      <c r="M6" s="240" t="s">
        <v>345</v>
      </c>
      <c r="N6" s="431"/>
      <c r="O6" s="1047"/>
      <c r="P6" s="1048"/>
      <c r="Q6" s="1048"/>
      <c r="R6" s="1048"/>
      <c r="S6" s="1049"/>
      <c r="T6" s="238"/>
    </row>
    <row r="7" spans="2:20" ht="21" customHeight="1" thickTop="1" thickBot="1" x14ac:dyDescent="0.25">
      <c r="B7" s="1039" t="s">
        <v>348</v>
      </c>
      <c r="C7" s="1063"/>
      <c r="D7" s="1063"/>
      <c r="E7" s="1063"/>
      <c r="F7" s="1063"/>
      <c r="G7" s="1063"/>
      <c r="H7" s="1064"/>
      <c r="I7" s="240" t="s">
        <v>286</v>
      </c>
      <c r="J7" s="431"/>
      <c r="K7" s="240" t="s">
        <v>349</v>
      </c>
      <c r="L7" s="431"/>
      <c r="M7" s="240" t="s">
        <v>287</v>
      </c>
      <c r="N7" s="431"/>
      <c r="O7" s="1065"/>
      <c r="P7" s="1066"/>
      <c r="Q7" s="1066"/>
      <c r="R7" s="1066"/>
      <c r="S7" s="1067"/>
      <c r="T7" s="238"/>
    </row>
    <row r="8" spans="2:20" ht="21" customHeight="1" thickTop="1" thickBot="1" x14ac:dyDescent="0.25">
      <c r="B8" s="1039" t="s">
        <v>447</v>
      </c>
      <c r="C8" s="1040"/>
      <c r="D8" s="1040"/>
      <c r="E8" s="1040"/>
      <c r="F8" s="1040"/>
      <c r="G8" s="1040"/>
      <c r="H8" s="1040"/>
      <c r="I8" s="241" t="s">
        <v>286</v>
      </c>
      <c r="J8" s="431"/>
      <c r="K8" s="241" t="s">
        <v>349</v>
      </c>
      <c r="L8" s="431"/>
      <c r="M8" s="241" t="s">
        <v>287</v>
      </c>
      <c r="N8" s="431"/>
      <c r="O8" s="1051"/>
      <c r="P8" s="1052"/>
      <c r="Q8" s="1052"/>
      <c r="R8" s="1052"/>
      <c r="S8" s="1053"/>
      <c r="T8" s="238"/>
    </row>
    <row r="9" spans="2:20" ht="21" customHeight="1" thickTop="1" thickBot="1" x14ac:dyDescent="0.25">
      <c r="B9" s="1039" t="s">
        <v>350</v>
      </c>
      <c r="C9" s="1040"/>
      <c r="D9" s="1040"/>
      <c r="E9" s="1040"/>
      <c r="F9" s="1040"/>
      <c r="G9" s="1040"/>
      <c r="H9" s="1040"/>
      <c r="I9" s="240" t="s">
        <v>286</v>
      </c>
      <c r="J9" s="431"/>
      <c r="K9" s="240" t="s">
        <v>349</v>
      </c>
      <c r="L9" s="431"/>
      <c r="M9" s="240" t="s">
        <v>287</v>
      </c>
      <c r="N9" s="431"/>
      <c r="O9" s="1051"/>
      <c r="P9" s="1052"/>
      <c r="Q9" s="1052"/>
      <c r="R9" s="1052"/>
      <c r="S9" s="1053"/>
    </row>
    <row r="10" spans="2:20" ht="21" customHeight="1" thickTop="1" thickBot="1" x14ac:dyDescent="0.25">
      <c r="B10" s="1054" t="s">
        <v>351</v>
      </c>
      <c r="C10" s="1055"/>
      <c r="D10" s="1055"/>
      <c r="E10" s="1055"/>
      <c r="F10" s="1055"/>
      <c r="G10" s="1055"/>
      <c r="H10" s="1056"/>
      <c r="I10" s="241" t="s">
        <v>286</v>
      </c>
      <c r="J10" s="431"/>
      <c r="K10" s="241" t="s">
        <v>349</v>
      </c>
      <c r="L10" s="431"/>
      <c r="M10" s="241" t="s">
        <v>287</v>
      </c>
      <c r="N10" s="431"/>
      <c r="O10" s="1057"/>
      <c r="P10" s="1058"/>
      <c r="Q10" s="1058"/>
      <c r="R10" s="1058"/>
      <c r="S10" s="1059"/>
      <c r="T10" s="238"/>
    </row>
    <row r="11" spans="2:20" ht="21" customHeight="1" x14ac:dyDescent="0.2">
      <c r="B11" s="1042" t="s">
        <v>352</v>
      </c>
      <c r="C11" s="1043"/>
      <c r="D11" s="1043"/>
      <c r="E11" s="1043"/>
      <c r="F11" s="1043"/>
      <c r="G11" s="1043"/>
      <c r="H11" s="1043"/>
      <c r="I11" s="1043"/>
      <c r="J11" s="1043"/>
      <c r="K11" s="1043"/>
      <c r="L11" s="1043"/>
      <c r="M11" s="1043"/>
      <c r="N11" s="1043"/>
      <c r="O11" s="242"/>
      <c r="P11" s="243"/>
      <c r="Q11" s="244"/>
      <c r="R11" s="244"/>
      <c r="S11" s="243"/>
      <c r="T11" s="238"/>
    </row>
    <row r="12" spans="2:20" ht="21" customHeight="1" x14ac:dyDescent="0.2">
      <c r="B12" s="245" t="s">
        <v>353</v>
      </c>
      <c r="C12" s="1019" t="s">
        <v>354</v>
      </c>
      <c r="D12" s="1019"/>
      <c r="E12" s="1019"/>
      <c r="F12" s="1019"/>
      <c r="G12" s="1019"/>
      <c r="H12" s="1019"/>
      <c r="I12" s="1019"/>
      <c r="J12" s="1044" t="s">
        <v>355</v>
      </c>
      <c r="K12" s="1045"/>
      <c r="L12" s="1013"/>
      <c r="M12" s="1014"/>
      <c r="N12" s="1046"/>
      <c r="O12" s="246"/>
      <c r="P12" s="244"/>
      <c r="Q12" s="243"/>
      <c r="R12" s="243"/>
      <c r="S12" s="247"/>
    </row>
    <row r="13" spans="2:20" ht="21" customHeight="1" thickBot="1" x14ac:dyDescent="0.25">
      <c r="B13" s="245" t="s">
        <v>353</v>
      </c>
      <c r="C13" s="1019" t="s">
        <v>356</v>
      </c>
      <c r="D13" s="1019"/>
      <c r="E13" s="1019"/>
      <c r="F13" s="1019"/>
      <c r="G13" s="1019"/>
      <c r="H13" s="1019"/>
      <c r="I13" s="1019"/>
      <c r="J13" s="1044" t="s">
        <v>355</v>
      </c>
      <c r="K13" s="1045"/>
      <c r="L13" s="1013"/>
      <c r="M13" s="1014"/>
      <c r="N13" s="1046"/>
      <c r="O13" s="1047"/>
      <c r="P13" s="1048"/>
      <c r="Q13" s="1048"/>
      <c r="R13" s="1048"/>
      <c r="S13" s="1049"/>
      <c r="T13" s="238"/>
    </row>
    <row r="14" spans="2:20" ht="21" customHeight="1" thickTop="1" thickBot="1" x14ac:dyDescent="0.25">
      <c r="B14" s="1021" t="s">
        <v>357</v>
      </c>
      <c r="C14" s="1022"/>
      <c r="D14" s="1022"/>
      <c r="E14" s="1022"/>
      <c r="F14" s="1022"/>
      <c r="G14" s="1022"/>
      <c r="H14" s="1022"/>
      <c r="I14" s="241" t="s">
        <v>286</v>
      </c>
      <c r="J14" s="431"/>
      <c r="K14" s="241" t="s">
        <v>349</v>
      </c>
      <c r="L14" s="431"/>
      <c r="M14" s="241" t="s">
        <v>287</v>
      </c>
      <c r="N14" s="431"/>
      <c r="O14" s="248" t="s">
        <v>51</v>
      </c>
      <c r="P14" s="1050"/>
      <c r="Q14" s="1050"/>
      <c r="R14" s="1050"/>
      <c r="S14" s="1027"/>
      <c r="T14" s="238"/>
    </row>
    <row r="15" spans="2:20" ht="21" customHeight="1" thickTop="1" thickBot="1" x14ac:dyDescent="0.25">
      <c r="B15" s="1021" t="s">
        <v>358</v>
      </c>
      <c r="C15" s="1022"/>
      <c r="D15" s="1022"/>
      <c r="E15" s="1022"/>
      <c r="F15" s="1022"/>
      <c r="G15" s="1022"/>
      <c r="H15" s="1022"/>
      <c r="I15" s="240" t="s">
        <v>286</v>
      </c>
      <c r="J15" s="431"/>
      <c r="K15" s="240" t="s">
        <v>349</v>
      </c>
      <c r="L15" s="431"/>
      <c r="M15" s="240" t="s">
        <v>287</v>
      </c>
      <c r="N15" s="431"/>
      <c r="O15" s="248" t="s">
        <v>51</v>
      </c>
      <c r="P15" s="1050"/>
      <c r="Q15" s="1050"/>
      <c r="R15" s="1050"/>
      <c r="S15" s="1027"/>
      <c r="T15" s="238"/>
    </row>
    <row r="16" spans="2:20" ht="21" customHeight="1" thickTop="1" thickBot="1" x14ac:dyDescent="0.25">
      <c r="B16" s="1021" t="s">
        <v>372</v>
      </c>
      <c r="C16" s="1037"/>
      <c r="D16" s="1037"/>
      <c r="E16" s="1037"/>
      <c r="F16" s="1037"/>
      <c r="G16" s="1037"/>
      <c r="H16" s="1041"/>
      <c r="I16" s="240" t="s">
        <v>286</v>
      </c>
      <c r="J16" s="431"/>
      <c r="K16" s="240" t="s">
        <v>349</v>
      </c>
      <c r="L16" s="431"/>
      <c r="M16" s="240" t="s">
        <v>287</v>
      </c>
      <c r="N16" s="431"/>
      <c r="O16" s="1023"/>
      <c r="P16" s="1015"/>
      <c r="Q16" s="1015"/>
      <c r="R16" s="1015"/>
      <c r="S16" s="1016"/>
      <c r="T16" s="238"/>
    </row>
    <row r="17" spans="2:20" ht="21" customHeight="1" thickTop="1" thickBot="1" x14ac:dyDescent="0.25">
      <c r="B17" s="1028" t="s">
        <v>373</v>
      </c>
      <c r="C17" s="1029"/>
      <c r="D17" s="1029"/>
      <c r="E17" s="1029"/>
      <c r="F17" s="1029"/>
      <c r="G17" s="1029"/>
      <c r="H17" s="1030"/>
      <c r="I17" s="240" t="s">
        <v>286</v>
      </c>
      <c r="J17" s="431"/>
      <c r="K17" s="240" t="s">
        <v>349</v>
      </c>
      <c r="L17" s="431"/>
      <c r="M17" s="240" t="s">
        <v>287</v>
      </c>
      <c r="N17" s="431"/>
      <c r="O17" s="1031"/>
      <c r="P17" s="1032"/>
      <c r="Q17" s="1032"/>
      <c r="R17" s="1032"/>
      <c r="S17" s="1033"/>
    </row>
    <row r="18" spans="2:20" ht="21" customHeight="1" thickTop="1" thickBot="1" x14ac:dyDescent="0.25">
      <c r="B18" s="1021" t="s">
        <v>371</v>
      </c>
      <c r="C18" s="1022"/>
      <c r="D18" s="1022"/>
      <c r="E18" s="1022"/>
      <c r="F18" s="1022"/>
      <c r="G18" s="1022"/>
      <c r="H18" s="1022"/>
      <c r="I18" s="241" t="s">
        <v>286</v>
      </c>
      <c r="J18" s="431"/>
      <c r="K18" s="241" t="s">
        <v>349</v>
      </c>
      <c r="L18" s="431"/>
      <c r="M18" s="241" t="s">
        <v>287</v>
      </c>
      <c r="N18" s="431"/>
      <c r="O18" s="1034"/>
      <c r="P18" s="1035"/>
      <c r="Q18" s="1035"/>
      <c r="R18" s="1035"/>
      <c r="S18" s="1036"/>
    </row>
    <row r="19" spans="2:20" ht="21" customHeight="1" thickTop="1" thickBot="1" x14ac:dyDescent="0.25">
      <c r="B19" s="1021" t="s">
        <v>359</v>
      </c>
      <c r="C19" s="1037"/>
      <c r="D19" s="1037"/>
      <c r="E19" s="1037"/>
      <c r="F19" s="1037"/>
      <c r="G19" s="1037"/>
      <c r="H19" s="1037"/>
      <c r="I19" s="240" t="s">
        <v>286</v>
      </c>
      <c r="J19" s="431"/>
      <c r="K19" s="240" t="s">
        <v>349</v>
      </c>
      <c r="L19" s="431"/>
      <c r="M19" s="240" t="s">
        <v>287</v>
      </c>
      <c r="N19" s="431"/>
      <c r="O19" s="1023"/>
      <c r="P19" s="1015"/>
      <c r="Q19" s="1015"/>
      <c r="R19" s="1015"/>
      <c r="S19" s="1016"/>
      <c r="T19" s="238"/>
    </row>
    <row r="20" spans="2:20" ht="21" customHeight="1" thickTop="1" thickBot="1" x14ac:dyDescent="0.25">
      <c r="B20" s="1021" t="s">
        <v>374</v>
      </c>
      <c r="C20" s="1037"/>
      <c r="D20" s="1037"/>
      <c r="E20" s="1037"/>
      <c r="F20" s="1037"/>
      <c r="G20" s="1037"/>
      <c r="H20" s="1037"/>
      <c r="I20" s="241" t="s">
        <v>286</v>
      </c>
      <c r="J20" s="431"/>
      <c r="K20" s="241" t="s">
        <v>349</v>
      </c>
      <c r="L20" s="431"/>
      <c r="M20" s="241" t="s">
        <v>287</v>
      </c>
      <c r="N20" s="431"/>
      <c r="O20" s="1023"/>
      <c r="P20" s="1015"/>
      <c r="Q20" s="1015"/>
      <c r="R20" s="1015"/>
      <c r="S20" s="1016"/>
    </row>
    <row r="21" spans="2:20" ht="21" customHeight="1" thickTop="1" thickBot="1" x14ac:dyDescent="0.25">
      <c r="B21" s="1038" t="s">
        <v>360</v>
      </c>
      <c r="C21" s="1022"/>
      <c r="D21" s="1022"/>
      <c r="E21" s="1022"/>
      <c r="F21" s="1022"/>
      <c r="G21" s="1022"/>
      <c r="H21" s="1022"/>
      <c r="I21" s="240" t="s">
        <v>286</v>
      </c>
      <c r="J21" s="431"/>
      <c r="K21" s="240" t="s">
        <v>349</v>
      </c>
      <c r="L21" s="431"/>
      <c r="M21" s="240" t="s">
        <v>287</v>
      </c>
      <c r="N21" s="431"/>
      <c r="O21" s="249" t="s">
        <v>361</v>
      </c>
      <c r="P21" s="250"/>
      <c r="Q21" s="251" t="s">
        <v>362</v>
      </c>
      <c r="R21" s="1026"/>
      <c r="S21" s="1027"/>
      <c r="T21" s="238"/>
    </row>
    <row r="22" spans="2:20" ht="21" customHeight="1" thickTop="1" thickBot="1" x14ac:dyDescent="0.25">
      <c r="B22" s="1039" t="s">
        <v>363</v>
      </c>
      <c r="C22" s="1040"/>
      <c r="D22" s="1040"/>
      <c r="E22" s="1040"/>
      <c r="F22" s="1040"/>
      <c r="G22" s="1040"/>
      <c r="H22" s="1040"/>
      <c r="I22" s="241" t="s">
        <v>286</v>
      </c>
      <c r="J22" s="431"/>
      <c r="K22" s="241" t="s">
        <v>349</v>
      </c>
      <c r="L22" s="431"/>
      <c r="M22" s="241" t="s">
        <v>287</v>
      </c>
      <c r="N22" s="431"/>
      <c r="O22" s="249" t="s">
        <v>361</v>
      </c>
      <c r="P22" s="250"/>
      <c r="Q22" s="251" t="s">
        <v>362</v>
      </c>
      <c r="R22" s="1026"/>
      <c r="S22" s="1027"/>
    </row>
    <row r="23" spans="2:20" ht="21" customHeight="1" thickTop="1" thickBot="1" x14ac:dyDescent="0.25">
      <c r="B23" s="1021" t="s">
        <v>364</v>
      </c>
      <c r="C23" s="1022"/>
      <c r="D23" s="1022"/>
      <c r="E23" s="1022"/>
      <c r="F23" s="1022"/>
      <c r="G23" s="1022"/>
      <c r="H23" s="1022"/>
      <c r="I23" s="240" t="s">
        <v>286</v>
      </c>
      <c r="J23" s="431"/>
      <c r="K23" s="240" t="s">
        <v>349</v>
      </c>
      <c r="L23" s="431"/>
      <c r="M23" s="240" t="s">
        <v>287</v>
      </c>
      <c r="N23" s="431"/>
      <c r="O23" s="1023"/>
      <c r="P23" s="1015"/>
      <c r="Q23" s="1015"/>
      <c r="R23" s="1015"/>
      <c r="S23" s="1016"/>
    </row>
    <row r="24" spans="2:20" ht="21" customHeight="1" x14ac:dyDescent="0.2">
      <c r="B24" s="1021" t="s">
        <v>365</v>
      </c>
      <c r="C24" s="1022"/>
      <c r="D24" s="1022"/>
      <c r="E24" s="1022"/>
      <c r="F24" s="1022"/>
      <c r="G24" s="1022"/>
      <c r="H24" s="1022"/>
      <c r="I24" s="1024"/>
      <c r="J24" s="1024"/>
      <c r="K24" s="1024"/>
      <c r="L24" s="1024"/>
      <c r="M24" s="1024"/>
      <c r="N24" s="1024"/>
      <c r="O24" s="1024"/>
      <c r="P24" s="1024"/>
      <c r="Q24" s="1024"/>
      <c r="R24" s="1024"/>
      <c r="S24" s="1025"/>
    </row>
    <row r="25" spans="2:20" ht="21" customHeight="1" x14ac:dyDescent="0.2">
      <c r="B25" s="1021" t="s">
        <v>366</v>
      </c>
      <c r="C25" s="1022"/>
      <c r="D25" s="1022"/>
      <c r="E25" s="1022"/>
      <c r="F25" s="1022"/>
      <c r="G25" s="1022"/>
      <c r="H25" s="1022"/>
      <c r="I25" s="1004"/>
      <c r="J25" s="1004"/>
      <c r="K25" s="1004"/>
      <c r="L25" s="1004"/>
      <c r="M25" s="1004"/>
      <c r="N25" s="1004"/>
      <c r="O25" s="1004"/>
      <c r="P25" s="1004"/>
      <c r="Q25" s="1004"/>
      <c r="R25" s="1004"/>
      <c r="S25" s="1005"/>
    </row>
    <row r="26" spans="2:20" ht="21" customHeight="1" x14ac:dyDescent="0.2">
      <c r="B26" s="1017" t="s">
        <v>367</v>
      </c>
      <c r="C26" s="1018"/>
      <c r="D26" s="1018"/>
      <c r="E26" s="1018"/>
      <c r="F26" s="1018"/>
      <c r="G26" s="1018"/>
      <c r="H26" s="1018"/>
      <c r="I26" s="1004"/>
      <c r="J26" s="1004"/>
      <c r="K26" s="1004"/>
      <c r="L26" s="1004"/>
      <c r="M26" s="1004"/>
      <c r="N26" s="1004"/>
      <c r="O26" s="1004"/>
      <c r="P26" s="1004"/>
      <c r="Q26" s="1004"/>
      <c r="R26" s="1004"/>
      <c r="S26" s="1005"/>
    </row>
    <row r="27" spans="2:20" ht="21" customHeight="1" x14ac:dyDescent="0.2">
      <c r="B27" s="245" t="s">
        <v>353</v>
      </c>
      <c r="C27" s="1019" t="s">
        <v>368</v>
      </c>
      <c r="D27" s="1019"/>
      <c r="E27" s="1019"/>
      <c r="F27" s="1019"/>
      <c r="G27" s="1019"/>
      <c r="H27" s="1019"/>
      <c r="I27" s="429" t="s">
        <v>355</v>
      </c>
      <c r="J27" s="430"/>
      <c r="K27" s="429"/>
      <c r="L27" s="1013"/>
      <c r="M27" s="1014"/>
      <c r="N27" s="1014"/>
      <c r="O27" s="1015"/>
      <c r="P27" s="1015"/>
      <c r="Q27" s="1015"/>
      <c r="R27" s="1015"/>
      <c r="S27" s="1016"/>
    </row>
    <row r="28" spans="2:20" ht="21" customHeight="1" thickBot="1" x14ac:dyDescent="0.25">
      <c r="B28" s="252" t="s">
        <v>353</v>
      </c>
      <c r="C28" s="1020" t="s">
        <v>369</v>
      </c>
      <c r="D28" s="1020"/>
      <c r="E28" s="1020"/>
      <c r="F28" s="1020"/>
      <c r="G28" s="1020"/>
      <c r="H28" s="1020"/>
      <c r="I28" s="427" t="s">
        <v>355</v>
      </c>
      <c r="J28" s="428"/>
      <c r="K28" s="427"/>
      <c r="L28" s="1009"/>
      <c r="M28" s="1010"/>
      <c r="N28" s="1010"/>
      <c r="O28" s="1011"/>
      <c r="P28" s="1011"/>
      <c r="Q28" s="1011"/>
      <c r="R28" s="1011"/>
      <c r="S28" s="1012"/>
    </row>
    <row r="29" spans="2:20" ht="8.25" customHeight="1" thickTop="1" x14ac:dyDescent="0.2">
      <c r="J29" s="253"/>
      <c r="K29" s="253"/>
    </row>
  </sheetData>
  <mergeCells count="60">
    <mergeCell ref="B4:H4"/>
    <mergeCell ref="O4:S4"/>
    <mergeCell ref="B2:H2"/>
    <mergeCell ref="I2:N2"/>
    <mergeCell ref="O2:S2"/>
    <mergeCell ref="B3:H3"/>
    <mergeCell ref="O3:S3"/>
    <mergeCell ref="B5:H5"/>
    <mergeCell ref="O5:S5"/>
    <mergeCell ref="B6:H6"/>
    <mergeCell ref="O6:S6"/>
    <mergeCell ref="B7:H7"/>
    <mergeCell ref="O7:S7"/>
    <mergeCell ref="B8:H8"/>
    <mergeCell ref="O8:S8"/>
    <mergeCell ref="B9:H9"/>
    <mergeCell ref="O9:S9"/>
    <mergeCell ref="B10:H10"/>
    <mergeCell ref="O10:S10"/>
    <mergeCell ref="B16:H16"/>
    <mergeCell ref="O16:S16"/>
    <mergeCell ref="B11:N11"/>
    <mergeCell ref="C12:I12"/>
    <mergeCell ref="J12:K12"/>
    <mergeCell ref="L12:N12"/>
    <mergeCell ref="C13:I13"/>
    <mergeCell ref="J13:K13"/>
    <mergeCell ref="L13:N13"/>
    <mergeCell ref="O13:S13"/>
    <mergeCell ref="B14:H14"/>
    <mergeCell ref="P14:S14"/>
    <mergeCell ref="B15:H15"/>
    <mergeCell ref="P15:S15"/>
    <mergeCell ref="B20:H20"/>
    <mergeCell ref="O20:S20"/>
    <mergeCell ref="B21:H21"/>
    <mergeCell ref="R21:S21"/>
    <mergeCell ref="B22:H22"/>
    <mergeCell ref="B17:H17"/>
    <mergeCell ref="O17:S17"/>
    <mergeCell ref="B18:H18"/>
    <mergeCell ref="O18:S18"/>
    <mergeCell ref="B19:H19"/>
    <mergeCell ref="O19:S19"/>
    <mergeCell ref="I26:S26"/>
    <mergeCell ref="B1:S1"/>
    <mergeCell ref="L28:N28"/>
    <mergeCell ref="O28:S28"/>
    <mergeCell ref="L27:N27"/>
    <mergeCell ref="O27:S27"/>
    <mergeCell ref="B26:H26"/>
    <mergeCell ref="C27:H27"/>
    <mergeCell ref="C28:H28"/>
    <mergeCell ref="B23:H23"/>
    <mergeCell ref="O23:S23"/>
    <mergeCell ref="B24:H24"/>
    <mergeCell ref="I24:S24"/>
    <mergeCell ref="B25:H25"/>
    <mergeCell ref="I25:S25"/>
    <mergeCell ref="R22:S22"/>
  </mergeCells>
  <dataValidations count="2">
    <dataValidation type="date" allowBlank="1" showInputMessage="1" showErrorMessage="1" errorTitle="Incorrect Entry" error="Incorrect format entered. Please enter only date." promptTitle="ETA" prompt="Enter the ETA for this location." sqref="O19:O20 O23 O27:O28" xr:uid="{00000000-0002-0000-0900-000002000000}">
      <formula1>42370</formula1>
      <formula2>73050</formula2>
    </dataValidation>
    <dataValidation type="list" allowBlank="1" showInputMessage="1" showErrorMessage="1" sqref="L30" xr:uid="{00000000-0002-0000-0900-000000000000}">
      <formula1>"yes,no"</formula1>
    </dataValidation>
  </dataValidations>
  <printOptions horizontalCentered="1"/>
  <pageMargins left="0.51181102362204722" right="0.51181102362204722" top="1.1417322834645669" bottom="0.51181102362204722" header="0" footer="0.23622047244094491"/>
  <pageSetup paperSize="9" scale="78" fitToHeight="0" orientation="landscape" blackAndWhite="1" r:id="rId1"/>
  <headerFooter alignWithMargins="0">
    <oddHeader>&amp;C&amp;G</oddHeader>
    <oddFooter>&amp;L&amp;10&amp;UForm No: NM001H
Folder No: SM1&amp;C&amp;10&amp;UIssue No: 001&amp;R&amp;10&amp;UIssue Date: 15-Jan-21</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6865" r:id="rId5" name="Check Box 1">
              <controlPr locked="0" defaultSize="0" autoFill="0" autoLine="0" autoPict="0">
                <anchor moveWithCells="1" sizeWithCells="1">
                  <from>
                    <xdr:col>9</xdr:col>
                    <xdr:colOff>95250</xdr:colOff>
                    <xdr:row>5</xdr:row>
                    <xdr:rowOff>28575</xdr:rowOff>
                  </from>
                  <to>
                    <xdr:col>9</xdr:col>
                    <xdr:colOff>371475</xdr:colOff>
                    <xdr:row>6</xdr:row>
                    <xdr:rowOff>0</xdr:rowOff>
                  </to>
                </anchor>
              </controlPr>
            </control>
          </mc:Choice>
        </mc:AlternateContent>
        <mc:AlternateContent xmlns:mc="http://schemas.openxmlformats.org/markup-compatibility/2006">
          <mc:Choice Requires="x14">
            <control shapeId="36866" r:id="rId6" name="Check Box 2">
              <controlPr locked="0" defaultSize="0" autoFill="0" autoLine="0" autoPict="0">
                <anchor moveWithCells="1" sizeWithCells="1">
                  <from>
                    <xdr:col>9</xdr:col>
                    <xdr:colOff>95250</xdr:colOff>
                    <xdr:row>4</xdr:row>
                    <xdr:rowOff>28575</xdr:rowOff>
                  </from>
                  <to>
                    <xdr:col>9</xdr:col>
                    <xdr:colOff>371475</xdr:colOff>
                    <xdr:row>5</xdr:row>
                    <xdr:rowOff>9525</xdr:rowOff>
                  </to>
                </anchor>
              </controlPr>
            </control>
          </mc:Choice>
        </mc:AlternateContent>
        <mc:AlternateContent xmlns:mc="http://schemas.openxmlformats.org/markup-compatibility/2006">
          <mc:Choice Requires="x14">
            <control shapeId="36867" r:id="rId7" name="Check Box 3">
              <controlPr locked="0" defaultSize="0" autoFill="0" autoLine="0" autoPict="0">
                <anchor moveWithCells="1" sizeWithCells="1">
                  <from>
                    <xdr:col>9</xdr:col>
                    <xdr:colOff>95250</xdr:colOff>
                    <xdr:row>3</xdr:row>
                    <xdr:rowOff>28575</xdr:rowOff>
                  </from>
                  <to>
                    <xdr:col>9</xdr:col>
                    <xdr:colOff>371475</xdr:colOff>
                    <xdr:row>4</xdr:row>
                    <xdr:rowOff>0</xdr:rowOff>
                  </to>
                </anchor>
              </controlPr>
            </control>
          </mc:Choice>
        </mc:AlternateContent>
        <mc:AlternateContent xmlns:mc="http://schemas.openxmlformats.org/markup-compatibility/2006">
          <mc:Choice Requires="x14">
            <control shapeId="36868" r:id="rId8" name="Check Box 4">
              <controlPr locked="0" defaultSize="0" autoFill="0" autoLine="0" autoPict="0">
                <anchor moveWithCells="1" sizeWithCells="1">
                  <from>
                    <xdr:col>9</xdr:col>
                    <xdr:colOff>95250</xdr:colOff>
                    <xdr:row>2</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36869" r:id="rId9" name="Check Box 5">
              <controlPr locked="0" defaultSize="0" autoFill="0" autoLine="0" autoPict="0">
                <anchor moveWithCells="1" sizeWithCells="1">
                  <from>
                    <xdr:col>9</xdr:col>
                    <xdr:colOff>95250</xdr:colOff>
                    <xdr:row>6</xdr:row>
                    <xdr:rowOff>28575</xdr:rowOff>
                  </from>
                  <to>
                    <xdr:col>9</xdr:col>
                    <xdr:colOff>371475</xdr:colOff>
                    <xdr:row>7</xdr:row>
                    <xdr:rowOff>0</xdr:rowOff>
                  </to>
                </anchor>
              </controlPr>
            </control>
          </mc:Choice>
        </mc:AlternateContent>
        <mc:AlternateContent xmlns:mc="http://schemas.openxmlformats.org/markup-compatibility/2006">
          <mc:Choice Requires="x14">
            <control shapeId="36870" r:id="rId10" name="Check Box 6">
              <controlPr locked="0" defaultSize="0" autoFill="0" autoLine="0" autoPict="0">
                <anchor moveWithCells="1" sizeWithCells="1">
                  <from>
                    <xdr:col>9</xdr:col>
                    <xdr:colOff>95250</xdr:colOff>
                    <xdr:row>5</xdr:row>
                    <xdr:rowOff>28575</xdr:rowOff>
                  </from>
                  <to>
                    <xdr:col>9</xdr:col>
                    <xdr:colOff>371475</xdr:colOff>
                    <xdr:row>6</xdr:row>
                    <xdr:rowOff>9525</xdr:rowOff>
                  </to>
                </anchor>
              </controlPr>
            </control>
          </mc:Choice>
        </mc:AlternateContent>
        <mc:AlternateContent xmlns:mc="http://schemas.openxmlformats.org/markup-compatibility/2006">
          <mc:Choice Requires="x14">
            <control shapeId="36871" r:id="rId11" name="Check Box 7">
              <controlPr locked="0" defaultSize="0" autoFill="0" autoLine="0" autoPict="0">
                <anchor moveWithCells="1" sizeWithCells="1">
                  <from>
                    <xdr:col>9</xdr:col>
                    <xdr:colOff>95250</xdr:colOff>
                    <xdr:row>7</xdr:row>
                    <xdr:rowOff>28575</xdr:rowOff>
                  </from>
                  <to>
                    <xdr:col>9</xdr:col>
                    <xdr:colOff>371475</xdr:colOff>
                    <xdr:row>8</xdr:row>
                    <xdr:rowOff>0</xdr:rowOff>
                  </to>
                </anchor>
              </controlPr>
            </control>
          </mc:Choice>
        </mc:AlternateContent>
        <mc:AlternateContent xmlns:mc="http://schemas.openxmlformats.org/markup-compatibility/2006">
          <mc:Choice Requires="x14">
            <control shapeId="36872" r:id="rId12" name="Check Box 8">
              <controlPr locked="0" defaultSize="0" autoFill="0" autoLine="0" autoPict="0">
                <anchor moveWithCells="1" sizeWithCells="1">
                  <from>
                    <xdr:col>9</xdr:col>
                    <xdr:colOff>95250</xdr:colOff>
                    <xdr:row>6</xdr:row>
                    <xdr:rowOff>28575</xdr:rowOff>
                  </from>
                  <to>
                    <xdr:col>9</xdr:col>
                    <xdr:colOff>371475</xdr:colOff>
                    <xdr:row>7</xdr:row>
                    <xdr:rowOff>9525</xdr:rowOff>
                  </to>
                </anchor>
              </controlPr>
            </control>
          </mc:Choice>
        </mc:AlternateContent>
        <mc:AlternateContent xmlns:mc="http://schemas.openxmlformats.org/markup-compatibility/2006">
          <mc:Choice Requires="x14">
            <control shapeId="36873" r:id="rId13" name="Check Box 9">
              <controlPr locked="0" defaultSize="0" autoFill="0" autoLine="0" autoPict="0">
                <anchor moveWithCells="1" sizeWithCells="1">
                  <from>
                    <xdr:col>9</xdr:col>
                    <xdr:colOff>95250</xdr:colOff>
                    <xdr:row>7</xdr:row>
                    <xdr:rowOff>28575</xdr:rowOff>
                  </from>
                  <to>
                    <xdr:col>9</xdr:col>
                    <xdr:colOff>371475</xdr:colOff>
                    <xdr:row>8</xdr:row>
                    <xdr:rowOff>9525</xdr:rowOff>
                  </to>
                </anchor>
              </controlPr>
            </control>
          </mc:Choice>
        </mc:AlternateContent>
        <mc:AlternateContent xmlns:mc="http://schemas.openxmlformats.org/markup-compatibility/2006">
          <mc:Choice Requires="x14">
            <control shapeId="36874" r:id="rId14" name="Check Box 10">
              <controlPr locked="0" defaultSize="0" autoFill="0" autoLine="0" autoPict="0">
                <anchor moveWithCells="1" sizeWithCells="1">
                  <from>
                    <xdr:col>9</xdr:col>
                    <xdr:colOff>95250</xdr:colOff>
                    <xdr:row>8</xdr:row>
                    <xdr:rowOff>28575</xdr:rowOff>
                  </from>
                  <to>
                    <xdr:col>9</xdr:col>
                    <xdr:colOff>371475</xdr:colOff>
                    <xdr:row>9</xdr:row>
                    <xdr:rowOff>0</xdr:rowOff>
                  </to>
                </anchor>
              </controlPr>
            </control>
          </mc:Choice>
        </mc:AlternateContent>
        <mc:AlternateContent xmlns:mc="http://schemas.openxmlformats.org/markup-compatibility/2006">
          <mc:Choice Requires="x14">
            <control shapeId="36875" r:id="rId15" name="Check Box 11">
              <controlPr locked="0" defaultSize="0" autoFill="0" autoLine="0" autoPict="0">
                <anchor moveWithCells="1" sizeWithCells="1">
                  <from>
                    <xdr:col>9</xdr:col>
                    <xdr:colOff>95250</xdr:colOff>
                    <xdr:row>7</xdr:row>
                    <xdr:rowOff>28575</xdr:rowOff>
                  </from>
                  <to>
                    <xdr:col>9</xdr:col>
                    <xdr:colOff>371475</xdr:colOff>
                    <xdr:row>8</xdr:row>
                    <xdr:rowOff>9525</xdr:rowOff>
                  </to>
                </anchor>
              </controlPr>
            </control>
          </mc:Choice>
        </mc:AlternateContent>
        <mc:AlternateContent xmlns:mc="http://schemas.openxmlformats.org/markup-compatibility/2006">
          <mc:Choice Requires="x14">
            <control shapeId="36876" r:id="rId16" name="Check Box 12">
              <controlPr locked="0" defaultSize="0" autoFill="0" autoLine="0" autoPict="0">
                <anchor moveWithCells="1" sizeWithCells="1">
                  <from>
                    <xdr:col>9</xdr:col>
                    <xdr:colOff>95250</xdr:colOff>
                    <xdr:row>8</xdr:row>
                    <xdr:rowOff>28575</xdr:rowOff>
                  </from>
                  <to>
                    <xdr:col>9</xdr:col>
                    <xdr:colOff>371475</xdr:colOff>
                    <xdr:row>9</xdr:row>
                    <xdr:rowOff>9525</xdr:rowOff>
                  </to>
                </anchor>
              </controlPr>
            </control>
          </mc:Choice>
        </mc:AlternateContent>
        <mc:AlternateContent xmlns:mc="http://schemas.openxmlformats.org/markup-compatibility/2006">
          <mc:Choice Requires="x14">
            <control shapeId="36877" r:id="rId17" name="Check Box 13">
              <controlPr locked="0" defaultSize="0" autoFill="0" autoLine="0" autoPict="0">
                <anchor moveWithCells="1" sizeWithCells="1">
                  <from>
                    <xdr:col>9</xdr:col>
                    <xdr:colOff>95250</xdr:colOff>
                    <xdr:row>9</xdr:row>
                    <xdr:rowOff>28575</xdr:rowOff>
                  </from>
                  <to>
                    <xdr:col>9</xdr:col>
                    <xdr:colOff>371475</xdr:colOff>
                    <xdr:row>10</xdr:row>
                    <xdr:rowOff>0</xdr:rowOff>
                  </to>
                </anchor>
              </controlPr>
            </control>
          </mc:Choice>
        </mc:AlternateContent>
        <mc:AlternateContent xmlns:mc="http://schemas.openxmlformats.org/markup-compatibility/2006">
          <mc:Choice Requires="x14">
            <control shapeId="36878" r:id="rId18" name="Check Box 14">
              <controlPr locked="0" defaultSize="0" autoFill="0" autoLine="0" autoPict="0">
                <anchor moveWithCells="1" sizeWithCells="1">
                  <from>
                    <xdr:col>9</xdr:col>
                    <xdr:colOff>95250</xdr:colOff>
                    <xdr:row>8</xdr:row>
                    <xdr:rowOff>28575</xdr:rowOff>
                  </from>
                  <to>
                    <xdr:col>9</xdr:col>
                    <xdr:colOff>371475</xdr:colOff>
                    <xdr:row>9</xdr:row>
                    <xdr:rowOff>9525</xdr:rowOff>
                  </to>
                </anchor>
              </controlPr>
            </control>
          </mc:Choice>
        </mc:AlternateContent>
        <mc:AlternateContent xmlns:mc="http://schemas.openxmlformats.org/markup-compatibility/2006">
          <mc:Choice Requires="x14">
            <control shapeId="36879" r:id="rId19" name="Check Box 15">
              <controlPr locked="0" defaultSize="0" autoFill="0" autoLine="0" autoPict="0">
                <anchor moveWithCells="1" sizeWithCells="1">
                  <from>
                    <xdr:col>9</xdr:col>
                    <xdr:colOff>95250</xdr:colOff>
                    <xdr:row>9</xdr:row>
                    <xdr:rowOff>28575</xdr:rowOff>
                  </from>
                  <to>
                    <xdr:col>9</xdr:col>
                    <xdr:colOff>371475</xdr:colOff>
                    <xdr:row>10</xdr:row>
                    <xdr:rowOff>9525</xdr:rowOff>
                  </to>
                </anchor>
              </controlPr>
            </control>
          </mc:Choice>
        </mc:AlternateContent>
        <mc:AlternateContent xmlns:mc="http://schemas.openxmlformats.org/markup-compatibility/2006">
          <mc:Choice Requires="x14">
            <control shapeId="36880" r:id="rId20" name="Check Box 16">
              <controlPr locked="0" defaultSize="0" autoFill="0" autoLine="0" autoPict="0">
                <anchor moveWithCells="1" sizeWithCells="1">
                  <from>
                    <xdr:col>11</xdr:col>
                    <xdr:colOff>95250</xdr:colOff>
                    <xdr:row>5</xdr:row>
                    <xdr:rowOff>28575</xdr:rowOff>
                  </from>
                  <to>
                    <xdr:col>11</xdr:col>
                    <xdr:colOff>371475</xdr:colOff>
                    <xdr:row>6</xdr:row>
                    <xdr:rowOff>0</xdr:rowOff>
                  </to>
                </anchor>
              </controlPr>
            </control>
          </mc:Choice>
        </mc:AlternateContent>
        <mc:AlternateContent xmlns:mc="http://schemas.openxmlformats.org/markup-compatibility/2006">
          <mc:Choice Requires="x14">
            <control shapeId="36881" r:id="rId21" name="Check Box 17">
              <controlPr locked="0" defaultSize="0" autoFill="0" autoLine="0" autoPict="0">
                <anchor moveWithCells="1" sizeWithCells="1">
                  <from>
                    <xdr:col>11</xdr:col>
                    <xdr:colOff>95250</xdr:colOff>
                    <xdr:row>4</xdr:row>
                    <xdr:rowOff>28575</xdr:rowOff>
                  </from>
                  <to>
                    <xdr:col>11</xdr:col>
                    <xdr:colOff>371475</xdr:colOff>
                    <xdr:row>5</xdr:row>
                    <xdr:rowOff>9525</xdr:rowOff>
                  </to>
                </anchor>
              </controlPr>
            </control>
          </mc:Choice>
        </mc:AlternateContent>
        <mc:AlternateContent xmlns:mc="http://schemas.openxmlformats.org/markup-compatibility/2006">
          <mc:Choice Requires="x14">
            <control shapeId="36882" r:id="rId22" name="Check Box 18">
              <controlPr locked="0" defaultSize="0" autoFill="0" autoLine="0" autoPict="0">
                <anchor moveWithCells="1" sizeWithCells="1">
                  <from>
                    <xdr:col>11</xdr:col>
                    <xdr:colOff>95250</xdr:colOff>
                    <xdr:row>3</xdr:row>
                    <xdr:rowOff>28575</xdr:rowOff>
                  </from>
                  <to>
                    <xdr:col>11</xdr:col>
                    <xdr:colOff>371475</xdr:colOff>
                    <xdr:row>4</xdr:row>
                    <xdr:rowOff>0</xdr:rowOff>
                  </to>
                </anchor>
              </controlPr>
            </control>
          </mc:Choice>
        </mc:AlternateContent>
        <mc:AlternateContent xmlns:mc="http://schemas.openxmlformats.org/markup-compatibility/2006">
          <mc:Choice Requires="x14">
            <control shapeId="36883" r:id="rId23" name="Check Box 19">
              <controlPr locked="0" defaultSize="0" autoFill="0" autoLine="0" autoPict="0">
                <anchor moveWithCells="1" sizeWithCells="1">
                  <from>
                    <xdr:col>11</xdr:col>
                    <xdr:colOff>95250</xdr:colOff>
                    <xdr:row>2</xdr:row>
                    <xdr:rowOff>28575</xdr:rowOff>
                  </from>
                  <to>
                    <xdr:col>11</xdr:col>
                    <xdr:colOff>371475</xdr:colOff>
                    <xdr:row>3</xdr:row>
                    <xdr:rowOff>0</xdr:rowOff>
                  </to>
                </anchor>
              </controlPr>
            </control>
          </mc:Choice>
        </mc:AlternateContent>
        <mc:AlternateContent xmlns:mc="http://schemas.openxmlformats.org/markup-compatibility/2006">
          <mc:Choice Requires="x14">
            <control shapeId="36884" r:id="rId24" name="Check Box 20">
              <controlPr locked="0" defaultSize="0" autoFill="0" autoLine="0" autoPict="0">
                <anchor moveWithCells="1" sizeWithCells="1">
                  <from>
                    <xdr:col>11</xdr:col>
                    <xdr:colOff>95250</xdr:colOff>
                    <xdr:row>6</xdr:row>
                    <xdr:rowOff>28575</xdr:rowOff>
                  </from>
                  <to>
                    <xdr:col>11</xdr:col>
                    <xdr:colOff>371475</xdr:colOff>
                    <xdr:row>7</xdr:row>
                    <xdr:rowOff>0</xdr:rowOff>
                  </to>
                </anchor>
              </controlPr>
            </control>
          </mc:Choice>
        </mc:AlternateContent>
        <mc:AlternateContent xmlns:mc="http://schemas.openxmlformats.org/markup-compatibility/2006">
          <mc:Choice Requires="x14">
            <control shapeId="36885" r:id="rId25" name="Check Box 21">
              <controlPr locked="0" defaultSize="0" autoFill="0" autoLine="0" autoPict="0">
                <anchor moveWithCells="1" sizeWithCells="1">
                  <from>
                    <xdr:col>11</xdr:col>
                    <xdr:colOff>95250</xdr:colOff>
                    <xdr:row>5</xdr:row>
                    <xdr:rowOff>28575</xdr:rowOff>
                  </from>
                  <to>
                    <xdr:col>11</xdr:col>
                    <xdr:colOff>371475</xdr:colOff>
                    <xdr:row>6</xdr:row>
                    <xdr:rowOff>9525</xdr:rowOff>
                  </to>
                </anchor>
              </controlPr>
            </control>
          </mc:Choice>
        </mc:AlternateContent>
        <mc:AlternateContent xmlns:mc="http://schemas.openxmlformats.org/markup-compatibility/2006">
          <mc:Choice Requires="x14">
            <control shapeId="36886" r:id="rId26" name="Check Box 22">
              <controlPr locked="0" defaultSize="0" autoFill="0" autoLine="0" autoPict="0">
                <anchor moveWithCells="1" sizeWithCells="1">
                  <from>
                    <xdr:col>11</xdr:col>
                    <xdr:colOff>95250</xdr:colOff>
                    <xdr:row>7</xdr:row>
                    <xdr:rowOff>28575</xdr:rowOff>
                  </from>
                  <to>
                    <xdr:col>11</xdr:col>
                    <xdr:colOff>371475</xdr:colOff>
                    <xdr:row>8</xdr:row>
                    <xdr:rowOff>0</xdr:rowOff>
                  </to>
                </anchor>
              </controlPr>
            </control>
          </mc:Choice>
        </mc:AlternateContent>
        <mc:AlternateContent xmlns:mc="http://schemas.openxmlformats.org/markup-compatibility/2006">
          <mc:Choice Requires="x14">
            <control shapeId="36887" r:id="rId27" name="Check Box 23">
              <controlPr locked="0" defaultSize="0" autoFill="0" autoLine="0" autoPict="0">
                <anchor moveWithCells="1" sizeWithCells="1">
                  <from>
                    <xdr:col>11</xdr:col>
                    <xdr:colOff>95250</xdr:colOff>
                    <xdr:row>6</xdr:row>
                    <xdr:rowOff>28575</xdr:rowOff>
                  </from>
                  <to>
                    <xdr:col>11</xdr:col>
                    <xdr:colOff>371475</xdr:colOff>
                    <xdr:row>7</xdr:row>
                    <xdr:rowOff>9525</xdr:rowOff>
                  </to>
                </anchor>
              </controlPr>
            </control>
          </mc:Choice>
        </mc:AlternateContent>
        <mc:AlternateContent xmlns:mc="http://schemas.openxmlformats.org/markup-compatibility/2006">
          <mc:Choice Requires="x14">
            <control shapeId="36888" r:id="rId28" name="Check Box 24">
              <controlPr locked="0" defaultSize="0" autoFill="0" autoLine="0" autoPict="0">
                <anchor moveWithCells="1" sizeWithCells="1">
                  <from>
                    <xdr:col>11</xdr:col>
                    <xdr:colOff>95250</xdr:colOff>
                    <xdr:row>7</xdr:row>
                    <xdr:rowOff>28575</xdr:rowOff>
                  </from>
                  <to>
                    <xdr:col>11</xdr:col>
                    <xdr:colOff>371475</xdr:colOff>
                    <xdr:row>8</xdr:row>
                    <xdr:rowOff>9525</xdr:rowOff>
                  </to>
                </anchor>
              </controlPr>
            </control>
          </mc:Choice>
        </mc:AlternateContent>
        <mc:AlternateContent xmlns:mc="http://schemas.openxmlformats.org/markup-compatibility/2006">
          <mc:Choice Requires="x14">
            <control shapeId="36889" r:id="rId29" name="Check Box 25">
              <controlPr locked="0" defaultSize="0" autoFill="0" autoLine="0" autoPict="0">
                <anchor moveWithCells="1" sizeWithCells="1">
                  <from>
                    <xdr:col>11</xdr:col>
                    <xdr:colOff>95250</xdr:colOff>
                    <xdr:row>8</xdr:row>
                    <xdr:rowOff>28575</xdr:rowOff>
                  </from>
                  <to>
                    <xdr:col>11</xdr:col>
                    <xdr:colOff>371475</xdr:colOff>
                    <xdr:row>9</xdr:row>
                    <xdr:rowOff>0</xdr:rowOff>
                  </to>
                </anchor>
              </controlPr>
            </control>
          </mc:Choice>
        </mc:AlternateContent>
        <mc:AlternateContent xmlns:mc="http://schemas.openxmlformats.org/markup-compatibility/2006">
          <mc:Choice Requires="x14">
            <control shapeId="36890" r:id="rId30" name="Check Box 26">
              <controlPr locked="0" defaultSize="0" autoFill="0" autoLine="0" autoPict="0">
                <anchor moveWithCells="1" sizeWithCells="1">
                  <from>
                    <xdr:col>11</xdr:col>
                    <xdr:colOff>95250</xdr:colOff>
                    <xdr:row>7</xdr:row>
                    <xdr:rowOff>28575</xdr:rowOff>
                  </from>
                  <to>
                    <xdr:col>11</xdr:col>
                    <xdr:colOff>371475</xdr:colOff>
                    <xdr:row>8</xdr:row>
                    <xdr:rowOff>9525</xdr:rowOff>
                  </to>
                </anchor>
              </controlPr>
            </control>
          </mc:Choice>
        </mc:AlternateContent>
        <mc:AlternateContent xmlns:mc="http://schemas.openxmlformats.org/markup-compatibility/2006">
          <mc:Choice Requires="x14">
            <control shapeId="36891" r:id="rId31" name="Check Box 27">
              <controlPr locked="0" defaultSize="0" autoFill="0" autoLine="0" autoPict="0">
                <anchor moveWithCells="1" sizeWithCells="1">
                  <from>
                    <xdr:col>11</xdr:col>
                    <xdr:colOff>95250</xdr:colOff>
                    <xdr:row>8</xdr:row>
                    <xdr:rowOff>28575</xdr:rowOff>
                  </from>
                  <to>
                    <xdr:col>11</xdr:col>
                    <xdr:colOff>371475</xdr:colOff>
                    <xdr:row>9</xdr:row>
                    <xdr:rowOff>9525</xdr:rowOff>
                  </to>
                </anchor>
              </controlPr>
            </control>
          </mc:Choice>
        </mc:AlternateContent>
        <mc:AlternateContent xmlns:mc="http://schemas.openxmlformats.org/markup-compatibility/2006">
          <mc:Choice Requires="x14">
            <control shapeId="36892" r:id="rId32" name="Check Box 28">
              <controlPr locked="0" defaultSize="0" autoFill="0" autoLine="0" autoPict="0">
                <anchor moveWithCells="1" sizeWithCells="1">
                  <from>
                    <xdr:col>11</xdr:col>
                    <xdr:colOff>95250</xdr:colOff>
                    <xdr:row>9</xdr:row>
                    <xdr:rowOff>28575</xdr:rowOff>
                  </from>
                  <to>
                    <xdr:col>11</xdr:col>
                    <xdr:colOff>371475</xdr:colOff>
                    <xdr:row>10</xdr:row>
                    <xdr:rowOff>0</xdr:rowOff>
                  </to>
                </anchor>
              </controlPr>
            </control>
          </mc:Choice>
        </mc:AlternateContent>
        <mc:AlternateContent xmlns:mc="http://schemas.openxmlformats.org/markup-compatibility/2006">
          <mc:Choice Requires="x14">
            <control shapeId="36893" r:id="rId33" name="Check Box 29">
              <controlPr locked="0" defaultSize="0" autoFill="0" autoLine="0" autoPict="0">
                <anchor moveWithCells="1" sizeWithCells="1">
                  <from>
                    <xdr:col>11</xdr:col>
                    <xdr:colOff>95250</xdr:colOff>
                    <xdr:row>8</xdr:row>
                    <xdr:rowOff>28575</xdr:rowOff>
                  </from>
                  <to>
                    <xdr:col>11</xdr:col>
                    <xdr:colOff>371475</xdr:colOff>
                    <xdr:row>9</xdr:row>
                    <xdr:rowOff>9525</xdr:rowOff>
                  </to>
                </anchor>
              </controlPr>
            </control>
          </mc:Choice>
        </mc:AlternateContent>
        <mc:AlternateContent xmlns:mc="http://schemas.openxmlformats.org/markup-compatibility/2006">
          <mc:Choice Requires="x14">
            <control shapeId="36894" r:id="rId34" name="Check Box 30">
              <controlPr locked="0" defaultSize="0" autoFill="0" autoLine="0" autoPict="0">
                <anchor moveWithCells="1" sizeWithCells="1">
                  <from>
                    <xdr:col>11</xdr:col>
                    <xdr:colOff>95250</xdr:colOff>
                    <xdr:row>9</xdr:row>
                    <xdr:rowOff>28575</xdr:rowOff>
                  </from>
                  <to>
                    <xdr:col>11</xdr:col>
                    <xdr:colOff>371475</xdr:colOff>
                    <xdr:row>10</xdr:row>
                    <xdr:rowOff>9525</xdr:rowOff>
                  </to>
                </anchor>
              </controlPr>
            </control>
          </mc:Choice>
        </mc:AlternateContent>
        <mc:AlternateContent xmlns:mc="http://schemas.openxmlformats.org/markup-compatibility/2006">
          <mc:Choice Requires="x14">
            <control shapeId="36895" r:id="rId35" name="Check Box 31">
              <controlPr locked="0" defaultSize="0" autoFill="0" autoLine="0" autoPict="0">
                <anchor moveWithCells="1" sizeWithCells="1">
                  <from>
                    <xdr:col>13</xdr:col>
                    <xdr:colOff>95250</xdr:colOff>
                    <xdr:row>5</xdr:row>
                    <xdr:rowOff>28575</xdr:rowOff>
                  </from>
                  <to>
                    <xdr:col>13</xdr:col>
                    <xdr:colOff>371475</xdr:colOff>
                    <xdr:row>6</xdr:row>
                    <xdr:rowOff>0</xdr:rowOff>
                  </to>
                </anchor>
              </controlPr>
            </control>
          </mc:Choice>
        </mc:AlternateContent>
        <mc:AlternateContent xmlns:mc="http://schemas.openxmlformats.org/markup-compatibility/2006">
          <mc:Choice Requires="x14">
            <control shapeId="36896" r:id="rId36" name="Check Box 32">
              <controlPr locked="0" defaultSize="0" autoFill="0" autoLine="0" autoPict="0">
                <anchor moveWithCells="1" sizeWithCells="1">
                  <from>
                    <xdr:col>13</xdr:col>
                    <xdr:colOff>95250</xdr:colOff>
                    <xdr:row>4</xdr:row>
                    <xdr:rowOff>28575</xdr:rowOff>
                  </from>
                  <to>
                    <xdr:col>13</xdr:col>
                    <xdr:colOff>371475</xdr:colOff>
                    <xdr:row>5</xdr:row>
                    <xdr:rowOff>9525</xdr:rowOff>
                  </to>
                </anchor>
              </controlPr>
            </control>
          </mc:Choice>
        </mc:AlternateContent>
        <mc:AlternateContent xmlns:mc="http://schemas.openxmlformats.org/markup-compatibility/2006">
          <mc:Choice Requires="x14">
            <control shapeId="36897" r:id="rId37" name="Check Box 33">
              <controlPr locked="0" defaultSize="0" autoFill="0" autoLine="0" autoPict="0">
                <anchor moveWithCells="1" sizeWithCells="1">
                  <from>
                    <xdr:col>13</xdr:col>
                    <xdr:colOff>95250</xdr:colOff>
                    <xdr:row>3</xdr:row>
                    <xdr:rowOff>28575</xdr:rowOff>
                  </from>
                  <to>
                    <xdr:col>13</xdr:col>
                    <xdr:colOff>371475</xdr:colOff>
                    <xdr:row>4</xdr:row>
                    <xdr:rowOff>0</xdr:rowOff>
                  </to>
                </anchor>
              </controlPr>
            </control>
          </mc:Choice>
        </mc:AlternateContent>
        <mc:AlternateContent xmlns:mc="http://schemas.openxmlformats.org/markup-compatibility/2006">
          <mc:Choice Requires="x14">
            <control shapeId="36898" r:id="rId38" name="Check Box 34">
              <controlPr locked="0" defaultSize="0" autoFill="0" autoLine="0" autoPict="0">
                <anchor moveWithCells="1" sizeWithCells="1">
                  <from>
                    <xdr:col>13</xdr:col>
                    <xdr:colOff>95250</xdr:colOff>
                    <xdr:row>2</xdr:row>
                    <xdr:rowOff>28575</xdr:rowOff>
                  </from>
                  <to>
                    <xdr:col>13</xdr:col>
                    <xdr:colOff>371475</xdr:colOff>
                    <xdr:row>3</xdr:row>
                    <xdr:rowOff>0</xdr:rowOff>
                  </to>
                </anchor>
              </controlPr>
            </control>
          </mc:Choice>
        </mc:AlternateContent>
        <mc:AlternateContent xmlns:mc="http://schemas.openxmlformats.org/markup-compatibility/2006">
          <mc:Choice Requires="x14">
            <control shapeId="36899" r:id="rId39" name="Check Box 35">
              <controlPr locked="0" defaultSize="0" autoFill="0" autoLine="0" autoPict="0">
                <anchor moveWithCells="1" sizeWithCells="1">
                  <from>
                    <xdr:col>13</xdr:col>
                    <xdr:colOff>95250</xdr:colOff>
                    <xdr:row>6</xdr:row>
                    <xdr:rowOff>28575</xdr:rowOff>
                  </from>
                  <to>
                    <xdr:col>13</xdr:col>
                    <xdr:colOff>371475</xdr:colOff>
                    <xdr:row>7</xdr:row>
                    <xdr:rowOff>0</xdr:rowOff>
                  </to>
                </anchor>
              </controlPr>
            </control>
          </mc:Choice>
        </mc:AlternateContent>
        <mc:AlternateContent xmlns:mc="http://schemas.openxmlformats.org/markup-compatibility/2006">
          <mc:Choice Requires="x14">
            <control shapeId="36900" r:id="rId40" name="Check Box 36">
              <controlPr locked="0" defaultSize="0" autoFill="0" autoLine="0" autoPict="0">
                <anchor moveWithCells="1" sizeWithCells="1">
                  <from>
                    <xdr:col>13</xdr:col>
                    <xdr:colOff>95250</xdr:colOff>
                    <xdr:row>5</xdr:row>
                    <xdr:rowOff>28575</xdr:rowOff>
                  </from>
                  <to>
                    <xdr:col>13</xdr:col>
                    <xdr:colOff>371475</xdr:colOff>
                    <xdr:row>6</xdr:row>
                    <xdr:rowOff>9525</xdr:rowOff>
                  </to>
                </anchor>
              </controlPr>
            </control>
          </mc:Choice>
        </mc:AlternateContent>
        <mc:AlternateContent xmlns:mc="http://schemas.openxmlformats.org/markup-compatibility/2006">
          <mc:Choice Requires="x14">
            <control shapeId="36901" r:id="rId41" name="Check Box 37">
              <controlPr locked="0" defaultSize="0" autoFill="0" autoLine="0" autoPict="0">
                <anchor moveWithCells="1" sizeWithCells="1">
                  <from>
                    <xdr:col>13</xdr:col>
                    <xdr:colOff>95250</xdr:colOff>
                    <xdr:row>7</xdr:row>
                    <xdr:rowOff>28575</xdr:rowOff>
                  </from>
                  <to>
                    <xdr:col>13</xdr:col>
                    <xdr:colOff>371475</xdr:colOff>
                    <xdr:row>8</xdr:row>
                    <xdr:rowOff>0</xdr:rowOff>
                  </to>
                </anchor>
              </controlPr>
            </control>
          </mc:Choice>
        </mc:AlternateContent>
        <mc:AlternateContent xmlns:mc="http://schemas.openxmlformats.org/markup-compatibility/2006">
          <mc:Choice Requires="x14">
            <control shapeId="36902" r:id="rId42" name="Check Box 38">
              <controlPr locked="0" defaultSize="0" autoFill="0" autoLine="0" autoPict="0">
                <anchor moveWithCells="1" sizeWithCells="1">
                  <from>
                    <xdr:col>13</xdr:col>
                    <xdr:colOff>95250</xdr:colOff>
                    <xdr:row>6</xdr:row>
                    <xdr:rowOff>28575</xdr:rowOff>
                  </from>
                  <to>
                    <xdr:col>13</xdr:col>
                    <xdr:colOff>371475</xdr:colOff>
                    <xdr:row>7</xdr:row>
                    <xdr:rowOff>9525</xdr:rowOff>
                  </to>
                </anchor>
              </controlPr>
            </control>
          </mc:Choice>
        </mc:AlternateContent>
        <mc:AlternateContent xmlns:mc="http://schemas.openxmlformats.org/markup-compatibility/2006">
          <mc:Choice Requires="x14">
            <control shapeId="36903" r:id="rId43" name="Check Box 39">
              <controlPr locked="0" defaultSize="0" autoFill="0" autoLine="0" autoPict="0">
                <anchor moveWithCells="1" sizeWithCells="1">
                  <from>
                    <xdr:col>13</xdr:col>
                    <xdr:colOff>95250</xdr:colOff>
                    <xdr:row>7</xdr:row>
                    <xdr:rowOff>28575</xdr:rowOff>
                  </from>
                  <to>
                    <xdr:col>13</xdr:col>
                    <xdr:colOff>371475</xdr:colOff>
                    <xdr:row>8</xdr:row>
                    <xdr:rowOff>9525</xdr:rowOff>
                  </to>
                </anchor>
              </controlPr>
            </control>
          </mc:Choice>
        </mc:AlternateContent>
        <mc:AlternateContent xmlns:mc="http://schemas.openxmlformats.org/markup-compatibility/2006">
          <mc:Choice Requires="x14">
            <control shapeId="36904" r:id="rId44" name="Check Box 40">
              <controlPr locked="0" defaultSize="0" autoFill="0" autoLine="0" autoPict="0">
                <anchor moveWithCells="1" sizeWithCells="1">
                  <from>
                    <xdr:col>13</xdr:col>
                    <xdr:colOff>95250</xdr:colOff>
                    <xdr:row>8</xdr:row>
                    <xdr:rowOff>28575</xdr:rowOff>
                  </from>
                  <to>
                    <xdr:col>13</xdr:col>
                    <xdr:colOff>371475</xdr:colOff>
                    <xdr:row>9</xdr:row>
                    <xdr:rowOff>0</xdr:rowOff>
                  </to>
                </anchor>
              </controlPr>
            </control>
          </mc:Choice>
        </mc:AlternateContent>
        <mc:AlternateContent xmlns:mc="http://schemas.openxmlformats.org/markup-compatibility/2006">
          <mc:Choice Requires="x14">
            <control shapeId="36905" r:id="rId45" name="Check Box 41">
              <controlPr locked="0" defaultSize="0" autoFill="0" autoLine="0" autoPict="0">
                <anchor moveWithCells="1" sizeWithCells="1">
                  <from>
                    <xdr:col>13</xdr:col>
                    <xdr:colOff>95250</xdr:colOff>
                    <xdr:row>7</xdr:row>
                    <xdr:rowOff>28575</xdr:rowOff>
                  </from>
                  <to>
                    <xdr:col>13</xdr:col>
                    <xdr:colOff>371475</xdr:colOff>
                    <xdr:row>8</xdr:row>
                    <xdr:rowOff>9525</xdr:rowOff>
                  </to>
                </anchor>
              </controlPr>
            </control>
          </mc:Choice>
        </mc:AlternateContent>
        <mc:AlternateContent xmlns:mc="http://schemas.openxmlformats.org/markup-compatibility/2006">
          <mc:Choice Requires="x14">
            <control shapeId="36906" r:id="rId46" name="Check Box 42">
              <controlPr locked="0" defaultSize="0" autoFill="0" autoLine="0" autoPict="0">
                <anchor moveWithCells="1" sizeWithCells="1">
                  <from>
                    <xdr:col>13</xdr:col>
                    <xdr:colOff>95250</xdr:colOff>
                    <xdr:row>8</xdr:row>
                    <xdr:rowOff>28575</xdr:rowOff>
                  </from>
                  <to>
                    <xdr:col>13</xdr:col>
                    <xdr:colOff>371475</xdr:colOff>
                    <xdr:row>9</xdr:row>
                    <xdr:rowOff>9525</xdr:rowOff>
                  </to>
                </anchor>
              </controlPr>
            </control>
          </mc:Choice>
        </mc:AlternateContent>
        <mc:AlternateContent xmlns:mc="http://schemas.openxmlformats.org/markup-compatibility/2006">
          <mc:Choice Requires="x14">
            <control shapeId="36907" r:id="rId47" name="Check Box 43">
              <controlPr locked="0" defaultSize="0" autoFill="0" autoLine="0" autoPict="0">
                <anchor moveWithCells="1" sizeWithCells="1">
                  <from>
                    <xdr:col>13</xdr:col>
                    <xdr:colOff>95250</xdr:colOff>
                    <xdr:row>9</xdr:row>
                    <xdr:rowOff>28575</xdr:rowOff>
                  </from>
                  <to>
                    <xdr:col>13</xdr:col>
                    <xdr:colOff>371475</xdr:colOff>
                    <xdr:row>10</xdr:row>
                    <xdr:rowOff>0</xdr:rowOff>
                  </to>
                </anchor>
              </controlPr>
            </control>
          </mc:Choice>
        </mc:AlternateContent>
        <mc:AlternateContent xmlns:mc="http://schemas.openxmlformats.org/markup-compatibility/2006">
          <mc:Choice Requires="x14">
            <control shapeId="36908" r:id="rId48" name="Check Box 44">
              <controlPr locked="0" defaultSize="0" autoFill="0" autoLine="0" autoPict="0">
                <anchor moveWithCells="1" sizeWithCells="1">
                  <from>
                    <xdr:col>13</xdr:col>
                    <xdr:colOff>95250</xdr:colOff>
                    <xdr:row>8</xdr:row>
                    <xdr:rowOff>28575</xdr:rowOff>
                  </from>
                  <to>
                    <xdr:col>13</xdr:col>
                    <xdr:colOff>371475</xdr:colOff>
                    <xdr:row>9</xdr:row>
                    <xdr:rowOff>9525</xdr:rowOff>
                  </to>
                </anchor>
              </controlPr>
            </control>
          </mc:Choice>
        </mc:AlternateContent>
        <mc:AlternateContent xmlns:mc="http://schemas.openxmlformats.org/markup-compatibility/2006">
          <mc:Choice Requires="x14">
            <control shapeId="36909" r:id="rId49" name="Check Box 45">
              <controlPr locked="0" defaultSize="0" autoFill="0" autoLine="0" autoPict="0">
                <anchor moveWithCells="1" sizeWithCells="1">
                  <from>
                    <xdr:col>13</xdr:col>
                    <xdr:colOff>95250</xdr:colOff>
                    <xdr:row>9</xdr:row>
                    <xdr:rowOff>28575</xdr:rowOff>
                  </from>
                  <to>
                    <xdr:col>13</xdr:col>
                    <xdr:colOff>371475</xdr:colOff>
                    <xdr:row>10</xdr:row>
                    <xdr:rowOff>9525</xdr:rowOff>
                  </to>
                </anchor>
              </controlPr>
            </control>
          </mc:Choice>
        </mc:AlternateContent>
        <mc:AlternateContent xmlns:mc="http://schemas.openxmlformats.org/markup-compatibility/2006">
          <mc:Choice Requires="x14">
            <control shapeId="36910" r:id="rId50" name="Check Box 46">
              <controlPr locked="0" defaultSize="0" autoFill="0" autoLine="0" autoPict="0">
                <anchor moveWithCells="1" sizeWithCells="1">
                  <from>
                    <xdr:col>9</xdr:col>
                    <xdr:colOff>95250</xdr:colOff>
                    <xdr:row>16</xdr:row>
                    <xdr:rowOff>28575</xdr:rowOff>
                  </from>
                  <to>
                    <xdr:col>9</xdr:col>
                    <xdr:colOff>371475</xdr:colOff>
                    <xdr:row>17</xdr:row>
                    <xdr:rowOff>0</xdr:rowOff>
                  </to>
                </anchor>
              </controlPr>
            </control>
          </mc:Choice>
        </mc:AlternateContent>
        <mc:AlternateContent xmlns:mc="http://schemas.openxmlformats.org/markup-compatibility/2006">
          <mc:Choice Requires="x14">
            <control shapeId="36911" r:id="rId51" name="Check Box 47">
              <controlPr locked="0" defaultSize="0" autoFill="0" autoLine="0" autoPict="0">
                <anchor moveWithCells="1" sizeWithCells="1">
                  <from>
                    <xdr:col>9</xdr:col>
                    <xdr:colOff>95250</xdr:colOff>
                    <xdr:row>15</xdr:row>
                    <xdr:rowOff>28575</xdr:rowOff>
                  </from>
                  <to>
                    <xdr:col>9</xdr:col>
                    <xdr:colOff>371475</xdr:colOff>
                    <xdr:row>16</xdr:row>
                    <xdr:rowOff>9525</xdr:rowOff>
                  </to>
                </anchor>
              </controlPr>
            </control>
          </mc:Choice>
        </mc:AlternateContent>
        <mc:AlternateContent xmlns:mc="http://schemas.openxmlformats.org/markup-compatibility/2006">
          <mc:Choice Requires="x14">
            <control shapeId="36912" r:id="rId52" name="Check Box 48">
              <controlPr locked="0" defaultSize="0" autoFill="0" autoLine="0" autoPict="0">
                <anchor moveWithCells="1" sizeWithCells="1">
                  <from>
                    <xdr:col>9</xdr:col>
                    <xdr:colOff>95250</xdr:colOff>
                    <xdr:row>14</xdr:row>
                    <xdr:rowOff>28575</xdr:rowOff>
                  </from>
                  <to>
                    <xdr:col>9</xdr:col>
                    <xdr:colOff>371475</xdr:colOff>
                    <xdr:row>15</xdr:row>
                    <xdr:rowOff>0</xdr:rowOff>
                  </to>
                </anchor>
              </controlPr>
            </control>
          </mc:Choice>
        </mc:AlternateContent>
        <mc:AlternateContent xmlns:mc="http://schemas.openxmlformats.org/markup-compatibility/2006">
          <mc:Choice Requires="x14">
            <control shapeId="36913" r:id="rId53" name="Check Box 49">
              <controlPr locked="0" defaultSize="0" autoFill="0" autoLine="0" autoPict="0">
                <anchor moveWithCells="1" sizeWithCells="1">
                  <from>
                    <xdr:col>9</xdr:col>
                    <xdr:colOff>95250</xdr:colOff>
                    <xdr:row>13</xdr:row>
                    <xdr:rowOff>28575</xdr:rowOff>
                  </from>
                  <to>
                    <xdr:col>9</xdr:col>
                    <xdr:colOff>371475</xdr:colOff>
                    <xdr:row>14</xdr:row>
                    <xdr:rowOff>0</xdr:rowOff>
                  </to>
                </anchor>
              </controlPr>
            </control>
          </mc:Choice>
        </mc:AlternateContent>
        <mc:AlternateContent xmlns:mc="http://schemas.openxmlformats.org/markup-compatibility/2006">
          <mc:Choice Requires="x14">
            <control shapeId="36914" r:id="rId54" name="Check Box 50">
              <controlPr locked="0" defaultSize="0" autoFill="0" autoLine="0" autoPict="0">
                <anchor moveWithCells="1" sizeWithCells="1">
                  <from>
                    <xdr:col>9</xdr:col>
                    <xdr:colOff>95250</xdr:colOff>
                    <xdr:row>17</xdr:row>
                    <xdr:rowOff>28575</xdr:rowOff>
                  </from>
                  <to>
                    <xdr:col>9</xdr:col>
                    <xdr:colOff>371475</xdr:colOff>
                    <xdr:row>18</xdr:row>
                    <xdr:rowOff>0</xdr:rowOff>
                  </to>
                </anchor>
              </controlPr>
            </control>
          </mc:Choice>
        </mc:AlternateContent>
        <mc:AlternateContent xmlns:mc="http://schemas.openxmlformats.org/markup-compatibility/2006">
          <mc:Choice Requires="x14">
            <control shapeId="36915" r:id="rId55" name="Check Box 51">
              <controlPr locked="0" defaultSize="0" autoFill="0" autoLine="0" autoPict="0">
                <anchor moveWithCells="1" sizeWithCells="1">
                  <from>
                    <xdr:col>9</xdr:col>
                    <xdr:colOff>95250</xdr:colOff>
                    <xdr:row>16</xdr:row>
                    <xdr:rowOff>28575</xdr:rowOff>
                  </from>
                  <to>
                    <xdr:col>9</xdr:col>
                    <xdr:colOff>371475</xdr:colOff>
                    <xdr:row>17</xdr:row>
                    <xdr:rowOff>9525</xdr:rowOff>
                  </to>
                </anchor>
              </controlPr>
            </control>
          </mc:Choice>
        </mc:AlternateContent>
        <mc:AlternateContent xmlns:mc="http://schemas.openxmlformats.org/markup-compatibility/2006">
          <mc:Choice Requires="x14">
            <control shapeId="36916" r:id="rId56" name="Check Box 52">
              <controlPr locked="0" defaultSize="0" autoFill="0" autoLine="0" autoPict="0">
                <anchor moveWithCells="1" sizeWithCells="1">
                  <from>
                    <xdr:col>9</xdr:col>
                    <xdr:colOff>95250</xdr:colOff>
                    <xdr:row>18</xdr:row>
                    <xdr:rowOff>28575</xdr:rowOff>
                  </from>
                  <to>
                    <xdr:col>9</xdr:col>
                    <xdr:colOff>371475</xdr:colOff>
                    <xdr:row>19</xdr:row>
                    <xdr:rowOff>0</xdr:rowOff>
                  </to>
                </anchor>
              </controlPr>
            </control>
          </mc:Choice>
        </mc:AlternateContent>
        <mc:AlternateContent xmlns:mc="http://schemas.openxmlformats.org/markup-compatibility/2006">
          <mc:Choice Requires="x14">
            <control shapeId="36917" r:id="rId57" name="Check Box 53">
              <controlPr locked="0" defaultSize="0" autoFill="0" autoLine="0" autoPict="0">
                <anchor moveWithCells="1" sizeWithCells="1">
                  <from>
                    <xdr:col>9</xdr:col>
                    <xdr:colOff>95250</xdr:colOff>
                    <xdr:row>17</xdr:row>
                    <xdr:rowOff>28575</xdr:rowOff>
                  </from>
                  <to>
                    <xdr:col>9</xdr:col>
                    <xdr:colOff>371475</xdr:colOff>
                    <xdr:row>18</xdr:row>
                    <xdr:rowOff>9525</xdr:rowOff>
                  </to>
                </anchor>
              </controlPr>
            </control>
          </mc:Choice>
        </mc:AlternateContent>
        <mc:AlternateContent xmlns:mc="http://schemas.openxmlformats.org/markup-compatibility/2006">
          <mc:Choice Requires="x14">
            <control shapeId="36918" r:id="rId58" name="Check Box 54">
              <controlPr locked="0" defaultSize="0" autoFill="0" autoLine="0" autoPict="0">
                <anchor moveWithCells="1" sizeWithCells="1">
                  <from>
                    <xdr:col>9</xdr:col>
                    <xdr:colOff>95250</xdr:colOff>
                    <xdr:row>18</xdr:row>
                    <xdr:rowOff>28575</xdr:rowOff>
                  </from>
                  <to>
                    <xdr:col>9</xdr:col>
                    <xdr:colOff>371475</xdr:colOff>
                    <xdr:row>19</xdr:row>
                    <xdr:rowOff>9525</xdr:rowOff>
                  </to>
                </anchor>
              </controlPr>
            </control>
          </mc:Choice>
        </mc:AlternateContent>
        <mc:AlternateContent xmlns:mc="http://schemas.openxmlformats.org/markup-compatibility/2006">
          <mc:Choice Requires="x14">
            <control shapeId="36919" r:id="rId59" name="Check Box 55">
              <controlPr locked="0" defaultSize="0" autoFill="0" autoLine="0" autoPict="0">
                <anchor moveWithCells="1" sizeWithCells="1">
                  <from>
                    <xdr:col>9</xdr:col>
                    <xdr:colOff>95250</xdr:colOff>
                    <xdr:row>19</xdr:row>
                    <xdr:rowOff>28575</xdr:rowOff>
                  </from>
                  <to>
                    <xdr:col>9</xdr:col>
                    <xdr:colOff>371475</xdr:colOff>
                    <xdr:row>20</xdr:row>
                    <xdr:rowOff>0</xdr:rowOff>
                  </to>
                </anchor>
              </controlPr>
            </control>
          </mc:Choice>
        </mc:AlternateContent>
        <mc:AlternateContent xmlns:mc="http://schemas.openxmlformats.org/markup-compatibility/2006">
          <mc:Choice Requires="x14">
            <control shapeId="36920" r:id="rId60" name="Check Box 56">
              <controlPr locked="0" defaultSize="0" autoFill="0" autoLine="0" autoPict="0">
                <anchor moveWithCells="1" sizeWithCells="1">
                  <from>
                    <xdr:col>9</xdr:col>
                    <xdr:colOff>95250</xdr:colOff>
                    <xdr:row>18</xdr:row>
                    <xdr:rowOff>28575</xdr:rowOff>
                  </from>
                  <to>
                    <xdr:col>9</xdr:col>
                    <xdr:colOff>371475</xdr:colOff>
                    <xdr:row>19</xdr:row>
                    <xdr:rowOff>9525</xdr:rowOff>
                  </to>
                </anchor>
              </controlPr>
            </control>
          </mc:Choice>
        </mc:AlternateContent>
        <mc:AlternateContent xmlns:mc="http://schemas.openxmlformats.org/markup-compatibility/2006">
          <mc:Choice Requires="x14">
            <control shapeId="36921" r:id="rId61" name="Check Box 57">
              <controlPr locked="0" defaultSize="0" autoFill="0" autoLine="0" autoPict="0">
                <anchor moveWithCells="1" sizeWithCells="1">
                  <from>
                    <xdr:col>9</xdr:col>
                    <xdr:colOff>95250</xdr:colOff>
                    <xdr:row>19</xdr:row>
                    <xdr:rowOff>28575</xdr:rowOff>
                  </from>
                  <to>
                    <xdr:col>9</xdr:col>
                    <xdr:colOff>371475</xdr:colOff>
                    <xdr:row>20</xdr:row>
                    <xdr:rowOff>9525</xdr:rowOff>
                  </to>
                </anchor>
              </controlPr>
            </control>
          </mc:Choice>
        </mc:AlternateContent>
        <mc:AlternateContent xmlns:mc="http://schemas.openxmlformats.org/markup-compatibility/2006">
          <mc:Choice Requires="x14">
            <control shapeId="36922" r:id="rId62" name="Check Box 58">
              <controlPr locked="0" defaultSize="0" autoFill="0" autoLine="0" autoPict="0">
                <anchor moveWithCells="1" sizeWithCells="1">
                  <from>
                    <xdr:col>9</xdr:col>
                    <xdr:colOff>95250</xdr:colOff>
                    <xdr:row>20</xdr:row>
                    <xdr:rowOff>28575</xdr:rowOff>
                  </from>
                  <to>
                    <xdr:col>9</xdr:col>
                    <xdr:colOff>371475</xdr:colOff>
                    <xdr:row>21</xdr:row>
                    <xdr:rowOff>0</xdr:rowOff>
                  </to>
                </anchor>
              </controlPr>
            </control>
          </mc:Choice>
        </mc:AlternateContent>
        <mc:AlternateContent xmlns:mc="http://schemas.openxmlformats.org/markup-compatibility/2006">
          <mc:Choice Requires="x14">
            <control shapeId="36923" r:id="rId63" name="Check Box 59">
              <controlPr locked="0" defaultSize="0" autoFill="0" autoLine="0" autoPict="0">
                <anchor moveWithCells="1" sizeWithCells="1">
                  <from>
                    <xdr:col>9</xdr:col>
                    <xdr:colOff>95250</xdr:colOff>
                    <xdr:row>19</xdr:row>
                    <xdr:rowOff>28575</xdr:rowOff>
                  </from>
                  <to>
                    <xdr:col>9</xdr:col>
                    <xdr:colOff>371475</xdr:colOff>
                    <xdr:row>20</xdr:row>
                    <xdr:rowOff>9525</xdr:rowOff>
                  </to>
                </anchor>
              </controlPr>
            </control>
          </mc:Choice>
        </mc:AlternateContent>
        <mc:AlternateContent xmlns:mc="http://schemas.openxmlformats.org/markup-compatibility/2006">
          <mc:Choice Requires="x14">
            <control shapeId="36924" r:id="rId64" name="Check Box 60">
              <controlPr locked="0" defaultSize="0" autoFill="0" autoLine="0" autoPict="0">
                <anchor moveWithCells="1" sizeWithCells="1">
                  <from>
                    <xdr:col>9</xdr:col>
                    <xdr:colOff>95250</xdr:colOff>
                    <xdr:row>20</xdr:row>
                    <xdr:rowOff>28575</xdr:rowOff>
                  </from>
                  <to>
                    <xdr:col>9</xdr:col>
                    <xdr:colOff>371475</xdr:colOff>
                    <xdr:row>21</xdr:row>
                    <xdr:rowOff>9525</xdr:rowOff>
                  </to>
                </anchor>
              </controlPr>
            </control>
          </mc:Choice>
        </mc:AlternateContent>
        <mc:AlternateContent xmlns:mc="http://schemas.openxmlformats.org/markup-compatibility/2006">
          <mc:Choice Requires="x14">
            <control shapeId="36925" r:id="rId65" name="Check Box 61">
              <controlPr locked="0" defaultSize="0" autoFill="0" autoLine="0" autoPict="0">
                <anchor moveWithCells="1" sizeWithCells="1">
                  <from>
                    <xdr:col>11</xdr:col>
                    <xdr:colOff>95250</xdr:colOff>
                    <xdr:row>16</xdr:row>
                    <xdr:rowOff>28575</xdr:rowOff>
                  </from>
                  <to>
                    <xdr:col>11</xdr:col>
                    <xdr:colOff>371475</xdr:colOff>
                    <xdr:row>17</xdr:row>
                    <xdr:rowOff>0</xdr:rowOff>
                  </to>
                </anchor>
              </controlPr>
            </control>
          </mc:Choice>
        </mc:AlternateContent>
        <mc:AlternateContent xmlns:mc="http://schemas.openxmlformats.org/markup-compatibility/2006">
          <mc:Choice Requires="x14">
            <control shapeId="36926" r:id="rId66" name="Check Box 62">
              <controlPr locked="0" defaultSize="0" autoFill="0" autoLine="0" autoPict="0">
                <anchor moveWithCells="1" sizeWithCells="1">
                  <from>
                    <xdr:col>11</xdr:col>
                    <xdr:colOff>95250</xdr:colOff>
                    <xdr:row>15</xdr:row>
                    <xdr:rowOff>28575</xdr:rowOff>
                  </from>
                  <to>
                    <xdr:col>11</xdr:col>
                    <xdr:colOff>371475</xdr:colOff>
                    <xdr:row>16</xdr:row>
                    <xdr:rowOff>9525</xdr:rowOff>
                  </to>
                </anchor>
              </controlPr>
            </control>
          </mc:Choice>
        </mc:AlternateContent>
        <mc:AlternateContent xmlns:mc="http://schemas.openxmlformats.org/markup-compatibility/2006">
          <mc:Choice Requires="x14">
            <control shapeId="36927" r:id="rId67" name="Check Box 63">
              <controlPr locked="0" defaultSize="0" autoFill="0" autoLine="0" autoPict="0">
                <anchor moveWithCells="1" sizeWithCells="1">
                  <from>
                    <xdr:col>11</xdr:col>
                    <xdr:colOff>95250</xdr:colOff>
                    <xdr:row>14</xdr:row>
                    <xdr:rowOff>28575</xdr:rowOff>
                  </from>
                  <to>
                    <xdr:col>11</xdr:col>
                    <xdr:colOff>371475</xdr:colOff>
                    <xdr:row>15</xdr:row>
                    <xdr:rowOff>0</xdr:rowOff>
                  </to>
                </anchor>
              </controlPr>
            </control>
          </mc:Choice>
        </mc:AlternateContent>
        <mc:AlternateContent xmlns:mc="http://schemas.openxmlformats.org/markup-compatibility/2006">
          <mc:Choice Requires="x14">
            <control shapeId="36928" r:id="rId68" name="Check Box 64">
              <controlPr locked="0" defaultSize="0" autoFill="0" autoLine="0" autoPict="0">
                <anchor moveWithCells="1" sizeWithCells="1">
                  <from>
                    <xdr:col>11</xdr:col>
                    <xdr:colOff>95250</xdr:colOff>
                    <xdr:row>13</xdr:row>
                    <xdr:rowOff>28575</xdr:rowOff>
                  </from>
                  <to>
                    <xdr:col>11</xdr:col>
                    <xdr:colOff>371475</xdr:colOff>
                    <xdr:row>14</xdr:row>
                    <xdr:rowOff>0</xdr:rowOff>
                  </to>
                </anchor>
              </controlPr>
            </control>
          </mc:Choice>
        </mc:AlternateContent>
        <mc:AlternateContent xmlns:mc="http://schemas.openxmlformats.org/markup-compatibility/2006">
          <mc:Choice Requires="x14">
            <control shapeId="36929" r:id="rId69" name="Check Box 65">
              <controlPr locked="0" defaultSize="0" autoFill="0" autoLine="0" autoPict="0">
                <anchor moveWithCells="1" sizeWithCells="1">
                  <from>
                    <xdr:col>11</xdr:col>
                    <xdr:colOff>95250</xdr:colOff>
                    <xdr:row>17</xdr:row>
                    <xdr:rowOff>28575</xdr:rowOff>
                  </from>
                  <to>
                    <xdr:col>11</xdr:col>
                    <xdr:colOff>371475</xdr:colOff>
                    <xdr:row>18</xdr:row>
                    <xdr:rowOff>0</xdr:rowOff>
                  </to>
                </anchor>
              </controlPr>
            </control>
          </mc:Choice>
        </mc:AlternateContent>
        <mc:AlternateContent xmlns:mc="http://schemas.openxmlformats.org/markup-compatibility/2006">
          <mc:Choice Requires="x14">
            <control shapeId="36930" r:id="rId70" name="Check Box 66">
              <controlPr locked="0" defaultSize="0" autoFill="0" autoLine="0" autoPict="0">
                <anchor moveWithCells="1" sizeWithCells="1">
                  <from>
                    <xdr:col>11</xdr:col>
                    <xdr:colOff>95250</xdr:colOff>
                    <xdr:row>16</xdr:row>
                    <xdr:rowOff>28575</xdr:rowOff>
                  </from>
                  <to>
                    <xdr:col>11</xdr:col>
                    <xdr:colOff>371475</xdr:colOff>
                    <xdr:row>17</xdr:row>
                    <xdr:rowOff>9525</xdr:rowOff>
                  </to>
                </anchor>
              </controlPr>
            </control>
          </mc:Choice>
        </mc:AlternateContent>
        <mc:AlternateContent xmlns:mc="http://schemas.openxmlformats.org/markup-compatibility/2006">
          <mc:Choice Requires="x14">
            <control shapeId="36931" r:id="rId71" name="Check Box 67">
              <controlPr locked="0" defaultSize="0" autoFill="0" autoLine="0" autoPict="0">
                <anchor moveWithCells="1" sizeWithCells="1">
                  <from>
                    <xdr:col>11</xdr:col>
                    <xdr:colOff>95250</xdr:colOff>
                    <xdr:row>18</xdr:row>
                    <xdr:rowOff>28575</xdr:rowOff>
                  </from>
                  <to>
                    <xdr:col>11</xdr:col>
                    <xdr:colOff>371475</xdr:colOff>
                    <xdr:row>19</xdr:row>
                    <xdr:rowOff>0</xdr:rowOff>
                  </to>
                </anchor>
              </controlPr>
            </control>
          </mc:Choice>
        </mc:AlternateContent>
        <mc:AlternateContent xmlns:mc="http://schemas.openxmlformats.org/markup-compatibility/2006">
          <mc:Choice Requires="x14">
            <control shapeId="36932" r:id="rId72" name="Check Box 68">
              <controlPr locked="0" defaultSize="0" autoFill="0" autoLine="0" autoPict="0">
                <anchor moveWithCells="1" sizeWithCells="1">
                  <from>
                    <xdr:col>11</xdr:col>
                    <xdr:colOff>95250</xdr:colOff>
                    <xdr:row>17</xdr:row>
                    <xdr:rowOff>28575</xdr:rowOff>
                  </from>
                  <to>
                    <xdr:col>11</xdr:col>
                    <xdr:colOff>371475</xdr:colOff>
                    <xdr:row>18</xdr:row>
                    <xdr:rowOff>9525</xdr:rowOff>
                  </to>
                </anchor>
              </controlPr>
            </control>
          </mc:Choice>
        </mc:AlternateContent>
        <mc:AlternateContent xmlns:mc="http://schemas.openxmlformats.org/markup-compatibility/2006">
          <mc:Choice Requires="x14">
            <control shapeId="36933" r:id="rId73" name="Check Box 69">
              <controlPr locked="0" defaultSize="0" autoFill="0" autoLine="0" autoPict="0">
                <anchor moveWithCells="1" sizeWithCells="1">
                  <from>
                    <xdr:col>11</xdr:col>
                    <xdr:colOff>95250</xdr:colOff>
                    <xdr:row>18</xdr:row>
                    <xdr:rowOff>28575</xdr:rowOff>
                  </from>
                  <to>
                    <xdr:col>11</xdr:col>
                    <xdr:colOff>371475</xdr:colOff>
                    <xdr:row>19</xdr:row>
                    <xdr:rowOff>9525</xdr:rowOff>
                  </to>
                </anchor>
              </controlPr>
            </control>
          </mc:Choice>
        </mc:AlternateContent>
        <mc:AlternateContent xmlns:mc="http://schemas.openxmlformats.org/markup-compatibility/2006">
          <mc:Choice Requires="x14">
            <control shapeId="36934" r:id="rId74" name="Check Box 70">
              <controlPr locked="0" defaultSize="0" autoFill="0" autoLine="0" autoPict="0">
                <anchor moveWithCells="1" sizeWithCells="1">
                  <from>
                    <xdr:col>11</xdr:col>
                    <xdr:colOff>95250</xdr:colOff>
                    <xdr:row>19</xdr:row>
                    <xdr:rowOff>28575</xdr:rowOff>
                  </from>
                  <to>
                    <xdr:col>11</xdr:col>
                    <xdr:colOff>371475</xdr:colOff>
                    <xdr:row>20</xdr:row>
                    <xdr:rowOff>0</xdr:rowOff>
                  </to>
                </anchor>
              </controlPr>
            </control>
          </mc:Choice>
        </mc:AlternateContent>
        <mc:AlternateContent xmlns:mc="http://schemas.openxmlformats.org/markup-compatibility/2006">
          <mc:Choice Requires="x14">
            <control shapeId="36935" r:id="rId75" name="Check Box 71">
              <controlPr locked="0" defaultSize="0" autoFill="0" autoLine="0" autoPict="0">
                <anchor moveWithCells="1" sizeWithCells="1">
                  <from>
                    <xdr:col>11</xdr:col>
                    <xdr:colOff>95250</xdr:colOff>
                    <xdr:row>18</xdr:row>
                    <xdr:rowOff>28575</xdr:rowOff>
                  </from>
                  <to>
                    <xdr:col>11</xdr:col>
                    <xdr:colOff>371475</xdr:colOff>
                    <xdr:row>19</xdr:row>
                    <xdr:rowOff>9525</xdr:rowOff>
                  </to>
                </anchor>
              </controlPr>
            </control>
          </mc:Choice>
        </mc:AlternateContent>
        <mc:AlternateContent xmlns:mc="http://schemas.openxmlformats.org/markup-compatibility/2006">
          <mc:Choice Requires="x14">
            <control shapeId="36936" r:id="rId76" name="Check Box 72">
              <controlPr locked="0" defaultSize="0" autoFill="0" autoLine="0" autoPict="0">
                <anchor moveWithCells="1" sizeWithCells="1">
                  <from>
                    <xdr:col>11</xdr:col>
                    <xdr:colOff>95250</xdr:colOff>
                    <xdr:row>19</xdr:row>
                    <xdr:rowOff>28575</xdr:rowOff>
                  </from>
                  <to>
                    <xdr:col>11</xdr:col>
                    <xdr:colOff>371475</xdr:colOff>
                    <xdr:row>20</xdr:row>
                    <xdr:rowOff>9525</xdr:rowOff>
                  </to>
                </anchor>
              </controlPr>
            </control>
          </mc:Choice>
        </mc:AlternateContent>
        <mc:AlternateContent xmlns:mc="http://schemas.openxmlformats.org/markup-compatibility/2006">
          <mc:Choice Requires="x14">
            <control shapeId="36937" r:id="rId77" name="Check Box 73">
              <controlPr locked="0" defaultSize="0" autoFill="0" autoLine="0" autoPict="0">
                <anchor moveWithCells="1" sizeWithCells="1">
                  <from>
                    <xdr:col>11</xdr:col>
                    <xdr:colOff>95250</xdr:colOff>
                    <xdr:row>20</xdr:row>
                    <xdr:rowOff>28575</xdr:rowOff>
                  </from>
                  <to>
                    <xdr:col>11</xdr:col>
                    <xdr:colOff>371475</xdr:colOff>
                    <xdr:row>21</xdr:row>
                    <xdr:rowOff>0</xdr:rowOff>
                  </to>
                </anchor>
              </controlPr>
            </control>
          </mc:Choice>
        </mc:AlternateContent>
        <mc:AlternateContent xmlns:mc="http://schemas.openxmlformats.org/markup-compatibility/2006">
          <mc:Choice Requires="x14">
            <control shapeId="36938" r:id="rId78" name="Check Box 74">
              <controlPr locked="0" defaultSize="0" autoFill="0" autoLine="0" autoPict="0">
                <anchor moveWithCells="1" sizeWithCells="1">
                  <from>
                    <xdr:col>11</xdr:col>
                    <xdr:colOff>95250</xdr:colOff>
                    <xdr:row>19</xdr:row>
                    <xdr:rowOff>28575</xdr:rowOff>
                  </from>
                  <to>
                    <xdr:col>11</xdr:col>
                    <xdr:colOff>371475</xdr:colOff>
                    <xdr:row>20</xdr:row>
                    <xdr:rowOff>9525</xdr:rowOff>
                  </to>
                </anchor>
              </controlPr>
            </control>
          </mc:Choice>
        </mc:AlternateContent>
        <mc:AlternateContent xmlns:mc="http://schemas.openxmlformats.org/markup-compatibility/2006">
          <mc:Choice Requires="x14">
            <control shapeId="36939" r:id="rId79" name="Check Box 75">
              <controlPr locked="0" defaultSize="0" autoFill="0" autoLine="0" autoPict="0">
                <anchor moveWithCells="1" sizeWithCells="1">
                  <from>
                    <xdr:col>11</xdr:col>
                    <xdr:colOff>95250</xdr:colOff>
                    <xdr:row>20</xdr:row>
                    <xdr:rowOff>28575</xdr:rowOff>
                  </from>
                  <to>
                    <xdr:col>11</xdr:col>
                    <xdr:colOff>371475</xdr:colOff>
                    <xdr:row>21</xdr:row>
                    <xdr:rowOff>9525</xdr:rowOff>
                  </to>
                </anchor>
              </controlPr>
            </control>
          </mc:Choice>
        </mc:AlternateContent>
        <mc:AlternateContent xmlns:mc="http://schemas.openxmlformats.org/markup-compatibility/2006">
          <mc:Choice Requires="x14">
            <control shapeId="36940" r:id="rId80" name="Check Box 76">
              <controlPr locked="0" defaultSize="0" autoFill="0" autoLine="0" autoPict="0">
                <anchor moveWithCells="1" sizeWithCells="1">
                  <from>
                    <xdr:col>13</xdr:col>
                    <xdr:colOff>95250</xdr:colOff>
                    <xdr:row>16</xdr:row>
                    <xdr:rowOff>28575</xdr:rowOff>
                  </from>
                  <to>
                    <xdr:col>13</xdr:col>
                    <xdr:colOff>371475</xdr:colOff>
                    <xdr:row>17</xdr:row>
                    <xdr:rowOff>0</xdr:rowOff>
                  </to>
                </anchor>
              </controlPr>
            </control>
          </mc:Choice>
        </mc:AlternateContent>
        <mc:AlternateContent xmlns:mc="http://schemas.openxmlformats.org/markup-compatibility/2006">
          <mc:Choice Requires="x14">
            <control shapeId="36941" r:id="rId81" name="Check Box 77">
              <controlPr locked="0" defaultSize="0" autoFill="0" autoLine="0" autoPict="0">
                <anchor moveWithCells="1" sizeWithCells="1">
                  <from>
                    <xdr:col>13</xdr:col>
                    <xdr:colOff>95250</xdr:colOff>
                    <xdr:row>15</xdr:row>
                    <xdr:rowOff>28575</xdr:rowOff>
                  </from>
                  <to>
                    <xdr:col>13</xdr:col>
                    <xdr:colOff>371475</xdr:colOff>
                    <xdr:row>16</xdr:row>
                    <xdr:rowOff>9525</xdr:rowOff>
                  </to>
                </anchor>
              </controlPr>
            </control>
          </mc:Choice>
        </mc:AlternateContent>
        <mc:AlternateContent xmlns:mc="http://schemas.openxmlformats.org/markup-compatibility/2006">
          <mc:Choice Requires="x14">
            <control shapeId="36942" r:id="rId82" name="Check Box 78">
              <controlPr locked="0" defaultSize="0" autoFill="0" autoLine="0" autoPict="0">
                <anchor moveWithCells="1" sizeWithCells="1">
                  <from>
                    <xdr:col>13</xdr:col>
                    <xdr:colOff>95250</xdr:colOff>
                    <xdr:row>14</xdr:row>
                    <xdr:rowOff>28575</xdr:rowOff>
                  </from>
                  <to>
                    <xdr:col>13</xdr:col>
                    <xdr:colOff>371475</xdr:colOff>
                    <xdr:row>15</xdr:row>
                    <xdr:rowOff>0</xdr:rowOff>
                  </to>
                </anchor>
              </controlPr>
            </control>
          </mc:Choice>
        </mc:AlternateContent>
        <mc:AlternateContent xmlns:mc="http://schemas.openxmlformats.org/markup-compatibility/2006">
          <mc:Choice Requires="x14">
            <control shapeId="36943" r:id="rId83" name="Check Box 79">
              <controlPr locked="0" defaultSize="0" autoFill="0" autoLine="0" autoPict="0">
                <anchor moveWithCells="1" sizeWithCells="1">
                  <from>
                    <xdr:col>13</xdr:col>
                    <xdr:colOff>95250</xdr:colOff>
                    <xdr:row>13</xdr:row>
                    <xdr:rowOff>28575</xdr:rowOff>
                  </from>
                  <to>
                    <xdr:col>13</xdr:col>
                    <xdr:colOff>371475</xdr:colOff>
                    <xdr:row>14</xdr:row>
                    <xdr:rowOff>0</xdr:rowOff>
                  </to>
                </anchor>
              </controlPr>
            </control>
          </mc:Choice>
        </mc:AlternateContent>
        <mc:AlternateContent xmlns:mc="http://schemas.openxmlformats.org/markup-compatibility/2006">
          <mc:Choice Requires="x14">
            <control shapeId="36944" r:id="rId84" name="Check Box 80">
              <controlPr locked="0" defaultSize="0" autoFill="0" autoLine="0" autoPict="0">
                <anchor moveWithCells="1" sizeWithCells="1">
                  <from>
                    <xdr:col>13</xdr:col>
                    <xdr:colOff>95250</xdr:colOff>
                    <xdr:row>17</xdr:row>
                    <xdr:rowOff>28575</xdr:rowOff>
                  </from>
                  <to>
                    <xdr:col>13</xdr:col>
                    <xdr:colOff>371475</xdr:colOff>
                    <xdr:row>18</xdr:row>
                    <xdr:rowOff>0</xdr:rowOff>
                  </to>
                </anchor>
              </controlPr>
            </control>
          </mc:Choice>
        </mc:AlternateContent>
        <mc:AlternateContent xmlns:mc="http://schemas.openxmlformats.org/markup-compatibility/2006">
          <mc:Choice Requires="x14">
            <control shapeId="36945" r:id="rId85" name="Check Box 81">
              <controlPr locked="0" defaultSize="0" autoFill="0" autoLine="0" autoPict="0">
                <anchor moveWithCells="1" sizeWithCells="1">
                  <from>
                    <xdr:col>13</xdr:col>
                    <xdr:colOff>95250</xdr:colOff>
                    <xdr:row>16</xdr:row>
                    <xdr:rowOff>28575</xdr:rowOff>
                  </from>
                  <to>
                    <xdr:col>13</xdr:col>
                    <xdr:colOff>371475</xdr:colOff>
                    <xdr:row>17</xdr:row>
                    <xdr:rowOff>9525</xdr:rowOff>
                  </to>
                </anchor>
              </controlPr>
            </control>
          </mc:Choice>
        </mc:AlternateContent>
        <mc:AlternateContent xmlns:mc="http://schemas.openxmlformats.org/markup-compatibility/2006">
          <mc:Choice Requires="x14">
            <control shapeId="36946" r:id="rId86" name="Check Box 82">
              <controlPr locked="0" defaultSize="0" autoFill="0" autoLine="0" autoPict="0">
                <anchor moveWithCells="1" sizeWithCells="1">
                  <from>
                    <xdr:col>13</xdr:col>
                    <xdr:colOff>95250</xdr:colOff>
                    <xdr:row>18</xdr:row>
                    <xdr:rowOff>28575</xdr:rowOff>
                  </from>
                  <to>
                    <xdr:col>13</xdr:col>
                    <xdr:colOff>371475</xdr:colOff>
                    <xdr:row>19</xdr:row>
                    <xdr:rowOff>0</xdr:rowOff>
                  </to>
                </anchor>
              </controlPr>
            </control>
          </mc:Choice>
        </mc:AlternateContent>
        <mc:AlternateContent xmlns:mc="http://schemas.openxmlformats.org/markup-compatibility/2006">
          <mc:Choice Requires="x14">
            <control shapeId="36947" r:id="rId87" name="Check Box 83">
              <controlPr locked="0" defaultSize="0" autoFill="0" autoLine="0" autoPict="0">
                <anchor moveWithCells="1" sizeWithCells="1">
                  <from>
                    <xdr:col>13</xdr:col>
                    <xdr:colOff>95250</xdr:colOff>
                    <xdr:row>17</xdr:row>
                    <xdr:rowOff>28575</xdr:rowOff>
                  </from>
                  <to>
                    <xdr:col>13</xdr:col>
                    <xdr:colOff>371475</xdr:colOff>
                    <xdr:row>18</xdr:row>
                    <xdr:rowOff>9525</xdr:rowOff>
                  </to>
                </anchor>
              </controlPr>
            </control>
          </mc:Choice>
        </mc:AlternateContent>
        <mc:AlternateContent xmlns:mc="http://schemas.openxmlformats.org/markup-compatibility/2006">
          <mc:Choice Requires="x14">
            <control shapeId="36948" r:id="rId88" name="Check Box 84">
              <controlPr locked="0" defaultSize="0" autoFill="0" autoLine="0" autoPict="0">
                <anchor moveWithCells="1" sizeWithCells="1">
                  <from>
                    <xdr:col>13</xdr:col>
                    <xdr:colOff>95250</xdr:colOff>
                    <xdr:row>18</xdr:row>
                    <xdr:rowOff>28575</xdr:rowOff>
                  </from>
                  <to>
                    <xdr:col>13</xdr:col>
                    <xdr:colOff>371475</xdr:colOff>
                    <xdr:row>19</xdr:row>
                    <xdr:rowOff>9525</xdr:rowOff>
                  </to>
                </anchor>
              </controlPr>
            </control>
          </mc:Choice>
        </mc:AlternateContent>
        <mc:AlternateContent xmlns:mc="http://schemas.openxmlformats.org/markup-compatibility/2006">
          <mc:Choice Requires="x14">
            <control shapeId="36949" r:id="rId89" name="Check Box 85">
              <controlPr locked="0" defaultSize="0" autoFill="0" autoLine="0" autoPict="0">
                <anchor moveWithCells="1" sizeWithCells="1">
                  <from>
                    <xdr:col>13</xdr:col>
                    <xdr:colOff>95250</xdr:colOff>
                    <xdr:row>19</xdr:row>
                    <xdr:rowOff>28575</xdr:rowOff>
                  </from>
                  <to>
                    <xdr:col>13</xdr:col>
                    <xdr:colOff>371475</xdr:colOff>
                    <xdr:row>20</xdr:row>
                    <xdr:rowOff>0</xdr:rowOff>
                  </to>
                </anchor>
              </controlPr>
            </control>
          </mc:Choice>
        </mc:AlternateContent>
        <mc:AlternateContent xmlns:mc="http://schemas.openxmlformats.org/markup-compatibility/2006">
          <mc:Choice Requires="x14">
            <control shapeId="36950" r:id="rId90" name="Check Box 86">
              <controlPr locked="0" defaultSize="0" autoFill="0" autoLine="0" autoPict="0">
                <anchor moveWithCells="1" sizeWithCells="1">
                  <from>
                    <xdr:col>13</xdr:col>
                    <xdr:colOff>95250</xdr:colOff>
                    <xdr:row>18</xdr:row>
                    <xdr:rowOff>28575</xdr:rowOff>
                  </from>
                  <to>
                    <xdr:col>13</xdr:col>
                    <xdr:colOff>371475</xdr:colOff>
                    <xdr:row>19</xdr:row>
                    <xdr:rowOff>9525</xdr:rowOff>
                  </to>
                </anchor>
              </controlPr>
            </control>
          </mc:Choice>
        </mc:AlternateContent>
        <mc:AlternateContent xmlns:mc="http://schemas.openxmlformats.org/markup-compatibility/2006">
          <mc:Choice Requires="x14">
            <control shapeId="36951" r:id="rId91" name="Check Box 87">
              <controlPr locked="0" defaultSize="0" autoFill="0" autoLine="0" autoPict="0">
                <anchor moveWithCells="1" sizeWithCells="1">
                  <from>
                    <xdr:col>13</xdr:col>
                    <xdr:colOff>95250</xdr:colOff>
                    <xdr:row>19</xdr:row>
                    <xdr:rowOff>28575</xdr:rowOff>
                  </from>
                  <to>
                    <xdr:col>13</xdr:col>
                    <xdr:colOff>371475</xdr:colOff>
                    <xdr:row>20</xdr:row>
                    <xdr:rowOff>9525</xdr:rowOff>
                  </to>
                </anchor>
              </controlPr>
            </control>
          </mc:Choice>
        </mc:AlternateContent>
        <mc:AlternateContent xmlns:mc="http://schemas.openxmlformats.org/markup-compatibility/2006">
          <mc:Choice Requires="x14">
            <control shapeId="36952" r:id="rId92" name="Check Box 88">
              <controlPr locked="0" defaultSize="0" autoFill="0" autoLine="0" autoPict="0">
                <anchor moveWithCells="1" sizeWithCells="1">
                  <from>
                    <xdr:col>13</xdr:col>
                    <xdr:colOff>95250</xdr:colOff>
                    <xdr:row>20</xdr:row>
                    <xdr:rowOff>28575</xdr:rowOff>
                  </from>
                  <to>
                    <xdr:col>13</xdr:col>
                    <xdr:colOff>371475</xdr:colOff>
                    <xdr:row>21</xdr:row>
                    <xdr:rowOff>0</xdr:rowOff>
                  </to>
                </anchor>
              </controlPr>
            </control>
          </mc:Choice>
        </mc:AlternateContent>
        <mc:AlternateContent xmlns:mc="http://schemas.openxmlformats.org/markup-compatibility/2006">
          <mc:Choice Requires="x14">
            <control shapeId="36953" r:id="rId93" name="Check Box 89">
              <controlPr locked="0" defaultSize="0" autoFill="0" autoLine="0" autoPict="0">
                <anchor moveWithCells="1" sizeWithCells="1">
                  <from>
                    <xdr:col>13</xdr:col>
                    <xdr:colOff>95250</xdr:colOff>
                    <xdr:row>19</xdr:row>
                    <xdr:rowOff>28575</xdr:rowOff>
                  </from>
                  <to>
                    <xdr:col>13</xdr:col>
                    <xdr:colOff>371475</xdr:colOff>
                    <xdr:row>20</xdr:row>
                    <xdr:rowOff>9525</xdr:rowOff>
                  </to>
                </anchor>
              </controlPr>
            </control>
          </mc:Choice>
        </mc:AlternateContent>
        <mc:AlternateContent xmlns:mc="http://schemas.openxmlformats.org/markup-compatibility/2006">
          <mc:Choice Requires="x14">
            <control shapeId="36954" r:id="rId94" name="Check Box 90">
              <controlPr locked="0" defaultSize="0" autoFill="0" autoLine="0" autoPict="0">
                <anchor moveWithCells="1" sizeWithCells="1">
                  <from>
                    <xdr:col>13</xdr:col>
                    <xdr:colOff>95250</xdr:colOff>
                    <xdr:row>20</xdr:row>
                    <xdr:rowOff>28575</xdr:rowOff>
                  </from>
                  <to>
                    <xdr:col>13</xdr:col>
                    <xdr:colOff>371475</xdr:colOff>
                    <xdr:row>21</xdr:row>
                    <xdr:rowOff>9525</xdr:rowOff>
                  </to>
                </anchor>
              </controlPr>
            </control>
          </mc:Choice>
        </mc:AlternateContent>
        <mc:AlternateContent xmlns:mc="http://schemas.openxmlformats.org/markup-compatibility/2006">
          <mc:Choice Requires="x14">
            <control shapeId="36955" r:id="rId95" name="Check Box 91">
              <controlPr locked="0" defaultSize="0" autoFill="0" autoLine="0" autoPict="0">
                <anchor moveWithCells="1" sizeWithCells="1">
                  <from>
                    <xdr:col>9</xdr:col>
                    <xdr:colOff>95250</xdr:colOff>
                    <xdr:row>20</xdr:row>
                    <xdr:rowOff>28575</xdr:rowOff>
                  </from>
                  <to>
                    <xdr:col>9</xdr:col>
                    <xdr:colOff>371475</xdr:colOff>
                    <xdr:row>21</xdr:row>
                    <xdr:rowOff>9525</xdr:rowOff>
                  </to>
                </anchor>
              </controlPr>
            </control>
          </mc:Choice>
        </mc:AlternateContent>
        <mc:AlternateContent xmlns:mc="http://schemas.openxmlformats.org/markup-compatibility/2006">
          <mc:Choice Requires="x14">
            <control shapeId="36956" r:id="rId96" name="Check Box 92">
              <controlPr locked="0" defaultSize="0" autoFill="0" autoLine="0" autoPict="0">
                <anchor moveWithCells="1" sizeWithCells="1">
                  <from>
                    <xdr:col>9</xdr:col>
                    <xdr:colOff>95250</xdr:colOff>
                    <xdr:row>21</xdr:row>
                    <xdr:rowOff>28575</xdr:rowOff>
                  </from>
                  <to>
                    <xdr:col>9</xdr:col>
                    <xdr:colOff>371475</xdr:colOff>
                    <xdr:row>22</xdr:row>
                    <xdr:rowOff>0</xdr:rowOff>
                  </to>
                </anchor>
              </controlPr>
            </control>
          </mc:Choice>
        </mc:AlternateContent>
        <mc:AlternateContent xmlns:mc="http://schemas.openxmlformats.org/markup-compatibility/2006">
          <mc:Choice Requires="x14">
            <control shapeId="36957" r:id="rId97" name="Check Box 93">
              <controlPr locked="0" defaultSize="0" autoFill="0" autoLine="0" autoPict="0">
                <anchor moveWithCells="1" sizeWithCells="1">
                  <from>
                    <xdr:col>9</xdr:col>
                    <xdr:colOff>95250</xdr:colOff>
                    <xdr:row>20</xdr:row>
                    <xdr:rowOff>28575</xdr:rowOff>
                  </from>
                  <to>
                    <xdr:col>9</xdr:col>
                    <xdr:colOff>371475</xdr:colOff>
                    <xdr:row>21</xdr:row>
                    <xdr:rowOff>9525</xdr:rowOff>
                  </to>
                </anchor>
              </controlPr>
            </control>
          </mc:Choice>
        </mc:AlternateContent>
        <mc:AlternateContent xmlns:mc="http://schemas.openxmlformats.org/markup-compatibility/2006">
          <mc:Choice Requires="x14">
            <control shapeId="36958" r:id="rId98" name="Check Box 94">
              <controlPr locked="0" defaultSize="0" autoFill="0" autoLine="0" autoPict="0">
                <anchor moveWithCells="1" sizeWithCells="1">
                  <from>
                    <xdr:col>9</xdr:col>
                    <xdr:colOff>95250</xdr:colOff>
                    <xdr:row>21</xdr:row>
                    <xdr:rowOff>28575</xdr:rowOff>
                  </from>
                  <to>
                    <xdr:col>9</xdr:col>
                    <xdr:colOff>371475</xdr:colOff>
                    <xdr:row>22</xdr:row>
                    <xdr:rowOff>9525</xdr:rowOff>
                  </to>
                </anchor>
              </controlPr>
            </control>
          </mc:Choice>
        </mc:AlternateContent>
        <mc:AlternateContent xmlns:mc="http://schemas.openxmlformats.org/markup-compatibility/2006">
          <mc:Choice Requires="x14">
            <control shapeId="36959" r:id="rId99" name="Check Box 95">
              <controlPr locked="0" defaultSize="0" autoFill="0" autoLine="0" autoPict="0">
                <anchor moveWithCells="1" sizeWithCells="1">
                  <from>
                    <xdr:col>9</xdr:col>
                    <xdr:colOff>95250</xdr:colOff>
                    <xdr:row>22</xdr:row>
                    <xdr:rowOff>28575</xdr:rowOff>
                  </from>
                  <to>
                    <xdr:col>9</xdr:col>
                    <xdr:colOff>371475</xdr:colOff>
                    <xdr:row>23</xdr:row>
                    <xdr:rowOff>0</xdr:rowOff>
                  </to>
                </anchor>
              </controlPr>
            </control>
          </mc:Choice>
        </mc:AlternateContent>
        <mc:AlternateContent xmlns:mc="http://schemas.openxmlformats.org/markup-compatibility/2006">
          <mc:Choice Requires="x14">
            <control shapeId="36960" r:id="rId100" name="Check Box 96">
              <controlPr locked="0" defaultSize="0" autoFill="0" autoLine="0" autoPict="0">
                <anchor moveWithCells="1" sizeWithCells="1">
                  <from>
                    <xdr:col>9</xdr:col>
                    <xdr:colOff>95250</xdr:colOff>
                    <xdr:row>21</xdr:row>
                    <xdr:rowOff>28575</xdr:rowOff>
                  </from>
                  <to>
                    <xdr:col>9</xdr:col>
                    <xdr:colOff>371475</xdr:colOff>
                    <xdr:row>22</xdr:row>
                    <xdr:rowOff>9525</xdr:rowOff>
                  </to>
                </anchor>
              </controlPr>
            </control>
          </mc:Choice>
        </mc:AlternateContent>
        <mc:AlternateContent xmlns:mc="http://schemas.openxmlformats.org/markup-compatibility/2006">
          <mc:Choice Requires="x14">
            <control shapeId="36961" r:id="rId101" name="Check Box 97">
              <controlPr locked="0" defaultSize="0" autoFill="0" autoLine="0" autoPict="0">
                <anchor moveWithCells="1" sizeWithCells="1">
                  <from>
                    <xdr:col>9</xdr:col>
                    <xdr:colOff>95250</xdr:colOff>
                    <xdr:row>22</xdr:row>
                    <xdr:rowOff>28575</xdr:rowOff>
                  </from>
                  <to>
                    <xdr:col>9</xdr:col>
                    <xdr:colOff>371475</xdr:colOff>
                    <xdr:row>23</xdr:row>
                    <xdr:rowOff>9525</xdr:rowOff>
                  </to>
                </anchor>
              </controlPr>
            </control>
          </mc:Choice>
        </mc:AlternateContent>
        <mc:AlternateContent xmlns:mc="http://schemas.openxmlformats.org/markup-compatibility/2006">
          <mc:Choice Requires="x14">
            <control shapeId="36962" r:id="rId102" name="Check Box 98">
              <controlPr locked="0" defaultSize="0" autoFill="0" autoLine="0" autoPict="0">
                <anchor moveWithCells="1" sizeWithCells="1">
                  <from>
                    <xdr:col>11</xdr:col>
                    <xdr:colOff>95250</xdr:colOff>
                    <xdr:row>20</xdr:row>
                    <xdr:rowOff>28575</xdr:rowOff>
                  </from>
                  <to>
                    <xdr:col>11</xdr:col>
                    <xdr:colOff>371475</xdr:colOff>
                    <xdr:row>21</xdr:row>
                    <xdr:rowOff>9525</xdr:rowOff>
                  </to>
                </anchor>
              </controlPr>
            </control>
          </mc:Choice>
        </mc:AlternateContent>
        <mc:AlternateContent xmlns:mc="http://schemas.openxmlformats.org/markup-compatibility/2006">
          <mc:Choice Requires="x14">
            <control shapeId="36963" r:id="rId103" name="Check Box 99">
              <controlPr locked="0" defaultSize="0" autoFill="0" autoLine="0" autoPict="0">
                <anchor moveWithCells="1" sizeWithCells="1">
                  <from>
                    <xdr:col>11</xdr:col>
                    <xdr:colOff>95250</xdr:colOff>
                    <xdr:row>21</xdr:row>
                    <xdr:rowOff>28575</xdr:rowOff>
                  </from>
                  <to>
                    <xdr:col>11</xdr:col>
                    <xdr:colOff>371475</xdr:colOff>
                    <xdr:row>22</xdr:row>
                    <xdr:rowOff>0</xdr:rowOff>
                  </to>
                </anchor>
              </controlPr>
            </control>
          </mc:Choice>
        </mc:AlternateContent>
        <mc:AlternateContent xmlns:mc="http://schemas.openxmlformats.org/markup-compatibility/2006">
          <mc:Choice Requires="x14">
            <control shapeId="36964" r:id="rId104" name="Check Box 100">
              <controlPr locked="0" defaultSize="0" autoFill="0" autoLine="0" autoPict="0">
                <anchor moveWithCells="1" sizeWithCells="1">
                  <from>
                    <xdr:col>11</xdr:col>
                    <xdr:colOff>95250</xdr:colOff>
                    <xdr:row>20</xdr:row>
                    <xdr:rowOff>28575</xdr:rowOff>
                  </from>
                  <to>
                    <xdr:col>11</xdr:col>
                    <xdr:colOff>371475</xdr:colOff>
                    <xdr:row>21</xdr:row>
                    <xdr:rowOff>9525</xdr:rowOff>
                  </to>
                </anchor>
              </controlPr>
            </control>
          </mc:Choice>
        </mc:AlternateContent>
        <mc:AlternateContent xmlns:mc="http://schemas.openxmlformats.org/markup-compatibility/2006">
          <mc:Choice Requires="x14">
            <control shapeId="36965" r:id="rId105" name="Check Box 101">
              <controlPr locked="0" defaultSize="0" autoFill="0" autoLine="0" autoPict="0">
                <anchor moveWithCells="1" sizeWithCells="1">
                  <from>
                    <xdr:col>11</xdr:col>
                    <xdr:colOff>95250</xdr:colOff>
                    <xdr:row>21</xdr:row>
                    <xdr:rowOff>28575</xdr:rowOff>
                  </from>
                  <to>
                    <xdr:col>11</xdr:col>
                    <xdr:colOff>371475</xdr:colOff>
                    <xdr:row>22</xdr:row>
                    <xdr:rowOff>9525</xdr:rowOff>
                  </to>
                </anchor>
              </controlPr>
            </control>
          </mc:Choice>
        </mc:AlternateContent>
        <mc:AlternateContent xmlns:mc="http://schemas.openxmlformats.org/markup-compatibility/2006">
          <mc:Choice Requires="x14">
            <control shapeId="36966" r:id="rId106" name="Check Box 102">
              <controlPr locked="0" defaultSize="0" autoFill="0" autoLine="0" autoPict="0">
                <anchor moveWithCells="1" sizeWithCells="1">
                  <from>
                    <xdr:col>11</xdr:col>
                    <xdr:colOff>95250</xdr:colOff>
                    <xdr:row>22</xdr:row>
                    <xdr:rowOff>28575</xdr:rowOff>
                  </from>
                  <to>
                    <xdr:col>11</xdr:col>
                    <xdr:colOff>371475</xdr:colOff>
                    <xdr:row>23</xdr:row>
                    <xdr:rowOff>0</xdr:rowOff>
                  </to>
                </anchor>
              </controlPr>
            </control>
          </mc:Choice>
        </mc:AlternateContent>
        <mc:AlternateContent xmlns:mc="http://schemas.openxmlformats.org/markup-compatibility/2006">
          <mc:Choice Requires="x14">
            <control shapeId="36967" r:id="rId107" name="Check Box 103">
              <controlPr locked="0" defaultSize="0" autoFill="0" autoLine="0" autoPict="0">
                <anchor moveWithCells="1" sizeWithCells="1">
                  <from>
                    <xdr:col>11</xdr:col>
                    <xdr:colOff>95250</xdr:colOff>
                    <xdr:row>21</xdr:row>
                    <xdr:rowOff>28575</xdr:rowOff>
                  </from>
                  <to>
                    <xdr:col>11</xdr:col>
                    <xdr:colOff>371475</xdr:colOff>
                    <xdr:row>22</xdr:row>
                    <xdr:rowOff>9525</xdr:rowOff>
                  </to>
                </anchor>
              </controlPr>
            </control>
          </mc:Choice>
        </mc:AlternateContent>
        <mc:AlternateContent xmlns:mc="http://schemas.openxmlformats.org/markup-compatibility/2006">
          <mc:Choice Requires="x14">
            <control shapeId="36968" r:id="rId108" name="Check Box 104">
              <controlPr locked="0" defaultSize="0" autoFill="0" autoLine="0" autoPict="0">
                <anchor moveWithCells="1" sizeWithCells="1">
                  <from>
                    <xdr:col>11</xdr:col>
                    <xdr:colOff>95250</xdr:colOff>
                    <xdr:row>22</xdr:row>
                    <xdr:rowOff>28575</xdr:rowOff>
                  </from>
                  <to>
                    <xdr:col>11</xdr:col>
                    <xdr:colOff>371475</xdr:colOff>
                    <xdr:row>23</xdr:row>
                    <xdr:rowOff>9525</xdr:rowOff>
                  </to>
                </anchor>
              </controlPr>
            </control>
          </mc:Choice>
        </mc:AlternateContent>
        <mc:AlternateContent xmlns:mc="http://schemas.openxmlformats.org/markup-compatibility/2006">
          <mc:Choice Requires="x14">
            <control shapeId="36969" r:id="rId109" name="Check Box 105">
              <controlPr locked="0" defaultSize="0" autoFill="0" autoLine="0" autoPict="0">
                <anchor moveWithCells="1" sizeWithCells="1">
                  <from>
                    <xdr:col>13</xdr:col>
                    <xdr:colOff>95250</xdr:colOff>
                    <xdr:row>20</xdr:row>
                    <xdr:rowOff>28575</xdr:rowOff>
                  </from>
                  <to>
                    <xdr:col>13</xdr:col>
                    <xdr:colOff>371475</xdr:colOff>
                    <xdr:row>21</xdr:row>
                    <xdr:rowOff>9525</xdr:rowOff>
                  </to>
                </anchor>
              </controlPr>
            </control>
          </mc:Choice>
        </mc:AlternateContent>
        <mc:AlternateContent xmlns:mc="http://schemas.openxmlformats.org/markup-compatibility/2006">
          <mc:Choice Requires="x14">
            <control shapeId="36970" r:id="rId110" name="Check Box 106">
              <controlPr locked="0" defaultSize="0" autoFill="0" autoLine="0" autoPict="0">
                <anchor moveWithCells="1" sizeWithCells="1">
                  <from>
                    <xdr:col>13</xdr:col>
                    <xdr:colOff>95250</xdr:colOff>
                    <xdr:row>21</xdr:row>
                    <xdr:rowOff>28575</xdr:rowOff>
                  </from>
                  <to>
                    <xdr:col>13</xdr:col>
                    <xdr:colOff>371475</xdr:colOff>
                    <xdr:row>22</xdr:row>
                    <xdr:rowOff>0</xdr:rowOff>
                  </to>
                </anchor>
              </controlPr>
            </control>
          </mc:Choice>
        </mc:AlternateContent>
        <mc:AlternateContent xmlns:mc="http://schemas.openxmlformats.org/markup-compatibility/2006">
          <mc:Choice Requires="x14">
            <control shapeId="36971" r:id="rId111" name="Check Box 107">
              <controlPr locked="0" defaultSize="0" autoFill="0" autoLine="0" autoPict="0">
                <anchor moveWithCells="1" sizeWithCells="1">
                  <from>
                    <xdr:col>13</xdr:col>
                    <xdr:colOff>95250</xdr:colOff>
                    <xdr:row>20</xdr:row>
                    <xdr:rowOff>28575</xdr:rowOff>
                  </from>
                  <to>
                    <xdr:col>13</xdr:col>
                    <xdr:colOff>371475</xdr:colOff>
                    <xdr:row>21</xdr:row>
                    <xdr:rowOff>9525</xdr:rowOff>
                  </to>
                </anchor>
              </controlPr>
            </control>
          </mc:Choice>
        </mc:AlternateContent>
        <mc:AlternateContent xmlns:mc="http://schemas.openxmlformats.org/markup-compatibility/2006">
          <mc:Choice Requires="x14">
            <control shapeId="36972" r:id="rId112" name="Check Box 108">
              <controlPr locked="0" defaultSize="0" autoFill="0" autoLine="0" autoPict="0">
                <anchor moveWithCells="1" sizeWithCells="1">
                  <from>
                    <xdr:col>13</xdr:col>
                    <xdr:colOff>95250</xdr:colOff>
                    <xdr:row>21</xdr:row>
                    <xdr:rowOff>28575</xdr:rowOff>
                  </from>
                  <to>
                    <xdr:col>13</xdr:col>
                    <xdr:colOff>371475</xdr:colOff>
                    <xdr:row>22</xdr:row>
                    <xdr:rowOff>9525</xdr:rowOff>
                  </to>
                </anchor>
              </controlPr>
            </control>
          </mc:Choice>
        </mc:AlternateContent>
        <mc:AlternateContent xmlns:mc="http://schemas.openxmlformats.org/markup-compatibility/2006">
          <mc:Choice Requires="x14">
            <control shapeId="36973" r:id="rId113" name="Check Box 109">
              <controlPr locked="0" defaultSize="0" autoFill="0" autoLine="0" autoPict="0">
                <anchor moveWithCells="1" sizeWithCells="1">
                  <from>
                    <xdr:col>13</xdr:col>
                    <xdr:colOff>95250</xdr:colOff>
                    <xdr:row>22</xdr:row>
                    <xdr:rowOff>28575</xdr:rowOff>
                  </from>
                  <to>
                    <xdr:col>13</xdr:col>
                    <xdr:colOff>371475</xdr:colOff>
                    <xdr:row>23</xdr:row>
                    <xdr:rowOff>0</xdr:rowOff>
                  </to>
                </anchor>
              </controlPr>
            </control>
          </mc:Choice>
        </mc:AlternateContent>
        <mc:AlternateContent xmlns:mc="http://schemas.openxmlformats.org/markup-compatibility/2006">
          <mc:Choice Requires="x14">
            <control shapeId="36974" r:id="rId114" name="Check Box 110">
              <controlPr locked="0" defaultSize="0" autoFill="0" autoLine="0" autoPict="0">
                <anchor moveWithCells="1" sizeWithCells="1">
                  <from>
                    <xdr:col>13</xdr:col>
                    <xdr:colOff>95250</xdr:colOff>
                    <xdr:row>21</xdr:row>
                    <xdr:rowOff>28575</xdr:rowOff>
                  </from>
                  <to>
                    <xdr:col>13</xdr:col>
                    <xdr:colOff>371475</xdr:colOff>
                    <xdr:row>22</xdr:row>
                    <xdr:rowOff>9525</xdr:rowOff>
                  </to>
                </anchor>
              </controlPr>
            </control>
          </mc:Choice>
        </mc:AlternateContent>
        <mc:AlternateContent xmlns:mc="http://schemas.openxmlformats.org/markup-compatibility/2006">
          <mc:Choice Requires="x14">
            <control shapeId="36975" r:id="rId115" name="Check Box 111">
              <controlPr locked="0" defaultSize="0" autoFill="0" autoLine="0" autoPict="0">
                <anchor moveWithCells="1" sizeWithCells="1">
                  <from>
                    <xdr:col>13</xdr:col>
                    <xdr:colOff>95250</xdr:colOff>
                    <xdr:row>22</xdr:row>
                    <xdr:rowOff>28575</xdr:rowOff>
                  </from>
                  <to>
                    <xdr:col>13</xdr:col>
                    <xdr:colOff>371475</xdr:colOff>
                    <xdr:row>23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A5EC-92A6-48A4-9374-C89B09F07855}">
  <sheetPr>
    <tabColor rgb="FFFFFF00"/>
    <pageSetUpPr fitToPage="1"/>
  </sheetPr>
  <dimension ref="B1:K48"/>
  <sheetViews>
    <sheetView showGridLines="0" zoomScaleNormal="100" workbookViewId="0">
      <selection activeCell="B3" sqref="B3:K3"/>
    </sheetView>
  </sheetViews>
  <sheetFormatPr defaultColWidth="8.88671875" defaultRowHeight="15" x14ac:dyDescent="0.2"/>
  <cols>
    <col min="1" max="1" width="0.88671875" customWidth="1"/>
    <col min="2" max="2" width="8.88671875" style="409" customWidth="1"/>
    <col min="3" max="3" width="8.44140625" customWidth="1"/>
    <col min="4" max="4" width="10.5546875" customWidth="1"/>
    <col min="5" max="8" width="8.88671875" customWidth="1"/>
    <col min="9" max="9" width="5.21875" customWidth="1"/>
    <col min="10" max="10" width="2.5546875" customWidth="1"/>
    <col min="11" max="11" width="9.88671875" customWidth="1"/>
    <col min="12" max="12" width="6" customWidth="1"/>
  </cols>
  <sheetData>
    <row r="1" spans="2:11" ht="15" customHeight="1" x14ac:dyDescent="0.2">
      <c r="B1" s="952" t="s">
        <v>227</v>
      </c>
      <c r="C1" s="952"/>
      <c r="D1" s="952"/>
      <c r="E1" s="952"/>
      <c r="F1" s="952"/>
      <c r="G1" s="952"/>
      <c r="H1" s="952"/>
      <c r="I1" s="952"/>
      <c r="J1" s="952"/>
      <c r="K1" s="952"/>
    </row>
    <row r="2" spans="2:11" x14ac:dyDescent="0.2">
      <c r="B2" s="952"/>
      <c r="C2" s="952"/>
      <c r="D2" s="952"/>
      <c r="E2" s="952"/>
      <c r="F2" s="952"/>
      <c r="G2" s="952"/>
      <c r="H2" s="952"/>
      <c r="I2" s="952"/>
      <c r="J2" s="952"/>
      <c r="K2" s="952"/>
    </row>
    <row r="3" spans="2:11" ht="69.75" customHeight="1" x14ac:dyDescent="0.2">
      <c r="B3" s="1080" t="s">
        <v>228</v>
      </c>
      <c r="C3" s="1081"/>
      <c r="D3" s="1081"/>
      <c r="E3" s="1081"/>
      <c r="F3" s="1081"/>
      <c r="G3" s="1081"/>
      <c r="H3" s="1081"/>
      <c r="I3" s="1081"/>
      <c r="J3" s="1081"/>
      <c r="K3" s="1081"/>
    </row>
    <row r="6" spans="2:11" ht="22.15" customHeight="1" x14ac:dyDescent="0.2">
      <c r="B6" s="76" t="s">
        <v>200</v>
      </c>
      <c r="C6" s="996" t="s">
        <v>199</v>
      </c>
      <c r="D6" s="997"/>
      <c r="E6" s="997"/>
      <c r="F6" s="997"/>
      <c r="G6" s="997"/>
      <c r="H6" s="997"/>
      <c r="I6" s="997"/>
      <c r="J6" s="997"/>
      <c r="K6" s="77" t="s">
        <v>201</v>
      </c>
    </row>
    <row r="7" spans="2:11" ht="24.95" customHeight="1" x14ac:dyDescent="0.2">
      <c r="B7" s="425">
        <v>1</v>
      </c>
      <c r="C7" s="989" t="s">
        <v>406</v>
      </c>
      <c r="D7" s="989"/>
      <c r="E7" s="989"/>
      <c r="F7" s="989"/>
      <c r="G7" s="989"/>
      <c r="H7" s="989"/>
      <c r="I7" s="989"/>
      <c r="J7" s="989"/>
      <c r="K7" s="424"/>
    </row>
    <row r="8" spans="2:11" ht="24.95" customHeight="1" x14ac:dyDescent="0.2">
      <c r="B8" s="425">
        <v>2</v>
      </c>
      <c r="C8" s="998" t="s">
        <v>229</v>
      </c>
      <c r="D8" s="999"/>
      <c r="E8" s="999"/>
      <c r="F8" s="999"/>
      <c r="G8" s="999"/>
      <c r="H8" s="999"/>
      <c r="I8" s="999"/>
      <c r="J8" s="999"/>
      <c r="K8" s="424"/>
    </row>
    <row r="9" spans="2:11" ht="24.95" customHeight="1" x14ac:dyDescent="0.2">
      <c r="B9" s="425">
        <v>3</v>
      </c>
      <c r="C9" s="989" t="s">
        <v>407</v>
      </c>
      <c r="D9" s="989"/>
      <c r="E9" s="989"/>
      <c r="F9" s="989"/>
      <c r="G9" s="989"/>
      <c r="H9" s="989"/>
      <c r="I9" s="989"/>
      <c r="J9" s="989"/>
      <c r="K9" s="424"/>
    </row>
    <row r="10" spans="2:11" ht="24.95" customHeight="1" x14ac:dyDescent="0.2">
      <c r="B10" s="425">
        <v>4</v>
      </c>
      <c r="C10" s="989" t="s">
        <v>230</v>
      </c>
      <c r="D10" s="989"/>
      <c r="E10" s="989"/>
      <c r="F10" s="989"/>
      <c r="G10" s="989"/>
      <c r="H10" s="989"/>
      <c r="I10" s="989"/>
      <c r="J10" s="989"/>
      <c r="K10" s="424"/>
    </row>
    <row r="11" spans="2:11" ht="24.95" customHeight="1" x14ac:dyDescent="0.2">
      <c r="B11" s="425">
        <v>5</v>
      </c>
      <c r="C11" s="989" t="s">
        <v>231</v>
      </c>
      <c r="D11" s="989"/>
      <c r="E11" s="989"/>
      <c r="F11" s="989"/>
      <c r="G11" s="989"/>
      <c r="H11" s="989"/>
      <c r="I11" s="989"/>
      <c r="J11" s="989"/>
      <c r="K11" s="424"/>
    </row>
    <row r="12" spans="2:11" ht="33" customHeight="1" x14ac:dyDescent="0.2">
      <c r="B12" s="425">
        <v>6</v>
      </c>
      <c r="C12" s="1000" t="s">
        <v>232</v>
      </c>
      <c r="D12" s="1001"/>
      <c r="E12" s="1001"/>
      <c r="F12" s="1001"/>
      <c r="G12" s="1001"/>
      <c r="H12" s="1001"/>
      <c r="I12" s="1001"/>
      <c r="J12" s="1001"/>
      <c r="K12" s="424"/>
    </row>
    <row r="13" spans="2:11" ht="24.95" customHeight="1" x14ac:dyDescent="0.2">
      <c r="B13" s="425">
        <v>7</v>
      </c>
      <c r="C13" s="989" t="s">
        <v>235</v>
      </c>
      <c r="D13" s="989"/>
      <c r="E13" s="989"/>
      <c r="F13" s="989"/>
      <c r="G13" s="989"/>
      <c r="H13" s="989"/>
      <c r="I13" s="989"/>
      <c r="J13" s="989"/>
      <c r="K13" s="424"/>
    </row>
    <row r="14" spans="2:11" ht="29.25" customHeight="1" x14ac:dyDescent="0.2">
      <c r="B14" s="425">
        <v>8</v>
      </c>
      <c r="C14" s="995" t="s">
        <v>233</v>
      </c>
      <c r="D14" s="995"/>
      <c r="E14" s="995"/>
      <c r="F14" s="995"/>
      <c r="G14" s="995"/>
      <c r="H14" s="995"/>
      <c r="I14" s="995"/>
      <c r="J14" s="995"/>
      <c r="K14" s="424"/>
    </row>
    <row r="15" spans="2:11" ht="29.25" customHeight="1" x14ac:dyDescent="0.2">
      <c r="B15" s="425">
        <v>9</v>
      </c>
      <c r="C15" s="1000" t="s">
        <v>408</v>
      </c>
      <c r="D15" s="1001"/>
      <c r="E15" s="1001"/>
      <c r="F15" s="1001"/>
      <c r="G15" s="1001"/>
      <c r="H15" s="1001"/>
      <c r="I15" s="1001"/>
      <c r="J15" s="1084"/>
      <c r="K15" s="424"/>
    </row>
    <row r="16" spans="2:11" ht="36.75" customHeight="1" x14ac:dyDescent="0.2">
      <c r="B16" s="433">
        <v>10</v>
      </c>
      <c r="C16" s="1082" t="s">
        <v>409</v>
      </c>
      <c r="D16" s="1083"/>
      <c r="E16" s="1083"/>
      <c r="F16" s="1083"/>
      <c r="G16" s="1083"/>
      <c r="H16" s="1083"/>
      <c r="I16" s="1083"/>
      <c r="J16" s="1083"/>
      <c r="K16" s="432"/>
    </row>
    <row r="17" spans="2:11" ht="15" customHeight="1" x14ac:dyDescent="0.2">
      <c r="B17" s="425"/>
      <c r="C17" s="989"/>
      <c r="D17" s="989"/>
      <c r="E17" s="989"/>
      <c r="F17" s="989"/>
      <c r="G17" s="989"/>
      <c r="H17" s="989"/>
      <c r="I17" s="989"/>
      <c r="J17" s="989"/>
      <c r="K17" s="424"/>
    </row>
    <row r="18" spans="2:11" x14ac:dyDescent="0.2">
      <c r="B18" s="425"/>
      <c r="C18" s="989"/>
      <c r="D18" s="989"/>
      <c r="E18" s="989"/>
      <c r="F18" s="989"/>
      <c r="G18" s="989"/>
      <c r="H18" s="989"/>
      <c r="I18" s="989"/>
      <c r="J18" s="989"/>
      <c r="K18" s="424"/>
    </row>
    <row r="19" spans="2:11" x14ac:dyDescent="0.2">
      <c r="B19" s="410"/>
      <c r="C19" s="993"/>
      <c r="D19" s="993"/>
      <c r="E19" s="993"/>
      <c r="F19" s="993"/>
      <c r="G19" s="993"/>
      <c r="H19" s="993"/>
      <c r="I19" s="993"/>
      <c r="J19" s="993"/>
      <c r="K19" s="97"/>
    </row>
    <row r="20" spans="2:11" x14ac:dyDescent="0.2">
      <c r="B20" s="1085" t="s">
        <v>410</v>
      </c>
      <c r="C20" s="1085"/>
      <c r="D20" s="1085"/>
      <c r="E20" s="1085"/>
      <c r="F20" s="1085"/>
      <c r="G20" s="1085"/>
      <c r="H20" s="1085"/>
      <c r="I20" s="1085"/>
      <c r="J20" s="1085"/>
      <c r="K20" s="1085"/>
    </row>
    <row r="21" spans="2:11" x14ac:dyDescent="0.2">
      <c r="B21" s="410"/>
      <c r="C21" s="993"/>
      <c r="D21" s="993"/>
      <c r="E21" s="993"/>
      <c r="F21" s="993"/>
      <c r="G21" s="993"/>
      <c r="H21" s="993"/>
      <c r="I21" s="993"/>
      <c r="J21" s="993"/>
      <c r="K21" s="97"/>
    </row>
    <row r="22" spans="2:11" x14ac:dyDescent="0.2">
      <c r="B22" s="410"/>
      <c r="C22" s="993"/>
      <c r="D22" s="993"/>
      <c r="E22" s="993"/>
      <c r="F22" s="993"/>
      <c r="G22" s="993"/>
      <c r="H22" s="993"/>
      <c r="I22" s="993"/>
      <c r="J22" s="993"/>
      <c r="K22" s="97"/>
    </row>
    <row r="23" spans="2:11" x14ac:dyDescent="0.2">
      <c r="B23" s="257" t="s">
        <v>208</v>
      </c>
      <c r="C23" s="421"/>
      <c r="D23" s="420"/>
      <c r="E23" s="257"/>
      <c r="F23" s="257"/>
      <c r="G23" s="257"/>
      <c r="H23" s="257"/>
      <c r="I23" s="257"/>
      <c r="J23" s="257"/>
      <c r="K23" s="97"/>
    </row>
    <row r="24" spans="2:11" x14ac:dyDescent="0.2">
      <c r="B24" s="257" t="s">
        <v>209</v>
      </c>
      <c r="C24" s="419"/>
      <c r="D24" s="418"/>
      <c r="E24" s="257"/>
      <c r="F24" s="257"/>
      <c r="G24" s="257"/>
      <c r="H24" s="257"/>
      <c r="I24" s="257"/>
      <c r="J24" s="257"/>
      <c r="K24" s="97"/>
    </row>
    <row r="25" spans="2:11" ht="19.149999999999999" customHeight="1" x14ac:dyDescent="0.2">
      <c r="B25" s="410"/>
      <c r="C25" s="993"/>
      <c r="D25" s="993"/>
      <c r="E25" s="993"/>
      <c r="F25" s="993"/>
      <c r="G25" s="993"/>
      <c r="H25" s="993"/>
      <c r="I25" s="993"/>
      <c r="J25" s="993"/>
      <c r="K25" s="97"/>
    </row>
    <row r="26" spans="2:11" ht="20.45" customHeight="1" x14ac:dyDescent="0.2">
      <c r="B26" s="417" t="s">
        <v>234</v>
      </c>
      <c r="C26" s="417"/>
      <c r="D26" s="417"/>
      <c r="E26" s="417"/>
      <c r="F26" s="417"/>
      <c r="G26" s="415"/>
      <c r="H26" s="415"/>
      <c r="I26" s="415"/>
      <c r="J26" s="415"/>
      <c r="K26" s="415"/>
    </row>
    <row r="27" spans="2:11" x14ac:dyDescent="0.2">
      <c r="B27" s="410"/>
      <c r="C27" s="993"/>
      <c r="D27" s="993"/>
      <c r="E27" s="993"/>
      <c r="F27" s="993"/>
      <c r="G27" s="993"/>
      <c r="H27" s="993"/>
      <c r="I27" s="993"/>
      <c r="J27" s="993"/>
      <c r="K27" s="97"/>
    </row>
    <row r="28" spans="2:11" ht="19.149999999999999" customHeight="1" x14ac:dyDescent="0.2">
      <c r="B28" s="990" t="s">
        <v>210</v>
      </c>
      <c r="C28" s="991"/>
      <c r="D28" s="416" t="s">
        <v>211</v>
      </c>
      <c r="E28" s="992" t="s">
        <v>212</v>
      </c>
      <c r="F28" s="992"/>
      <c r="G28" s="992"/>
      <c r="H28" s="257"/>
      <c r="I28" s="257"/>
      <c r="J28" s="257"/>
      <c r="K28" s="97"/>
    </row>
    <row r="29" spans="2:11" x14ac:dyDescent="0.2">
      <c r="B29" s="414"/>
      <c r="C29" s="412"/>
      <c r="D29" s="413"/>
      <c r="E29" s="412"/>
      <c r="F29" s="412"/>
      <c r="G29" s="411"/>
      <c r="H29" s="415"/>
      <c r="I29" s="415"/>
      <c r="J29" s="415"/>
      <c r="K29" s="97"/>
    </row>
    <row r="30" spans="2:11" x14ac:dyDescent="0.2">
      <c r="B30" s="414"/>
      <c r="C30" s="412"/>
      <c r="D30" s="413"/>
      <c r="E30" s="412"/>
      <c r="F30" s="412"/>
      <c r="G30" s="411"/>
      <c r="H30" s="257"/>
      <c r="I30" s="257"/>
      <c r="J30" s="257"/>
      <c r="K30" s="97"/>
    </row>
    <row r="31" spans="2:11" x14ac:dyDescent="0.2">
      <c r="B31" s="414"/>
      <c r="C31" s="412"/>
      <c r="D31" s="413"/>
      <c r="E31" s="412"/>
      <c r="F31" s="412"/>
      <c r="G31" s="411"/>
      <c r="H31" s="257"/>
      <c r="I31" s="257"/>
      <c r="J31" s="257"/>
      <c r="K31" s="97"/>
    </row>
    <row r="32" spans="2:11" x14ac:dyDescent="0.2">
      <c r="B32" s="414"/>
      <c r="C32" s="412"/>
      <c r="D32" s="413"/>
      <c r="E32" s="412"/>
      <c r="F32" s="412"/>
      <c r="G32" s="411"/>
      <c r="H32" s="257"/>
      <c r="I32" s="257"/>
      <c r="J32" s="257"/>
      <c r="K32" s="97"/>
    </row>
    <row r="33" spans="2:11" x14ac:dyDescent="0.2">
      <c r="B33" s="414"/>
      <c r="C33" s="412"/>
      <c r="D33" s="413"/>
      <c r="E33" s="412"/>
      <c r="F33" s="412"/>
      <c r="G33" s="411"/>
      <c r="H33" s="257"/>
      <c r="I33" s="257"/>
      <c r="J33" s="257"/>
      <c r="K33" s="97"/>
    </row>
    <row r="34" spans="2:11" x14ac:dyDescent="0.2">
      <c r="B34" s="414"/>
      <c r="C34" s="412"/>
      <c r="D34" s="413"/>
      <c r="E34" s="412"/>
      <c r="F34" s="412"/>
      <c r="G34" s="411"/>
      <c r="H34" s="257"/>
      <c r="I34" s="257"/>
      <c r="J34" s="257"/>
      <c r="K34" s="97"/>
    </row>
    <row r="35" spans="2:11" x14ac:dyDescent="0.2">
      <c r="B35" s="414"/>
      <c r="C35" s="412"/>
      <c r="D35" s="413"/>
      <c r="E35" s="412"/>
      <c r="F35" s="412"/>
      <c r="G35" s="411"/>
      <c r="H35" s="257"/>
      <c r="I35" s="257"/>
      <c r="J35" s="257"/>
      <c r="K35" s="97"/>
    </row>
    <row r="36" spans="2:11" x14ac:dyDescent="0.2">
      <c r="B36" s="414"/>
      <c r="C36" s="412"/>
      <c r="D36" s="413"/>
      <c r="E36" s="412"/>
      <c r="F36" s="412"/>
      <c r="G36" s="411"/>
      <c r="H36" s="257"/>
      <c r="I36" s="257"/>
      <c r="J36" s="257"/>
      <c r="K36" s="97"/>
    </row>
    <row r="37" spans="2:11" x14ac:dyDescent="0.2">
      <c r="B37" s="414"/>
      <c r="C37" s="412"/>
      <c r="D37" s="413"/>
      <c r="E37" s="412"/>
      <c r="F37" s="412"/>
      <c r="G37" s="411"/>
      <c r="H37" s="257"/>
      <c r="I37" s="257"/>
      <c r="J37" s="257"/>
      <c r="K37" s="97"/>
    </row>
    <row r="38" spans="2:11" x14ac:dyDescent="0.2">
      <c r="B38" s="410"/>
      <c r="C38" s="257"/>
      <c r="D38" s="257"/>
      <c r="E38" s="257"/>
      <c r="F38" s="257"/>
      <c r="G38" s="257"/>
      <c r="H38" s="257"/>
      <c r="I38" s="257"/>
      <c r="J38" s="257"/>
      <c r="K38" s="97"/>
    </row>
    <row r="39" spans="2:11" x14ac:dyDescent="0.2">
      <c r="B39" s="410"/>
      <c r="C39" s="993"/>
      <c r="D39" s="993"/>
      <c r="E39" s="993"/>
      <c r="F39" s="993"/>
      <c r="G39" s="993"/>
      <c r="H39" s="993"/>
      <c r="I39" s="993"/>
      <c r="J39" s="993"/>
      <c r="K39" s="97"/>
    </row>
    <row r="40" spans="2:11" x14ac:dyDescent="0.2">
      <c r="B40" s="410"/>
      <c r="C40" s="993"/>
      <c r="D40" s="993"/>
      <c r="E40" s="993"/>
      <c r="F40" s="993"/>
      <c r="G40" s="993"/>
      <c r="H40" s="993"/>
      <c r="I40" s="993"/>
      <c r="J40" s="993"/>
      <c r="K40" s="97"/>
    </row>
    <row r="41" spans="2:11" x14ac:dyDescent="0.2">
      <c r="B41" s="410"/>
      <c r="C41" s="993"/>
      <c r="D41" s="993"/>
      <c r="E41" s="993"/>
      <c r="F41" s="993"/>
      <c r="G41" s="993"/>
      <c r="H41" s="993"/>
      <c r="I41" s="993"/>
      <c r="J41" s="993"/>
      <c r="K41" s="97"/>
    </row>
    <row r="42" spans="2:11" x14ac:dyDescent="0.2">
      <c r="B42" s="410"/>
      <c r="C42" s="993"/>
      <c r="D42" s="993"/>
      <c r="E42" s="993"/>
      <c r="F42" s="993"/>
      <c r="G42" s="993"/>
      <c r="H42" s="993"/>
      <c r="I42" s="993"/>
      <c r="J42" s="993"/>
      <c r="K42" s="97"/>
    </row>
    <row r="43" spans="2:11" x14ac:dyDescent="0.2">
      <c r="B43" s="410"/>
      <c r="C43" s="993"/>
      <c r="D43" s="993"/>
      <c r="E43" s="993"/>
      <c r="F43" s="993"/>
      <c r="G43" s="993"/>
      <c r="H43" s="993"/>
      <c r="I43" s="993"/>
      <c r="J43" s="993"/>
      <c r="K43" s="97"/>
    </row>
    <row r="44" spans="2:11" x14ac:dyDescent="0.2">
      <c r="B44" s="410"/>
      <c r="C44" s="993"/>
      <c r="D44" s="993"/>
      <c r="E44" s="993"/>
      <c r="F44" s="993"/>
      <c r="G44" s="993"/>
      <c r="H44" s="993"/>
      <c r="I44" s="993"/>
      <c r="J44" s="993"/>
      <c r="K44" s="97"/>
    </row>
    <row r="45" spans="2:11" x14ac:dyDescent="0.2">
      <c r="B45" s="410"/>
      <c r="C45" s="993"/>
      <c r="D45" s="993"/>
      <c r="E45" s="993"/>
      <c r="F45" s="993"/>
      <c r="G45" s="993"/>
      <c r="H45" s="993"/>
      <c r="I45" s="993"/>
      <c r="J45" s="993"/>
      <c r="K45" s="97"/>
    </row>
    <row r="46" spans="2:11" x14ac:dyDescent="0.2">
      <c r="B46" s="410"/>
      <c r="C46" s="993"/>
      <c r="D46" s="993"/>
      <c r="E46" s="993"/>
      <c r="F46" s="993"/>
      <c r="G46" s="993"/>
      <c r="H46" s="993"/>
      <c r="I46" s="993"/>
      <c r="J46" s="993"/>
      <c r="K46" s="97"/>
    </row>
    <row r="47" spans="2:11" x14ac:dyDescent="0.2">
      <c r="B47" s="410"/>
      <c r="C47" s="993"/>
      <c r="D47" s="993"/>
      <c r="E47" s="993"/>
      <c r="F47" s="993"/>
      <c r="G47" s="993"/>
      <c r="H47" s="993"/>
      <c r="I47" s="993"/>
      <c r="J47" s="993"/>
      <c r="K47" s="97"/>
    </row>
    <row r="48" spans="2:11" x14ac:dyDescent="0.2">
      <c r="B48" s="410"/>
      <c r="C48" s="993"/>
      <c r="D48" s="993"/>
      <c r="E48" s="993"/>
      <c r="F48" s="993"/>
      <c r="G48" s="993"/>
      <c r="H48" s="993"/>
      <c r="I48" s="993"/>
      <c r="J48" s="993"/>
      <c r="K48" s="97"/>
    </row>
  </sheetData>
  <mergeCells count="33">
    <mergeCell ref="C17:J17"/>
    <mergeCell ref="C21:J21"/>
    <mergeCell ref="C22:J22"/>
    <mergeCell ref="C48:J48"/>
    <mergeCell ref="C15:J15"/>
    <mergeCell ref="C42:J42"/>
    <mergeCell ref="C43:J43"/>
    <mergeCell ref="C44:J44"/>
    <mergeCell ref="C45:J45"/>
    <mergeCell ref="C46:J46"/>
    <mergeCell ref="B28:C28"/>
    <mergeCell ref="E28:G28"/>
    <mergeCell ref="C39:J39"/>
    <mergeCell ref="C25:J25"/>
    <mergeCell ref="C27:J27"/>
    <mergeCell ref="B20:K20"/>
    <mergeCell ref="C18:J18"/>
    <mergeCell ref="C19:J19"/>
    <mergeCell ref="C47:J47"/>
    <mergeCell ref="C40:J40"/>
    <mergeCell ref="C41:J41"/>
    <mergeCell ref="C16:J16"/>
    <mergeCell ref="C6:J6"/>
    <mergeCell ref="C7:J7"/>
    <mergeCell ref="C8:J8"/>
    <mergeCell ref="C9:J9"/>
    <mergeCell ref="C10:J10"/>
    <mergeCell ref="C14:J14"/>
    <mergeCell ref="B3:K3"/>
    <mergeCell ref="B1:K2"/>
    <mergeCell ref="C11:J11"/>
    <mergeCell ref="C12:J12"/>
    <mergeCell ref="C13:J13"/>
  </mergeCells>
  <printOptions horizontalCentered="1"/>
  <pageMargins left="0.51181102362204722" right="0.51181102362204722" top="1.1417322834645669" bottom="0.51181102362204722" header="0" footer="0.23622047244094491"/>
  <pageSetup paperSize="9" scale="95" fitToHeight="0" orientation="portrait" blackAndWhite="1" r:id="rId1"/>
  <headerFooter alignWithMargins="0">
    <oddHeader>&amp;C&amp;G</oddHeader>
    <oddFooter>&amp;L&amp;10&amp;UForm No: NM001I
Folder No: SM1&amp;C&amp;10&amp;UIssue No: 001&amp;R&amp;10&amp;UIssue Date: 15-Jan-21</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AA3271"/>
  <sheetViews>
    <sheetView showOutlineSymbols="0" topLeftCell="A13" zoomScale="50" zoomScaleNormal="87" workbookViewId="0">
      <selection activeCell="A4" sqref="A4"/>
    </sheetView>
  </sheetViews>
  <sheetFormatPr defaultColWidth="9.6640625" defaultRowHeight="15" x14ac:dyDescent="0.2"/>
  <cols>
    <col min="1" max="1" width="12.6640625" style="151" customWidth="1"/>
    <col min="2" max="3" width="15.77734375" style="151" customWidth="1"/>
    <col min="4" max="4" width="14.109375" style="151" customWidth="1"/>
    <col min="5" max="5" width="13.44140625" style="151" customWidth="1"/>
    <col min="6" max="6" width="15" style="151" customWidth="1"/>
    <col min="7" max="7" width="15.44140625" style="151" customWidth="1"/>
    <col min="8" max="8" width="8.5546875" style="151" customWidth="1"/>
    <col min="9" max="9" width="10.6640625" style="151" customWidth="1"/>
    <col min="10" max="10" width="10.5546875" style="151" customWidth="1"/>
    <col min="11" max="11" width="11" style="151" customWidth="1"/>
    <col min="12" max="12" width="9" style="151" customWidth="1"/>
    <col min="13" max="13" width="11.88671875" style="151" customWidth="1"/>
    <col min="14" max="14" width="13.6640625" style="151" customWidth="1"/>
    <col min="15" max="15" width="14" style="151" customWidth="1"/>
    <col min="16" max="16" width="15.5546875" style="151" customWidth="1"/>
    <col min="17" max="17" width="14" style="151" customWidth="1"/>
    <col min="18" max="18" width="16.44140625" style="151" customWidth="1"/>
    <col min="19" max="19" width="12.44140625" style="151" customWidth="1"/>
    <col min="20" max="21" width="9.6640625" style="159" customWidth="1"/>
    <col min="22" max="16384" width="9.6640625" style="151"/>
  </cols>
  <sheetData>
    <row r="1" spans="1:21" x14ac:dyDescent="0.2">
      <c r="A1" s="1086" t="s">
        <v>18</v>
      </c>
      <c r="B1" s="1087"/>
      <c r="C1" s="1087"/>
      <c r="D1" s="1087"/>
      <c r="E1" s="1087"/>
      <c r="F1" s="1087"/>
      <c r="G1" s="1087"/>
      <c r="H1" s="1088" t="s">
        <v>22</v>
      </c>
      <c r="I1" s="1087"/>
      <c r="J1" s="1087"/>
      <c r="K1" s="1087"/>
      <c r="L1" s="1089" t="s">
        <v>25</v>
      </c>
      <c r="M1" s="1090"/>
      <c r="N1" s="1090"/>
      <c r="O1" s="1090"/>
      <c r="P1" s="1090"/>
      <c r="Q1" s="1090"/>
      <c r="R1" s="1090"/>
      <c r="S1" s="1090"/>
      <c r="T1" s="1091" t="s">
        <v>26</v>
      </c>
      <c r="U1" s="1091"/>
    </row>
    <row r="2" spans="1:21" x14ac:dyDescent="0.2">
      <c r="A2" s="152" t="s">
        <v>16</v>
      </c>
      <c r="B2" s="152" t="s">
        <v>151</v>
      </c>
      <c r="C2" s="152" t="s">
        <v>17</v>
      </c>
      <c r="D2" s="152" t="s">
        <v>152</v>
      </c>
      <c r="E2" s="152" t="s">
        <v>19</v>
      </c>
      <c r="F2" s="152" t="s">
        <v>20</v>
      </c>
      <c r="G2" s="152" t="s">
        <v>21</v>
      </c>
      <c r="H2" s="153" t="s">
        <v>16</v>
      </c>
      <c r="I2" s="153" t="s">
        <v>23</v>
      </c>
      <c r="J2" s="153" t="s">
        <v>152</v>
      </c>
      <c r="K2" s="153" t="s">
        <v>24</v>
      </c>
      <c r="L2" s="154" t="s">
        <v>153</v>
      </c>
      <c r="M2" s="154" t="s">
        <v>152</v>
      </c>
      <c r="N2" s="154" t="s">
        <v>154</v>
      </c>
      <c r="O2" s="154" t="s">
        <v>155</v>
      </c>
      <c r="P2" s="154" t="s">
        <v>156</v>
      </c>
      <c r="Q2" s="154" t="s">
        <v>157</v>
      </c>
      <c r="R2" s="154" t="s">
        <v>158</v>
      </c>
      <c r="S2" s="154" t="s">
        <v>159</v>
      </c>
      <c r="T2" s="155" t="s">
        <v>27</v>
      </c>
      <c r="U2" s="155" t="s">
        <v>160</v>
      </c>
    </row>
    <row r="3" spans="1:21" x14ac:dyDescent="0.2">
      <c r="A3" s="156"/>
      <c r="B3" s="156"/>
      <c r="C3" s="156"/>
      <c r="D3" s="156"/>
      <c r="E3" s="156"/>
      <c r="F3" s="156"/>
      <c r="G3" s="156"/>
      <c r="H3" s="157"/>
      <c r="I3" s="157"/>
      <c r="J3" s="157"/>
      <c r="K3" s="157"/>
      <c r="L3" s="158"/>
      <c r="M3" s="158"/>
      <c r="N3" s="158"/>
      <c r="O3" s="158"/>
      <c r="P3" s="158"/>
      <c r="Q3" s="158"/>
      <c r="R3" s="158"/>
      <c r="S3" s="158"/>
    </row>
    <row r="4" spans="1:21" x14ac:dyDescent="0.2">
      <c r="A4" s="156">
        <f>SUM('[1]Saved Waypoint Input Sheet'!D3+('[1]Saved Waypoint Input Sheet'!E3/60))</f>
        <v>21.433333333333334</v>
      </c>
      <c r="B4" s="156"/>
      <c r="C4" s="156">
        <f>IF('[1]Saved Waypoint Input Sheet'!C3="S",A4*-1,A4)</f>
        <v>-21.433333333333334</v>
      </c>
      <c r="D4" s="156">
        <f t="shared" ref="D4:D67" si="0">RADIANS(C4)</f>
        <v>-0.37408223634411797</v>
      </c>
      <c r="E4" s="156">
        <f>(C4-C3)</f>
        <v>-21.433333333333334</v>
      </c>
      <c r="F4" s="156">
        <f t="shared" ref="F4:F67" si="1">LN(TAN(0.785398163+D4/2))</f>
        <v>-0.38312513637039441</v>
      </c>
      <c r="G4" s="156">
        <f>(F4-F3)</f>
        <v>-0.38312513637039441</v>
      </c>
      <c r="H4" s="157">
        <f>SUM('[1]Saved Waypoint Input Sheet'!G3+('[1]Saved Waypoint Input Sheet'!H3/60))</f>
        <v>40</v>
      </c>
      <c r="I4" s="157">
        <f>IF('[1]Saved Waypoint Input Sheet'!F3="E",H4,H4*-1)</f>
        <v>-40</v>
      </c>
      <c r="J4" s="157">
        <f>RADIANS(I4)</f>
        <v>-0.69813170079773179</v>
      </c>
      <c r="K4" s="157"/>
      <c r="L4" s="158">
        <f>I5-I4</f>
        <v>40</v>
      </c>
      <c r="M4" s="158">
        <f>RADIANS(IF(L4&gt;180,L4-360,IF(L4&lt;-180,L4+360,L4)))</f>
        <v>0.69813170079773179</v>
      </c>
      <c r="N4" s="160">
        <f>10800*LN(TAN(0.25*PI()+0.5*D4))/PI()</f>
        <v>-1317.0871974281886</v>
      </c>
      <c r="O4" s="160">
        <f>N5</f>
        <v>-3.8166656177562204E-13</v>
      </c>
      <c r="P4" s="161">
        <f t="shared" ref="P4:P67" si="2">IF(O4&lt;&gt;N4,ATAN(10800*(M4)/(PI()*(O4-N4))),IF(M4&lt;0,3*PI()/2,PI()/2))</f>
        <v>1.0688853920260095</v>
      </c>
      <c r="Q4" s="161">
        <f>IF(F5&lt;F4,PI()+P4,P4)</f>
        <v>1.0688853920260095</v>
      </c>
      <c r="R4" s="158">
        <f>IF(Q4&lt;0,DEGREES(Q4)+360,DEGREES(Q4))</f>
        <v>61.242621746276804</v>
      </c>
      <c r="S4" s="162">
        <f>ROUND(R4,1)</f>
        <v>61.2</v>
      </c>
      <c r="T4" s="159">
        <f>IF(N4&lt;&gt;O4,ABS(60*(C5-C4)/COS(Q4)),ABS(60*(I5-I4)*COS(D4)))</f>
        <v>2673.0316954957862</v>
      </c>
      <c r="U4" s="163">
        <f>ROUND(T4,1)</f>
        <v>2673</v>
      </c>
    </row>
    <row r="5" spans="1:21" x14ac:dyDescent="0.2">
      <c r="A5" s="156">
        <f>B5</f>
        <v>0</v>
      </c>
      <c r="B5" s="156">
        <f>IF(SUM('[1]Saved Waypoint Input Sheet'!D2402+('[1]Saved Waypoint Input Sheet'!E2402/60))=SUM('[1]Saved Waypoint Input Sheet'!D3+('[1]Saved Waypoint Input Sheet'!E3/60)),(SUM('[1]Saved Waypoint Input Sheet'!D2402+('[1]Saved Waypoint Input Sheet'!E2402/60))+0.0000001),(SUM('[1]Saved Waypoint Input Sheet'!D2402+('[1]Saved Waypoint Input Sheet'!E2402/60))))</f>
        <v>0</v>
      </c>
      <c r="C5" s="156">
        <f>IF('[1]Saved Waypoint Input Sheet'!C2402="S",A5*-1,A5)</f>
        <v>0</v>
      </c>
      <c r="D5" s="156">
        <f t="shared" si="0"/>
        <v>0</v>
      </c>
      <c r="E5" s="156">
        <f t="shared" ref="E5:E68" si="3">(C5-C4)</f>
        <v>21.433333333333334</v>
      </c>
      <c r="F5" s="156">
        <f t="shared" si="1"/>
        <v>-7.9489670433093271E-10</v>
      </c>
      <c r="G5" s="156">
        <f t="shared" ref="G5:G68" si="4">(F5-F4)</f>
        <v>0.38312513557549771</v>
      </c>
      <c r="H5" s="157">
        <f>SUM('[1]Saved Waypoint Input Sheet'!G2402+('[1]Saved Waypoint Input Sheet'!H2402/60))</f>
        <v>0</v>
      </c>
      <c r="I5" s="157">
        <f>IF('[1]Saved Waypoint Input Sheet'!F2402="E",H5,H5*-1)</f>
        <v>0</v>
      </c>
      <c r="J5" s="157">
        <f t="shared" ref="J5:J68" si="5">RADIANS(I5)</f>
        <v>0</v>
      </c>
      <c r="K5" s="157">
        <f t="shared" ref="K5:K68" si="6">(J5-J4)</f>
        <v>0.69813170079773179</v>
      </c>
      <c r="L5" s="158">
        <f t="shared" ref="L5:L68" si="7">I6-I5</f>
        <v>0</v>
      </c>
      <c r="M5" s="158">
        <f t="shared" ref="M5:M68" si="8">RADIANS(IF(L5&gt;180,L5-360,IF(L5&lt;-180,L5+360,L5)))</f>
        <v>0</v>
      </c>
      <c r="N5" s="160">
        <f t="shared" ref="N5:N68" si="9">10800*LN(TAN(0.25*PI()+0.5*D5))/PI()</f>
        <v>-3.8166656177562204E-13</v>
      </c>
      <c r="O5" s="160">
        <f t="shared" ref="O5:O68" si="10">N6</f>
        <v>-6.0000002579599455E-6</v>
      </c>
      <c r="P5" s="161">
        <f t="shared" si="2"/>
        <v>0</v>
      </c>
      <c r="Q5" s="161">
        <f t="shared" ref="Q5:Q68" si="11">IF(F6&lt;F5,PI()+P5,P5)</f>
        <v>3.1415926535897931</v>
      </c>
      <c r="R5" s="158">
        <f t="shared" ref="R5:R68" si="12">IF(Q5&lt;0,DEGREES(Q5)+360,DEGREES(Q5))</f>
        <v>180</v>
      </c>
      <c r="S5" s="162">
        <f t="shared" ref="S5:S68" si="13">ROUND(R5,1)</f>
        <v>180</v>
      </c>
      <c r="T5" s="159">
        <f t="shared" ref="T5:T68" si="14">IF(N5&lt;&gt;O5,ABS(60*(C6-C5)/COS(Q5)),ABS(60*(I6-I5)*COS(D5)))</f>
        <v>6.0000000000000002E-6</v>
      </c>
      <c r="U5" s="163">
        <f t="shared" ref="U5:U68" si="15">ROUND(T5,1)</f>
        <v>0</v>
      </c>
    </row>
    <row r="6" spans="1:21" x14ac:dyDescent="0.2">
      <c r="A6" s="156">
        <f t="shared" ref="A6:A69" si="16">B6</f>
        <v>-9.9999999999999995E-8</v>
      </c>
      <c r="B6" s="156">
        <f>IF(SUM('[1]Saved Waypoint Input Sheet'!D2403+('[1]Saved Waypoint Input Sheet'!E2403/60))=SUM('[1]Saved Waypoint Input Sheet'!D2402+('[1]Saved Waypoint Input Sheet'!E2402/60)),(SUM('[1]Saved Waypoint Input Sheet'!D2403+('[1]Saved Waypoint Input Sheet'!E2403/60))-0.0000001),(SUM('[1]Saved Waypoint Input Sheet'!D2403+('[1]Saved Waypoint Input Sheet'!E2403/60))))</f>
        <v>-9.9999999999999995E-8</v>
      </c>
      <c r="C6" s="156">
        <f>IF('[1]Saved Waypoint Input Sheet'!C2403="S",A6*-1,A6)</f>
        <v>-9.9999999999999995E-8</v>
      </c>
      <c r="D6" s="156">
        <f t="shared" si="0"/>
        <v>-1.7453292519943295E-9</v>
      </c>
      <c r="E6" s="156">
        <f t="shared" si="3"/>
        <v>-9.9999999999999995E-8</v>
      </c>
      <c r="F6" s="156">
        <f t="shared" si="1"/>
        <v>-2.5402259217278224E-9</v>
      </c>
      <c r="G6" s="156">
        <f t="shared" si="4"/>
        <v>-1.7453292173968895E-9</v>
      </c>
      <c r="H6" s="157">
        <f>SUM('[1]Saved Waypoint Input Sheet'!G2403+('[1]Saved Waypoint Input Sheet'!H2403/60))</f>
        <v>0</v>
      </c>
      <c r="I6" s="157">
        <f>IF('[1]Saved Waypoint Input Sheet'!F2403="E",H6,H6*-1)</f>
        <v>0</v>
      </c>
      <c r="J6" s="157">
        <f t="shared" si="5"/>
        <v>0</v>
      </c>
      <c r="K6" s="157">
        <f t="shared" si="6"/>
        <v>0</v>
      </c>
      <c r="L6" s="158">
        <f t="shared" si="7"/>
        <v>0</v>
      </c>
      <c r="M6" s="158">
        <f t="shared" si="8"/>
        <v>0</v>
      </c>
      <c r="N6" s="160">
        <f t="shared" si="9"/>
        <v>-6.0000002579599455E-6</v>
      </c>
      <c r="O6" s="160">
        <f t="shared" si="10"/>
        <v>5.9999998658214085E-6</v>
      </c>
      <c r="P6" s="161">
        <f t="shared" si="2"/>
        <v>0</v>
      </c>
      <c r="Q6" s="161">
        <f t="shared" si="11"/>
        <v>0</v>
      </c>
      <c r="R6" s="158">
        <f t="shared" si="12"/>
        <v>0</v>
      </c>
      <c r="S6" s="162">
        <f t="shared" si="13"/>
        <v>0</v>
      </c>
      <c r="T6" s="159">
        <f t="shared" si="14"/>
        <v>1.2E-5</v>
      </c>
      <c r="U6" s="163">
        <f t="shared" si="15"/>
        <v>0</v>
      </c>
    </row>
    <row r="7" spans="1:21" x14ac:dyDescent="0.2">
      <c r="A7" s="156">
        <f t="shared" si="16"/>
        <v>9.9999999999999995E-8</v>
      </c>
      <c r="B7" s="156">
        <f>IF(SUM('[1]Saved Waypoint Input Sheet'!D2404+('[1]Saved Waypoint Input Sheet'!E2404/60))=SUM('[1]Saved Waypoint Input Sheet'!D2403+('[1]Saved Waypoint Input Sheet'!E2403/60)),(SUM('[1]Saved Waypoint Input Sheet'!D2404+('[1]Saved Waypoint Input Sheet'!E2404/60))+0.0000001),(SUM('[1]Saved Waypoint Input Sheet'!D2404+('[1]Saved Waypoint Input Sheet'!E2404/60))))</f>
        <v>9.9999999999999995E-8</v>
      </c>
      <c r="C7" s="156">
        <f>IF('[1]Saved Waypoint Input Sheet'!C2404="S",A7*-1,A7)</f>
        <v>9.9999999999999995E-8</v>
      </c>
      <c r="D7" s="156">
        <f t="shared" si="0"/>
        <v>1.7453292519943295E-9</v>
      </c>
      <c r="E7" s="156">
        <f t="shared" si="3"/>
        <v>1.9999999999999999E-7</v>
      </c>
      <c r="F7" s="156">
        <f t="shared" si="1"/>
        <v>9.5043262104208532E-10</v>
      </c>
      <c r="G7" s="156">
        <f t="shared" si="4"/>
        <v>3.4906585427699079E-9</v>
      </c>
      <c r="H7" s="157">
        <f>SUM('[1]Saved Waypoint Input Sheet'!G2404+('[1]Saved Waypoint Input Sheet'!H2404/60))</f>
        <v>0</v>
      </c>
      <c r="I7" s="157">
        <f>IF('[1]Saved Waypoint Input Sheet'!F2404="E",H7,H7*-1)</f>
        <v>0</v>
      </c>
      <c r="J7" s="157">
        <f t="shared" si="5"/>
        <v>0</v>
      </c>
      <c r="K7" s="157">
        <f t="shared" si="6"/>
        <v>0</v>
      </c>
      <c r="L7" s="158">
        <f t="shared" si="7"/>
        <v>0</v>
      </c>
      <c r="M7" s="158">
        <f t="shared" si="8"/>
        <v>0</v>
      </c>
      <c r="N7" s="160">
        <f t="shared" si="9"/>
        <v>5.9999998658214085E-6</v>
      </c>
      <c r="O7" s="160">
        <f t="shared" si="10"/>
        <v>-6.0000002579599455E-6</v>
      </c>
      <c r="P7" s="161">
        <f t="shared" si="2"/>
        <v>0</v>
      </c>
      <c r="Q7" s="161">
        <f t="shared" si="11"/>
        <v>3.1415926535897931</v>
      </c>
      <c r="R7" s="158">
        <f t="shared" si="12"/>
        <v>180</v>
      </c>
      <c r="S7" s="162">
        <f t="shared" si="13"/>
        <v>180</v>
      </c>
      <c r="T7" s="159">
        <f t="shared" si="14"/>
        <v>1.2E-5</v>
      </c>
      <c r="U7" s="163">
        <f t="shared" si="15"/>
        <v>0</v>
      </c>
    </row>
    <row r="8" spans="1:21" x14ac:dyDescent="0.2">
      <c r="A8" s="156">
        <f t="shared" si="16"/>
        <v>-9.9999999999999995E-8</v>
      </c>
      <c r="B8" s="156">
        <f>IF(SUM('[1]Saved Waypoint Input Sheet'!D2405+('[1]Saved Waypoint Input Sheet'!E2405/60))=SUM('[1]Saved Waypoint Input Sheet'!D2404+('[1]Saved Waypoint Input Sheet'!E2404/60)),(SUM('[1]Saved Waypoint Input Sheet'!D2405+('[1]Saved Waypoint Input Sheet'!E2405/60))-0.0000001),(SUM('[1]Saved Waypoint Input Sheet'!D2405+('[1]Saved Waypoint Input Sheet'!E2405/60))))</f>
        <v>-9.9999999999999995E-8</v>
      </c>
      <c r="C8" s="156">
        <f>IF('[1]Saved Waypoint Input Sheet'!C2405="S",A8*-1,A8)</f>
        <v>-9.9999999999999995E-8</v>
      </c>
      <c r="D8" s="156">
        <f t="shared" si="0"/>
        <v>-1.7453292519943295E-9</v>
      </c>
      <c r="E8" s="156">
        <f t="shared" si="3"/>
        <v>-1.9999999999999999E-7</v>
      </c>
      <c r="F8" s="156">
        <f t="shared" si="1"/>
        <v>-2.5402259217278224E-9</v>
      </c>
      <c r="G8" s="156">
        <f t="shared" si="4"/>
        <v>-3.4906585427699079E-9</v>
      </c>
      <c r="H8" s="157">
        <f>SUM('[1]Saved Waypoint Input Sheet'!G2405+('[1]Saved Waypoint Input Sheet'!H2405/60))</f>
        <v>0</v>
      </c>
      <c r="I8" s="157">
        <f>IF('[1]Saved Waypoint Input Sheet'!F2405="E",H8,H8*-1)</f>
        <v>0</v>
      </c>
      <c r="J8" s="157">
        <f t="shared" si="5"/>
        <v>0</v>
      </c>
      <c r="K8" s="157">
        <f t="shared" si="6"/>
        <v>0</v>
      </c>
      <c r="L8" s="158">
        <f t="shared" si="7"/>
        <v>0</v>
      </c>
      <c r="M8" s="158">
        <f t="shared" si="8"/>
        <v>0</v>
      </c>
      <c r="N8" s="160">
        <f t="shared" si="9"/>
        <v>-6.0000002579599455E-6</v>
      </c>
      <c r="O8" s="160">
        <f t="shared" si="10"/>
        <v>5.9999998658214085E-6</v>
      </c>
      <c r="P8" s="161">
        <f t="shared" si="2"/>
        <v>0</v>
      </c>
      <c r="Q8" s="161">
        <f t="shared" si="11"/>
        <v>0</v>
      </c>
      <c r="R8" s="158">
        <f t="shared" si="12"/>
        <v>0</v>
      </c>
      <c r="S8" s="162">
        <f t="shared" si="13"/>
        <v>0</v>
      </c>
      <c r="T8" s="159">
        <f t="shared" si="14"/>
        <v>1.2E-5</v>
      </c>
      <c r="U8" s="163">
        <f t="shared" si="15"/>
        <v>0</v>
      </c>
    </row>
    <row r="9" spans="1:21" x14ac:dyDescent="0.2">
      <c r="A9" s="156">
        <f t="shared" si="16"/>
        <v>9.9999999999999995E-8</v>
      </c>
      <c r="B9" s="156">
        <f>IF(SUM('[1]Saved Waypoint Input Sheet'!D2406+('[1]Saved Waypoint Input Sheet'!E2406/60))=SUM('[1]Saved Waypoint Input Sheet'!D2405+('[1]Saved Waypoint Input Sheet'!E2405/60)),(SUM('[1]Saved Waypoint Input Sheet'!D2406+('[1]Saved Waypoint Input Sheet'!E2406/60))+0.0000001),(SUM('[1]Saved Waypoint Input Sheet'!D2406+('[1]Saved Waypoint Input Sheet'!E2406/60))))</f>
        <v>9.9999999999999995E-8</v>
      </c>
      <c r="C9" s="156">
        <f>IF('[1]Saved Waypoint Input Sheet'!C2406="S",A9*-1,A9)</f>
        <v>9.9999999999999995E-8</v>
      </c>
      <c r="D9" s="156">
        <f t="shared" si="0"/>
        <v>1.7453292519943295E-9</v>
      </c>
      <c r="E9" s="156">
        <f t="shared" si="3"/>
        <v>1.9999999999999999E-7</v>
      </c>
      <c r="F9" s="156">
        <f t="shared" si="1"/>
        <v>9.5043262104208532E-10</v>
      </c>
      <c r="G9" s="156">
        <f t="shared" si="4"/>
        <v>3.4906585427699079E-9</v>
      </c>
      <c r="H9" s="157">
        <f>SUM('[1]Saved Waypoint Input Sheet'!G2406+('[1]Saved Waypoint Input Sheet'!H2406/60))</f>
        <v>0</v>
      </c>
      <c r="I9" s="157">
        <f>IF('[1]Saved Waypoint Input Sheet'!F2406="E",H9,H9*-1)</f>
        <v>0</v>
      </c>
      <c r="J9" s="157">
        <f t="shared" si="5"/>
        <v>0</v>
      </c>
      <c r="K9" s="157">
        <f t="shared" si="6"/>
        <v>0</v>
      </c>
      <c r="L9" s="158">
        <f t="shared" si="7"/>
        <v>0</v>
      </c>
      <c r="M9" s="158">
        <f t="shared" si="8"/>
        <v>0</v>
      </c>
      <c r="N9" s="160">
        <f t="shared" si="9"/>
        <v>5.9999998658214085E-6</v>
      </c>
      <c r="O9" s="160">
        <f t="shared" si="10"/>
        <v>-6.0000002579599455E-6</v>
      </c>
      <c r="P9" s="161">
        <f t="shared" si="2"/>
        <v>0</v>
      </c>
      <c r="Q9" s="161">
        <f t="shared" si="11"/>
        <v>3.1415926535897931</v>
      </c>
      <c r="R9" s="158">
        <f t="shared" si="12"/>
        <v>180</v>
      </c>
      <c r="S9" s="162">
        <f t="shared" si="13"/>
        <v>180</v>
      </c>
      <c r="T9" s="159">
        <f t="shared" si="14"/>
        <v>1.2E-5</v>
      </c>
      <c r="U9" s="163">
        <f t="shared" si="15"/>
        <v>0</v>
      </c>
    </row>
    <row r="10" spans="1:21" x14ac:dyDescent="0.2">
      <c r="A10" s="156">
        <f t="shared" si="16"/>
        <v>-9.9999999999999995E-8</v>
      </c>
      <c r="B10" s="156">
        <f>IF(SUM('[1]Saved Waypoint Input Sheet'!D2407+('[1]Saved Waypoint Input Sheet'!E2407/60))=SUM('[1]Saved Waypoint Input Sheet'!D2406+('[1]Saved Waypoint Input Sheet'!E2406/60)),(SUM('[1]Saved Waypoint Input Sheet'!D2407+('[1]Saved Waypoint Input Sheet'!E2407/60))-0.0000001),(SUM('[1]Saved Waypoint Input Sheet'!D2407+('[1]Saved Waypoint Input Sheet'!E2407/60))))</f>
        <v>-9.9999999999999995E-8</v>
      </c>
      <c r="C10" s="156">
        <f>IF('[1]Saved Waypoint Input Sheet'!C2407="S",A10*-1,A10)</f>
        <v>-9.9999999999999995E-8</v>
      </c>
      <c r="D10" s="156">
        <f t="shared" si="0"/>
        <v>-1.7453292519943295E-9</v>
      </c>
      <c r="E10" s="156">
        <f t="shared" si="3"/>
        <v>-1.9999999999999999E-7</v>
      </c>
      <c r="F10" s="156">
        <f t="shared" si="1"/>
        <v>-2.5402259217278224E-9</v>
      </c>
      <c r="G10" s="156">
        <f t="shared" si="4"/>
        <v>-3.4906585427699079E-9</v>
      </c>
      <c r="H10" s="157">
        <f>SUM('[1]Saved Waypoint Input Sheet'!G2407+('[1]Saved Waypoint Input Sheet'!H2407/60))</f>
        <v>0</v>
      </c>
      <c r="I10" s="157">
        <f>IF('[1]Saved Waypoint Input Sheet'!F2407="E",H10,H10*-1)</f>
        <v>0</v>
      </c>
      <c r="J10" s="157">
        <f t="shared" si="5"/>
        <v>0</v>
      </c>
      <c r="K10" s="157">
        <f t="shared" si="6"/>
        <v>0</v>
      </c>
      <c r="L10" s="158">
        <f t="shared" si="7"/>
        <v>0</v>
      </c>
      <c r="M10" s="158">
        <f t="shared" si="8"/>
        <v>0</v>
      </c>
      <c r="N10" s="160">
        <f t="shared" si="9"/>
        <v>-6.0000002579599455E-6</v>
      </c>
      <c r="O10" s="160">
        <f t="shared" si="10"/>
        <v>5.9999998658214085E-6</v>
      </c>
      <c r="P10" s="161">
        <f t="shared" si="2"/>
        <v>0</v>
      </c>
      <c r="Q10" s="161">
        <f t="shared" si="11"/>
        <v>0</v>
      </c>
      <c r="R10" s="158">
        <f t="shared" si="12"/>
        <v>0</v>
      </c>
      <c r="S10" s="162">
        <f t="shared" si="13"/>
        <v>0</v>
      </c>
      <c r="T10" s="159">
        <f t="shared" si="14"/>
        <v>1.2E-5</v>
      </c>
      <c r="U10" s="163">
        <f t="shared" si="15"/>
        <v>0</v>
      </c>
    </row>
    <row r="11" spans="1:21" x14ac:dyDescent="0.2">
      <c r="A11" s="156">
        <f t="shared" si="16"/>
        <v>9.9999999999999995E-8</v>
      </c>
      <c r="B11" s="156">
        <f>IF(SUM('[1]Saved Waypoint Input Sheet'!D2408+('[1]Saved Waypoint Input Sheet'!E2408/60))=SUM('[1]Saved Waypoint Input Sheet'!D2407+('[1]Saved Waypoint Input Sheet'!E2407/60)),(SUM('[1]Saved Waypoint Input Sheet'!D2408+('[1]Saved Waypoint Input Sheet'!E2408/60))+0.0000001),(SUM('[1]Saved Waypoint Input Sheet'!D2408+('[1]Saved Waypoint Input Sheet'!E2408/60))))</f>
        <v>9.9999999999999995E-8</v>
      </c>
      <c r="C11" s="156">
        <f>IF('[1]Saved Waypoint Input Sheet'!C2408="S",A11*-1,A11)</f>
        <v>9.9999999999999995E-8</v>
      </c>
      <c r="D11" s="156">
        <f t="shared" si="0"/>
        <v>1.7453292519943295E-9</v>
      </c>
      <c r="E11" s="156">
        <f t="shared" si="3"/>
        <v>1.9999999999999999E-7</v>
      </c>
      <c r="F11" s="156">
        <f t="shared" si="1"/>
        <v>9.5043262104208532E-10</v>
      </c>
      <c r="G11" s="156">
        <f t="shared" si="4"/>
        <v>3.4906585427699079E-9</v>
      </c>
      <c r="H11" s="157">
        <f>SUM('[1]Saved Waypoint Input Sheet'!G2408+('[1]Saved Waypoint Input Sheet'!H2408/60))</f>
        <v>0</v>
      </c>
      <c r="I11" s="157">
        <f>IF('[1]Saved Waypoint Input Sheet'!F2408="E",H11,H11*-1)</f>
        <v>0</v>
      </c>
      <c r="J11" s="157">
        <f t="shared" si="5"/>
        <v>0</v>
      </c>
      <c r="K11" s="157">
        <f t="shared" si="6"/>
        <v>0</v>
      </c>
      <c r="L11" s="158">
        <f t="shared" si="7"/>
        <v>0</v>
      </c>
      <c r="M11" s="158">
        <f t="shared" si="8"/>
        <v>0</v>
      </c>
      <c r="N11" s="160">
        <f t="shared" si="9"/>
        <v>5.9999998658214085E-6</v>
      </c>
      <c r="O11" s="160">
        <f t="shared" si="10"/>
        <v>-6.0000002579599455E-6</v>
      </c>
      <c r="P11" s="161">
        <f t="shared" si="2"/>
        <v>0</v>
      </c>
      <c r="Q11" s="161">
        <f t="shared" si="11"/>
        <v>3.1415926535897931</v>
      </c>
      <c r="R11" s="158">
        <f t="shared" si="12"/>
        <v>180</v>
      </c>
      <c r="S11" s="162">
        <f t="shared" si="13"/>
        <v>180</v>
      </c>
      <c r="T11" s="159">
        <f t="shared" si="14"/>
        <v>1.2E-5</v>
      </c>
      <c r="U11" s="163">
        <f t="shared" si="15"/>
        <v>0</v>
      </c>
    </row>
    <row r="12" spans="1:21" x14ac:dyDescent="0.2">
      <c r="A12" s="156">
        <f t="shared" si="16"/>
        <v>-9.9999999999999995E-8</v>
      </c>
      <c r="B12" s="156">
        <f>IF(SUM('[1]Saved Waypoint Input Sheet'!D2409+('[1]Saved Waypoint Input Sheet'!E2409/60))=SUM('[1]Saved Waypoint Input Sheet'!D2408+('[1]Saved Waypoint Input Sheet'!E2408/60)),(SUM('[1]Saved Waypoint Input Sheet'!D2409+('[1]Saved Waypoint Input Sheet'!E2409/60))-0.0000001),(SUM('[1]Saved Waypoint Input Sheet'!D2409+('[1]Saved Waypoint Input Sheet'!E2409/60))))</f>
        <v>-9.9999999999999995E-8</v>
      </c>
      <c r="C12" s="156">
        <f>IF('[1]Saved Waypoint Input Sheet'!C2409="S",A12*-1,A12)</f>
        <v>-9.9999999999999995E-8</v>
      </c>
      <c r="D12" s="156">
        <f t="shared" si="0"/>
        <v>-1.7453292519943295E-9</v>
      </c>
      <c r="E12" s="156">
        <f t="shared" si="3"/>
        <v>-1.9999999999999999E-7</v>
      </c>
      <c r="F12" s="156">
        <f t="shared" si="1"/>
        <v>-2.5402259217278224E-9</v>
      </c>
      <c r="G12" s="156">
        <f t="shared" si="4"/>
        <v>-3.4906585427699079E-9</v>
      </c>
      <c r="H12" s="157">
        <f>SUM('[1]Saved Waypoint Input Sheet'!G2409+('[1]Saved Waypoint Input Sheet'!H2409/60))</f>
        <v>0</v>
      </c>
      <c r="I12" s="157">
        <f>IF('[1]Saved Waypoint Input Sheet'!F2409="E",H12,H12*-1)</f>
        <v>0</v>
      </c>
      <c r="J12" s="157">
        <f t="shared" si="5"/>
        <v>0</v>
      </c>
      <c r="K12" s="157">
        <f t="shared" si="6"/>
        <v>0</v>
      </c>
      <c r="L12" s="158">
        <f t="shared" si="7"/>
        <v>0</v>
      </c>
      <c r="M12" s="158">
        <f t="shared" si="8"/>
        <v>0</v>
      </c>
      <c r="N12" s="160">
        <f t="shared" si="9"/>
        <v>-6.0000002579599455E-6</v>
      </c>
      <c r="O12" s="160">
        <f t="shared" si="10"/>
        <v>5.9999998658214085E-6</v>
      </c>
      <c r="P12" s="161">
        <f t="shared" si="2"/>
        <v>0</v>
      </c>
      <c r="Q12" s="161">
        <f t="shared" si="11"/>
        <v>0</v>
      </c>
      <c r="R12" s="158">
        <f t="shared" si="12"/>
        <v>0</v>
      </c>
      <c r="S12" s="162">
        <f t="shared" si="13"/>
        <v>0</v>
      </c>
      <c r="T12" s="159">
        <f t="shared" si="14"/>
        <v>1.2E-5</v>
      </c>
      <c r="U12" s="163">
        <f t="shared" si="15"/>
        <v>0</v>
      </c>
    </row>
    <row r="13" spans="1:21" x14ac:dyDescent="0.2">
      <c r="A13" s="156">
        <f t="shared" si="16"/>
        <v>9.9999999999999995E-8</v>
      </c>
      <c r="B13" s="156">
        <f>IF(SUM('[1]Saved Waypoint Input Sheet'!D2410+('[1]Saved Waypoint Input Sheet'!E2410/60))=SUM('[1]Saved Waypoint Input Sheet'!D2409+('[1]Saved Waypoint Input Sheet'!E2409/60)),(SUM('[1]Saved Waypoint Input Sheet'!D2410+('[1]Saved Waypoint Input Sheet'!E2410/60))+0.0000001),(SUM('[1]Saved Waypoint Input Sheet'!D2410+('[1]Saved Waypoint Input Sheet'!E2410/60))))</f>
        <v>9.9999999999999995E-8</v>
      </c>
      <c r="C13" s="156">
        <f>IF('[1]Saved Waypoint Input Sheet'!C2410="S",A13*-1,A13)</f>
        <v>9.9999999999999995E-8</v>
      </c>
      <c r="D13" s="156">
        <f t="shared" si="0"/>
        <v>1.7453292519943295E-9</v>
      </c>
      <c r="E13" s="156">
        <f t="shared" si="3"/>
        <v>1.9999999999999999E-7</v>
      </c>
      <c r="F13" s="156">
        <f t="shared" si="1"/>
        <v>9.5043262104208532E-10</v>
      </c>
      <c r="G13" s="156">
        <f t="shared" si="4"/>
        <v>3.4906585427699079E-9</v>
      </c>
      <c r="H13" s="157">
        <f>SUM('[1]Saved Waypoint Input Sheet'!G2410+('[1]Saved Waypoint Input Sheet'!H2410/60))</f>
        <v>0</v>
      </c>
      <c r="I13" s="157">
        <f>IF('[1]Saved Waypoint Input Sheet'!F2410="E",H13,H13*-1)</f>
        <v>0</v>
      </c>
      <c r="J13" s="157">
        <f t="shared" si="5"/>
        <v>0</v>
      </c>
      <c r="K13" s="157">
        <f t="shared" si="6"/>
        <v>0</v>
      </c>
      <c r="L13" s="158">
        <f t="shared" si="7"/>
        <v>0</v>
      </c>
      <c r="M13" s="158">
        <f t="shared" si="8"/>
        <v>0</v>
      </c>
      <c r="N13" s="160">
        <f t="shared" si="9"/>
        <v>5.9999998658214085E-6</v>
      </c>
      <c r="O13" s="160">
        <f t="shared" si="10"/>
        <v>-6.0000002579599455E-6</v>
      </c>
      <c r="P13" s="161">
        <f t="shared" si="2"/>
        <v>0</v>
      </c>
      <c r="Q13" s="161">
        <f t="shared" si="11"/>
        <v>3.1415926535897931</v>
      </c>
      <c r="R13" s="158">
        <f t="shared" si="12"/>
        <v>180</v>
      </c>
      <c r="S13" s="162">
        <f t="shared" si="13"/>
        <v>180</v>
      </c>
      <c r="T13" s="159">
        <f t="shared" si="14"/>
        <v>1.2E-5</v>
      </c>
      <c r="U13" s="163">
        <f t="shared" si="15"/>
        <v>0</v>
      </c>
    </row>
    <row r="14" spans="1:21" x14ac:dyDescent="0.2">
      <c r="A14" s="156">
        <f t="shared" si="16"/>
        <v>-9.9999999999999995E-8</v>
      </c>
      <c r="B14" s="156">
        <f>IF(SUM('[1]Saved Waypoint Input Sheet'!D2411+('[1]Saved Waypoint Input Sheet'!E2411/60))=SUM('[1]Saved Waypoint Input Sheet'!D2410+('[1]Saved Waypoint Input Sheet'!E2410/60)),(SUM('[1]Saved Waypoint Input Sheet'!D2411+('[1]Saved Waypoint Input Sheet'!E2411/60))-0.0000001),(SUM('[1]Saved Waypoint Input Sheet'!D2411+('[1]Saved Waypoint Input Sheet'!E2411/60))))</f>
        <v>-9.9999999999999995E-8</v>
      </c>
      <c r="C14" s="156">
        <f>IF('[1]Saved Waypoint Input Sheet'!C2411="S",A14*-1,A14)</f>
        <v>-9.9999999999999995E-8</v>
      </c>
      <c r="D14" s="156">
        <f t="shared" si="0"/>
        <v>-1.7453292519943295E-9</v>
      </c>
      <c r="E14" s="156">
        <f t="shared" si="3"/>
        <v>-1.9999999999999999E-7</v>
      </c>
      <c r="F14" s="156">
        <f t="shared" si="1"/>
        <v>-2.5402259217278224E-9</v>
      </c>
      <c r="G14" s="156">
        <f t="shared" si="4"/>
        <v>-3.4906585427699079E-9</v>
      </c>
      <c r="H14" s="157">
        <f>SUM('[1]Saved Waypoint Input Sheet'!G2411+('[1]Saved Waypoint Input Sheet'!H2411/60))</f>
        <v>0</v>
      </c>
      <c r="I14" s="157">
        <f>IF('[1]Saved Waypoint Input Sheet'!F2411="E",H14,H14*-1)</f>
        <v>0</v>
      </c>
      <c r="J14" s="157">
        <f t="shared" si="5"/>
        <v>0</v>
      </c>
      <c r="K14" s="157">
        <f t="shared" si="6"/>
        <v>0</v>
      </c>
      <c r="L14" s="158">
        <f t="shared" si="7"/>
        <v>0</v>
      </c>
      <c r="M14" s="158">
        <f t="shared" si="8"/>
        <v>0</v>
      </c>
      <c r="N14" s="160">
        <f t="shared" si="9"/>
        <v>-6.0000002579599455E-6</v>
      </c>
      <c r="O14" s="160">
        <f t="shared" si="10"/>
        <v>5.9999998658214085E-6</v>
      </c>
      <c r="P14" s="161">
        <f t="shared" si="2"/>
        <v>0</v>
      </c>
      <c r="Q14" s="161">
        <f t="shared" si="11"/>
        <v>0</v>
      </c>
      <c r="R14" s="158">
        <f t="shared" si="12"/>
        <v>0</v>
      </c>
      <c r="S14" s="162">
        <f t="shared" si="13"/>
        <v>0</v>
      </c>
      <c r="T14" s="159">
        <f t="shared" si="14"/>
        <v>1.2E-5</v>
      </c>
      <c r="U14" s="163">
        <f t="shared" si="15"/>
        <v>0</v>
      </c>
    </row>
    <row r="15" spans="1:21" x14ac:dyDescent="0.2">
      <c r="A15" s="156">
        <f t="shared" si="16"/>
        <v>9.9999999999999995E-8</v>
      </c>
      <c r="B15" s="156">
        <f>IF(SUM('[1]Saved Waypoint Input Sheet'!D2412+('[1]Saved Waypoint Input Sheet'!E2412/60))=SUM('[1]Saved Waypoint Input Sheet'!D2411+('[1]Saved Waypoint Input Sheet'!E2411/60)),(SUM('[1]Saved Waypoint Input Sheet'!D2412+('[1]Saved Waypoint Input Sheet'!E2412/60))+0.0000001),(SUM('[1]Saved Waypoint Input Sheet'!D2412+('[1]Saved Waypoint Input Sheet'!E2412/60))))</f>
        <v>9.9999999999999995E-8</v>
      </c>
      <c r="C15" s="156">
        <f>IF('[1]Saved Waypoint Input Sheet'!C2412="S",A15*-1,A15)</f>
        <v>9.9999999999999995E-8</v>
      </c>
      <c r="D15" s="156">
        <f t="shared" si="0"/>
        <v>1.7453292519943295E-9</v>
      </c>
      <c r="E15" s="156">
        <f t="shared" si="3"/>
        <v>1.9999999999999999E-7</v>
      </c>
      <c r="F15" s="156">
        <f t="shared" si="1"/>
        <v>9.5043262104208532E-10</v>
      </c>
      <c r="G15" s="156">
        <f t="shared" si="4"/>
        <v>3.4906585427699079E-9</v>
      </c>
      <c r="H15" s="157">
        <f>SUM('[1]Saved Waypoint Input Sheet'!G2412+('[1]Saved Waypoint Input Sheet'!H2412/60))</f>
        <v>0</v>
      </c>
      <c r="I15" s="157">
        <f>IF('[1]Saved Waypoint Input Sheet'!F2412="E",H15,H15*-1)</f>
        <v>0</v>
      </c>
      <c r="J15" s="157">
        <f t="shared" si="5"/>
        <v>0</v>
      </c>
      <c r="K15" s="157">
        <f t="shared" si="6"/>
        <v>0</v>
      </c>
      <c r="L15" s="158">
        <f t="shared" si="7"/>
        <v>0</v>
      </c>
      <c r="M15" s="158">
        <f t="shared" si="8"/>
        <v>0</v>
      </c>
      <c r="N15" s="160">
        <f t="shared" si="9"/>
        <v>5.9999998658214085E-6</v>
      </c>
      <c r="O15" s="160">
        <f t="shared" si="10"/>
        <v>-6.0000002579599455E-6</v>
      </c>
      <c r="P15" s="161">
        <f t="shared" si="2"/>
        <v>0</v>
      </c>
      <c r="Q15" s="161">
        <f t="shared" si="11"/>
        <v>3.1415926535897931</v>
      </c>
      <c r="R15" s="158">
        <f t="shared" si="12"/>
        <v>180</v>
      </c>
      <c r="S15" s="162">
        <f t="shared" si="13"/>
        <v>180</v>
      </c>
      <c r="T15" s="159">
        <f t="shared" si="14"/>
        <v>1.2E-5</v>
      </c>
      <c r="U15" s="163">
        <f t="shared" si="15"/>
        <v>0</v>
      </c>
    </row>
    <row r="16" spans="1:21" x14ac:dyDescent="0.2">
      <c r="A16" s="156">
        <f t="shared" si="16"/>
        <v>-9.9999999999999995E-8</v>
      </c>
      <c r="B16" s="156">
        <f>IF(SUM('[1]Saved Waypoint Input Sheet'!D2413+('[1]Saved Waypoint Input Sheet'!E2413/60))=SUM('[1]Saved Waypoint Input Sheet'!D2412+('[1]Saved Waypoint Input Sheet'!E2412/60)),(SUM('[1]Saved Waypoint Input Sheet'!D2413+('[1]Saved Waypoint Input Sheet'!E2413/60))-0.0000001),(SUM('[1]Saved Waypoint Input Sheet'!D2413+('[1]Saved Waypoint Input Sheet'!E2413/60))))</f>
        <v>-9.9999999999999995E-8</v>
      </c>
      <c r="C16" s="156">
        <f>IF('[1]Saved Waypoint Input Sheet'!C2413="S",A16*-1,A16)</f>
        <v>-9.9999999999999995E-8</v>
      </c>
      <c r="D16" s="156">
        <f t="shared" si="0"/>
        <v>-1.7453292519943295E-9</v>
      </c>
      <c r="E16" s="156">
        <f t="shared" si="3"/>
        <v>-1.9999999999999999E-7</v>
      </c>
      <c r="F16" s="156">
        <f t="shared" si="1"/>
        <v>-2.5402259217278224E-9</v>
      </c>
      <c r="G16" s="156">
        <f t="shared" si="4"/>
        <v>-3.4906585427699079E-9</v>
      </c>
      <c r="H16" s="157">
        <f>SUM('[1]Saved Waypoint Input Sheet'!G2413+('[1]Saved Waypoint Input Sheet'!H2413/60))</f>
        <v>0</v>
      </c>
      <c r="I16" s="157">
        <f>IF('[1]Saved Waypoint Input Sheet'!F2413="E",H16,H16*-1)</f>
        <v>0</v>
      </c>
      <c r="J16" s="157">
        <f t="shared" si="5"/>
        <v>0</v>
      </c>
      <c r="K16" s="157">
        <f t="shared" si="6"/>
        <v>0</v>
      </c>
      <c r="L16" s="158">
        <f t="shared" si="7"/>
        <v>0</v>
      </c>
      <c r="M16" s="158">
        <f t="shared" si="8"/>
        <v>0</v>
      </c>
      <c r="N16" s="160">
        <f t="shared" si="9"/>
        <v>-6.0000002579599455E-6</v>
      </c>
      <c r="O16" s="160">
        <f t="shared" si="10"/>
        <v>5.9999998658214085E-6</v>
      </c>
      <c r="P16" s="161">
        <f t="shared" si="2"/>
        <v>0</v>
      </c>
      <c r="Q16" s="161">
        <f t="shared" si="11"/>
        <v>0</v>
      </c>
      <c r="R16" s="158">
        <f t="shared" si="12"/>
        <v>0</v>
      </c>
      <c r="S16" s="162">
        <f t="shared" si="13"/>
        <v>0</v>
      </c>
      <c r="T16" s="159">
        <f t="shared" si="14"/>
        <v>1.2E-5</v>
      </c>
      <c r="U16" s="163">
        <f t="shared" si="15"/>
        <v>0</v>
      </c>
    </row>
    <row r="17" spans="1:21" x14ac:dyDescent="0.2">
      <c r="A17" s="156">
        <f t="shared" si="16"/>
        <v>9.9999999999999995E-8</v>
      </c>
      <c r="B17" s="156">
        <f>IF(SUM('[1]Saved Waypoint Input Sheet'!D2414+('[1]Saved Waypoint Input Sheet'!E2414/60))=SUM('[1]Saved Waypoint Input Sheet'!D2413+('[1]Saved Waypoint Input Sheet'!E2413/60)),(SUM('[1]Saved Waypoint Input Sheet'!D2414+('[1]Saved Waypoint Input Sheet'!E2414/60))+0.0000001),(SUM('[1]Saved Waypoint Input Sheet'!D2414+('[1]Saved Waypoint Input Sheet'!E2414/60))))</f>
        <v>9.9999999999999995E-8</v>
      </c>
      <c r="C17" s="156">
        <f>IF('[1]Saved Waypoint Input Sheet'!C2414="S",A17*-1,A17)</f>
        <v>9.9999999999999995E-8</v>
      </c>
      <c r="D17" s="156">
        <f t="shared" si="0"/>
        <v>1.7453292519943295E-9</v>
      </c>
      <c r="E17" s="156">
        <f t="shared" si="3"/>
        <v>1.9999999999999999E-7</v>
      </c>
      <c r="F17" s="156">
        <f t="shared" si="1"/>
        <v>9.5043262104208532E-10</v>
      </c>
      <c r="G17" s="156">
        <f t="shared" si="4"/>
        <v>3.4906585427699079E-9</v>
      </c>
      <c r="H17" s="157">
        <f>SUM('[1]Saved Waypoint Input Sheet'!G2414+('[1]Saved Waypoint Input Sheet'!H2414/60))</f>
        <v>0</v>
      </c>
      <c r="I17" s="157">
        <f>IF('[1]Saved Waypoint Input Sheet'!F2414="E",H17,H17*-1)</f>
        <v>0</v>
      </c>
      <c r="J17" s="157">
        <f t="shared" si="5"/>
        <v>0</v>
      </c>
      <c r="K17" s="157">
        <f t="shared" si="6"/>
        <v>0</v>
      </c>
      <c r="L17" s="158">
        <f t="shared" si="7"/>
        <v>0</v>
      </c>
      <c r="M17" s="158">
        <f t="shared" si="8"/>
        <v>0</v>
      </c>
      <c r="N17" s="160">
        <f t="shared" si="9"/>
        <v>5.9999998658214085E-6</v>
      </c>
      <c r="O17" s="160">
        <f t="shared" si="10"/>
        <v>-6.0000002579599455E-6</v>
      </c>
      <c r="P17" s="161">
        <f t="shared" si="2"/>
        <v>0</v>
      </c>
      <c r="Q17" s="161">
        <f t="shared" si="11"/>
        <v>3.1415926535897931</v>
      </c>
      <c r="R17" s="158">
        <f t="shared" si="12"/>
        <v>180</v>
      </c>
      <c r="S17" s="162">
        <f t="shared" si="13"/>
        <v>180</v>
      </c>
      <c r="T17" s="159">
        <f t="shared" si="14"/>
        <v>1.2E-5</v>
      </c>
      <c r="U17" s="163">
        <f t="shared" si="15"/>
        <v>0</v>
      </c>
    </row>
    <row r="18" spans="1:21" x14ac:dyDescent="0.2">
      <c r="A18" s="156">
        <f t="shared" si="16"/>
        <v>-9.9999999999999995E-8</v>
      </c>
      <c r="B18" s="156">
        <f>IF(SUM('[1]Saved Waypoint Input Sheet'!D2415+('[1]Saved Waypoint Input Sheet'!E2415/60))=SUM('[1]Saved Waypoint Input Sheet'!D2414+('[1]Saved Waypoint Input Sheet'!E2414/60)),(SUM('[1]Saved Waypoint Input Sheet'!D2415+('[1]Saved Waypoint Input Sheet'!E2415/60))-0.0000001),(SUM('[1]Saved Waypoint Input Sheet'!D2415+('[1]Saved Waypoint Input Sheet'!E2415/60))))</f>
        <v>-9.9999999999999995E-8</v>
      </c>
      <c r="C18" s="156">
        <f>IF('[1]Saved Waypoint Input Sheet'!C2415="S",A18*-1,A18)</f>
        <v>-9.9999999999999995E-8</v>
      </c>
      <c r="D18" s="156">
        <f t="shared" si="0"/>
        <v>-1.7453292519943295E-9</v>
      </c>
      <c r="E18" s="156">
        <f t="shared" si="3"/>
        <v>-1.9999999999999999E-7</v>
      </c>
      <c r="F18" s="156">
        <f t="shared" si="1"/>
        <v>-2.5402259217278224E-9</v>
      </c>
      <c r="G18" s="156">
        <f t="shared" si="4"/>
        <v>-3.4906585427699079E-9</v>
      </c>
      <c r="H18" s="157">
        <f>SUM('[1]Saved Waypoint Input Sheet'!G2415+('[1]Saved Waypoint Input Sheet'!H2415/60))</f>
        <v>0</v>
      </c>
      <c r="I18" s="157">
        <f>IF('[1]Saved Waypoint Input Sheet'!F2415="E",H18,H18*-1)</f>
        <v>0</v>
      </c>
      <c r="J18" s="157">
        <f t="shared" si="5"/>
        <v>0</v>
      </c>
      <c r="K18" s="157">
        <f t="shared" si="6"/>
        <v>0</v>
      </c>
      <c r="L18" s="158">
        <f t="shared" si="7"/>
        <v>0</v>
      </c>
      <c r="M18" s="158">
        <f t="shared" si="8"/>
        <v>0</v>
      </c>
      <c r="N18" s="160">
        <f t="shared" si="9"/>
        <v>-6.0000002579599455E-6</v>
      </c>
      <c r="O18" s="160">
        <f t="shared" si="10"/>
        <v>5.9999998658214085E-6</v>
      </c>
      <c r="P18" s="161">
        <f t="shared" si="2"/>
        <v>0</v>
      </c>
      <c r="Q18" s="161">
        <f t="shared" si="11"/>
        <v>0</v>
      </c>
      <c r="R18" s="158">
        <f t="shared" si="12"/>
        <v>0</v>
      </c>
      <c r="S18" s="162">
        <f t="shared" si="13"/>
        <v>0</v>
      </c>
      <c r="T18" s="159">
        <f t="shared" si="14"/>
        <v>1.2E-5</v>
      </c>
      <c r="U18" s="163">
        <f t="shared" si="15"/>
        <v>0</v>
      </c>
    </row>
    <row r="19" spans="1:21" x14ac:dyDescent="0.2">
      <c r="A19" s="156">
        <f t="shared" si="16"/>
        <v>9.9999999999999995E-8</v>
      </c>
      <c r="B19" s="156">
        <f>IF(SUM('[1]Saved Waypoint Input Sheet'!D2416+('[1]Saved Waypoint Input Sheet'!E2416/60))=SUM('[1]Saved Waypoint Input Sheet'!D2415+('[1]Saved Waypoint Input Sheet'!E2415/60)),(SUM('[1]Saved Waypoint Input Sheet'!D2416+('[1]Saved Waypoint Input Sheet'!E2416/60))+0.0000001),(SUM('[1]Saved Waypoint Input Sheet'!D2416+('[1]Saved Waypoint Input Sheet'!E2416/60))))</f>
        <v>9.9999999999999995E-8</v>
      </c>
      <c r="C19" s="156">
        <f>IF('[1]Saved Waypoint Input Sheet'!C2416="S",A19*-1,A19)</f>
        <v>9.9999999999999995E-8</v>
      </c>
      <c r="D19" s="156">
        <f t="shared" si="0"/>
        <v>1.7453292519943295E-9</v>
      </c>
      <c r="E19" s="156">
        <f t="shared" si="3"/>
        <v>1.9999999999999999E-7</v>
      </c>
      <c r="F19" s="156">
        <f t="shared" si="1"/>
        <v>9.5043262104208532E-10</v>
      </c>
      <c r="G19" s="156">
        <f t="shared" si="4"/>
        <v>3.4906585427699079E-9</v>
      </c>
      <c r="H19" s="157">
        <f>SUM('[1]Saved Waypoint Input Sheet'!G2416+('[1]Saved Waypoint Input Sheet'!H2416/60))</f>
        <v>0</v>
      </c>
      <c r="I19" s="157">
        <f>IF('[1]Saved Waypoint Input Sheet'!F2416="E",H19,H19*-1)</f>
        <v>0</v>
      </c>
      <c r="J19" s="157">
        <f t="shared" si="5"/>
        <v>0</v>
      </c>
      <c r="K19" s="157">
        <f t="shared" si="6"/>
        <v>0</v>
      </c>
      <c r="L19" s="158">
        <f t="shared" si="7"/>
        <v>0</v>
      </c>
      <c r="M19" s="158">
        <f t="shared" si="8"/>
        <v>0</v>
      </c>
      <c r="N19" s="160">
        <f t="shared" si="9"/>
        <v>5.9999998658214085E-6</v>
      </c>
      <c r="O19" s="160">
        <f t="shared" si="10"/>
        <v>-6.0000002579599455E-6</v>
      </c>
      <c r="P19" s="161">
        <f t="shared" si="2"/>
        <v>0</v>
      </c>
      <c r="Q19" s="161">
        <f t="shared" si="11"/>
        <v>3.1415926535897931</v>
      </c>
      <c r="R19" s="158">
        <f t="shared" si="12"/>
        <v>180</v>
      </c>
      <c r="S19" s="162">
        <f t="shared" si="13"/>
        <v>180</v>
      </c>
      <c r="T19" s="159">
        <f t="shared" si="14"/>
        <v>1.2E-5</v>
      </c>
      <c r="U19" s="163">
        <f t="shared" si="15"/>
        <v>0</v>
      </c>
    </row>
    <row r="20" spans="1:21" x14ac:dyDescent="0.2">
      <c r="A20" s="156">
        <f t="shared" si="16"/>
        <v>-9.9999999999999995E-8</v>
      </c>
      <c r="B20" s="156">
        <f>IF(SUM('[1]Saved Waypoint Input Sheet'!D2417+('[1]Saved Waypoint Input Sheet'!E2417/60))=SUM('[1]Saved Waypoint Input Sheet'!D2416+('[1]Saved Waypoint Input Sheet'!E2416/60)),(SUM('[1]Saved Waypoint Input Sheet'!D2417+('[1]Saved Waypoint Input Sheet'!E2417/60))-0.0000001),(SUM('[1]Saved Waypoint Input Sheet'!D2417+('[1]Saved Waypoint Input Sheet'!E2417/60))))</f>
        <v>-9.9999999999999995E-8</v>
      </c>
      <c r="C20" s="156">
        <f>IF('[1]Saved Waypoint Input Sheet'!C2417="S",A20*-1,A20)</f>
        <v>-9.9999999999999995E-8</v>
      </c>
      <c r="D20" s="156">
        <f t="shared" si="0"/>
        <v>-1.7453292519943295E-9</v>
      </c>
      <c r="E20" s="156">
        <f t="shared" si="3"/>
        <v>-1.9999999999999999E-7</v>
      </c>
      <c r="F20" s="156">
        <f t="shared" si="1"/>
        <v>-2.5402259217278224E-9</v>
      </c>
      <c r="G20" s="156">
        <f t="shared" si="4"/>
        <v>-3.4906585427699079E-9</v>
      </c>
      <c r="H20" s="157">
        <f>SUM('[1]Saved Waypoint Input Sheet'!G2417+('[1]Saved Waypoint Input Sheet'!H2417/60))</f>
        <v>0</v>
      </c>
      <c r="I20" s="157">
        <f>IF('[1]Saved Waypoint Input Sheet'!F2417="E",H20,H20*-1)</f>
        <v>0</v>
      </c>
      <c r="J20" s="157">
        <f t="shared" si="5"/>
        <v>0</v>
      </c>
      <c r="K20" s="157">
        <f t="shared" si="6"/>
        <v>0</v>
      </c>
      <c r="L20" s="158">
        <f t="shared" si="7"/>
        <v>0</v>
      </c>
      <c r="M20" s="158">
        <f t="shared" si="8"/>
        <v>0</v>
      </c>
      <c r="N20" s="160">
        <f t="shared" si="9"/>
        <v>-6.0000002579599455E-6</v>
      </c>
      <c r="O20" s="160">
        <f t="shared" si="10"/>
        <v>5.9999998658214085E-6</v>
      </c>
      <c r="P20" s="161">
        <f t="shared" si="2"/>
        <v>0</v>
      </c>
      <c r="Q20" s="161">
        <f t="shared" si="11"/>
        <v>0</v>
      </c>
      <c r="R20" s="158">
        <f t="shared" si="12"/>
        <v>0</v>
      </c>
      <c r="S20" s="162">
        <f t="shared" si="13"/>
        <v>0</v>
      </c>
      <c r="T20" s="159">
        <f t="shared" si="14"/>
        <v>1.2E-5</v>
      </c>
      <c r="U20" s="163">
        <f t="shared" si="15"/>
        <v>0</v>
      </c>
    </row>
    <row r="21" spans="1:21" x14ac:dyDescent="0.2">
      <c r="A21" s="156">
        <f t="shared" si="16"/>
        <v>9.9999999999999995E-8</v>
      </c>
      <c r="B21" s="156">
        <f>IF(SUM('[1]Saved Waypoint Input Sheet'!D2418+('[1]Saved Waypoint Input Sheet'!E2418/60))=SUM('[1]Saved Waypoint Input Sheet'!D2417+('[1]Saved Waypoint Input Sheet'!E2417/60)),(SUM('[1]Saved Waypoint Input Sheet'!D2418+('[1]Saved Waypoint Input Sheet'!E2418/60))+0.0000001),(SUM('[1]Saved Waypoint Input Sheet'!D2418+('[1]Saved Waypoint Input Sheet'!E2418/60))))</f>
        <v>9.9999999999999995E-8</v>
      </c>
      <c r="C21" s="156">
        <f>IF('[1]Saved Waypoint Input Sheet'!C2418="S",A21*-1,A21)</f>
        <v>9.9999999999999995E-8</v>
      </c>
      <c r="D21" s="156">
        <f t="shared" si="0"/>
        <v>1.7453292519943295E-9</v>
      </c>
      <c r="E21" s="156">
        <f t="shared" si="3"/>
        <v>1.9999999999999999E-7</v>
      </c>
      <c r="F21" s="156">
        <f t="shared" si="1"/>
        <v>9.5043262104208532E-10</v>
      </c>
      <c r="G21" s="156">
        <f t="shared" si="4"/>
        <v>3.4906585427699079E-9</v>
      </c>
      <c r="H21" s="157">
        <f>SUM('[1]Saved Waypoint Input Sheet'!G2418+('[1]Saved Waypoint Input Sheet'!H2418/60))</f>
        <v>0</v>
      </c>
      <c r="I21" s="157">
        <f>IF('[1]Saved Waypoint Input Sheet'!F2418="E",H21,H21*-1)</f>
        <v>0</v>
      </c>
      <c r="J21" s="157">
        <f t="shared" si="5"/>
        <v>0</v>
      </c>
      <c r="K21" s="157">
        <f t="shared" si="6"/>
        <v>0</v>
      </c>
      <c r="L21" s="158">
        <f t="shared" si="7"/>
        <v>0</v>
      </c>
      <c r="M21" s="158">
        <f t="shared" si="8"/>
        <v>0</v>
      </c>
      <c r="N21" s="160">
        <f t="shared" si="9"/>
        <v>5.9999998658214085E-6</v>
      </c>
      <c r="O21" s="160">
        <f t="shared" si="10"/>
        <v>-6.0000002579599455E-6</v>
      </c>
      <c r="P21" s="161">
        <f t="shared" si="2"/>
        <v>0</v>
      </c>
      <c r="Q21" s="161">
        <f t="shared" si="11"/>
        <v>3.1415926535897931</v>
      </c>
      <c r="R21" s="158">
        <f t="shared" si="12"/>
        <v>180</v>
      </c>
      <c r="S21" s="162">
        <f t="shared" si="13"/>
        <v>180</v>
      </c>
      <c r="T21" s="159">
        <f t="shared" si="14"/>
        <v>1.2E-5</v>
      </c>
      <c r="U21" s="163">
        <f t="shared" si="15"/>
        <v>0</v>
      </c>
    </row>
    <row r="22" spans="1:21" x14ac:dyDescent="0.2">
      <c r="A22" s="156">
        <f t="shared" si="16"/>
        <v>-9.9999999999999995E-8</v>
      </c>
      <c r="B22" s="156">
        <f>IF(SUM('[1]Saved Waypoint Input Sheet'!D2419+('[1]Saved Waypoint Input Sheet'!E2419/60))=SUM('[1]Saved Waypoint Input Sheet'!D2418+('[1]Saved Waypoint Input Sheet'!E2418/60)),(SUM('[1]Saved Waypoint Input Sheet'!D2419+('[1]Saved Waypoint Input Sheet'!E2419/60))-0.0000001),(SUM('[1]Saved Waypoint Input Sheet'!D2419+('[1]Saved Waypoint Input Sheet'!E2419/60))))</f>
        <v>-9.9999999999999995E-8</v>
      </c>
      <c r="C22" s="156">
        <f>IF('[1]Saved Waypoint Input Sheet'!C2419="S",A22*-1,A22)</f>
        <v>-9.9999999999999995E-8</v>
      </c>
      <c r="D22" s="156">
        <f t="shared" si="0"/>
        <v>-1.7453292519943295E-9</v>
      </c>
      <c r="E22" s="156">
        <f t="shared" si="3"/>
        <v>-1.9999999999999999E-7</v>
      </c>
      <c r="F22" s="156">
        <f t="shared" si="1"/>
        <v>-2.5402259217278224E-9</v>
      </c>
      <c r="G22" s="156">
        <f t="shared" si="4"/>
        <v>-3.4906585427699079E-9</v>
      </c>
      <c r="H22" s="157">
        <f>SUM('[1]Saved Waypoint Input Sheet'!G2419+('[1]Saved Waypoint Input Sheet'!H2419/60))</f>
        <v>0</v>
      </c>
      <c r="I22" s="157">
        <f>IF('[1]Saved Waypoint Input Sheet'!F2419="E",H22,H22*-1)</f>
        <v>0</v>
      </c>
      <c r="J22" s="157">
        <f t="shared" si="5"/>
        <v>0</v>
      </c>
      <c r="K22" s="157">
        <f t="shared" si="6"/>
        <v>0</v>
      </c>
      <c r="L22" s="158">
        <f t="shared" si="7"/>
        <v>0</v>
      </c>
      <c r="M22" s="158">
        <f t="shared" si="8"/>
        <v>0</v>
      </c>
      <c r="N22" s="160">
        <f t="shared" si="9"/>
        <v>-6.0000002579599455E-6</v>
      </c>
      <c r="O22" s="160">
        <f t="shared" si="10"/>
        <v>5.9999998658214085E-6</v>
      </c>
      <c r="P22" s="161">
        <f t="shared" si="2"/>
        <v>0</v>
      </c>
      <c r="Q22" s="161">
        <f t="shared" si="11"/>
        <v>0</v>
      </c>
      <c r="R22" s="158">
        <f t="shared" si="12"/>
        <v>0</v>
      </c>
      <c r="S22" s="162">
        <f t="shared" si="13"/>
        <v>0</v>
      </c>
      <c r="T22" s="159">
        <f t="shared" si="14"/>
        <v>1.2E-5</v>
      </c>
      <c r="U22" s="163">
        <f t="shared" si="15"/>
        <v>0</v>
      </c>
    </row>
    <row r="23" spans="1:21" x14ac:dyDescent="0.2">
      <c r="A23" s="156">
        <f t="shared" si="16"/>
        <v>9.9999999999999995E-8</v>
      </c>
      <c r="B23" s="156">
        <f>IF(SUM('[1]Saved Waypoint Input Sheet'!D2420+('[1]Saved Waypoint Input Sheet'!E2420/60))=SUM('[1]Saved Waypoint Input Sheet'!D2419+('[1]Saved Waypoint Input Sheet'!E2419/60)),(SUM('[1]Saved Waypoint Input Sheet'!D2420+('[1]Saved Waypoint Input Sheet'!E2420/60))+0.0000001),(SUM('[1]Saved Waypoint Input Sheet'!D2420+('[1]Saved Waypoint Input Sheet'!E2420/60))))</f>
        <v>9.9999999999999995E-8</v>
      </c>
      <c r="C23" s="156">
        <f>IF('[1]Saved Waypoint Input Sheet'!C2420="S",A23*-1,A23)</f>
        <v>9.9999999999999995E-8</v>
      </c>
      <c r="D23" s="156">
        <f t="shared" si="0"/>
        <v>1.7453292519943295E-9</v>
      </c>
      <c r="E23" s="156">
        <f t="shared" si="3"/>
        <v>1.9999999999999999E-7</v>
      </c>
      <c r="F23" s="156">
        <f t="shared" si="1"/>
        <v>9.5043262104208532E-10</v>
      </c>
      <c r="G23" s="156">
        <f t="shared" si="4"/>
        <v>3.4906585427699079E-9</v>
      </c>
      <c r="H23" s="157">
        <f>SUM('[1]Saved Waypoint Input Sheet'!G2420+('[1]Saved Waypoint Input Sheet'!H2420/60))</f>
        <v>0</v>
      </c>
      <c r="I23" s="157">
        <f>IF('[1]Saved Waypoint Input Sheet'!F2420="E",H23,H23*-1)</f>
        <v>0</v>
      </c>
      <c r="J23" s="157">
        <f t="shared" si="5"/>
        <v>0</v>
      </c>
      <c r="K23" s="157">
        <f t="shared" si="6"/>
        <v>0</v>
      </c>
      <c r="L23" s="158">
        <f t="shared" si="7"/>
        <v>0</v>
      </c>
      <c r="M23" s="158">
        <f t="shared" si="8"/>
        <v>0</v>
      </c>
      <c r="N23" s="160">
        <f t="shared" si="9"/>
        <v>5.9999998658214085E-6</v>
      </c>
      <c r="O23" s="160">
        <f t="shared" si="10"/>
        <v>-6.0000002579599455E-6</v>
      </c>
      <c r="P23" s="161">
        <f t="shared" si="2"/>
        <v>0</v>
      </c>
      <c r="Q23" s="161">
        <f t="shared" si="11"/>
        <v>3.1415926535897931</v>
      </c>
      <c r="R23" s="158">
        <f t="shared" si="12"/>
        <v>180</v>
      </c>
      <c r="S23" s="162">
        <f t="shared" si="13"/>
        <v>180</v>
      </c>
      <c r="T23" s="159">
        <f t="shared" si="14"/>
        <v>1.2E-5</v>
      </c>
      <c r="U23" s="163">
        <f t="shared" si="15"/>
        <v>0</v>
      </c>
    </row>
    <row r="24" spans="1:21" x14ac:dyDescent="0.2">
      <c r="A24" s="156">
        <f t="shared" si="16"/>
        <v>-9.9999999999999995E-8</v>
      </c>
      <c r="B24" s="156">
        <f>IF(SUM('[1]Saved Waypoint Input Sheet'!D2421+('[1]Saved Waypoint Input Sheet'!E2421/60))=SUM('[1]Saved Waypoint Input Sheet'!D2420+('[1]Saved Waypoint Input Sheet'!E2420/60)),(SUM('[1]Saved Waypoint Input Sheet'!D2421+('[1]Saved Waypoint Input Sheet'!E2421/60))-0.0000001),(SUM('[1]Saved Waypoint Input Sheet'!D2421+('[1]Saved Waypoint Input Sheet'!E2421/60))))</f>
        <v>-9.9999999999999995E-8</v>
      </c>
      <c r="C24" s="156">
        <f>IF('[1]Saved Waypoint Input Sheet'!C2421="S",A24*-1,A24)</f>
        <v>-9.9999999999999995E-8</v>
      </c>
      <c r="D24" s="156">
        <f t="shared" si="0"/>
        <v>-1.7453292519943295E-9</v>
      </c>
      <c r="E24" s="156">
        <f t="shared" si="3"/>
        <v>-1.9999999999999999E-7</v>
      </c>
      <c r="F24" s="156">
        <f t="shared" si="1"/>
        <v>-2.5402259217278224E-9</v>
      </c>
      <c r="G24" s="156">
        <f t="shared" si="4"/>
        <v>-3.4906585427699079E-9</v>
      </c>
      <c r="H24" s="157">
        <f>SUM('[1]Saved Waypoint Input Sheet'!G2421+('[1]Saved Waypoint Input Sheet'!H2421/60))</f>
        <v>0</v>
      </c>
      <c r="I24" s="157">
        <f>IF('[1]Saved Waypoint Input Sheet'!F2421="E",H24,H24*-1)</f>
        <v>0</v>
      </c>
      <c r="J24" s="157">
        <f t="shared" si="5"/>
        <v>0</v>
      </c>
      <c r="K24" s="157">
        <f t="shared" si="6"/>
        <v>0</v>
      </c>
      <c r="L24" s="158">
        <f t="shared" si="7"/>
        <v>0</v>
      </c>
      <c r="M24" s="158">
        <f t="shared" si="8"/>
        <v>0</v>
      </c>
      <c r="N24" s="160">
        <f t="shared" si="9"/>
        <v>-6.0000002579599455E-6</v>
      </c>
      <c r="O24" s="160">
        <f t="shared" si="10"/>
        <v>5.9999998658214085E-6</v>
      </c>
      <c r="P24" s="161">
        <f t="shared" si="2"/>
        <v>0</v>
      </c>
      <c r="Q24" s="161">
        <f t="shared" si="11"/>
        <v>0</v>
      </c>
      <c r="R24" s="158">
        <f t="shared" si="12"/>
        <v>0</v>
      </c>
      <c r="S24" s="162">
        <f t="shared" si="13"/>
        <v>0</v>
      </c>
      <c r="T24" s="159">
        <f t="shared" si="14"/>
        <v>1.2E-5</v>
      </c>
      <c r="U24" s="163">
        <f t="shared" si="15"/>
        <v>0</v>
      </c>
    </row>
    <row r="25" spans="1:21" x14ac:dyDescent="0.2">
      <c r="A25" s="156">
        <f t="shared" si="16"/>
        <v>9.9999999999999995E-8</v>
      </c>
      <c r="B25" s="156">
        <f>IF(SUM('[1]Saved Waypoint Input Sheet'!D2422+('[1]Saved Waypoint Input Sheet'!E2422/60))=SUM('[1]Saved Waypoint Input Sheet'!D2421+('[1]Saved Waypoint Input Sheet'!E2421/60)),(SUM('[1]Saved Waypoint Input Sheet'!D2422+('[1]Saved Waypoint Input Sheet'!E2422/60))+0.0000001),(SUM('[1]Saved Waypoint Input Sheet'!D2422+('[1]Saved Waypoint Input Sheet'!E2422/60))))</f>
        <v>9.9999999999999995E-8</v>
      </c>
      <c r="C25" s="156">
        <f>IF('[1]Saved Waypoint Input Sheet'!C2422="S",A25*-1,A25)</f>
        <v>9.9999999999999995E-8</v>
      </c>
      <c r="D25" s="156">
        <f t="shared" si="0"/>
        <v>1.7453292519943295E-9</v>
      </c>
      <c r="E25" s="156">
        <f t="shared" si="3"/>
        <v>1.9999999999999999E-7</v>
      </c>
      <c r="F25" s="156">
        <f t="shared" si="1"/>
        <v>9.5043262104208532E-10</v>
      </c>
      <c r="G25" s="156">
        <f t="shared" si="4"/>
        <v>3.4906585427699079E-9</v>
      </c>
      <c r="H25" s="157">
        <f>SUM('[1]Saved Waypoint Input Sheet'!G2422+('[1]Saved Waypoint Input Sheet'!H2422/60))</f>
        <v>0</v>
      </c>
      <c r="I25" s="157">
        <f>IF('[1]Saved Waypoint Input Sheet'!F2422="E",H25,H25*-1)</f>
        <v>0</v>
      </c>
      <c r="J25" s="157">
        <f t="shared" si="5"/>
        <v>0</v>
      </c>
      <c r="K25" s="157">
        <f t="shared" si="6"/>
        <v>0</v>
      </c>
      <c r="L25" s="158">
        <f t="shared" si="7"/>
        <v>0</v>
      </c>
      <c r="M25" s="158">
        <f t="shared" si="8"/>
        <v>0</v>
      </c>
      <c r="N25" s="160">
        <f t="shared" si="9"/>
        <v>5.9999998658214085E-6</v>
      </c>
      <c r="O25" s="160">
        <f t="shared" si="10"/>
        <v>-6.0000002579599455E-6</v>
      </c>
      <c r="P25" s="161">
        <f t="shared" si="2"/>
        <v>0</v>
      </c>
      <c r="Q25" s="161">
        <f t="shared" si="11"/>
        <v>3.1415926535897931</v>
      </c>
      <c r="R25" s="158">
        <f t="shared" si="12"/>
        <v>180</v>
      </c>
      <c r="S25" s="162">
        <f t="shared" si="13"/>
        <v>180</v>
      </c>
      <c r="T25" s="159">
        <f t="shared" si="14"/>
        <v>1.2E-5</v>
      </c>
      <c r="U25" s="163">
        <f t="shared" si="15"/>
        <v>0</v>
      </c>
    </row>
    <row r="26" spans="1:21" x14ac:dyDescent="0.2">
      <c r="A26" s="156">
        <f t="shared" si="16"/>
        <v>-9.9999999999999995E-8</v>
      </c>
      <c r="B26" s="156">
        <f>IF(SUM('[1]Saved Waypoint Input Sheet'!D2423+('[1]Saved Waypoint Input Sheet'!E2423/60))=SUM('[1]Saved Waypoint Input Sheet'!D2422+('[1]Saved Waypoint Input Sheet'!E2422/60)),(SUM('[1]Saved Waypoint Input Sheet'!D2423+('[1]Saved Waypoint Input Sheet'!E2423/60))-0.0000001),(SUM('[1]Saved Waypoint Input Sheet'!D2423+('[1]Saved Waypoint Input Sheet'!E2423/60))))</f>
        <v>-9.9999999999999995E-8</v>
      </c>
      <c r="C26" s="156">
        <f>IF('[1]Saved Waypoint Input Sheet'!C2423="S",A26*-1,A26)</f>
        <v>-9.9999999999999995E-8</v>
      </c>
      <c r="D26" s="156">
        <f t="shared" si="0"/>
        <v>-1.7453292519943295E-9</v>
      </c>
      <c r="E26" s="156">
        <f t="shared" si="3"/>
        <v>-1.9999999999999999E-7</v>
      </c>
      <c r="F26" s="156">
        <f t="shared" si="1"/>
        <v>-2.5402259217278224E-9</v>
      </c>
      <c r="G26" s="156">
        <f t="shared" si="4"/>
        <v>-3.4906585427699079E-9</v>
      </c>
      <c r="H26" s="157">
        <f>SUM('[1]Saved Waypoint Input Sheet'!G2423+('[1]Saved Waypoint Input Sheet'!H2423/60))</f>
        <v>0</v>
      </c>
      <c r="I26" s="157">
        <f>IF('[1]Saved Waypoint Input Sheet'!F2423="E",H26,H26*-1)</f>
        <v>0</v>
      </c>
      <c r="J26" s="157">
        <f t="shared" si="5"/>
        <v>0</v>
      </c>
      <c r="K26" s="157">
        <f t="shared" si="6"/>
        <v>0</v>
      </c>
      <c r="L26" s="158">
        <f t="shared" si="7"/>
        <v>0</v>
      </c>
      <c r="M26" s="158">
        <f t="shared" si="8"/>
        <v>0</v>
      </c>
      <c r="N26" s="160">
        <f t="shared" si="9"/>
        <v>-6.0000002579599455E-6</v>
      </c>
      <c r="O26" s="160">
        <f t="shared" si="10"/>
        <v>5.9999998658214085E-6</v>
      </c>
      <c r="P26" s="161">
        <f t="shared" si="2"/>
        <v>0</v>
      </c>
      <c r="Q26" s="161">
        <f t="shared" si="11"/>
        <v>0</v>
      </c>
      <c r="R26" s="158">
        <f t="shared" si="12"/>
        <v>0</v>
      </c>
      <c r="S26" s="162">
        <f t="shared" si="13"/>
        <v>0</v>
      </c>
      <c r="T26" s="159">
        <f t="shared" si="14"/>
        <v>1.2E-5</v>
      </c>
      <c r="U26" s="163">
        <f t="shared" si="15"/>
        <v>0</v>
      </c>
    </row>
    <row r="27" spans="1:21" x14ac:dyDescent="0.2">
      <c r="A27" s="156">
        <f t="shared" si="16"/>
        <v>9.9999999999999995E-8</v>
      </c>
      <c r="B27" s="156">
        <f>IF(SUM('[1]Saved Waypoint Input Sheet'!D2424+('[1]Saved Waypoint Input Sheet'!E2424/60))=SUM('[1]Saved Waypoint Input Sheet'!D2423+('[1]Saved Waypoint Input Sheet'!E2423/60)),(SUM('[1]Saved Waypoint Input Sheet'!D2424+('[1]Saved Waypoint Input Sheet'!E2424/60))+0.0000001),(SUM('[1]Saved Waypoint Input Sheet'!D2424+('[1]Saved Waypoint Input Sheet'!E2424/60))))</f>
        <v>9.9999999999999995E-8</v>
      </c>
      <c r="C27" s="156">
        <f>IF('[1]Saved Waypoint Input Sheet'!C2424="S",A27*-1,A27)</f>
        <v>9.9999999999999995E-8</v>
      </c>
      <c r="D27" s="156">
        <f t="shared" si="0"/>
        <v>1.7453292519943295E-9</v>
      </c>
      <c r="E27" s="156">
        <f t="shared" si="3"/>
        <v>1.9999999999999999E-7</v>
      </c>
      <c r="F27" s="156">
        <f t="shared" si="1"/>
        <v>9.5043262104208532E-10</v>
      </c>
      <c r="G27" s="156">
        <f t="shared" si="4"/>
        <v>3.4906585427699079E-9</v>
      </c>
      <c r="H27" s="157">
        <f>SUM('[1]Saved Waypoint Input Sheet'!G2424+('[1]Saved Waypoint Input Sheet'!H2424/60))</f>
        <v>0</v>
      </c>
      <c r="I27" s="157">
        <f>IF('[1]Saved Waypoint Input Sheet'!F2424="E",H27,H27*-1)</f>
        <v>0</v>
      </c>
      <c r="J27" s="157">
        <f t="shared" si="5"/>
        <v>0</v>
      </c>
      <c r="K27" s="157">
        <f t="shared" si="6"/>
        <v>0</v>
      </c>
      <c r="L27" s="158">
        <f t="shared" si="7"/>
        <v>0</v>
      </c>
      <c r="M27" s="158">
        <f t="shared" si="8"/>
        <v>0</v>
      </c>
      <c r="N27" s="160">
        <f t="shared" si="9"/>
        <v>5.9999998658214085E-6</v>
      </c>
      <c r="O27" s="160">
        <f t="shared" si="10"/>
        <v>-6.0000002579599455E-6</v>
      </c>
      <c r="P27" s="161">
        <f t="shared" si="2"/>
        <v>0</v>
      </c>
      <c r="Q27" s="161">
        <f t="shared" si="11"/>
        <v>3.1415926535897931</v>
      </c>
      <c r="R27" s="158">
        <f t="shared" si="12"/>
        <v>180</v>
      </c>
      <c r="S27" s="162">
        <f t="shared" si="13"/>
        <v>180</v>
      </c>
      <c r="T27" s="159">
        <f t="shared" si="14"/>
        <v>1.2E-5</v>
      </c>
      <c r="U27" s="163">
        <f t="shared" si="15"/>
        <v>0</v>
      </c>
    </row>
    <row r="28" spans="1:21" x14ac:dyDescent="0.2">
      <c r="A28" s="156">
        <f t="shared" si="16"/>
        <v>-9.9999999999999995E-8</v>
      </c>
      <c r="B28" s="156">
        <f>IF(SUM('[1]Saved Waypoint Input Sheet'!D2425+('[1]Saved Waypoint Input Sheet'!E2425/60))=SUM('[1]Saved Waypoint Input Sheet'!D2424+('[1]Saved Waypoint Input Sheet'!E2424/60)),(SUM('[1]Saved Waypoint Input Sheet'!D2425+('[1]Saved Waypoint Input Sheet'!E2425/60))-0.0000001),(SUM('[1]Saved Waypoint Input Sheet'!D2425+('[1]Saved Waypoint Input Sheet'!E2425/60))))</f>
        <v>-9.9999999999999995E-8</v>
      </c>
      <c r="C28" s="156">
        <f>IF('[1]Saved Waypoint Input Sheet'!C2425="S",A28*-1,A28)</f>
        <v>-9.9999999999999995E-8</v>
      </c>
      <c r="D28" s="156">
        <f t="shared" si="0"/>
        <v>-1.7453292519943295E-9</v>
      </c>
      <c r="E28" s="156">
        <f t="shared" si="3"/>
        <v>-1.9999999999999999E-7</v>
      </c>
      <c r="F28" s="156">
        <f t="shared" si="1"/>
        <v>-2.5402259217278224E-9</v>
      </c>
      <c r="G28" s="156">
        <f t="shared" si="4"/>
        <v>-3.4906585427699079E-9</v>
      </c>
      <c r="H28" s="157">
        <f>SUM('[1]Saved Waypoint Input Sheet'!G2425+('[1]Saved Waypoint Input Sheet'!H2425/60))</f>
        <v>0</v>
      </c>
      <c r="I28" s="157">
        <f>IF('[1]Saved Waypoint Input Sheet'!F2425="E",H28,H28*-1)</f>
        <v>0</v>
      </c>
      <c r="J28" s="157">
        <f t="shared" si="5"/>
        <v>0</v>
      </c>
      <c r="K28" s="157">
        <f t="shared" si="6"/>
        <v>0</v>
      </c>
      <c r="L28" s="158">
        <f t="shared" si="7"/>
        <v>0</v>
      </c>
      <c r="M28" s="158">
        <f t="shared" si="8"/>
        <v>0</v>
      </c>
      <c r="N28" s="160">
        <f t="shared" si="9"/>
        <v>-6.0000002579599455E-6</v>
      </c>
      <c r="O28" s="160">
        <f t="shared" si="10"/>
        <v>5.9999998658214085E-6</v>
      </c>
      <c r="P28" s="161">
        <f t="shared" si="2"/>
        <v>0</v>
      </c>
      <c r="Q28" s="161">
        <f t="shared" si="11"/>
        <v>0</v>
      </c>
      <c r="R28" s="158">
        <f t="shared" si="12"/>
        <v>0</v>
      </c>
      <c r="S28" s="162">
        <f t="shared" si="13"/>
        <v>0</v>
      </c>
      <c r="T28" s="159">
        <f t="shared" si="14"/>
        <v>1.2E-5</v>
      </c>
      <c r="U28" s="163">
        <f t="shared" si="15"/>
        <v>0</v>
      </c>
    </row>
    <row r="29" spans="1:21" x14ac:dyDescent="0.2">
      <c r="A29" s="156">
        <f t="shared" si="16"/>
        <v>9.9999999999999995E-8</v>
      </c>
      <c r="B29" s="156">
        <f>IF(SUM('[1]Saved Waypoint Input Sheet'!D2426+('[1]Saved Waypoint Input Sheet'!E2426/60))=SUM('[1]Saved Waypoint Input Sheet'!D2425+('[1]Saved Waypoint Input Sheet'!E2425/60)),(SUM('[1]Saved Waypoint Input Sheet'!D2426+('[1]Saved Waypoint Input Sheet'!E2426/60))+0.0000001),(SUM('[1]Saved Waypoint Input Sheet'!D2426+('[1]Saved Waypoint Input Sheet'!E2426/60))))</f>
        <v>9.9999999999999995E-8</v>
      </c>
      <c r="C29" s="156">
        <f>IF('[1]Saved Waypoint Input Sheet'!C2426="S",A29*-1,A29)</f>
        <v>9.9999999999999995E-8</v>
      </c>
      <c r="D29" s="156">
        <f t="shared" si="0"/>
        <v>1.7453292519943295E-9</v>
      </c>
      <c r="E29" s="156">
        <f t="shared" si="3"/>
        <v>1.9999999999999999E-7</v>
      </c>
      <c r="F29" s="156">
        <f t="shared" si="1"/>
        <v>9.5043262104208532E-10</v>
      </c>
      <c r="G29" s="156">
        <f t="shared" si="4"/>
        <v>3.4906585427699079E-9</v>
      </c>
      <c r="H29" s="157">
        <f>SUM('[1]Saved Waypoint Input Sheet'!G2426+('[1]Saved Waypoint Input Sheet'!H2426/60))</f>
        <v>0</v>
      </c>
      <c r="I29" s="157">
        <f>IF('[1]Saved Waypoint Input Sheet'!F2426="E",H29,H29*-1)</f>
        <v>0</v>
      </c>
      <c r="J29" s="157">
        <f t="shared" si="5"/>
        <v>0</v>
      </c>
      <c r="K29" s="157">
        <f t="shared" si="6"/>
        <v>0</v>
      </c>
      <c r="L29" s="158">
        <f t="shared" si="7"/>
        <v>0</v>
      </c>
      <c r="M29" s="158">
        <f t="shared" si="8"/>
        <v>0</v>
      </c>
      <c r="N29" s="160">
        <f t="shared" si="9"/>
        <v>5.9999998658214085E-6</v>
      </c>
      <c r="O29" s="160">
        <f t="shared" si="10"/>
        <v>-6.0000002579599455E-6</v>
      </c>
      <c r="P29" s="161">
        <f t="shared" si="2"/>
        <v>0</v>
      </c>
      <c r="Q29" s="161">
        <f t="shared" si="11"/>
        <v>3.1415926535897931</v>
      </c>
      <c r="R29" s="158">
        <f t="shared" si="12"/>
        <v>180</v>
      </c>
      <c r="S29" s="162">
        <f t="shared" si="13"/>
        <v>180</v>
      </c>
      <c r="T29" s="159">
        <f t="shared" si="14"/>
        <v>1.2E-5</v>
      </c>
      <c r="U29" s="163">
        <f t="shared" si="15"/>
        <v>0</v>
      </c>
    </row>
    <row r="30" spans="1:21" x14ac:dyDescent="0.2">
      <c r="A30" s="156">
        <f t="shared" si="16"/>
        <v>-9.9999999999999995E-8</v>
      </c>
      <c r="B30" s="156">
        <f>IF(SUM('[1]Saved Waypoint Input Sheet'!D2427+('[1]Saved Waypoint Input Sheet'!E2427/60))=SUM('[1]Saved Waypoint Input Sheet'!D2426+('[1]Saved Waypoint Input Sheet'!E2426/60)),(SUM('[1]Saved Waypoint Input Sheet'!D2427+('[1]Saved Waypoint Input Sheet'!E2427/60))-0.0000001),(SUM('[1]Saved Waypoint Input Sheet'!D2427+('[1]Saved Waypoint Input Sheet'!E2427/60))))</f>
        <v>-9.9999999999999995E-8</v>
      </c>
      <c r="C30" s="156">
        <f>IF('[1]Saved Waypoint Input Sheet'!C2427="S",A30*-1,A30)</f>
        <v>-9.9999999999999995E-8</v>
      </c>
      <c r="D30" s="156">
        <f t="shared" si="0"/>
        <v>-1.7453292519943295E-9</v>
      </c>
      <c r="E30" s="156">
        <f t="shared" si="3"/>
        <v>-1.9999999999999999E-7</v>
      </c>
      <c r="F30" s="156">
        <f t="shared" si="1"/>
        <v>-2.5402259217278224E-9</v>
      </c>
      <c r="G30" s="156">
        <f t="shared" si="4"/>
        <v>-3.4906585427699079E-9</v>
      </c>
      <c r="H30" s="157">
        <f>SUM('[1]Saved Waypoint Input Sheet'!G2427+('[1]Saved Waypoint Input Sheet'!H2427/60))</f>
        <v>0</v>
      </c>
      <c r="I30" s="157">
        <f>IF('[1]Saved Waypoint Input Sheet'!F2427="E",H30,H30*-1)</f>
        <v>0</v>
      </c>
      <c r="J30" s="157">
        <f t="shared" si="5"/>
        <v>0</v>
      </c>
      <c r="K30" s="157">
        <f t="shared" si="6"/>
        <v>0</v>
      </c>
      <c r="L30" s="158">
        <f t="shared" si="7"/>
        <v>0</v>
      </c>
      <c r="M30" s="158">
        <f t="shared" si="8"/>
        <v>0</v>
      </c>
      <c r="N30" s="160">
        <f t="shared" si="9"/>
        <v>-6.0000002579599455E-6</v>
      </c>
      <c r="O30" s="160">
        <f t="shared" si="10"/>
        <v>5.9999998658214085E-6</v>
      </c>
      <c r="P30" s="161">
        <f t="shared" si="2"/>
        <v>0</v>
      </c>
      <c r="Q30" s="161">
        <f t="shared" si="11"/>
        <v>0</v>
      </c>
      <c r="R30" s="158">
        <f t="shared" si="12"/>
        <v>0</v>
      </c>
      <c r="S30" s="162">
        <f t="shared" si="13"/>
        <v>0</v>
      </c>
      <c r="T30" s="159">
        <f t="shared" si="14"/>
        <v>1.2E-5</v>
      </c>
      <c r="U30" s="163">
        <f t="shared" si="15"/>
        <v>0</v>
      </c>
    </row>
    <row r="31" spans="1:21" x14ac:dyDescent="0.2">
      <c r="A31" s="156">
        <f t="shared" si="16"/>
        <v>9.9999999999999995E-8</v>
      </c>
      <c r="B31" s="156">
        <f>IF(SUM('[1]Saved Waypoint Input Sheet'!D2428+('[1]Saved Waypoint Input Sheet'!E2428/60))=SUM('[1]Saved Waypoint Input Sheet'!D2427+('[1]Saved Waypoint Input Sheet'!E2427/60)),(SUM('[1]Saved Waypoint Input Sheet'!D2428+('[1]Saved Waypoint Input Sheet'!E2428/60))+0.0000001),(SUM('[1]Saved Waypoint Input Sheet'!D2428+('[1]Saved Waypoint Input Sheet'!E2428/60))))</f>
        <v>9.9999999999999995E-8</v>
      </c>
      <c r="C31" s="156">
        <f>IF('[1]Saved Waypoint Input Sheet'!C2428="S",A31*-1,A31)</f>
        <v>9.9999999999999995E-8</v>
      </c>
      <c r="D31" s="156">
        <f t="shared" si="0"/>
        <v>1.7453292519943295E-9</v>
      </c>
      <c r="E31" s="156">
        <f t="shared" si="3"/>
        <v>1.9999999999999999E-7</v>
      </c>
      <c r="F31" s="156">
        <f t="shared" si="1"/>
        <v>9.5043262104208532E-10</v>
      </c>
      <c r="G31" s="156">
        <f t="shared" si="4"/>
        <v>3.4906585427699079E-9</v>
      </c>
      <c r="H31" s="157">
        <f>SUM('[1]Saved Waypoint Input Sheet'!G2428+('[1]Saved Waypoint Input Sheet'!H2428/60))</f>
        <v>0</v>
      </c>
      <c r="I31" s="157">
        <f>IF('[1]Saved Waypoint Input Sheet'!F2428="E",H31,H31*-1)</f>
        <v>0</v>
      </c>
      <c r="J31" s="157">
        <f t="shared" si="5"/>
        <v>0</v>
      </c>
      <c r="K31" s="157">
        <f>(J31-J30)</f>
        <v>0</v>
      </c>
      <c r="L31" s="158">
        <f t="shared" si="7"/>
        <v>0</v>
      </c>
      <c r="M31" s="158">
        <f t="shared" si="8"/>
        <v>0</v>
      </c>
      <c r="N31" s="160">
        <f t="shared" si="9"/>
        <v>5.9999998658214085E-6</v>
      </c>
      <c r="O31" s="160">
        <f t="shared" si="10"/>
        <v>-6.0000002579599455E-6</v>
      </c>
      <c r="P31" s="161">
        <f t="shared" si="2"/>
        <v>0</v>
      </c>
      <c r="Q31" s="161">
        <f t="shared" si="11"/>
        <v>3.1415926535897931</v>
      </c>
      <c r="R31" s="158">
        <f t="shared" si="12"/>
        <v>180</v>
      </c>
      <c r="S31" s="162">
        <f t="shared" si="13"/>
        <v>180</v>
      </c>
      <c r="T31" s="159">
        <f t="shared" si="14"/>
        <v>1.2E-5</v>
      </c>
      <c r="U31" s="163">
        <f t="shared" si="15"/>
        <v>0</v>
      </c>
    </row>
    <row r="32" spans="1:21" x14ac:dyDescent="0.2">
      <c r="A32" s="156">
        <f t="shared" si="16"/>
        <v>-9.9999999999999995E-8</v>
      </c>
      <c r="B32" s="156">
        <f>IF(SUM('[1]Saved Waypoint Input Sheet'!D2429+('[1]Saved Waypoint Input Sheet'!E2429/60))=SUM('[1]Saved Waypoint Input Sheet'!D2428+('[1]Saved Waypoint Input Sheet'!E2428/60)),(SUM('[1]Saved Waypoint Input Sheet'!D2429+('[1]Saved Waypoint Input Sheet'!E2429/60))-0.0000001),(SUM('[1]Saved Waypoint Input Sheet'!D2429+('[1]Saved Waypoint Input Sheet'!E2429/60))))</f>
        <v>-9.9999999999999995E-8</v>
      </c>
      <c r="C32" s="156">
        <f>IF('[1]Saved Waypoint Input Sheet'!C2429="S",A32*-1,A32)</f>
        <v>-9.9999999999999995E-8</v>
      </c>
      <c r="D32" s="156">
        <f t="shared" si="0"/>
        <v>-1.7453292519943295E-9</v>
      </c>
      <c r="E32" s="156">
        <f t="shared" si="3"/>
        <v>-1.9999999999999999E-7</v>
      </c>
      <c r="F32" s="156">
        <f t="shared" si="1"/>
        <v>-2.5402259217278224E-9</v>
      </c>
      <c r="G32" s="156">
        <f t="shared" si="4"/>
        <v>-3.4906585427699079E-9</v>
      </c>
      <c r="H32" s="157">
        <f>SUM('[1]Saved Waypoint Input Sheet'!G2429+('[1]Saved Waypoint Input Sheet'!H2429/60))</f>
        <v>0</v>
      </c>
      <c r="I32" s="157">
        <f>IF('[1]Saved Waypoint Input Sheet'!F2429="E",H32,H32*-1)</f>
        <v>0</v>
      </c>
      <c r="J32" s="157">
        <f t="shared" si="5"/>
        <v>0</v>
      </c>
      <c r="K32" s="157">
        <f t="shared" si="6"/>
        <v>0</v>
      </c>
      <c r="L32" s="158">
        <f t="shared" si="7"/>
        <v>0</v>
      </c>
      <c r="M32" s="158">
        <f t="shared" si="8"/>
        <v>0</v>
      </c>
      <c r="N32" s="160">
        <f t="shared" si="9"/>
        <v>-6.0000002579599455E-6</v>
      </c>
      <c r="O32" s="160">
        <f t="shared" si="10"/>
        <v>5.9999998658214085E-6</v>
      </c>
      <c r="P32" s="161">
        <f t="shared" si="2"/>
        <v>0</v>
      </c>
      <c r="Q32" s="161">
        <f t="shared" si="11"/>
        <v>0</v>
      </c>
      <c r="R32" s="158">
        <f t="shared" si="12"/>
        <v>0</v>
      </c>
      <c r="S32" s="162">
        <f t="shared" si="13"/>
        <v>0</v>
      </c>
      <c r="T32" s="159">
        <f t="shared" si="14"/>
        <v>1.2E-5</v>
      </c>
      <c r="U32" s="163">
        <f t="shared" si="15"/>
        <v>0</v>
      </c>
    </row>
    <row r="33" spans="1:21" x14ac:dyDescent="0.2">
      <c r="A33" s="156">
        <f t="shared" si="16"/>
        <v>9.9999999999999995E-8</v>
      </c>
      <c r="B33" s="156">
        <f>IF(SUM('[1]Saved Waypoint Input Sheet'!D2430+('[1]Saved Waypoint Input Sheet'!E2430/60))=SUM('[1]Saved Waypoint Input Sheet'!D2429+('[1]Saved Waypoint Input Sheet'!E2429/60)),(SUM('[1]Saved Waypoint Input Sheet'!D2430+('[1]Saved Waypoint Input Sheet'!E2430/60))+0.0000001),(SUM('[1]Saved Waypoint Input Sheet'!D2430+('[1]Saved Waypoint Input Sheet'!E2430/60))))</f>
        <v>9.9999999999999995E-8</v>
      </c>
      <c r="C33" s="156">
        <f>IF('[1]Saved Waypoint Input Sheet'!C2430="S",A33*-1,A33)</f>
        <v>9.9999999999999995E-8</v>
      </c>
      <c r="D33" s="156">
        <f t="shared" si="0"/>
        <v>1.7453292519943295E-9</v>
      </c>
      <c r="E33" s="156">
        <f t="shared" si="3"/>
        <v>1.9999999999999999E-7</v>
      </c>
      <c r="F33" s="156">
        <f t="shared" si="1"/>
        <v>9.5043262104208532E-10</v>
      </c>
      <c r="G33" s="156">
        <f t="shared" si="4"/>
        <v>3.4906585427699079E-9</v>
      </c>
      <c r="H33" s="157">
        <f>SUM('[1]Saved Waypoint Input Sheet'!G2430+('[1]Saved Waypoint Input Sheet'!H2430/60))</f>
        <v>0</v>
      </c>
      <c r="I33" s="157">
        <f>IF('[1]Saved Waypoint Input Sheet'!F2430="E",H33,H33*-1)</f>
        <v>0</v>
      </c>
      <c r="J33" s="157">
        <f t="shared" si="5"/>
        <v>0</v>
      </c>
      <c r="K33" s="157">
        <f t="shared" si="6"/>
        <v>0</v>
      </c>
      <c r="L33" s="158">
        <f t="shared" si="7"/>
        <v>0</v>
      </c>
      <c r="M33" s="158">
        <f t="shared" si="8"/>
        <v>0</v>
      </c>
      <c r="N33" s="160">
        <f t="shared" si="9"/>
        <v>5.9999998658214085E-6</v>
      </c>
      <c r="O33" s="160">
        <f t="shared" si="10"/>
        <v>-6.0000002579599455E-6</v>
      </c>
      <c r="P33" s="161">
        <f t="shared" si="2"/>
        <v>0</v>
      </c>
      <c r="Q33" s="161">
        <f t="shared" si="11"/>
        <v>3.1415926535897931</v>
      </c>
      <c r="R33" s="158">
        <f t="shared" si="12"/>
        <v>180</v>
      </c>
      <c r="S33" s="162">
        <f t="shared" si="13"/>
        <v>180</v>
      </c>
      <c r="T33" s="159">
        <f t="shared" si="14"/>
        <v>1.2E-5</v>
      </c>
      <c r="U33" s="163">
        <f t="shared" si="15"/>
        <v>0</v>
      </c>
    </row>
    <row r="34" spans="1:21" x14ac:dyDescent="0.2">
      <c r="A34" s="156">
        <f t="shared" si="16"/>
        <v>-9.9999999999999995E-8</v>
      </c>
      <c r="B34" s="156">
        <f>IF(SUM('[1]Saved Waypoint Input Sheet'!D2431+('[1]Saved Waypoint Input Sheet'!E2431/60))=SUM('[1]Saved Waypoint Input Sheet'!D2430+('[1]Saved Waypoint Input Sheet'!E2430/60)),(SUM('[1]Saved Waypoint Input Sheet'!D2431+('[1]Saved Waypoint Input Sheet'!E2431/60))-0.0000001),(SUM('[1]Saved Waypoint Input Sheet'!D2431+('[1]Saved Waypoint Input Sheet'!E2431/60))))</f>
        <v>-9.9999999999999995E-8</v>
      </c>
      <c r="C34" s="156">
        <f>IF('[1]Saved Waypoint Input Sheet'!C2431="S",A34*-1,A34)</f>
        <v>-9.9999999999999995E-8</v>
      </c>
      <c r="D34" s="156">
        <f t="shared" si="0"/>
        <v>-1.7453292519943295E-9</v>
      </c>
      <c r="E34" s="156">
        <f t="shared" si="3"/>
        <v>-1.9999999999999999E-7</v>
      </c>
      <c r="F34" s="156">
        <f t="shared" si="1"/>
        <v>-2.5402259217278224E-9</v>
      </c>
      <c r="G34" s="156">
        <f t="shared" si="4"/>
        <v>-3.4906585427699079E-9</v>
      </c>
      <c r="H34" s="157">
        <f>SUM('[1]Saved Waypoint Input Sheet'!G2431+('[1]Saved Waypoint Input Sheet'!H2431/60))</f>
        <v>0</v>
      </c>
      <c r="I34" s="157">
        <f>IF('[1]Saved Waypoint Input Sheet'!F2431="E",H34,H34*-1)</f>
        <v>0</v>
      </c>
      <c r="J34" s="157">
        <f t="shared" si="5"/>
        <v>0</v>
      </c>
      <c r="K34" s="157">
        <f t="shared" si="6"/>
        <v>0</v>
      </c>
      <c r="L34" s="158">
        <f t="shared" si="7"/>
        <v>0</v>
      </c>
      <c r="M34" s="158">
        <f t="shared" si="8"/>
        <v>0</v>
      </c>
      <c r="N34" s="160">
        <f t="shared" si="9"/>
        <v>-6.0000002579599455E-6</v>
      </c>
      <c r="O34" s="160">
        <f t="shared" si="10"/>
        <v>5.9999998658214085E-6</v>
      </c>
      <c r="P34" s="161">
        <f t="shared" si="2"/>
        <v>0</v>
      </c>
      <c r="Q34" s="161">
        <f t="shared" si="11"/>
        <v>0</v>
      </c>
      <c r="R34" s="158">
        <f t="shared" si="12"/>
        <v>0</v>
      </c>
      <c r="S34" s="162">
        <f t="shared" si="13"/>
        <v>0</v>
      </c>
      <c r="T34" s="159">
        <f t="shared" si="14"/>
        <v>1.2E-5</v>
      </c>
      <c r="U34" s="163">
        <f t="shared" si="15"/>
        <v>0</v>
      </c>
    </row>
    <row r="35" spans="1:21" x14ac:dyDescent="0.2">
      <c r="A35" s="156">
        <f t="shared" si="16"/>
        <v>9.9999999999999995E-8</v>
      </c>
      <c r="B35" s="156">
        <f>IF(SUM('[1]Saved Waypoint Input Sheet'!D2432+('[1]Saved Waypoint Input Sheet'!E2432/60))=SUM('[1]Saved Waypoint Input Sheet'!D2431+('[1]Saved Waypoint Input Sheet'!E2431/60)),(SUM('[1]Saved Waypoint Input Sheet'!D2432+('[1]Saved Waypoint Input Sheet'!E2432/60))+0.0000001),(SUM('[1]Saved Waypoint Input Sheet'!D2432+('[1]Saved Waypoint Input Sheet'!E2432/60))))</f>
        <v>9.9999999999999995E-8</v>
      </c>
      <c r="C35" s="156">
        <f>IF('[1]Saved Waypoint Input Sheet'!C2432="S",A35*-1,A35)</f>
        <v>9.9999999999999995E-8</v>
      </c>
      <c r="D35" s="156">
        <f t="shared" si="0"/>
        <v>1.7453292519943295E-9</v>
      </c>
      <c r="E35" s="156">
        <f t="shared" si="3"/>
        <v>1.9999999999999999E-7</v>
      </c>
      <c r="F35" s="156">
        <f t="shared" si="1"/>
        <v>9.5043262104208532E-10</v>
      </c>
      <c r="G35" s="156">
        <f t="shared" si="4"/>
        <v>3.4906585427699079E-9</v>
      </c>
      <c r="H35" s="157">
        <f>SUM('[1]Saved Waypoint Input Sheet'!G2432+('[1]Saved Waypoint Input Sheet'!H2432/60))</f>
        <v>0</v>
      </c>
      <c r="I35" s="157">
        <f>IF('[1]Saved Waypoint Input Sheet'!F2432="E",H35,H35*-1)</f>
        <v>0</v>
      </c>
      <c r="J35" s="157">
        <f t="shared" si="5"/>
        <v>0</v>
      </c>
      <c r="K35" s="157">
        <f t="shared" si="6"/>
        <v>0</v>
      </c>
      <c r="L35" s="158">
        <f t="shared" si="7"/>
        <v>0</v>
      </c>
      <c r="M35" s="158">
        <f t="shared" si="8"/>
        <v>0</v>
      </c>
      <c r="N35" s="160">
        <f t="shared" si="9"/>
        <v>5.9999998658214085E-6</v>
      </c>
      <c r="O35" s="160">
        <f t="shared" si="10"/>
        <v>-6.0000002579599455E-6</v>
      </c>
      <c r="P35" s="161">
        <f t="shared" si="2"/>
        <v>0</v>
      </c>
      <c r="Q35" s="161">
        <f t="shared" si="11"/>
        <v>3.1415926535897931</v>
      </c>
      <c r="R35" s="158">
        <f t="shared" si="12"/>
        <v>180</v>
      </c>
      <c r="S35" s="162">
        <f t="shared" si="13"/>
        <v>180</v>
      </c>
      <c r="T35" s="159">
        <f t="shared" si="14"/>
        <v>1.2E-5</v>
      </c>
      <c r="U35" s="163">
        <f t="shared" si="15"/>
        <v>0</v>
      </c>
    </row>
    <row r="36" spans="1:21" x14ac:dyDescent="0.2">
      <c r="A36" s="156">
        <f t="shared" si="16"/>
        <v>-9.9999999999999995E-8</v>
      </c>
      <c r="B36" s="156">
        <f>IF(SUM('[1]Saved Waypoint Input Sheet'!D2433+('[1]Saved Waypoint Input Sheet'!E2433/60))=SUM('[1]Saved Waypoint Input Sheet'!D2432+('[1]Saved Waypoint Input Sheet'!E2432/60)),(SUM('[1]Saved Waypoint Input Sheet'!D2433+('[1]Saved Waypoint Input Sheet'!E2433/60))-0.0000001),(SUM('[1]Saved Waypoint Input Sheet'!D2433+('[1]Saved Waypoint Input Sheet'!E2433/60))))</f>
        <v>-9.9999999999999995E-8</v>
      </c>
      <c r="C36" s="156">
        <f>IF('[1]Saved Waypoint Input Sheet'!C2433="S",A36*-1,A36)</f>
        <v>-9.9999999999999995E-8</v>
      </c>
      <c r="D36" s="156">
        <f t="shared" si="0"/>
        <v>-1.7453292519943295E-9</v>
      </c>
      <c r="E36" s="156">
        <f t="shared" si="3"/>
        <v>-1.9999999999999999E-7</v>
      </c>
      <c r="F36" s="156">
        <f t="shared" si="1"/>
        <v>-2.5402259217278224E-9</v>
      </c>
      <c r="G36" s="156">
        <f t="shared" si="4"/>
        <v>-3.4906585427699079E-9</v>
      </c>
      <c r="H36" s="157">
        <f>SUM('[1]Saved Waypoint Input Sheet'!G2433+('[1]Saved Waypoint Input Sheet'!H2433/60))</f>
        <v>0</v>
      </c>
      <c r="I36" s="157">
        <f>IF('[1]Saved Waypoint Input Sheet'!F2433="E",H36,H36*-1)</f>
        <v>0</v>
      </c>
      <c r="J36" s="157">
        <f t="shared" si="5"/>
        <v>0</v>
      </c>
      <c r="K36" s="157">
        <f t="shared" si="6"/>
        <v>0</v>
      </c>
      <c r="L36" s="158">
        <f t="shared" si="7"/>
        <v>0</v>
      </c>
      <c r="M36" s="158">
        <f t="shared" si="8"/>
        <v>0</v>
      </c>
      <c r="N36" s="160">
        <f t="shared" si="9"/>
        <v>-6.0000002579599455E-6</v>
      </c>
      <c r="O36" s="160">
        <f t="shared" si="10"/>
        <v>5.9999998658214085E-6</v>
      </c>
      <c r="P36" s="161">
        <f t="shared" si="2"/>
        <v>0</v>
      </c>
      <c r="Q36" s="161">
        <f t="shared" si="11"/>
        <v>0</v>
      </c>
      <c r="R36" s="158">
        <f t="shared" si="12"/>
        <v>0</v>
      </c>
      <c r="S36" s="162">
        <f t="shared" si="13"/>
        <v>0</v>
      </c>
      <c r="T36" s="159">
        <f t="shared" si="14"/>
        <v>1.2E-5</v>
      </c>
      <c r="U36" s="163">
        <f t="shared" si="15"/>
        <v>0</v>
      </c>
    </row>
    <row r="37" spans="1:21" x14ac:dyDescent="0.2">
      <c r="A37" s="156">
        <f t="shared" si="16"/>
        <v>9.9999999999999995E-8</v>
      </c>
      <c r="B37" s="156">
        <f>IF(SUM('[1]Saved Waypoint Input Sheet'!D2434+('[1]Saved Waypoint Input Sheet'!E2434/60))=SUM('[1]Saved Waypoint Input Sheet'!D2433+('[1]Saved Waypoint Input Sheet'!E2433/60)),(SUM('[1]Saved Waypoint Input Sheet'!D2434+('[1]Saved Waypoint Input Sheet'!E2434/60))+0.0000001),(SUM('[1]Saved Waypoint Input Sheet'!D2434+('[1]Saved Waypoint Input Sheet'!E2434/60))))</f>
        <v>9.9999999999999995E-8</v>
      </c>
      <c r="C37" s="156">
        <f>IF('[1]Saved Waypoint Input Sheet'!C2434="S",A37*-1,A37)</f>
        <v>9.9999999999999995E-8</v>
      </c>
      <c r="D37" s="156">
        <f t="shared" si="0"/>
        <v>1.7453292519943295E-9</v>
      </c>
      <c r="E37" s="156">
        <f t="shared" si="3"/>
        <v>1.9999999999999999E-7</v>
      </c>
      <c r="F37" s="156">
        <f t="shared" si="1"/>
        <v>9.5043262104208532E-10</v>
      </c>
      <c r="G37" s="156">
        <f t="shared" si="4"/>
        <v>3.4906585427699079E-9</v>
      </c>
      <c r="H37" s="157">
        <f>SUM('[1]Saved Waypoint Input Sheet'!G2434+('[1]Saved Waypoint Input Sheet'!H2434/60))</f>
        <v>0</v>
      </c>
      <c r="I37" s="157">
        <f>IF('[1]Saved Waypoint Input Sheet'!F2434="E",H37,H37*-1)</f>
        <v>0</v>
      </c>
      <c r="J37" s="157">
        <f t="shared" si="5"/>
        <v>0</v>
      </c>
      <c r="K37" s="157">
        <f t="shared" si="6"/>
        <v>0</v>
      </c>
      <c r="L37" s="158">
        <f t="shared" si="7"/>
        <v>0</v>
      </c>
      <c r="M37" s="158">
        <f t="shared" si="8"/>
        <v>0</v>
      </c>
      <c r="N37" s="160">
        <f t="shared" si="9"/>
        <v>5.9999998658214085E-6</v>
      </c>
      <c r="O37" s="160">
        <f t="shared" si="10"/>
        <v>-6.0000002579599455E-6</v>
      </c>
      <c r="P37" s="161">
        <f t="shared" si="2"/>
        <v>0</v>
      </c>
      <c r="Q37" s="161">
        <f t="shared" si="11"/>
        <v>3.1415926535897931</v>
      </c>
      <c r="R37" s="158">
        <f t="shared" si="12"/>
        <v>180</v>
      </c>
      <c r="S37" s="162">
        <f t="shared" si="13"/>
        <v>180</v>
      </c>
      <c r="T37" s="159">
        <f t="shared" si="14"/>
        <v>1.2E-5</v>
      </c>
      <c r="U37" s="163">
        <f t="shared" si="15"/>
        <v>0</v>
      </c>
    </row>
    <row r="38" spans="1:21" x14ac:dyDescent="0.2">
      <c r="A38" s="156">
        <f t="shared" si="16"/>
        <v>-9.9999999999999995E-8</v>
      </c>
      <c r="B38" s="156">
        <f>IF(SUM('[1]Saved Waypoint Input Sheet'!D2435+('[1]Saved Waypoint Input Sheet'!E2435/60))=SUM('[1]Saved Waypoint Input Sheet'!D2434+('[1]Saved Waypoint Input Sheet'!E2434/60)),(SUM('[1]Saved Waypoint Input Sheet'!D2435+('[1]Saved Waypoint Input Sheet'!E2435/60))-0.0000001),(SUM('[1]Saved Waypoint Input Sheet'!D2435+('[1]Saved Waypoint Input Sheet'!E2435/60))))</f>
        <v>-9.9999999999999995E-8</v>
      </c>
      <c r="C38" s="156">
        <f>IF('[1]Saved Waypoint Input Sheet'!C2435="S",A38*-1,A38)</f>
        <v>-9.9999999999999995E-8</v>
      </c>
      <c r="D38" s="156">
        <f t="shared" si="0"/>
        <v>-1.7453292519943295E-9</v>
      </c>
      <c r="E38" s="156">
        <f t="shared" si="3"/>
        <v>-1.9999999999999999E-7</v>
      </c>
      <c r="F38" s="156">
        <f t="shared" si="1"/>
        <v>-2.5402259217278224E-9</v>
      </c>
      <c r="G38" s="156">
        <f t="shared" si="4"/>
        <v>-3.4906585427699079E-9</v>
      </c>
      <c r="H38" s="157">
        <f>SUM('[1]Saved Waypoint Input Sheet'!G2435+('[1]Saved Waypoint Input Sheet'!H2435/60))</f>
        <v>0</v>
      </c>
      <c r="I38" s="157">
        <f>IF('[1]Saved Waypoint Input Sheet'!F2435="E",H38,H38*-1)</f>
        <v>0</v>
      </c>
      <c r="J38" s="157">
        <f t="shared" si="5"/>
        <v>0</v>
      </c>
      <c r="K38" s="157">
        <f t="shared" si="6"/>
        <v>0</v>
      </c>
      <c r="L38" s="158">
        <f t="shared" si="7"/>
        <v>0</v>
      </c>
      <c r="M38" s="158">
        <f t="shared" si="8"/>
        <v>0</v>
      </c>
      <c r="N38" s="160">
        <f t="shared" si="9"/>
        <v>-6.0000002579599455E-6</v>
      </c>
      <c r="O38" s="160">
        <f t="shared" si="10"/>
        <v>5.9999998658214085E-6</v>
      </c>
      <c r="P38" s="161">
        <f t="shared" si="2"/>
        <v>0</v>
      </c>
      <c r="Q38" s="161">
        <f t="shared" si="11"/>
        <v>0</v>
      </c>
      <c r="R38" s="158">
        <f t="shared" si="12"/>
        <v>0</v>
      </c>
      <c r="S38" s="162">
        <f t="shared" si="13"/>
        <v>0</v>
      </c>
      <c r="T38" s="159">
        <f t="shared" si="14"/>
        <v>1.2E-5</v>
      </c>
      <c r="U38" s="163">
        <f t="shared" si="15"/>
        <v>0</v>
      </c>
    </row>
    <row r="39" spans="1:21" x14ac:dyDescent="0.2">
      <c r="A39" s="156">
        <f t="shared" si="16"/>
        <v>9.9999999999999995E-8</v>
      </c>
      <c r="B39" s="156">
        <f>IF(SUM('[1]Saved Waypoint Input Sheet'!D2436+('[1]Saved Waypoint Input Sheet'!E2436/60))=SUM('[1]Saved Waypoint Input Sheet'!D2435+('[1]Saved Waypoint Input Sheet'!E2435/60)),(SUM('[1]Saved Waypoint Input Sheet'!D2436+('[1]Saved Waypoint Input Sheet'!E2436/60))+0.0000001),(SUM('[1]Saved Waypoint Input Sheet'!D2436+('[1]Saved Waypoint Input Sheet'!E2436/60))))</f>
        <v>9.9999999999999995E-8</v>
      </c>
      <c r="C39" s="156">
        <f>IF('[1]Saved Waypoint Input Sheet'!C2436="S",A39*-1,A39)</f>
        <v>9.9999999999999995E-8</v>
      </c>
      <c r="D39" s="156">
        <f t="shared" si="0"/>
        <v>1.7453292519943295E-9</v>
      </c>
      <c r="E39" s="156">
        <f t="shared" si="3"/>
        <v>1.9999999999999999E-7</v>
      </c>
      <c r="F39" s="156">
        <f t="shared" si="1"/>
        <v>9.5043262104208532E-10</v>
      </c>
      <c r="G39" s="156">
        <f t="shared" si="4"/>
        <v>3.4906585427699079E-9</v>
      </c>
      <c r="H39" s="157">
        <f>SUM('[1]Saved Waypoint Input Sheet'!G2436+('[1]Saved Waypoint Input Sheet'!H2436/60))</f>
        <v>0</v>
      </c>
      <c r="I39" s="157">
        <f>IF('[1]Saved Waypoint Input Sheet'!F2436="E",H39,H39*-1)</f>
        <v>0</v>
      </c>
      <c r="J39" s="157">
        <f t="shared" si="5"/>
        <v>0</v>
      </c>
      <c r="K39" s="157">
        <f t="shared" si="6"/>
        <v>0</v>
      </c>
      <c r="L39" s="158">
        <f t="shared" si="7"/>
        <v>0</v>
      </c>
      <c r="M39" s="158">
        <f t="shared" si="8"/>
        <v>0</v>
      </c>
      <c r="N39" s="160">
        <f t="shared" si="9"/>
        <v>5.9999998658214085E-6</v>
      </c>
      <c r="O39" s="160">
        <f t="shared" si="10"/>
        <v>-6.0000002579599455E-6</v>
      </c>
      <c r="P39" s="161">
        <f t="shared" si="2"/>
        <v>0</v>
      </c>
      <c r="Q39" s="161">
        <f t="shared" si="11"/>
        <v>3.1415926535897931</v>
      </c>
      <c r="R39" s="158">
        <f t="shared" si="12"/>
        <v>180</v>
      </c>
      <c r="S39" s="162">
        <f t="shared" si="13"/>
        <v>180</v>
      </c>
      <c r="T39" s="159">
        <f t="shared" si="14"/>
        <v>1.2E-5</v>
      </c>
      <c r="U39" s="163">
        <f t="shared" si="15"/>
        <v>0</v>
      </c>
    </row>
    <row r="40" spans="1:21" x14ac:dyDescent="0.2">
      <c r="A40" s="156">
        <f t="shared" si="16"/>
        <v>-9.9999999999999995E-8</v>
      </c>
      <c r="B40" s="156">
        <f>IF(SUM('[1]Saved Waypoint Input Sheet'!D2437+('[1]Saved Waypoint Input Sheet'!E2437/60))=SUM('[1]Saved Waypoint Input Sheet'!D2436+('[1]Saved Waypoint Input Sheet'!E2436/60)),(SUM('[1]Saved Waypoint Input Sheet'!D2437+('[1]Saved Waypoint Input Sheet'!E2437/60))-0.0000001),(SUM('[1]Saved Waypoint Input Sheet'!D2437+('[1]Saved Waypoint Input Sheet'!E2437/60))))</f>
        <v>-9.9999999999999995E-8</v>
      </c>
      <c r="C40" s="156">
        <f>IF('[1]Saved Waypoint Input Sheet'!C2437="S",A40*-1,A40)</f>
        <v>-9.9999999999999995E-8</v>
      </c>
      <c r="D40" s="156">
        <f t="shared" si="0"/>
        <v>-1.7453292519943295E-9</v>
      </c>
      <c r="E40" s="156">
        <f t="shared" si="3"/>
        <v>-1.9999999999999999E-7</v>
      </c>
      <c r="F40" s="156">
        <f t="shared" si="1"/>
        <v>-2.5402259217278224E-9</v>
      </c>
      <c r="G40" s="156">
        <f t="shared" si="4"/>
        <v>-3.4906585427699079E-9</v>
      </c>
      <c r="H40" s="157">
        <f>SUM('[1]Saved Waypoint Input Sheet'!G2437+('[1]Saved Waypoint Input Sheet'!H2437/60))</f>
        <v>0</v>
      </c>
      <c r="I40" s="157">
        <f>IF('[1]Saved Waypoint Input Sheet'!F2437="E",H40,H40*-1)</f>
        <v>0</v>
      </c>
      <c r="J40" s="157">
        <f t="shared" si="5"/>
        <v>0</v>
      </c>
      <c r="K40" s="157">
        <f t="shared" si="6"/>
        <v>0</v>
      </c>
      <c r="L40" s="158">
        <f t="shared" si="7"/>
        <v>0</v>
      </c>
      <c r="M40" s="158">
        <f t="shared" si="8"/>
        <v>0</v>
      </c>
      <c r="N40" s="160">
        <f t="shared" si="9"/>
        <v>-6.0000002579599455E-6</v>
      </c>
      <c r="O40" s="160">
        <f t="shared" si="10"/>
        <v>5.9999998658214085E-6</v>
      </c>
      <c r="P40" s="161">
        <f t="shared" si="2"/>
        <v>0</v>
      </c>
      <c r="Q40" s="161">
        <f t="shared" si="11"/>
        <v>0</v>
      </c>
      <c r="R40" s="158">
        <f t="shared" si="12"/>
        <v>0</v>
      </c>
      <c r="S40" s="162">
        <f t="shared" si="13"/>
        <v>0</v>
      </c>
      <c r="T40" s="159">
        <f t="shared" si="14"/>
        <v>1.2E-5</v>
      </c>
      <c r="U40" s="163">
        <f t="shared" si="15"/>
        <v>0</v>
      </c>
    </row>
    <row r="41" spans="1:21" x14ac:dyDescent="0.2">
      <c r="A41" s="156">
        <f t="shared" si="16"/>
        <v>9.9999999999999995E-8</v>
      </c>
      <c r="B41" s="156">
        <f>IF(SUM('[1]Saved Waypoint Input Sheet'!D2438+('[1]Saved Waypoint Input Sheet'!E2438/60))=SUM('[1]Saved Waypoint Input Sheet'!D2437+('[1]Saved Waypoint Input Sheet'!E2437/60)),(SUM('[1]Saved Waypoint Input Sheet'!D2438+('[1]Saved Waypoint Input Sheet'!E2438/60))+0.0000001),(SUM('[1]Saved Waypoint Input Sheet'!D2438+('[1]Saved Waypoint Input Sheet'!E2438/60))))</f>
        <v>9.9999999999999995E-8</v>
      </c>
      <c r="C41" s="156">
        <f>IF('[1]Saved Waypoint Input Sheet'!C2438="S",A41*-1,A41)</f>
        <v>9.9999999999999995E-8</v>
      </c>
      <c r="D41" s="156">
        <f t="shared" si="0"/>
        <v>1.7453292519943295E-9</v>
      </c>
      <c r="E41" s="156">
        <f t="shared" si="3"/>
        <v>1.9999999999999999E-7</v>
      </c>
      <c r="F41" s="156">
        <f t="shared" si="1"/>
        <v>9.5043262104208532E-10</v>
      </c>
      <c r="G41" s="156">
        <f t="shared" si="4"/>
        <v>3.4906585427699079E-9</v>
      </c>
      <c r="H41" s="157">
        <f>SUM('[1]Saved Waypoint Input Sheet'!G2438+('[1]Saved Waypoint Input Sheet'!H2438/60))</f>
        <v>0</v>
      </c>
      <c r="I41" s="157">
        <f>IF('[1]Saved Waypoint Input Sheet'!F2438="E",H41,H41*-1)</f>
        <v>0</v>
      </c>
      <c r="J41" s="157">
        <f t="shared" si="5"/>
        <v>0</v>
      </c>
      <c r="K41" s="157">
        <f t="shared" si="6"/>
        <v>0</v>
      </c>
      <c r="L41" s="158">
        <f t="shared" si="7"/>
        <v>0</v>
      </c>
      <c r="M41" s="158">
        <f t="shared" si="8"/>
        <v>0</v>
      </c>
      <c r="N41" s="160">
        <f t="shared" si="9"/>
        <v>5.9999998658214085E-6</v>
      </c>
      <c r="O41" s="160">
        <f t="shared" si="10"/>
        <v>-6.0000002579599455E-6</v>
      </c>
      <c r="P41" s="161">
        <f t="shared" si="2"/>
        <v>0</v>
      </c>
      <c r="Q41" s="161">
        <f t="shared" si="11"/>
        <v>3.1415926535897931</v>
      </c>
      <c r="R41" s="158">
        <f t="shared" si="12"/>
        <v>180</v>
      </c>
      <c r="S41" s="162">
        <f t="shared" si="13"/>
        <v>180</v>
      </c>
      <c r="T41" s="159">
        <f t="shared" si="14"/>
        <v>1.2E-5</v>
      </c>
      <c r="U41" s="163">
        <f t="shared" si="15"/>
        <v>0</v>
      </c>
    </row>
    <row r="42" spans="1:21" x14ac:dyDescent="0.2">
      <c r="A42" s="156">
        <f t="shared" si="16"/>
        <v>-9.9999999999999995E-8</v>
      </c>
      <c r="B42" s="156">
        <f>IF(SUM('[1]Saved Waypoint Input Sheet'!D2439+('[1]Saved Waypoint Input Sheet'!E2439/60))=SUM('[1]Saved Waypoint Input Sheet'!D2438+('[1]Saved Waypoint Input Sheet'!E2438/60)),(SUM('[1]Saved Waypoint Input Sheet'!D2439+('[1]Saved Waypoint Input Sheet'!E2439/60))-0.0000001),(SUM('[1]Saved Waypoint Input Sheet'!D2439+('[1]Saved Waypoint Input Sheet'!E2439/60))))</f>
        <v>-9.9999999999999995E-8</v>
      </c>
      <c r="C42" s="156">
        <f>IF('[1]Saved Waypoint Input Sheet'!C2439="S",A42*-1,A42)</f>
        <v>-9.9999999999999995E-8</v>
      </c>
      <c r="D42" s="156">
        <f t="shared" si="0"/>
        <v>-1.7453292519943295E-9</v>
      </c>
      <c r="E42" s="156">
        <f t="shared" si="3"/>
        <v>-1.9999999999999999E-7</v>
      </c>
      <c r="F42" s="156">
        <f t="shared" si="1"/>
        <v>-2.5402259217278224E-9</v>
      </c>
      <c r="G42" s="156">
        <f t="shared" si="4"/>
        <v>-3.4906585427699079E-9</v>
      </c>
      <c r="H42" s="157">
        <f>SUM('[1]Saved Waypoint Input Sheet'!G2439+('[1]Saved Waypoint Input Sheet'!H2439/60))</f>
        <v>0</v>
      </c>
      <c r="I42" s="157">
        <f>IF('[1]Saved Waypoint Input Sheet'!F2439="E",H42,H42*-1)</f>
        <v>0</v>
      </c>
      <c r="J42" s="157">
        <f t="shared" si="5"/>
        <v>0</v>
      </c>
      <c r="K42" s="157">
        <f t="shared" si="6"/>
        <v>0</v>
      </c>
      <c r="L42" s="158">
        <f t="shared" si="7"/>
        <v>0</v>
      </c>
      <c r="M42" s="158">
        <f t="shared" si="8"/>
        <v>0</v>
      </c>
      <c r="N42" s="160">
        <f t="shared" si="9"/>
        <v>-6.0000002579599455E-6</v>
      </c>
      <c r="O42" s="160">
        <f t="shared" si="10"/>
        <v>5.9999998658214085E-6</v>
      </c>
      <c r="P42" s="161">
        <f t="shared" si="2"/>
        <v>0</v>
      </c>
      <c r="Q42" s="161">
        <f t="shared" si="11"/>
        <v>0</v>
      </c>
      <c r="R42" s="158">
        <f t="shared" si="12"/>
        <v>0</v>
      </c>
      <c r="S42" s="162">
        <f t="shared" si="13"/>
        <v>0</v>
      </c>
      <c r="T42" s="159">
        <f t="shared" si="14"/>
        <v>1.2E-5</v>
      </c>
      <c r="U42" s="163">
        <f t="shared" si="15"/>
        <v>0</v>
      </c>
    </row>
    <row r="43" spans="1:21" x14ac:dyDescent="0.2">
      <c r="A43" s="156">
        <f t="shared" si="16"/>
        <v>9.9999999999999995E-8</v>
      </c>
      <c r="B43" s="156">
        <f>IF(SUM('[1]Saved Waypoint Input Sheet'!D2440+('[1]Saved Waypoint Input Sheet'!E2440/60))=SUM('[1]Saved Waypoint Input Sheet'!D2439+('[1]Saved Waypoint Input Sheet'!E2439/60)),(SUM('[1]Saved Waypoint Input Sheet'!D2440+('[1]Saved Waypoint Input Sheet'!E2440/60))+0.0000001),(SUM('[1]Saved Waypoint Input Sheet'!D2440+('[1]Saved Waypoint Input Sheet'!E2440/60))))</f>
        <v>9.9999999999999995E-8</v>
      </c>
      <c r="C43" s="156">
        <f>IF('[1]Saved Waypoint Input Sheet'!C2440="S",A43*-1,A43)</f>
        <v>9.9999999999999995E-8</v>
      </c>
      <c r="D43" s="156">
        <f t="shared" si="0"/>
        <v>1.7453292519943295E-9</v>
      </c>
      <c r="E43" s="156">
        <f t="shared" si="3"/>
        <v>1.9999999999999999E-7</v>
      </c>
      <c r="F43" s="156">
        <f t="shared" si="1"/>
        <v>9.5043262104208532E-10</v>
      </c>
      <c r="G43" s="156">
        <f t="shared" si="4"/>
        <v>3.4906585427699079E-9</v>
      </c>
      <c r="H43" s="157">
        <f>SUM('[1]Saved Waypoint Input Sheet'!G2440+('[1]Saved Waypoint Input Sheet'!H2440/60))</f>
        <v>0</v>
      </c>
      <c r="I43" s="157">
        <f>IF('[1]Saved Waypoint Input Sheet'!F2440="E",H43,H43*-1)</f>
        <v>0</v>
      </c>
      <c r="J43" s="157">
        <f t="shared" si="5"/>
        <v>0</v>
      </c>
      <c r="K43" s="157">
        <f t="shared" si="6"/>
        <v>0</v>
      </c>
      <c r="L43" s="158">
        <f t="shared" si="7"/>
        <v>0</v>
      </c>
      <c r="M43" s="158">
        <f t="shared" si="8"/>
        <v>0</v>
      </c>
      <c r="N43" s="160">
        <f t="shared" si="9"/>
        <v>5.9999998658214085E-6</v>
      </c>
      <c r="O43" s="160">
        <f t="shared" si="10"/>
        <v>-6.0000002579599455E-6</v>
      </c>
      <c r="P43" s="161">
        <f t="shared" si="2"/>
        <v>0</v>
      </c>
      <c r="Q43" s="161">
        <f t="shared" si="11"/>
        <v>3.1415926535897931</v>
      </c>
      <c r="R43" s="158">
        <f t="shared" si="12"/>
        <v>180</v>
      </c>
      <c r="S43" s="162">
        <f t="shared" si="13"/>
        <v>180</v>
      </c>
      <c r="T43" s="159">
        <f t="shared" si="14"/>
        <v>1.2E-5</v>
      </c>
      <c r="U43" s="163">
        <f t="shared" si="15"/>
        <v>0</v>
      </c>
    </row>
    <row r="44" spans="1:21" x14ac:dyDescent="0.2">
      <c r="A44" s="156">
        <f t="shared" si="16"/>
        <v>-9.9999999999999995E-8</v>
      </c>
      <c r="B44" s="156">
        <f>IF(SUM('[1]Saved Waypoint Input Sheet'!D2441+('[1]Saved Waypoint Input Sheet'!E2441/60))=SUM('[1]Saved Waypoint Input Sheet'!D2440+('[1]Saved Waypoint Input Sheet'!E2440/60)),(SUM('[1]Saved Waypoint Input Sheet'!D2441+('[1]Saved Waypoint Input Sheet'!E2441/60))-0.0000001),(SUM('[1]Saved Waypoint Input Sheet'!D2441+('[1]Saved Waypoint Input Sheet'!E2441/60))))</f>
        <v>-9.9999999999999995E-8</v>
      </c>
      <c r="C44" s="156">
        <f>IF('[1]Saved Waypoint Input Sheet'!C2441="S",A44*-1,A44)</f>
        <v>-9.9999999999999995E-8</v>
      </c>
      <c r="D44" s="156">
        <f t="shared" si="0"/>
        <v>-1.7453292519943295E-9</v>
      </c>
      <c r="E44" s="156">
        <f t="shared" si="3"/>
        <v>-1.9999999999999999E-7</v>
      </c>
      <c r="F44" s="156">
        <f t="shared" si="1"/>
        <v>-2.5402259217278224E-9</v>
      </c>
      <c r="G44" s="156">
        <f t="shared" si="4"/>
        <v>-3.4906585427699079E-9</v>
      </c>
      <c r="H44" s="157">
        <f>SUM('[1]Saved Waypoint Input Sheet'!G2441+('[1]Saved Waypoint Input Sheet'!H2441/60))</f>
        <v>0</v>
      </c>
      <c r="I44" s="157">
        <f>IF('[1]Saved Waypoint Input Sheet'!F2441="E",H44,H44*-1)</f>
        <v>0</v>
      </c>
      <c r="J44" s="157">
        <f t="shared" si="5"/>
        <v>0</v>
      </c>
      <c r="K44" s="157">
        <f t="shared" si="6"/>
        <v>0</v>
      </c>
      <c r="L44" s="158">
        <f t="shared" si="7"/>
        <v>0</v>
      </c>
      <c r="M44" s="158">
        <f t="shared" si="8"/>
        <v>0</v>
      </c>
      <c r="N44" s="160">
        <f t="shared" si="9"/>
        <v>-6.0000002579599455E-6</v>
      </c>
      <c r="O44" s="160">
        <f t="shared" si="10"/>
        <v>5.9999998658214085E-6</v>
      </c>
      <c r="P44" s="161">
        <f t="shared" si="2"/>
        <v>0</v>
      </c>
      <c r="Q44" s="161">
        <f t="shared" si="11"/>
        <v>0</v>
      </c>
      <c r="R44" s="158">
        <f t="shared" si="12"/>
        <v>0</v>
      </c>
      <c r="S44" s="162">
        <f t="shared" si="13"/>
        <v>0</v>
      </c>
      <c r="T44" s="159">
        <f t="shared" si="14"/>
        <v>1.2E-5</v>
      </c>
      <c r="U44" s="163">
        <f t="shared" si="15"/>
        <v>0</v>
      </c>
    </row>
    <row r="45" spans="1:21" x14ac:dyDescent="0.2">
      <c r="A45" s="156">
        <f t="shared" si="16"/>
        <v>9.9999999999999995E-8</v>
      </c>
      <c r="B45" s="156">
        <f>IF(SUM('[1]Saved Waypoint Input Sheet'!D2442+('[1]Saved Waypoint Input Sheet'!E2442/60))=SUM('[1]Saved Waypoint Input Sheet'!D2441+('[1]Saved Waypoint Input Sheet'!E2441/60)),(SUM('[1]Saved Waypoint Input Sheet'!D2442+('[1]Saved Waypoint Input Sheet'!E2442/60))+0.0000001),(SUM('[1]Saved Waypoint Input Sheet'!D2442+('[1]Saved Waypoint Input Sheet'!E2442/60))))</f>
        <v>9.9999999999999995E-8</v>
      </c>
      <c r="C45" s="156">
        <f>IF('[1]Saved Waypoint Input Sheet'!C2442="S",A45*-1,A45)</f>
        <v>9.9999999999999995E-8</v>
      </c>
      <c r="D45" s="156">
        <f t="shared" si="0"/>
        <v>1.7453292519943295E-9</v>
      </c>
      <c r="E45" s="156">
        <f t="shared" si="3"/>
        <v>1.9999999999999999E-7</v>
      </c>
      <c r="F45" s="156">
        <f t="shared" si="1"/>
        <v>9.5043262104208532E-10</v>
      </c>
      <c r="G45" s="156">
        <f t="shared" si="4"/>
        <v>3.4906585427699079E-9</v>
      </c>
      <c r="H45" s="157">
        <f>SUM('[1]Saved Waypoint Input Sheet'!G2442+('[1]Saved Waypoint Input Sheet'!H2442/60))</f>
        <v>0</v>
      </c>
      <c r="I45" s="157">
        <f>IF('[1]Saved Waypoint Input Sheet'!F2442="E",H45,H45*-1)</f>
        <v>0</v>
      </c>
      <c r="J45" s="157">
        <f t="shared" si="5"/>
        <v>0</v>
      </c>
      <c r="K45" s="157">
        <f t="shared" si="6"/>
        <v>0</v>
      </c>
      <c r="L45" s="158">
        <f t="shared" si="7"/>
        <v>0</v>
      </c>
      <c r="M45" s="158">
        <f t="shared" si="8"/>
        <v>0</v>
      </c>
      <c r="N45" s="160">
        <f t="shared" si="9"/>
        <v>5.9999998658214085E-6</v>
      </c>
      <c r="O45" s="160">
        <f t="shared" si="10"/>
        <v>-6.0000002579599455E-6</v>
      </c>
      <c r="P45" s="161">
        <f t="shared" si="2"/>
        <v>0</v>
      </c>
      <c r="Q45" s="161">
        <f t="shared" si="11"/>
        <v>3.1415926535897931</v>
      </c>
      <c r="R45" s="158">
        <f t="shared" si="12"/>
        <v>180</v>
      </c>
      <c r="S45" s="162">
        <f t="shared" si="13"/>
        <v>180</v>
      </c>
      <c r="T45" s="159">
        <f t="shared" si="14"/>
        <v>1.2E-5</v>
      </c>
      <c r="U45" s="163">
        <f t="shared" si="15"/>
        <v>0</v>
      </c>
    </row>
    <row r="46" spans="1:21" x14ac:dyDescent="0.2">
      <c r="A46" s="156">
        <f t="shared" si="16"/>
        <v>-9.9999999999999995E-8</v>
      </c>
      <c r="B46" s="156">
        <f>IF(SUM('[1]Saved Waypoint Input Sheet'!D2443+('[1]Saved Waypoint Input Sheet'!E2443/60))=SUM('[1]Saved Waypoint Input Sheet'!D2442+('[1]Saved Waypoint Input Sheet'!E2442/60)),(SUM('[1]Saved Waypoint Input Sheet'!D2443+('[1]Saved Waypoint Input Sheet'!E2443/60))-0.0000001),(SUM('[1]Saved Waypoint Input Sheet'!D2443+('[1]Saved Waypoint Input Sheet'!E2443/60))))</f>
        <v>-9.9999999999999995E-8</v>
      </c>
      <c r="C46" s="156">
        <f>IF('[1]Saved Waypoint Input Sheet'!C2443="S",A46*-1,A46)</f>
        <v>-9.9999999999999995E-8</v>
      </c>
      <c r="D46" s="156">
        <f t="shared" si="0"/>
        <v>-1.7453292519943295E-9</v>
      </c>
      <c r="E46" s="156">
        <f t="shared" si="3"/>
        <v>-1.9999999999999999E-7</v>
      </c>
      <c r="F46" s="156">
        <f t="shared" si="1"/>
        <v>-2.5402259217278224E-9</v>
      </c>
      <c r="G46" s="156">
        <f t="shared" si="4"/>
        <v>-3.4906585427699079E-9</v>
      </c>
      <c r="H46" s="157">
        <f>SUM('[1]Saved Waypoint Input Sheet'!G2443+('[1]Saved Waypoint Input Sheet'!H2443/60))</f>
        <v>0</v>
      </c>
      <c r="I46" s="157">
        <f>IF('[1]Saved Waypoint Input Sheet'!F2443="E",H46,H46*-1)</f>
        <v>0</v>
      </c>
      <c r="J46" s="157">
        <f t="shared" si="5"/>
        <v>0</v>
      </c>
      <c r="K46" s="157">
        <f t="shared" si="6"/>
        <v>0</v>
      </c>
      <c r="L46" s="158">
        <f t="shared" si="7"/>
        <v>0</v>
      </c>
      <c r="M46" s="158">
        <f t="shared" si="8"/>
        <v>0</v>
      </c>
      <c r="N46" s="160">
        <f t="shared" si="9"/>
        <v>-6.0000002579599455E-6</v>
      </c>
      <c r="O46" s="160">
        <f t="shared" si="10"/>
        <v>5.9999998658214085E-6</v>
      </c>
      <c r="P46" s="161">
        <f t="shared" si="2"/>
        <v>0</v>
      </c>
      <c r="Q46" s="161">
        <f t="shared" si="11"/>
        <v>0</v>
      </c>
      <c r="R46" s="158">
        <f t="shared" si="12"/>
        <v>0</v>
      </c>
      <c r="S46" s="162">
        <f t="shared" si="13"/>
        <v>0</v>
      </c>
      <c r="T46" s="159">
        <f t="shared" si="14"/>
        <v>1.2E-5</v>
      </c>
      <c r="U46" s="163">
        <f t="shared" si="15"/>
        <v>0</v>
      </c>
    </row>
    <row r="47" spans="1:21" x14ac:dyDescent="0.2">
      <c r="A47" s="156">
        <f t="shared" si="16"/>
        <v>9.9999999999999995E-8</v>
      </c>
      <c r="B47" s="156">
        <f>IF(SUM('[1]Saved Waypoint Input Sheet'!D2444+('[1]Saved Waypoint Input Sheet'!E2444/60))=SUM('[1]Saved Waypoint Input Sheet'!D2443+('[1]Saved Waypoint Input Sheet'!E2443/60)),(SUM('[1]Saved Waypoint Input Sheet'!D2444+('[1]Saved Waypoint Input Sheet'!E2444/60))+0.0000001),(SUM('[1]Saved Waypoint Input Sheet'!D2444+('[1]Saved Waypoint Input Sheet'!E2444/60))))</f>
        <v>9.9999999999999995E-8</v>
      </c>
      <c r="C47" s="156">
        <f>IF('[1]Saved Waypoint Input Sheet'!C2444="S",A47*-1,A47)</f>
        <v>9.9999999999999995E-8</v>
      </c>
      <c r="D47" s="156">
        <f t="shared" si="0"/>
        <v>1.7453292519943295E-9</v>
      </c>
      <c r="E47" s="156">
        <f t="shared" si="3"/>
        <v>1.9999999999999999E-7</v>
      </c>
      <c r="F47" s="156">
        <f t="shared" si="1"/>
        <v>9.5043262104208532E-10</v>
      </c>
      <c r="G47" s="156">
        <f t="shared" si="4"/>
        <v>3.4906585427699079E-9</v>
      </c>
      <c r="H47" s="157">
        <f>SUM('[1]Saved Waypoint Input Sheet'!G2444+('[1]Saved Waypoint Input Sheet'!H2444/60))</f>
        <v>0</v>
      </c>
      <c r="I47" s="157">
        <f>IF('[1]Saved Waypoint Input Sheet'!F2444="E",H47,H47*-1)</f>
        <v>0</v>
      </c>
      <c r="J47" s="157">
        <f t="shared" si="5"/>
        <v>0</v>
      </c>
      <c r="K47" s="157">
        <f t="shared" si="6"/>
        <v>0</v>
      </c>
      <c r="L47" s="158">
        <f t="shared" si="7"/>
        <v>0</v>
      </c>
      <c r="M47" s="158">
        <f t="shared" si="8"/>
        <v>0</v>
      </c>
      <c r="N47" s="160">
        <f t="shared" si="9"/>
        <v>5.9999998658214085E-6</v>
      </c>
      <c r="O47" s="160">
        <f t="shared" si="10"/>
        <v>-6.0000002579599455E-6</v>
      </c>
      <c r="P47" s="161">
        <f t="shared" si="2"/>
        <v>0</v>
      </c>
      <c r="Q47" s="161">
        <f t="shared" si="11"/>
        <v>3.1415926535897931</v>
      </c>
      <c r="R47" s="158">
        <f t="shared" si="12"/>
        <v>180</v>
      </c>
      <c r="S47" s="162">
        <f t="shared" si="13"/>
        <v>180</v>
      </c>
      <c r="T47" s="159">
        <f t="shared" si="14"/>
        <v>1.2E-5</v>
      </c>
      <c r="U47" s="163">
        <f t="shared" si="15"/>
        <v>0</v>
      </c>
    </row>
    <row r="48" spans="1:21" x14ac:dyDescent="0.2">
      <c r="A48" s="156">
        <f t="shared" si="16"/>
        <v>-9.9999999999999995E-8</v>
      </c>
      <c r="B48" s="156">
        <f>IF(SUM('[1]Saved Waypoint Input Sheet'!D2445+('[1]Saved Waypoint Input Sheet'!E2445/60))=SUM('[1]Saved Waypoint Input Sheet'!D2444+('[1]Saved Waypoint Input Sheet'!E2444/60)),(SUM('[1]Saved Waypoint Input Sheet'!D2445+('[1]Saved Waypoint Input Sheet'!E2445/60))-0.0000001),(SUM('[1]Saved Waypoint Input Sheet'!D2445+('[1]Saved Waypoint Input Sheet'!E2445/60))))</f>
        <v>-9.9999999999999995E-8</v>
      </c>
      <c r="C48" s="156">
        <f>IF('[1]Saved Waypoint Input Sheet'!C2445="S",A48*-1,A48)</f>
        <v>-9.9999999999999995E-8</v>
      </c>
      <c r="D48" s="156">
        <f t="shared" si="0"/>
        <v>-1.7453292519943295E-9</v>
      </c>
      <c r="E48" s="156">
        <f t="shared" si="3"/>
        <v>-1.9999999999999999E-7</v>
      </c>
      <c r="F48" s="156">
        <f t="shared" si="1"/>
        <v>-2.5402259217278224E-9</v>
      </c>
      <c r="G48" s="156">
        <f t="shared" si="4"/>
        <v>-3.4906585427699079E-9</v>
      </c>
      <c r="H48" s="157">
        <f>SUM('[1]Saved Waypoint Input Sheet'!G2445+('[1]Saved Waypoint Input Sheet'!H2445/60))</f>
        <v>0</v>
      </c>
      <c r="I48" s="157">
        <f>IF('[1]Saved Waypoint Input Sheet'!F2445="E",H48,H48*-1)</f>
        <v>0</v>
      </c>
      <c r="J48" s="157">
        <f t="shared" si="5"/>
        <v>0</v>
      </c>
      <c r="K48" s="157">
        <f t="shared" si="6"/>
        <v>0</v>
      </c>
      <c r="L48" s="158">
        <f t="shared" si="7"/>
        <v>0</v>
      </c>
      <c r="M48" s="158">
        <f t="shared" si="8"/>
        <v>0</v>
      </c>
      <c r="N48" s="160">
        <f t="shared" si="9"/>
        <v>-6.0000002579599455E-6</v>
      </c>
      <c r="O48" s="160">
        <f t="shared" si="10"/>
        <v>5.9999998658214085E-6</v>
      </c>
      <c r="P48" s="161">
        <f t="shared" si="2"/>
        <v>0</v>
      </c>
      <c r="Q48" s="161">
        <f t="shared" si="11"/>
        <v>0</v>
      </c>
      <c r="R48" s="158">
        <f t="shared" si="12"/>
        <v>0</v>
      </c>
      <c r="S48" s="162">
        <f t="shared" si="13"/>
        <v>0</v>
      </c>
      <c r="T48" s="159">
        <f t="shared" si="14"/>
        <v>1.2E-5</v>
      </c>
      <c r="U48" s="163">
        <f t="shared" si="15"/>
        <v>0</v>
      </c>
    </row>
    <row r="49" spans="1:21" x14ac:dyDescent="0.2">
      <c r="A49" s="156">
        <f t="shared" si="16"/>
        <v>9.9999999999999995E-8</v>
      </c>
      <c r="B49" s="156">
        <f>IF(SUM('[1]Saved Waypoint Input Sheet'!D2446+('[1]Saved Waypoint Input Sheet'!E2446/60))=SUM('[1]Saved Waypoint Input Sheet'!D2445+('[1]Saved Waypoint Input Sheet'!E2445/60)),(SUM('[1]Saved Waypoint Input Sheet'!D2446+('[1]Saved Waypoint Input Sheet'!E2446/60))+0.0000001),(SUM('[1]Saved Waypoint Input Sheet'!D2446+('[1]Saved Waypoint Input Sheet'!E2446/60))))</f>
        <v>9.9999999999999995E-8</v>
      </c>
      <c r="C49" s="156">
        <f>IF('[1]Saved Waypoint Input Sheet'!C2446="S",A49*-1,A49)</f>
        <v>9.9999999999999995E-8</v>
      </c>
      <c r="D49" s="156">
        <f t="shared" si="0"/>
        <v>1.7453292519943295E-9</v>
      </c>
      <c r="E49" s="156">
        <f t="shared" si="3"/>
        <v>1.9999999999999999E-7</v>
      </c>
      <c r="F49" s="156">
        <f t="shared" si="1"/>
        <v>9.5043262104208532E-10</v>
      </c>
      <c r="G49" s="156">
        <f t="shared" si="4"/>
        <v>3.4906585427699079E-9</v>
      </c>
      <c r="H49" s="157">
        <f>SUM('[1]Saved Waypoint Input Sheet'!G2446+('[1]Saved Waypoint Input Sheet'!H2446/60))</f>
        <v>0</v>
      </c>
      <c r="I49" s="157">
        <f>IF('[1]Saved Waypoint Input Sheet'!F2446="E",H49,H49*-1)</f>
        <v>0</v>
      </c>
      <c r="J49" s="157">
        <f t="shared" si="5"/>
        <v>0</v>
      </c>
      <c r="K49" s="157">
        <f t="shared" si="6"/>
        <v>0</v>
      </c>
      <c r="L49" s="158">
        <f t="shared" si="7"/>
        <v>0</v>
      </c>
      <c r="M49" s="158">
        <f t="shared" si="8"/>
        <v>0</v>
      </c>
      <c r="N49" s="160">
        <f t="shared" si="9"/>
        <v>5.9999998658214085E-6</v>
      </c>
      <c r="O49" s="160">
        <f t="shared" si="10"/>
        <v>-6.0000002579599455E-6</v>
      </c>
      <c r="P49" s="161">
        <f t="shared" si="2"/>
        <v>0</v>
      </c>
      <c r="Q49" s="161">
        <f t="shared" si="11"/>
        <v>3.1415926535897931</v>
      </c>
      <c r="R49" s="158">
        <f t="shared" si="12"/>
        <v>180</v>
      </c>
      <c r="S49" s="162">
        <f t="shared" si="13"/>
        <v>180</v>
      </c>
      <c r="T49" s="159">
        <f t="shared" si="14"/>
        <v>1.2E-5</v>
      </c>
      <c r="U49" s="163">
        <f t="shared" si="15"/>
        <v>0</v>
      </c>
    </row>
    <row r="50" spans="1:21" x14ac:dyDescent="0.2">
      <c r="A50" s="156">
        <f t="shared" si="16"/>
        <v>-9.9999999999999995E-8</v>
      </c>
      <c r="B50" s="156">
        <f>IF(SUM('[1]Saved Waypoint Input Sheet'!D2447+('[1]Saved Waypoint Input Sheet'!E2447/60))=SUM('[1]Saved Waypoint Input Sheet'!D2446+('[1]Saved Waypoint Input Sheet'!E2446/60)),(SUM('[1]Saved Waypoint Input Sheet'!D2447+('[1]Saved Waypoint Input Sheet'!E2447/60))-0.0000001),(SUM('[1]Saved Waypoint Input Sheet'!D2447+('[1]Saved Waypoint Input Sheet'!E2447/60))))</f>
        <v>-9.9999999999999995E-8</v>
      </c>
      <c r="C50" s="156">
        <f>IF('[1]Saved Waypoint Input Sheet'!C2447="S",A50*-1,A50)</f>
        <v>-9.9999999999999995E-8</v>
      </c>
      <c r="D50" s="156">
        <f t="shared" si="0"/>
        <v>-1.7453292519943295E-9</v>
      </c>
      <c r="E50" s="156">
        <f t="shared" si="3"/>
        <v>-1.9999999999999999E-7</v>
      </c>
      <c r="F50" s="156">
        <f t="shared" si="1"/>
        <v>-2.5402259217278224E-9</v>
      </c>
      <c r="G50" s="156">
        <f t="shared" si="4"/>
        <v>-3.4906585427699079E-9</v>
      </c>
      <c r="H50" s="157">
        <f>SUM('[1]Saved Waypoint Input Sheet'!G2447+('[1]Saved Waypoint Input Sheet'!H2447/60))</f>
        <v>0</v>
      </c>
      <c r="I50" s="157">
        <f>IF('[1]Saved Waypoint Input Sheet'!F2447="E",H50,H50*-1)</f>
        <v>0</v>
      </c>
      <c r="J50" s="157">
        <f t="shared" si="5"/>
        <v>0</v>
      </c>
      <c r="K50" s="157">
        <f t="shared" si="6"/>
        <v>0</v>
      </c>
      <c r="L50" s="158">
        <f t="shared" si="7"/>
        <v>0</v>
      </c>
      <c r="M50" s="158">
        <f t="shared" si="8"/>
        <v>0</v>
      </c>
      <c r="N50" s="160">
        <f t="shared" si="9"/>
        <v>-6.0000002579599455E-6</v>
      </c>
      <c r="O50" s="160">
        <f t="shared" si="10"/>
        <v>5.9999998658214085E-6</v>
      </c>
      <c r="P50" s="161">
        <f t="shared" si="2"/>
        <v>0</v>
      </c>
      <c r="Q50" s="161">
        <f t="shared" si="11"/>
        <v>0</v>
      </c>
      <c r="R50" s="158">
        <f t="shared" si="12"/>
        <v>0</v>
      </c>
      <c r="S50" s="162">
        <f t="shared" si="13"/>
        <v>0</v>
      </c>
      <c r="T50" s="159">
        <f t="shared" si="14"/>
        <v>1.2E-5</v>
      </c>
      <c r="U50" s="163">
        <f t="shared" si="15"/>
        <v>0</v>
      </c>
    </row>
    <row r="51" spans="1:21" x14ac:dyDescent="0.2">
      <c r="A51" s="156">
        <f t="shared" si="16"/>
        <v>9.9999999999999995E-8</v>
      </c>
      <c r="B51" s="156">
        <f>IF(SUM('[1]Saved Waypoint Input Sheet'!D2448+('[1]Saved Waypoint Input Sheet'!E2448/60))=SUM('[1]Saved Waypoint Input Sheet'!D2447+('[1]Saved Waypoint Input Sheet'!E2447/60)),(SUM('[1]Saved Waypoint Input Sheet'!D2448+('[1]Saved Waypoint Input Sheet'!E2448/60))+0.0000001),(SUM('[1]Saved Waypoint Input Sheet'!D2448+('[1]Saved Waypoint Input Sheet'!E2448/60))))</f>
        <v>9.9999999999999995E-8</v>
      </c>
      <c r="C51" s="156">
        <f>IF('[1]Saved Waypoint Input Sheet'!C2448="S",A51*-1,A51)</f>
        <v>9.9999999999999995E-8</v>
      </c>
      <c r="D51" s="156">
        <f t="shared" si="0"/>
        <v>1.7453292519943295E-9</v>
      </c>
      <c r="E51" s="156">
        <f t="shared" si="3"/>
        <v>1.9999999999999999E-7</v>
      </c>
      <c r="F51" s="156">
        <f t="shared" si="1"/>
        <v>9.5043262104208532E-10</v>
      </c>
      <c r="G51" s="156">
        <f t="shared" si="4"/>
        <v>3.4906585427699079E-9</v>
      </c>
      <c r="H51" s="157">
        <f>SUM('[1]Saved Waypoint Input Sheet'!G2448+('[1]Saved Waypoint Input Sheet'!H2448/60))</f>
        <v>0</v>
      </c>
      <c r="I51" s="157">
        <f>IF('[1]Saved Waypoint Input Sheet'!F2448="E",H51,H51*-1)</f>
        <v>0</v>
      </c>
      <c r="J51" s="157">
        <f t="shared" si="5"/>
        <v>0</v>
      </c>
      <c r="K51" s="157">
        <f t="shared" si="6"/>
        <v>0</v>
      </c>
      <c r="L51" s="158">
        <f t="shared" si="7"/>
        <v>0</v>
      </c>
      <c r="M51" s="158">
        <f t="shared" si="8"/>
        <v>0</v>
      </c>
      <c r="N51" s="160">
        <f t="shared" si="9"/>
        <v>5.9999998658214085E-6</v>
      </c>
      <c r="O51" s="160">
        <f t="shared" si="10"/>
        <v>-6.0000002579599455E-6</v>
      </c>
      <c r="P51" s="161">
        <f t="shared" si="2"/>
        <v>0</v>
      </c>
      <c r="Q51" s="161">
        <f t="shared" si="11"/>
        <v>3.1415926535897931</v>
      </c>
      <c r="R51" s="158">
        <f t="shared" si="12"/>
        <v>180</v>
      </c>
      <c r="S51" s="162">
        <f t="shared" si="13"/>
        <v>180</v>
      </c>
      <c r="T51" s="159">
        <f t="shared" si="14"/>
        <v>1.2E-5</v>
      </c>
      <c r="U51" s="163">
        <f t="shared" si="15"/>
        <v>0</v>
      </c>
    </row>
    <row r="52" spans="1:21" x14ac:dyDescent="0.2">
      <c r="A52" s="156">
        <f t="shared" si="16"/>
        <v>-9.9999999999999995E-8</v>
      </c>
      <c r="B52" s="156">
        <f>IF(SUM('[1]Saved Waypoint Input Sheet'!D2449+('[1]Saved Waypoint Input Sheet'!E2449/60))=SUM('[1]Saved Waypoint Input Sheet'!D2448+('[1]Saved Waypoint Input Sheet'!E2448/60)),(SUM('[1]Saved Waypoint Input Sheet'!D2449+('[1]Saved Waypoint Input Sheet'!E2449/60))-0.0000001),(SUM('[1]Saved Waypoint Input Sheet'!D2449+('[1]Saved Waypoint Input Sheet'!E2449/60))))</f>
        <v>-9.9999999999999995E-8</v>
      </c>
      <c r="C52" s="156">
        <f>IF('[1]Saved Waypoint Input Sheet'!C2449="S",A52*-1,A52)</f>
        <v>-9.9999999999999995E-8</v>
      </c>
      <c r="D52" s="156">
        <f t="shared" si="0"/>
        <v>-1.7453292519943295E-9</v>
      </c>
      <c r="E52" s="156">
        <f t="shared" si="3"/>
        <v>-1.9999999999999999E-7</v>
      </c>
      <c r="F52" s="156">
        <f t="shared" si="1"/>
        <v>-2.5402259217278224E-9</v>
      </c>
      <c r="G52" s="156">
        <f t="shared" si="4"/>
        <v>-3.4906585427699079E-9</v>
      </c>
      <c r="H52" s="157">
        <f>SUM('[1]Saved Waypoint Input Sheet'!G2449+('[1]Saved Waypoint Input Sheet'!H2449/60))</f>
        <v>0</v>
      </c>
      <c r="I52" s="157">
        <f>IF('[1]Saved Waypoint Input Sheet'!F2449="E",H52,H52*-1)</f>
        <v>0</v>
      </c>
      <c r="J52" s="157">
        <f t="shared" si="5"/>
        <v>0</v>
      </c>
      <c r="K52" s="157">
        <f t="shared" si="6"/>
        <v>0</v>
      </c>
      <c r="L52" s="158">
        <f t="shared" si="7"/>
        <v>0</v>
      </c>
      <c r="M52" s="158">
        <f t="shared" si="8"/>
        <v>0</v>
      </c>
      <c r="N52" s="160">
        <f t="shared" si="9"/>
        <v>-6.0000002579599455E-6</v>
      </c>
      <c r="O52" s="160">
        <f t="shared" si="10"/>
        <v>5.9999998658214085E-6</v>
      </c>
      <c r="P52" s="161">
        <f t="shared" si="2"/>
        <v>0</v>
      </c>
      <c r="Q52" s="161">
        <f t="shared" si="11"/>
        <v>0</v>
      </c>
      <c r="R52" s="158">
        <f t="shared" si="12"/>
        <v>0</v>
      </c>
      <c r="S52" s="162">
        <f t="shared" si="13"/>
        <v>0</v>
      </c>
      <c r="T52" s="159">
        <f t="shared" si="14"/>
        <v>1.2E-5</v>
      </c>
      <c r="U52" s="163">
        <f t="shared" si="15"/>
        <v>0</v>
      </c>
    </row>
    <row r="53" spans="1:21" x14ac:dyDescent="0.2">
      <c r="A53" s="156">
        <f t="shared" si="16"/>
        <v>9.9999999999999995E-8</v>
      </c>
      <c r="B53" s="156">
        <f>IF(SUM('[1]Saved Waypoint Input Sheet'!D2450+('[1]Saved Waypoint Input Sheet'!E2450/60))=SUM('[1]Saved Waypoint Input Sheet'!D2449+('[1]Saved Waypoint Input Sheet'!E2449/60)),(SUM('[1]Saved Waypoint Input Sheet'!D2450+('[1]Saved Waypoint Input Sheet'!E2450/60))+0.0000001),(SUM('[1]Saved Waypoint Input Sheet'!D2450+('[1]Saved Waypoint Input Sheet'!E2450/60))))</f>
        <v>9.9999999999999995E-8</v>
      </c>
      <c r="C53" s="156">
        <f>IF('[1]Saved Waypoint Input Sheet'!C2450="S",A53*-1,A53)</f>
        <v>9.9999999999999995E-8</v>
      </c>
      <c r="D53" s="156">
        <f t="shared" si="0"/>
        <v>1.7453292519943295E-9</v>
      </c>
      <c r="E53" s="156">
        <f t="shared" si="3"/>
        <v>1.9999999999999999E-7</v>
      </c>
      <c r="F53" s="156">
        <f t="shared" si="1"/>
        <v>9.5043262104208532E-10</v>
      </c>
      <c r="G53" s="156">
        <f t="shared" si="4"/>
        <v>3.4906585427699079E-9</v>
      </c>
      <c r="H53" s="157">
        <f>SUM('[1]Saved Waypoint Input Sheet'!G2450+('[1]Saved Waypoint Input Sheet'!H2450/60))</f>
        <v>0</v>
      </c>
      <c r="I53" s="157">
        <f>IF('[1]Saved Waypoint Input Sheet'!F2450="E",H53,H53*-1)</f>
        <v>0</v>
      </c>
      <c r="J53" s="157">
        <f t="shared" si="5"/>
        <v>0</v>
      </c>
      <c r="K53" s="157">
        <f t="shared" si="6"/>
        <v>0</v>
      </c>
      <c r="L53" s="158">
        <f t="shared" si="7"/>
        <v>0</v>
      </c>
      <c r="M53" s="158">
        <f t="shared" si="8"/>
        <v>0</v>
      </c>
      <c r="N53" s="160">
        <f t="shared" si="9"/>
        <v>5.9999998658214085E-6</v>
      </c>
      <c r="O53" s="160">
        <f t="shared" si="10"/>
        <v>-6.0000002579599455E-6</v>
      </c>
      <c r="P53" s="161">
        <f t="shared" si="2"/>
        <v>0</v>
      </c>
      <c r="Q53" s="161">
        <f t="shared" si="11"/>
        <v>3.1415926535897931</v>
      </c>
      <c r="R53" s="158">
        <f t="shared" si="12"/>
        <v>180</v>
      </c>
      <c r="S53" s="162">
        <f t="shared" si="13"/>
        <v>180</v>
      </c>
      <c r="T53" s="159">
        <f t="shared" si="14"/>
        <v>1.2E-5</v>
      </c>
      <c r="U53" s="163">
        <f t="shared" si="15"/>
        <v>0</v>
      </c>
    </row>
    <row r="54" spans="1:21" x14ac:dyDescent="0.2">
      <c r="A54" s="156">
        <f t="shared" si="16"/>
        <v>-9.9999999999999995E-8</v>
      </c>
      <c r="B54" s="156">
        <f>IF(SUM('[1]Saved Waypoint Input Sheet'!D2451+('[1]Saved Waypoint Input Sheet'!E2451/60))=SUM('[1]Saved Waypoint Input Sheet'!D2450+('[1]Saved Waypoint Input Sheet'!E2450/60)),(SUM('[1]Saved Waypoint Input Sheet'!D2451+('[1]Saved Waypoint Input Sheet'!E2451/60))-0.0000001),(SUM('[1]Saved Waypoint Input Sheet'!D2451+('[1]Saved Waypoint Input Sheet'!E2451/60))))</f>
        <v>-9.9999999999999995E-8</v>
      </c>
      <c r="C54" s="156">
        <f>IF('[1]Saved Waypoint Input Sheet'!C2451="S",A54*-1,A54)</f>
        <v>-9.9999999999999995E-8</v>
      </c>
      <c r="D54" s="156">
        <f t="shared" si="0"/>
        <v>-1.7453292519943295E-9</v>
      </c>
      <c r="E54" s="156">
        <f t="shared" si="3"/>
        <v>-1.9999999999999999E-7</v>
      </c>
      <c r="F54" s="156">
        <f t="shared" si="1"/>
        <v>-2.5402259217278224E-9</v>
      </c>
      <c r="G54" s="156">
        <f t="shared" si="4"/>
        <v>-3.4906585427699079E-9</v>
      </c>
      <c r="H54" s="157">
        <f>SUM('[1]Saved Waypoint Input Sheet'!G2451+('[1]Saved Waypoint Input Sheet'!H2451/60))</f>
        <v>0</v>
      </c>
      <c r="I54" s="157">
        <f>IF('[1]Saved Waypoint Input Sheet'!F2451="E",H54,H54*-1)</f>
        <v>0</v>
      </c>
      <c r="J54" s="157">
        <f t="shared" si="5"/>
        <v>0</v>
      </c>
      <c r="K54" s="157">
        <f t="shared" si="6"/>
        <v>0</v>
      </c>
      <c r="L54" s="158">
        <f t="shared" si="7"/>
        <v>0</v>
      </c>
      <c r="M54" s="158">
        <f t="shared" si="8"/>
        <v>0</v>
      </c>
      <c r="N54" s="160">
        <f t="shared" si="9"/>
        <v>-6.0000002579599455E-6</v>
      </c>
      <c r="O54" s="160">
        <f t="shared" si="10"/>
        <v>5.9999998658214085E-6</v>
      </c>
      <c r="P54" s="161">
        <f t="shared" si="2"/>
        <v>0</v>
      </c>
      <c r="Q54" s="161">
        <f t="shared" si="11"/>
        <v>0</v>
      </c>
      <c r="R54" s="158">
        <f t="shared" si="12"/>
        <v>0</v>
      </c>
      <c r="S54" s="162">
        <f t="shared" si="13"/>
        <v>0</v>
      </c>
      <c r="T54" s="159">
        <f t="shared" si="14"/>
        <v>1.2E-5</v>
      </c>
      <c r="U54" s="163">
        <f t="shared" si="15"/>
        <v>0</v>
      </c>
    </row>
    <row r="55" spans="1:21" x14ac:dyDescent="0.2">
      <c r="A55" s="156">
        <f t="shared" si="16"/>
        <v>9.9999999999999995E-8</v>
      </c>
      <c r="B55" s="156">
        <f>IF(SUM('[1]Saved Waypoint Input Sheet'!D2452+('[1]Saved Waypoint Input Sheet'!E2452/60))=SUM('[1]Saved Waypoint Input Sheet'!D2451+('[1]Saved Waypoint Input Sheet'!E2451/60)),(SUM('[1]Saved Waypoint Input Sheet'!D2452+('[1]Saved Waypoint Input Sheet'!E2452/60))+0.0000001),(SUM('[1]Saved Waypoint Input Sheet'!D2452+('[1]Saved Waypoint Input Sheet'!E2452/60))))</f>
        <v>9.9999999999999995E-8</v>
      </c>
      <c r="C55" s="156">
        <f>IF('[1]Saved Waypoint Input Sheet'!C2452="S",A55*-1,A55)</f>
        <v>9.9999999999999995E-8</v>
      </c>
      <c r="D55" s="156">
        <f t="shared" si="0"/>
        <v>1.7453292519943295E-9</v>
      </c>
      <c r="E55" s="156">
        <f t="shared" si="3"/>
        <v>1.9999999999999999E-7</v>
      </c>
      <c r="F55" s="156">
        <f t="shared" si="1"/>
        <v>9.5043262104208532E-10</v>
      </c>
      <c r="G55" s="156">
        <f t="shared" si="4"/>
        <v>3.4906585427699079E-9</v>
      </c>
      <c r="H55" s="157">
        <f>SUM('[1]Saved Waypoint Input Sheet'!G2452+('[1]Saved Waypoint Input Sheet'!H2452/60))</f>
        <v>0</v>
      </c>
      <c r="I55" s="157">
        <f>IF('[1]Saved Waypoint Input Sheet'!F2452="E",H55,H55*-1)</f>
        <v>0</v>
      </c>
      <c r="J55" s="157">
        <f t="shared" si="5"/>
        <v>0</v>
      </c>
      <c r="K55" s="157">
        <f t="shared" si="6"/>
        <v>0</v>
      </c>
      <c r="L55" s="158">
        <f t="shared" si="7"/>
        <v>0</v>
      </c>
      <c r="M55" s="158">
        <f t="shared" si="8"/>
        <v>0</v>
      </c>
      <c r="N55" s="160">
        <f t="shared" si="9"/>
        <v>5.9999998658214085E-6</v>
      </c>
      <c r="O55" s="160">
        <f t="shared" si="10"/>
        <v>-6.0000002579599455E-6</v>
      </c>
      <c r="P55" s="161">
        <f t="shared" si="2"/>
        <v>0</v>
      </c>
      <c r="Q55" s="161">
        <f t="shared" si="11"/>
        <v>3.1415926535897931</v>
      </c>
      <c r="R55" s="158">
        <f t="shared" si="12"/>
        <v>180</v>
      </c>
      <c r="S55" s="162">
        <f t="shared" si="13"/>
        <v>180</v>
      </c>
      <c r="T55" s="159">
        <f t="shared" si="14"/>
        <v>1.2E-5</v>
      </c>
      <c r="U55" s="163">
        <f t="shared" si="15"/>
        <v>0</v>
      </c>
    </row>
    <row r="56" spans="1:21" x14ac:dyDescent="0.2">
      <c r="A56" s="156">
        <f t="shared" si="16"/>
        <v>-9.9999999999999995E-8</v>
      </c>
      <c r="B56" s="156">
        <f>IF(SUM('[1]Saved Waypoint Input Sheet'!D2453+('[1]Saved Waypoint Input Sheet'!E2453/60))=SUM('[1]Saved Waypoint Input Sheet'!D2452+('[1]Saved Waypoint Input Sheet'!E2452/60)),(SUM('[1]Saved Waypoint Input Sheet'!D2453+('[1]Saved Waypoint Input Sheet'!E2453/60))-0.0000001),(SUM('[1]Saved Waypoint Input Sheet'!D2453+('[1]Saved Waypoint Input Sheet'!E2453/60))))</f>
        <v>-9.9999999999999995E-8</v>
      </c>
      <c r="C56" s="156">
        <f>IF('[1]Saved Waypoint Input Sheet'!C2453="S",A56*-1,A56)</f>
        <v>-9.9999999999999995E-8</v>
      </c>
      <c r="D56" s="156">
        <f t="shared" si="0"/>
        <v>-1.7453292519943295E-9</v>
      </c>
      <c r="E56" s="156">
        <f t="shared" si="3"/>
        <v>-1.9999999999999999E-7</v>
      </c>
      <c r="F56" s="156">
        <f t="shared" si="1"/>
        <v>-2.5402259217278224E-9</v>
      </c>
      <c r="G56" s="156">
        <f t="shared" si="4"/>
        <v>-3.4906585427699079E-9</v>
      </c>
      <c r="H56" s="157">
        <f>SUM('[1]Saved Waypoint Input Sheet'!G2453+('[1]Saved Waypoint Input Sheet'!H2453/60))</f>
        <v>0</v>
      </c>
      <c r="I56" s="157">
        <f>IF('[1]Saved Waypoint Input Sheet'!F2453="E",H56,H56*-1)</f>
        <v>0</v>
      </c>
      <c r="J56" s="157">
        <f t="shared" si="5"/>
        <v>0</v>
      </c>
      <c r="K56" s="157">
        <f t="shared" si="6"/>
        <v>0</v>
      </c>
      <c r="L56" s="158">
        <f t="shared" si="7"/>
        <v>0</v>
      </c>
      <c r="M56" s="158">
        <f t="shared" si="8"/>
        <v>0</v>
      </c>
      <c r="N56" s="160">
        <f t="shared" si="9"/>
        <v>-6.0000002579599455E-6</v>
      </c>
      <c r="O56" s="160">
        <f t="shared" si="10"/>
        <v>5.9999998658214085E-6</v>
      </c>
      <c r="P56" s="161">
        <f t="shared" si="2"/>
        <v>0</v>
      </c>
      <c r="Q56" s="161">
        <f t="shared" si="11"/>
        <v>0</v>
      </c>
      <c r="R56" s="158">
        <f t="shared" si="12"/>
        <v>0</v>
      </c>
      <c r="S56" s="162">
        <f t="shared" si="13"/>
        <v>0</v>
      </c>
      <c r="T56" s="159">
        <f t="shared" si="14"/>
        <v>1.2E-5</v>
      </c>
      <c r="U56" s="163">
        <f t="shared" si="15"/>
        <v>0</v>
      </c>
    </row>
    <row r="57" spans="1:21" x14ac:dyDescent="0.2">
      <c r="A57" s="156">
        <f t="shared" si="16"/>
        <v>9.9999999999999995E-8</v>
      </c>
      <c r="B57" s="156">
        <f>IF(SUM('[1]Saved Waypoint Input Sheet'!D2454+('[1]Saved Waypoint Input Sheet'!E2454/60))=SUM('[1]Saved Waypoint Input Sheet'!D2453+('[1]Saved Waypoint Input Sheet'!E2453/60)),(SUM('[1]Saved Waypoint Input Sheet'!D2454+('[1]Saved Waypoint Input Sheet'!E2454/60))+0.0000001),(SUM('[1]Saved Waypoint Input Sheet'!D2454+('[1]Saved Waypoint Input Sheet'!E2454/60))))</f>
        <v>9.9999999999999995E-8</v>
      </c>
      <c r="C57" s="156">
        <f>IF('[1]Saved Waypoint Input Sheet'!C2454="S",A57*-1,A57)</f>
        <v>9.9999999999999995E-8</v>
      </c>
      <c r="D57" s="156">
        <f t="shared" si="0"/>
        <v>1.7453292519943295E-9</v>
      </c>
      <c r="E57" s="156">
        <f t="shared" si="3"/>
        <v>1.9999999999999999E-7</v>
      </c>
      <c r="F57" s="156">
        <f t="shared" si="1"/>
        <v>9.5043262104208532E-10</v>
      </c>
      <c r="G57" s="156">
        <f t="shared" si="4"/>
        <v>3.4906585427699079E-9</v>
      </c>
      <c r="H57" s="157">
        <f>SUM('[1]Saved Waypoint Input Sheet'!G2454+('[1]Saved Waypoint Input Sheet'!H2454/60))</f>
        <v>0</v>
      </c>
      <c r="I57" s="157">
        <f>IF('[1]Saved Waypoint Input Sheet'!F2454="E",H57,H57*-1)</f>
        <v>0</v>
      </c>
      <c r="J57" s="157">
        <f t="shared" si="5"/>
        <v>0</v>
      </c>
      <c r="K57" s="157">
        <f t="shared" si="6"/>
        <v>0</v>
      </c>
      <c r="L57" s="158">
        <f t="shared" si="7"/>
        <v>0</v>
      </c>
      <c r="M57" s="158">
        <f t="shared" si="8"/>
        <v>0</v>
      </c>
      <c r="N57" s="160">
        <f t="shared" si="9"/>
        <v>5.9999998658214085E-6</v>
      </c>
      <c r="O57" s="160">
        <f t="shared" si="10"/>
        <v>-6.0000002579599455E-6</v>
      </c>
      <c r="P57" s="161">
        <f t="shared" si="2"/>
        <v>0</v>
      </c>
      <c r="Q57" s="161">
        <f t="shared" si="11"/>
        <v>3.1415926535897931</v>
      </c>
      <c r="R57" s="158">
        <f t="shared" si="12"/>
        <v>180</v>
      </c>
      <c r="S57" s="162">
        <f t="shared" si="13"/>
        <v>180</v>
      </c>
      <c r="T57" s="159">
        <f t="shared" si="14"/>
        <v>1.2E-5</v>
      </c>
      <c r="U57" s="163">
        <f t="shared" si="15"/>
        <v>0</v>
      </c>
    </row>
    <row r="58" spans="1:21" x14ac:dyDescent="0.2">
      <c r="A58" s="156">
        <f t="shared" si="16"/>
        <v>-9.9999999999999995E-8</v>
      </c>
      <c r="B58" s="156">
        <f>IF(SUM('[1]Saved Waypoint Input Sheet'!D2455+('[1]Saved Waypoint Input Sheet'!E2455/60))=SUM('[1]Saved Waypoint Input Sheet'!D2454+('[1]Saved Waypoint Input Sheet'!E2454/60)),(SUM('[1]Saved Waypoint Input Sheet'!D2455+('[1]Saved Waypoint Input Sheet'!E2455/60))-0.0000001),(SUM('[1]Saved Waypoint Input Sheet'!D2455+('[1]Saved Waypoint Input Sheet'!E2455/60))))</f>
        <v>-9.9999999999999995E-8</v>
      </c>
      <c r="C58" s="156">
        <f>IF('[1]Saved Waypoint Input Sheet'!C2455="S",A58*-1,A58)</f>
        <v>-9.9999999999999995E-8</v>
      </c>
      <c r="D58" s="156">
        <f t="shared" si="0"/>
        <v>-1.7453292519943295E-9</v>
      </c>
      <c r="E58" s="156">
        <f t="shared" si="3"/>
        <v>-1.9999999999999999E-7</v>
      </c>
      <c r="F58" s="156">
        <f t="shared" si="1"/>
        <v>-2.5402259217278224E-9</v>
      </c>
      <c r="G58" s="156">
        <f t="shared" si="4"/>
        <v>-3.4906585427699079E-9</v>
      </c>
      <c r="H58" s="157">
        <f>SUM('[1]Saved Waypoint Input Sheet'!G2455+('[1]Saved Waypoint Input Sheet'!H2455/60))</f>
        <v>0</v>
      </c>
      <c r="I58" s="157">
        <f>IF('[1]Saved Waypoint Input Sheet'!F2455="E",H58,H58*-1)</f>
        <v>0</v>
      </c>
      <c r="J58" s="157">
        <f t="shared" si="5"/>
        <v>0</v>
      </c>
      <c r="K58" s="157">
        <f t="shared" si="6"/>
        <v>0</v>
      </c>
      <c r="L58" s="158">
        <f t="shared" si="7"/>
        <v>0</v>
      </c>
      <c r="M58" s="158">
        <f t="shared" si="8"/>
        <v>0</v>
      </c>
      <c r="N58" s="160">
        <f t="shared" si="9"/>
        <v>-6.0000002579599455E-6</v>
      </c>
      <c r="O58" s="160">
        <f t="shared" si="10"/>
        <v>5.9999998658214085E-6</v>
      </c>
      <c r="P58" s="161">
        <f t="shared" si="2"/>
        <v>0</v>
      </c>
      <c r="Q58" s="161">
        <f t="shared" si="11"/>
        <v>0</v>
      </c>
      <c r="R58" s="158">
        <f t="shared" si="12"/>
        <v>0</v>
      </c>
      <c r="S58" s="162">
        <f t="shared" si="13"/>
        <v>0</v>
      </c>
      <c r="T58" s="159">
        <f t="shared" si="14"/>
        <v>1.2E-5</v>
      </c>
      <c r="U58" s="163">
        <f t="shared" si="15"/>
        <v>0</v>
      </c>
    </row>
    <row r="59" spans="1:21" x14ac:dyDescent="0.2">
      <c r="A59" s="156">
        <f t="shared" si="16"/>
        <v>9.9999999999999995E-8</v>
      </c>
      <c r="B59" s="156">
        <f>IF(SUM('[1]Saved Waypoint Input Sheet'!D2456+('[1]Saved Waypoint Input Sheet'!E2456/60))=SUM('[1]Saved Waypoint Input Sheet'!D2455+('[1]Saved Waypoint Input Sheet'!E2455/60)),(SUM('[1]Saved Waypoint Input Sheet'!D2456+('[1]Saved Waypoint Input Sheet'!E2456/60))+0.0000001),(SUM('[1]Saved Waypoint Input Sheet'!D2456+('[1]Saved Waypoint Input Sheet'!E2456/60))))</f>
        <v>9.9999999999999995E-8</v>
      </c>
      <c r="C59" s="156">
        <f>IF('[1]Saved Waypoint Input Sheet'!C2456="S",A59*-1,A59)</f>
        <v>9.9999999999999995E-8</v>
      </c>
      <c r="D59" s="156">
        <f t="shared" si="0"/>
        <v>1.7453292519943295E-9</v>
      </c>
      <c r="E59" s="156">
        <f t="shared" si="3"/>
        <v>1.9999999999999999E-7</v>
      </c>
      <c r="F59" s="156">
        <f t="shared" si="1"/>
        <v>9.5043262104208532E-10</v>
      </c>
      <c r="G59" s="156">
        <f t="shared" si="4"/>
        <v>3.4906585427699079E-9</v>
      </c>
      <c r="H59" s="157">
        <f>SUM('[1]Saved Waypoint Input Sheet'!G2456+('[1]Saved Waypoint Input Sheet'!H2456/60))</f>
        <v>0</v>
      </c>
      <c r="I59" s="157">
        <f>IF('[1]Saved Waypoint Input Sheet'!F2456="E",H59,H59*-1)</f>
        <v>0</v>
      </c>
      <c r="J59" s="157">
        <f t="shared" si="5"/>
        <v>0</v>
      </c>
      <c r="K59" s="157">
        <f t="shared" si="6"/>
        <v>0</v>
      </c>
      <c r="L59" s="158">
        <f t="shared" si="7"/>
        <v>0</v>
      </c>
      <c r="M59" s="158">
        <f t="shared" si="8"/>
        <v>0</v>
      </c>
      <c r="N59" s="160">
        <f t="shared" si="9"/>
        <v>5.9999998658214085E-6</v>
      </c>
      <c r="O59" s="160">
        <f t="shared" si="10"/>
        <v>-6.0000002579599455E-6</v>
      </c>
      <c r="P59" s="161">
        <f t="shared" si="2"/>
        <v>0</v>
      </c>
      <c r="Q59" s="161">
        <f t="shared" si="11"/>
        <v>3.1415926535897931</v>
      </c>
      <c r="R59" s="158">
        <f t="shared" si="12"/>
        <v>180</v>
      </c>
      <c r="S59" s="162">
        <f t="shared" si="13"/>
        <v>180</v>
      </c>
      <c r="T59" s="159">
        <f t="shared" si="14"/>
        <v>1.2E-5</v>
      </c>
      <c r="U59" s="163">
        <f t="shared" si="15"/>
        <v>0</v>
      </c>
    </row>
    <row r="60" spans="1:21" x14ac:dyDescent="0.2">
      <c r="A60" s="156">
        <f t="shared" si="16"/>
        <v>-9.9999999999999995E-8</v>
      </c>
      <c r="B60" s="156">
        <f>IF(SUM('[1]Saved Waypoint Input Sheet'!D2457+('[1]Saved Waypoint Input Sheet'!E2457/60))=SUM('[1]Saved Waypoint Input Sheet'!D2456+('[1]Saved Waypoint Input Sheet'!E2456/60)),(SUM('[1]Saved Waypoint Input Sheet'!D2457+('[1]Saved Waypoint Input Sheet'!E2457/60))-0.0000001),(SUM('[1]Saved Waypoint Input Sheet'!D2457+('[1]Saved Waypoint Input Sheet'!E2457/60))))</f>
        <v>-9.9999999999999995E-8</v>
      </c>
      <c r="C60" s="156">
        <f>IF('[1]Saved Waypoint Input Sheet'!C2457="S",A60*-1,A60)</f>
        <v>-9.9999999999999995E-8</v>
      </c>
      <c r="D60" s="156">
        <f t="shared" si="0"/>
        <v>-1.7453292519943295E-9</v>
      </c>
      <c r="E60" s="156">
        <f t="shared" si="3"/>
        <v>-1.9999999999999999E-7</v>
      </c>
      <c r="F60" s="156">
        <f t="shared" si="1"/>
        <v>-2.5402259217278224E-9</v>
      </c>
      <c r="G60" s="156">
        <f t="shared" si="4"/>
        <v>-3.4906585427699079E-9</v>
      </c>
      <c r="H60" s="157">
        <f>SUM('[1]Saved Waypoint Input Sheet'!G2457+('[1]Saved Waypoint Input Sheet'!H2457/60))</f>
        <v>0</v>
      </c>
      <c r="I60" s="157">
        <f>IF('[1]Saved Waypoint Input Sheet'!F2457="E",H60,H60*-1)</f>
        <v>0</v>
      </c>
      <c r="J60" s="157">
        <f t="shared" si="5"/>
        <v>0</v>
      </c>
      <c r="K60" s="157">
        <f t="shared" si="6"/>
        <v>0</v>
      </c>
      <c r="L60" s="158">
        <f t="shared" si="7"/>
        <v>0</v>
      </c>
      <c r="M60" s="158">
        <f t="shared" si="8"/>
        <v>0</v>
      </c>
      <c r="N60" s="160">
        <f t="shared" si="9"/>
        <v>-6.0000002579599455E-6</v>
      </c>
      <c r="O60" s="160">
        <f t="shared" si="10"/>
        <v>5.9999998658214085E-6</v>
      </c>
      <c r="P60" s="161">
        <f t="shared" si="2"/>
        <v>0</v>
      </c>
      <c r="Q60" s="161">
        <f t="shared" si="11"/>
        <v>0</v>
      </c>
      <c r="R60" s="158">
        <f t="shared" si="12"/>
        <v>0</v>
      </c>
      <c r="S60" s="162">
        <f t="shared" si="13"/>
        <v>0</v>
      </c>
      <c r="T60" s="159">
        <f t="shared" si="14"/>
        <v>1.2E-5</v>
      </c>
      <c r="U60" s="163">
        <f t="shared" si="15"/>
        <v>0</v>
      </c>
    </row>
    <row r="61" spans="1:21" x14ac:dyDescent="0.2">
      <c r="A61" s="156">
        <f t="shared" si="16"/>
        <v>9.9999999999999995E-8</v>
      </c>
      <c r="B61" s="156">
        <f>IF(SUM('[1]Saved Waypoint Input Sheet'!D2458+('[1]Saved Waypoint Input Sheet'!E2458/60))=SUM('[1]Saved Waypoint Input Sheet'!D2457+('[1]Saved Waypoint Input Sheet'!E2457/60)),(SUM('[1]Saved Waypoint Input Sheet'!D2458+('[1]Saved Waypoint Input Sheet'!E2458/60))+0.0000001),(SUM('[1]Saved Waypoint Input Sheet'!D2458+('[1]Saved Waypoint Input Sheet'!E2458/60))))</f>
        <v>9.9999999999999995E-8</v>
      </c>
      <c r="C61" s="156">
        <f>IF('[1]Saved Waypoint Input Sheet'!C2458="S",A61*-1,A61)</f>
        <v>9.9999999999999995E-8</v>
      </c>
      <c r="D61" s="156">
        <f t="shared" si="0"/>
        <v>1.7453292519943295E-9</v>
      </c>
      <c r="E61" s="156">
        <f t="shared" si="3"/>
        <v>1.9999999999999999E-7</v>
      </c>
      <c r="F61" s="156">
        <f t="shared" si="1"/>
        <v>9.5043262104208532E-10</v>
      </c>
      <c r="G61" s="156">
        <f t="shared" si="4"/>
        <v>3.4906585427699079E-9</v>
      </c>
      <c r="H61" s="157">
        <f>SUM('[1]Saved Waypoint Input Sheet'!G2458+('[1]Saved Waypoint Input Sheet'!H2458/60))</f>
        <v>0</v>
      </c>
      <c r="I61" s="157">
        <f>IF('[1]Saved Waypoint Input Sheet'!F2458="E",H61,H61*-1)</f>
        <v>0</v>
      </c>
      <c r="J61" s="157">
        <f t="shared" si="5"/>
        <v>0</v>
      </c>
      <c r="K61" s="157">
        <f t="shared" si="6"/>
        <v>0</v>
      </c>
      <c r="L61" s="158">
        <f t="shared" si="7"/>
        <v>0</v>
      </c>
      <c r="M61" s="158">
        <f t="shared" si="8"/>
        <v>0</v>
      </c>
      <c r="N61" s="160">
        <f t="shared" si="9"/>
        <v>5.9999998658214085E-6</v>
      </c>
      <c r="O61" s="160">
        <f t="shared" si="10"/>
        <v>-6.0000002579599455E-6</v>
      </c>
      <c r="P61" s="161">
        <f t="shared" si="2"/>
        <v>0</v>
      </c>
      <c r="Q61" s="161">
        <f t="shared" si="11"/>
        <v>3.1415926535897931</v>
      </c>
      <c r="R61" s="158">
        <f t="shared" si="12"/>
        <v>180</v>
      </c>
      <c r="S61" s="162">
        <f t="shared" si="13"/>
        <v>180</v>
      </c>
      <c r="T61" s="159">
        <f t="shared" si="14"/>
        <v>1.2E-5</v>
      </c>
      <c r="U61" s="163">
        <f t="shared" si="15"/>
        <v>0</v>
      </c>
    </row>
    <row r="62" spans="1:21" x14ac:dyDescent="0.2">
      <c r="A62" s="156">
        <f t="shared" si="16"/>
        <v>-9.9999999999999995E-8</v>
      </c>
      <c r="B62" s="156">
        <f>IF(SUM('[1]Saved Waypoint Input Sheet'!D2459+('[1]Saved Waypoint Input Sheet'!E2459/60))=SUM('[1]Saved Waypoint Input Sheet'!D2458+('[1]Saved Waypoint Input Sheet'!E2458/60)),(SUM('[1]Saved Waypoint Input Sheet'!D2459+('[1]Saved Waypoint Input Sheet'!E2459/60))-0.0000001),(SUM('[1]Saved Waypoint Input Sheet'!D2459+('[1]Saved Waypoint Input Sheet'!E2459/60))))</f>
        <v>-9.9999999999999995E-8</v>
      </c>
      <c r="C62" s="156">
        <f>IF('[1]Saved Waypoint Input Sheet'!C2459="S",A62*-1,A62)</f>
        <v>-9.9999999999999995E-8</v>
      </c>
      <c r="D62" s="156">
        <f t="shared" si="0"/>
        <v>-1.7453292519943295E-9</v>
      </c>
      <c r="E62" s="156">
        <f t="shared" si="3"/>
        <v>-1.9999999999999999E-7</v>
      </c>
      <c r="F62" s="156">
        <f t="shared" si="1"/>
        <v>-2.5402259217278224E-9</v>
      </c>
      <c r="G62" s="156">
        <f t="shared" si="4"/>
        <v>-3.4906585427699079E-9</v>
      </c>
      <c r="H62" s="157">
        <f>SUM('[1]Saved Waypoint Input Sheet'!G2459+('[1]Saved Waypoint Input Sheet'!H2459/60))</f>
        <v>0</v>
      </c>
      <c r="I62" s="157">
        <f>IF('[1]Saved Waypoint Input Sheet'!F2459="E",H62,H62*-1)</f>
        <v>0</v>
      </c>
      <c r="J62" s="157">
        <f t="shared" si="5"/>
        <v>0</v>
      </c>
      <c r="K62" s="157">
        <f t="shared" si="6"/>
        <v>0</v>
      </c>
      <c r="L62" s="158">
        <f t="shared" si="7"/>
        <v>0</v>
      </c>
      <c r="M62" s="158">
        <f t="shared" si="8"/>
        <v>0</v>
      </c>
      <c r="N62" s="160">
        <f t="shared" si="9"/>
        <v>-6.0000002579599455E-6</v>
      </c>
      <c r="O62" s="160">
        <f t="shared" si="10"/>
        <v>5.9999998658214085E-6</v>
      </c>
      <c r="P62" s="161">
        <f t="shared" si="2"/>
        <v>0</v>
      </c>
      <c r="Q62" s="161">
        <f t="shared" si="11"/>
        <v>0</v>
      </c>
      <c r="R62" s="158">
        <f t="shared" si="12"/>
        <v>0</v>
      </c>
      <c r="S62" s="162">
        <f t="shared" si="13"/>
        <v>0</v>
      </c>
      <c r="T62" s="159">
        <f t="shared" si="14"/>
        <v>1.2E-5</v>
      </c>
      <c r="U62" s="163">
        <f t="shared" si="15"/>
        <v>0</v>
      </c>
    </row>
    <row r="63" spans="1:21" x14ac:dyDescent="0.2">
      <c r="A63" s="156">
        <f t="shared" si="16"/>
        <v>9.9999999999999995E-8</v>
      </c>
      <c r="B63" s="156">
        <f>IF(SUM('[1]Saved Waypoint Input Sheet'!D2460+('[1]Saved Waypoint Input Sheet'!E2460/60))=SUM('[1]Saved Waypoint Input Sheet'!D2459+('[1]Saved Waypoint Input Sheet'!E2459/60)),(SUM('[1]Saved Waypoint Input Sheet'!D2460+('[1]Saved Waypoint Input Sheet'!E2460/60))+0.0000001),(SUM('[1]Saved Waypoint Input Sheet'!D2460+('[1]Saved Waypoint Input Sheet'!E2460/60))))</f>
        <v>9.9999999999999995E-8</v>
      </c>
      <c r="C63" s="156">
        <f>IF('[1]Saved Waypoint Input Sheet'!C2460="S",A63*-1,A63)</f>
        <v>9.9999999999999995E-8</v>
      </c>
      <c r="D63" s="156">
        <f t="shared" si="0"/>
        <v>1.7453292519943295E-9</v>
      </c>
      <c r="E63" s="156">
        <f t="shared" si="3"/>
        <v>1.9999999999999999E-7</v>
      </c>
      <c r="F63" s="156">
        <f t="shared" si="1"/>
        <v>9.5043262104208532E-10</v>
      </c>
      <c r="G63" s="156">
        <f t="shared" si="4"/>
        <v>3.4906585427699079E-9</v>
      </c>
      <c r="H63" s="157">
        <f>SUM('[1]Saved Waypoint Input Sheet'!G2460+('[1]Saved Waypoint Input Sheet'!H2460/60))</f>
        <v>0</v>
      </c>
      <c r="I63" s="157">
        <f>IF('[1]Saved Waypoint Input Sheet'!F2460="E",H63,H63*-1)</f>
        <v>0</v>
      </c>
      <c r="J63" s="157">
        <f t="shared" si="5"/>
        <v>0</v>
      </c>
      <c r="K63" s="157">
        <f t="shared" si="6"/>
        <v>0</v>
      </c>
      <c r="L63" s="158">
        <f t="shared" si="7"/>
        <v>0</v>
      </c>
      <c r="M63" s="158">
        <f t="shared" si="8"/>
        <v>0</v>
      </c>
      <c r="N63" s="160">
        <f t="shared" si="9"/>
        <v>5.9999998658214085E-6</v>
      </c>
      <c r="O63" s="160">
        <f t="shared" si="10"/>
        <v>-6.0000002579599455E-6</v>
      </c>
      <c r="P63" s="161">
        <f t="shared" si="2"/>
        <v>0</v>
      </c>
      <c r="Q63" s="161">
        <f t="shared" si="11"/>
        <v>3.1415926535897931</v>
      </c>
      <c r="R63" s="158">
        <f t="shared" si="12"/>
        <v>180</v>
      </c>
      <c r="S63" s="162">
        <f t="shared" si="13"/>
        <v>180</v>
      </c>
      <c r="T63" s="159">
        <f t="shared" si="14"/>
        <v>1.2E-5</v>
      </c>
      <c r="U63" s="163">
        <f t="shared" si="15"/>
        <v>0</v>
      </c>
    </row>
    <row r="64" spans="1:21" x14ac:dyDescent="0.2">
      <c r="A64" s="156">
        <f t="shared" si="16"/>
        <v>-9.9999999999999995E-8</v>
      </c>
      <c r="B64" s="156">
        <f>IF(SUM('[1]Saved Waypoint Input Sheet'!D2461+('[1]Saved Waypoint Input Sheet'!E2461/60))=SUM('[1]Saved Waypoint Input Sheet'!D2460+('[1]Saved Waypoint Input Sheet'!E2460/60)),(SUM('[1]Saved Waypoint Input Sheet'!D2461+('[1]Saved Waypoint Input Sheet'!E2461/60))-0.0000001),(SUM('[1]Saved Waypoint Input Sheet'!D2461+('[1]Saved Waypoint Input Sheet'!E2461/60))))</f>
        <v>-9.9999999999999995E-8</v>
      </c>
      <c r="C64" s="156">
        <f>IF('[1]Saved Waypoint Input Sheet'!C2461="S",A64*-1,A64)</f>
        <v>-9.9999999999999995E-8</v>
      </c>
      <c r="D64" s="156">
        <f t="shared" si="0"/>
        <v>-1.7453292519943295E-9</v>
      </c>
      <c r="E64" s="156">
        <f t="shared" si="3"/>
        <v>-1.9999999999999999E-7</v>
      </c>
      <c r="F64" s="156">
        <f t="shared" si="1"/>
        <v>-2.5402259217278224E-9</v>
      </c>
      <c r="G64" s="156">
        <f t="shared" si="4"/>
        <v>-3.4906585427699079E-9</v>
      </c>
      <c r="H64" s="157">
        <f>SUM('[1]Saved Waypoint Input Sheet'!G2461+('[1]Saved Waypoint Input Sheet'!H2461/60))</f>
        <v>0</v>
      </c>
      <c r="I64" s="157">
        <f>IF('[1]Saved Waypoint Input Sheet'!F2461="E",H64,H64*-1)</f>
        <v>0</v>
      </c>
      <c r="J64" s="157">
        <f t="shared" si="5"/>
        <v>0</v>
      </c>
      <c r="K64" s="157">
        <f t="shared" si="6"/>
        <v>0</v>
      </c>
      <c r="L64" s="158">
        <f t="shared" si="7"/>
        <v>0</v>
      </c>
      <c r="M64" s="158">
        <f t="shared" si="8"/>
        <v>0</v>
      </c>
      <c r="N64" s="160">
        <f t="shared" si="9"/>
        <v>-6.0000002579599455E-6</v>
      </c>
      <c r="O64" s="160">
        <f t="shared" si="10"/>
        <v>5.9999998658214085E-6</v>
      </c>
      <c r="P64" s="161">
        <f t="shared" si="2"/>
        <v>0</v>
      </c>
      <c r="Q64" s="161">
        <f t="shared" si="11"/>
        <v>0</v>
      </c>
      <c r="R64" s="158">
        <f t="shared" si="12"/>
        <v>0</v>
      </c>
      <c r="S64" s="162">
        <f t="shared" si="13"/>
        <v>0</v>
      </c>
      <c r="T64" s="159">
        <f t="shared" si="14"/>
        <v>1.2E-5</v>
      </c>
      <c r="U64" s="163">
        <f t="shared" si="15"/>
        <v>0</v>
      </c>
    </row>
    <row r="65" spans="1:23" x14ac:dyDescent="0.2">
      <c r="A65" s="156">
        <f t="shared" si="16"/>
        <v>9.9999999999999995E-8</v>
      </c>
      <c r="B65" s="156">
        <f>IF(SUM('[1]Saved Waypoint Input Sheet'!D2462+('[1]Saved Waypoint Input Sheet'!E2462/60))=SUM('[1]Saved Waypoint Input Sheet'!D2461+('[1]Saved Waypoint Input Sheet'!E2461/60)),(SUM('[1]Saved Waypoint Input Sheet'!D2462+('[1]Saved Waypoint Input Sheet'!E2462/60))+0.0000001),(SUM('[1]Saved Waypoint Input Sheet'!D2462+('[1]Saved Waypoint Input Sheet'!E2462/60))))</f>
        <v>9.9999999999999995E-8</v>
      </c>
      <c r="C65" s="156">
        <f>IF('[1]Saved Waypoint Input Sheet'!C2462="S",A65*-1,A65)</f>
        <v>9.9999999999999995E-8</v>
      </c>
      <c r="D65" s="156">
        <f t="shared" si="0"/>
        <v>1.7453292519943295E-9</v>
      </c>
      <c r="E65" s="156">
        <f t="shared" si="3"/>
        <v>1.9999999999999999E-7</v>
      </c>
      <c r="F65" s="156">
        <f t="shared" si="1"/>
        <v>9.5043262104208532E-10</v>
      </c>
      <c r="G65" s="156">
        <f t="shared" si="4"/>
        <v>3.4906585427699079E-9</v>
      </c>
      <c r="H65" s="157">
        <f>SUM('[1]Saved Waypoint Input Sheet'!G2462+('[1]Saved Waypoint Input Sheet'!H2462/60))</f>
        <v>0</v>
      </c>
      <c r="I65" s="157">
        <f>IF('[1]Saved Waypoint Input Sheet'!F2462="E",H65,H65*-1)</f>
        <v>0</v>
      </c>
      <c r="J65" s="157">
        <f t="shared" si="5"/>
        <v>0</v>
      </c>
      <c r="K65" s="157">
        <f t="shared" si="6"/>
        <v>0</v>
      </c>
      <c r="L65" s="158">
        <f t="shared" si="7"/>
        <v>0</v>
      </c>
      <c r="M65" s="158">
        <f t="shared" si="8"/>
        <v>0</v>
      </c>
      <c r="N65" s="160">
        <f t="shared" si="9"/>
        <v>5.9999998658214085E-6</v>
      </c>
      <c r="O65" s="160">
        <f t="shared" si="10"/>
        <v>-6.0000002579599455E-6</v>
      </c>
      <c r="P65" s="161">
        <f t="shared" si="2"/>
        <v>0</v>
      </c>
      <c r="Q65" s="161">
        <f t="shared" si="11"/>
        <v>3.1415926535897931</v>
      </c>
      <c r="R65" s="158">
        <f t="shared" si="12"/>
        <v>180</v>
      </c>
      <c r="S65" s="162">
        <f t="shared" si="13"/>
        <v>180</v>
      </c>
      <c r="T65" s="159">
        <f t="shared" si="14"/>
        <v>1.2E-5</v>
      </c>
      <c r="U65" s="163">
        <f t="shared" si="15"/>
        <v>0</v>
      </c>
    </row>
    <row r="66" spans="1:23" x14ac:dyDescent="0.2">
      <c r="A66" s="156">
        <f t="shared" si="16"/>
        <v>-9.9999999999999995E-8</v>
      </c>
      <c r="B66" s="156">
        <f>IF(SUM('[1]Saved Waypoint Input Sheet'!D2463+('[1]Saved Waypoint Input Sheet'!E2463/60))=SUM('[1]Saved Waypoint Input Sheet'!D2462+('[1]Saved Waypoint Input Sheet'!E2462/60)),(SUM('[1]Saved Waypoint Input Sheet'!D2463+('[1]Saved Waypoint Input Sheet'!E2463/60))-0.0000001),(SUM('[1]Saved Waypoint Input Sheet'!D2463+('[1]Saved Waypoint Input Sheet'!E2463/60))))</f>
        <v>-9.9999999999999995E-8</v>
      </c>
      <c r="C66" s="156">
        <f>IF('[1]Saved Waypoint Input Sheet'!C2463="S",A66*-1,A66)</f>
        <v>-9.9999999999999995E-8</v>
      </c>
      <c r="D66" s="156">
        <f t="shared" si="0"/>
        <v>-1.7453292519943295E-9</v>
      </c>
      <c r="E66" s="156">
        <f t="shared" si="3"/>
        <v>-1.9999999999999999E-7</v>
      </c>
      <c r="F66" s="156">
        <f t="shared" si="1"/>
        <v>-2.5402259217278224E-9</v>
      </c>
      <c r="G66" s="156">
        <f t="shared" si="4"/>
        <v>-3.4906585427699079E-9</v>
      </c>
      <c r="H66" s="157">
        <f>SUM('[1]Saved Waypoint Input Sheet'!G2463+('[1]Saved Waypoint Input Sheet'!H2463/60))</f>
        <v>0</v>
      </c>
      <c r="I66" s="157">
        <f>IF('[1]Saved Waypoint Input Sheet'!F2463="E",H66,H66*-1)</f>
        <v>0</v>
      </c>
      <c r="J66" s="157">
        <f t="shared" si="5"/>
        <v>0</v>
      </c>
      <c r="K66" s="157">
        <f t="shared" si="6"/>
        <v>0</v>
      </c>
      <c r="L66" s="158">
        <f t="shared" si="7"/>
        <v>0</v>
      </c>
      <c r="M66" s="158">
        <f t="shared" si="8"/>
        <v>0</v>
      </c>
      <c r="N66" s="160">
        <f t="shared" si="9"/>
        <v>-6.0000002579599455E-6</v>
      </c>
      <c r="O66" s="160">
        <f t="shared" si="10"/>
        <v>5.9999998658214085E-6</v>
      </c>
      <c r="P66" s="161">
        <f t="shared" si="2"/>
        <v>0</v>
      </c>
      <c r="Q66" s="161">
        <f t="shared" si="11"/>
        <v>0</v>
      </c>
      <c r="R66" s="158">
        <f t="shared" si="12"/>
        <v>0</v>
      </c>
      <c r="S66" s="162">
        <f t="shared" si="13"/>
        <v>0</v>
      </c>
      <c r="T66" s="159">
        <f t="shared" si="14"/>
        <v>1.2E-5</v>
      </c>
      <c r="U66" s="163">
        <f t="shared" si="15"/>
        <v>0</v>
      </c>
    </row>
    <row r="67" spans="1:23" x14ac:dyDescent="0.2">
      <c r="A67" s="156">
        <f t="shared" si="16"/>
        <v>9.9999999999999995E-8</v>
      </c>
      <c r="B67" s="156">
        <f>IF(SUM('[1]Saved Waypoint Input Sheet'!D2464+('[1]Saved Waypoint Input Sheet'!E2464/60))=SUM('[1]Saved Waypoint Input Sheet'!D2463+('[1]Saved Waypoint Input Sheet'!E2463/60)),(SUM('[1]Saved Waypoint Input Sheet'!D2464+('[1]Saved Waypoint Input Sheet'!E2464/60))+0.0000001),(SUM('[1]Saved Waypoint Input Sheet'!D2464+('[1]Saved Waypoint Input Sheet'!E2464/60))))</f>
        <v>9.9999999999999995E-8</v>
      </c>
      <c r="C67" s="156">
        <f>IF('[1]Saved Waypoint Input Sheet'!C2464="S",A67*-1,A67)</f>
        <v>9.9999999999999995E-8</v>
      </c>
      <c r="D67" s="156">
        <f t="shared" si="0"/>
        <v>1.7453292519943295E-9</v>
      </c>
      <c r="E67" s="156">
        <f t="shared" si="3"/>
        <v>1.9999999999999999E-7</v>
      </c>
      <c r="F67" s="156">
        <f t="shared" si="1"/>
        <v>9.5043262104208532E-10</v>
      </c>
      <c r="G67" s="156">
        <f t="shared" si="4"/>
        <v>3.4906585427699079E-9</v>
      </c>
      <c r="H67" s="157">
        <f>SUM('[1]Saved Waypoint Input Sheet'!G2464+('[1]Saved Waypoint Input Sheet'!H2464/60))</f>
        <v>0</v>
      </c>
      <c r="I67" s="157">
        <f>IF('[1]Saved Waypoint Input Sheet'!F2464="E",H67,H67*-1)</f>
        <v>0</v>
      </c>
      <c r="J67" s="157">
        <f t="shared" si="5"/>
        <v>0</v>
      </c>
      <c r="K67" s="157">
        <f t="shared" si="6"/>
        <v>0</v>
      </c>
      <c r="L67" s="158">
        <f t="shared" si="7"/>
        <v>0</v>
      </c>
      <c r="M67" s="158">
        <f t="shared" si="8"/>
        <v>0</v>
      </c>
      <c r="N67" s="160">
        <f t="shared" si="9"/>
        <v>5.9999998658214085E-6</v>
      </c>
      <c r="O67" s="160">
        <f t="shared" si="10"/>
        <v>-6.0000002579599455E-6</v>
      </c>
      <c r="P67" s="161">
        <f t="shared" si="2"/>
        <v>0</v>
      </c>
      <c r="Q67" s="161">
        <f t="shared" si="11"/>
        <v>3.1415926535897931</v>
      </c>
      <c r="R67" s="158">
        <f t="shared" si="12"/>
        <v>180</v>
      </c>
      <c r="S67" s="162">
        <f t="shared" si="13"/>
        <v>180</v>
      </c>
      <c r="T67" s="159">
        <f t="shared" si="14"/>
        <v>1.2E-5</v>
      </c>
      <c r="U67" s="163">
        <f t="shared" si="15"/>
        <v>0</v>
      </c>
    </row>
    <row r="68" spans="1:23" x14ac:dyDescent="0.2">
      <c r="A68" s="156">
        <f t="shared" si="16"/>
        <v>-9.9999999999999995E-8</v>
      </c>
      <c r="B68" s="156">
        <f>IF(SUM('[1]Saved Waypoint Input Sheet'!D2465+('[1]Saved Waypoint Input Sheet'!E2465/60))=SUM('[1]Saved Waypoint Input Sheet'!D2464+('[1]Saved Waypoint Input Sheet'!E2464/60)),(SUM('[1]Saved Waypoint Input Sheet'!D2465+('[1]Saved Waypoint Input Sheet'!E2465/60))-0.0000001),(SUM('[1]Saved Waypoint Input Sheet'!D2465+('[1]Saved Waypoint Input Sheet'!E2465/60))))</f>
        <v>-9.9999999999999995E-8</v>
      </c>
      <c r="C68" s="156">
        <f>IF('[1]Saved Waypoint Input Sheet'!C2465="S",A68*-1,A68)</f>
        <v>-9.9999999999999995E-8</v>
      </c>
      <c r="D68" s="156">
        <f t="shared" ref="D68:D131" si="17">RADIANS(C68)</f>
        <v>-1.7453292519943295E-9</v>
      </c>
      <c r="E68" s="156">
        <f t="shared" si="3"/>
        <v>-1.9999999999999999E-7</v>
      </c>
      <c r="F68" s="156">
        <f t="shared" ref="F68:F99" si="18">LN(TAN(0.785398163+D68/2))</f>
        <v>-2.5402259217278224E-9</v>
      </c>
      <c r="G68" s="156">
        <f t="shared" si="4"/>
        <v>-3.4906585427699079E-9</v>
      </c>
      <c r="H68" s="157">
        <f>SUM('[1]Saved Waypoint Input Sheet'!G2465+('[1]Saved Waypoint Input Sheet'!H2465/60))</f>
        <v>0</v>
      </c>
      <c r="I68" s="157">
        <f>IF('[1]Saved Waypoint Input Sheet'!F2465="E",H68,H68*-1)</f>
        <v>0</v>
      </c>
      <c r="J68" s="157">
        <f t="shared" si="5"/>
        <v>0</v>
      </c>
      <c r="K68" s="157">
        <f t="shared" si="6"/>
        <v>0</v>
      </c>
      <c r="L68" s="158">
        <f t="shared" si="7"/>
        <v>0</v>
      </c>
      <c r="M68" s="158">
        <f t="shared" si="8"/>
        <v>0</v>
      </c>
      <c r="N68" s="160">
        <f t="shared" si="9"/>
        <v>-6.0000002579599455E-6</v>
      </c>
      <c r="O68" s="160">
        <f t="shared" si="10"/>
        <v>5.9999998658214085E-6</v>
      </c>
      <c r="P68" s="161">
        <f t="shared" ref="P68:P131" si="19">IF(O68&lt;&gt;N68,ATAN(10800*(M68)/(PI()*(O68-N68))),IF(M68&lt;0,3*PI()/2,PI()/2))</f>
        <v>0</v>
      </c>
      <c r="Q68" s="161">
        <f t="shared" si="11"/>
        <v>0</v>
      </c>
      <c r="R68" s="158">
        <f t="shared" si="12"/>
        <v>0</v>
      </c>
      <c r="S68" s="162">
        <f t="shared" si="13"/>
        <v>0</v>
      </c>
      <c r="T68" s="159">
        <f t="shared" si="14"/>
        <v>1.2E-5</v>
      </c>
      <c r="U68" s="163">
        <f t="shared" si="15"/>
        <v>0</v>
      </c>
      <c r="V68" s="164"/>
      <c r="W68" s="164"/>
    </row>
    <row r="69" spans="1:23" x14ac:dyDescent="0.2">
      <c r="A69" s="156">
        <f t="shared" si="16"/>
        <v>9.9999999999999995E-8</v>
      </c>
      <c r="B69" s="156">
        <f>IF(SUM('[1]Saved Waypoint Input Sheet'!D2466+('[1]Saved Waypoint Input Sheet'!E2466/60))=SUM('[1]Saved Waypoint Input Sheet'!D2465+('[1]Saved Waypoint Input Sheet'!E2465/60)),(SUM('[1]Saved Waypoint Input Sheet'!D2466+('[1]Saved Waypoint Input Sheet'!E2466/60))+0.0000001),(SUM('[1]Saved Waypoint Input Sheet'!D2466+('[1]Saved Waypoint Input Sheet'!E2466/60))))</f>
        <v>9.9999999999999995E-8</v>
      </c>
      <c r="C69" s="156">
        <f>IF('[1]Saved Waypoint Input Sheet'!C2466="S",A69*-1,A69)</f>
        <v>9.9999999999999995E-8</v>
      </c>
      <c r="D69" s="156">
        <f t="shared" si="17"/>
        <v>1.7453292519943295E-9</v>
      </c>
      <c r="E69" s="156">
        <f t="shared" ref="E69:E99" si="20">(C69-C68)</f>
        <v>1.9999999999999999E-7</v>
      </c>
      <c r="F69" s="156">
        <f t="shared" si="18"/>
        <v>9.5043262104208532E-10</v>
      </c>
      <c r="G69" s="156">
        <f t="shared" ref="G69:G99" si="21">(F69-F68)</f>
        <v>3.4906585427699079E-9</v>
      </c>
      <c r="H69" s="157">
        <f>SUM('[1]Saved Waypoint Input Sheet'!G2466+('[1]Saved Waypoint Input Sheet'!H2466/60))</f>
        <v>0</v>
      </c>
      <c r="I69" s="157">
        <f>IF('[1]Saved Waypoint Input Sheet'!F2466="E",H69,H69*-1)</f>
        <v>0</v>
      </c>
      <c r="J69" s="157">
        <f t="shared" ref="J69:J132" si="22">RADIANS(I69)</f>
        <v>0</v>
      </c>
      <c r="K69" s="157">
        <f t="shared" ref="K69:K99" si="23">(J69-J68)</f>
        <v>0</v>
      </c>
      <c r="L69" s="158">
        <f t="shared" ref="L69:L132" si="24">I70-I69</f>
        <v>0</v>
      </c>
      <c r="M69" s="158">
        <f t="shared" ref="M69:M132" si="25">RADIANS(IF(L69&gt;180,L69-360,IF(L69&lt;-180,L69+360,L69)))</f>
        <v>0</v>
      </c>
      <c r="N69" s="160">
        <f t="shared" ref="N69:N132" si="26">10800*LN(TAN(0.25*PI()+0.5*D69))/PI()</f>
        <v>5.9999998658214085E-6</v>
      </c>
      <c r="O69" s="160">
        <f t="shared" ref="O69:O132" si="27">N70</f>
        <v>-6.0000002579599455E-6</v>
      </c>
      <c r="P69" s="161">
        <f t="shared" si="19"/>
        <v>0</v>
      </c>
      <c r="Q69" s="161">
        <f t="shared" ref="Q69:Q132" si="28">IF(F70&lt;F69,PI()+P69,P69)</f>
        <v>3.1415926535897931</v>
      </c>
      <c r="R69" s="158">
        <f t="shared" ref="R69:R132" si="29">IF(Q69&lt;0,DEGREES(Q69)+360,DEGREES(Q69))</f>
        <v>180</v>
      </c>
      <c r="S69" s="162">
        <f t="shared" ref="S69:S132" si="30">ROUND(R69,1)</f>
        <v>180</v>
      </c>
      <c r="T69" s="159">
        <f t="shared" ref="T69:T132" si="31">IF(N69&lt;&gt;O69,ABS(60*(C70-C69)/COS(Q69)),ABS(60*(I70-I69)*COS(D69)))</f>
        <v>1.2E-5</v>
      </c>
      <c r="U69" s="163">
        <f t="shared" ref="U69:U132" si="32">ROUND(T69,1)</f>
        <v>0</v>
      </c>
      <c r="V69" s="164"/>
      <c r="W69" s="164"/>
    </row>
    <row r="70" spans="1:23" x14ac:dyDescent="0.2">
      <c r="A70" s="156">
        <f t="shared" ref="A70:A133" si="33">B70</f>
        <v>-9.9999999999999995E-8</v>
      </c>
      <c r="B70" s="156">
        <f>IF(SUM('[1]Saved Waypoint Input Sheet'!D2467+('[1]Saved Waypoint Input Sheet'!E2467/60))=SUM('[1]Saved Waypoint Input Sheet'!D2466+('[1]Saved Waypoint Input Sheet'!E2466/60)),(SUM('[1]Saved Waypoint Input Sheet'!D2467+('[1]Saved Waypoint Input Sheet'!E2467/60))-0.0000001),(SUM('[1]Saved Waypoint Input Sheet'!D2467+('[1]Saved Waypoint Input Sheet'!E2467/60))))</f>
        <v>-9.9999999999999995E-8</v>
      </c>
      <c r="C70" s="156">
        <f>IF('[1]Saved Waypoint Input Sheet'!C2467="S",A70*-1,A70)</f>
        <v>-9.9999999999999995E-8</v>
      </c>
      <c r="D70" s="156">
        <f t="shared" si="17"/>
        <v>-1.7453292519943295E-9</v>
      </c>
      <c r="E70" s="156">
        <f t="shared" si="20"/>
        <v>-1.9999999999999999E-7</v>
      </c>
      <c r="F70" s="156">
        <f t="shared" si="18"/>
        <v>-2.5402259217278224E-9</v>
      </c>
      <c r="G70" s="156">
        <f t="shared" si="21"/>
        <v>-3.4906585427699079E-9</v>
      </c>
      <c r="H70" s="157">
        <f>SUM('[1]Saved Waypoint Input Sheet'!G2467+('[1]Saved Waypoint Input Sheet'!H2467/60))</f>
        <v>0</v>
      </c>
      <c r="I70" s="157">
        <f>IF('[1]Saved Waypoint Input Sheet'!F2467="E",H70,H70*-1)</f>
        <v>0</v>
      </c>
      <c r="J70" s="157">
        <f t="shared" si="22"/>
        <v>0</v>
      </c>
      <c r="K70" s="157">
        <f t="shared" si="23"/>
        <v>0</v>
      </c>
      <c r="L70" s="158">
        <f t="shared" si="24"/>
        <v>0</v>
      </c>
      <c r="M70" s="158">
        <f t="shared" si="25"/>
        <v>0</v>
      </c>
      <c r="N70" s="160">
        <f t="shared" si="26"/>
        <v>-6.0000002579599455E-6</v>
      </c>
      <c r="O70" s="160">
        <f t="shared" si="27"/>
        <v>5.9999998658214085E-6</v>
      </c>
      <c r="P70" s="161">
        <f t="shared" si="19"/>
        <v>0</v>
      </c>
      <c r="Q70" s="161">
        <f t="shared" si="28"/>
        <v>0</v>
      </c>
      <c r="R70" s="158">
        <f t="shared" si="29"/>
        <v>0</v>
      </c>
      <c r="S70" s="162">
        <f t="shared" si="30"/>
        <v>0</v>
      </c>
      <c r="T70" s="159">
        <f t="shared" si="31"/>
        <v>1.2E-5</v>
      </c>
      <c r="U70" s="163">
        <f t="shared" si="32"/>
        <v>0</v>
      </c>
    </row>
    <row r="71" spans="1:23" x14ac:dyDescent="0.2">
      <c r="A71" s="156">
        <f t="shared" si="33"/>
        <v>9.9999999999999995E-8</v>
      </c>
      <c r="B71" s="156">
        <f>IF(SUM('[1]Saved Waypoint Input Sheet'!D2468+('[1]Saved Waypoint Input Sheet'!E2468/60))=SUM('[1]Saved Waypoint Input Sheet'!D2467+('[1]Saved Waypoint Input Sheet'!E2467/60)),(SUM('[1]Saved Waypoint Input Sheet'!D2468+('[1]Saved Waypoint Input Sheet'!E2468/60))+0.0000001),(SUM('[1]Saved Waypoint Input Sheet'!D2468+('[1]Saved Waypoint Input Sheet'!E2468/60))))</f>
        <v>9.9999999999999995E-8</v>
      </c>
      <c r="C71" s="156">
        <f>IF('[1]Saved Waypoint Input Sheet'!C2468="S",A71*-1,A71)</f>
        <v>9.9999999999999995E-8</v>
      </c>
      <c r="D71" s="156">
        <f t="shared" si="17"/>
        <v>1.7453292519943295E-9</v>
      </c>
      <c r="E71" s="156">
        <f t="shared" si="20"/>
        <v>1.9999999999999999E-7</v>
      </c>
      <c r="F71" s="156">
        <f t="shared" si="18"/>
        <v>9.5043262104208532E-10</v>
      </c>
      <c r="G71" s="156">
        <f t="shared" si="21"/>
        <v>3.4906585427699079E-9</v>
      </c>
      <c r="H71" s="157">
        <f>SUM('[1]Saved Waypoint Input Sheet'!G2468+('[1]Saved Waypoint Input Sheet'!H2468/60))</f>
        <v>0</v>
      </c>
      <c r="I71" s="157">
        <f>IF('[1]Saved Waypoint Input Sheet'!F2468="E",H71,H71*-1)</f>
        <v>0</v>
      </c>
      <c r="J71" s="157">
        <f t="shared" si="22"/>
        <v>0</v>
      </c>
      <c r="K71" s="157">
        <f t="shared" si="23"/>
        <v>0</v>
      </c>
      <c r="L71" s="158">
        <f t="shared" si="24"/>
        <v>0</v>
      </c>
      <c r="M71" s="158">
        <f t="shared" si="25"/>
        <v>0</v>
      </c>
      <c r="N71" s="160">
        <f t="shared" si="26"/>
        <v>5.9999998658214085E-6</v>
      </c>
      <c r="O71" s="160">
        <f t="shared" si="27"/>
        <v>-6.0000002579599455E-6</v>
      </c>
      <c r="P71" s="161">
        <f t="shared" si="19"/>
        <v>0</v>
      </c>
      <c r="Q71" s="161">
        <f t="shared" si="28"/>
        <v>3.1415926535897931</v>
      </c>
      <c r="R71" s="158">
        <f t="shared" si="29"/>
        <v>180</v>
      </c>
      <c r="S71" s="162">
        <f t="shared" si="30"/>
        <v>180</v>
      </c>
      <c r="T71" s="159">
        <f t="shared" si="31"/>
        <v>1.2E-5</v>
      </c>
      <c r="U71" s="163">
        <f t="shared" si="32"/>
        <v>0</v>
      </c>
    </row>
    <row r="72" spans="1:23" x14ac:dyDescent="0.2">
      <c r="A72" s="156">
        <f t="shared" si="33"/>
        <v>-9.9999999999999995E-8</v>
      </c>
      <c r="B72" s="156">
        <f>IF(SUM('[1]Saved Waypoint Input Sheet'!D2469+('[1]Saved Waypoint Input Sheet'!E2469/60))=SUM('[1]Saved Waypoint Input Sheet'!D2468+('[1]Saved Waypoint Input Sheet'!E2468/60)),(SUM('[1]Saved Waypoint Input Sheet'!D2469+('[1]Saved Waypoint Input Sheet'!E2469/60))-0.0000001),(SUM('[1]Saved Waypoint Input Sheet'!D2469+('[1]Saved Waypoint Input Sheet'!E2469/60))))</f>
        <v>-9.9999999999999995E-8</v>
      </c>
      <c r="C72" s="156">
        <f>IF('[1]Saved Waypoint Input Sheet'!C2469="S",A72*-1,A72)</f>
        <v>-9.9999999999999995E-8</v>
      </c>
      <c r="D72" s="156">
        <f t="shared" si="17"/>
        <v>-1.7453292519943295E-9</v>
      </c>
      <c r="E72" s="156">
        <f t="shared" si="20"/>
        <v>-1.9999999999999999E-7</v>
      </c>
      <c r="F72" s="156">
        <f t="shared" si="18"/>
        <v>-2.5402259217278224E-9</v>
      </c>
      <c r="G72" s="156">
        <f t="shared" si="21"/>
        <v>-3.4906585427699079E-9</v>
      </c>
      <c r="H72" s="157">
        <f>SUM('[1]Saved Waypoint Input Sheet'!G2469+('[1]Saved Waypoint Input Sheet'!H2469/60))</f>
        <v>0</v>
      </c>
      <c r="I72" s="157">
        <f>IF('[1]Saved Waypoint Input Sheet'!F2469="E",H72,H72*-1)</f>
        <v>0</v>
      </c>
      <c r="J72" s="157">
        <f t="shared" si="22"/>
        <v>0</v>
      </c>
      <c r="K72" s="157">
        <f t="shared" si="23"/>
        <v>0</v>
      </c>
      <c r="L72" s="158">
        <f t="shared" si="24"/>
        <v>0</v>
      </c>
      <c r="M72" s="158">
        <f t="shared" si="25"/>
        <v>0</v>
      </c>
      <c r="N72" s="160">
        <f t="shared" si="26"/>
        <v>-6.0000002579599455E-6</v>
      </c>
      <c r="O72" s="160">
        <f t="shared" si="27"/>
        <v>5.9999998658214085E-6</v>
      </c>
      <c r="P72" s="161">
        <f t="shared" si="19"/>
        <v>0</v>
      </c>
      <c r="Q72" s="161">
        <f t="shared" si="28"/>
        <v>0</v>
      </c>
      <c r="R72" s="158">
        <f t="shared" si="29"/>
        <v>0</v>
      </c>
      <c r="S72" s="162">
        <f t="shared" si="30"/>
        <v>0</v>
      </c>
      <c r="T72" s="159">
        <f t="shared" si="31"/>
        <v>1.2E-5</v>
      </c>
      <c r="U72" s="163">
        <f t="shared" si="32"/>
        <v>0</v>
      </c>
    </row>
    <row r="73" spans="1:23" x14ac:dyDescent="0.2">
      <c r="A73" s="156">
        <f t="shared" si="33"/>
        <v>9.9999999999999995E-8</v>
      </c>
      <c r="B73" s="156">
        <f>IF(SUM('[1]Saved Waypoint Input Sheet'!D2470+('[1]Saved Waypoint Input Sheet'!E2470/60))=SUM('[1]Saved Waypoint Input Sheet'!D2469+('[1]Saved Waypoint Input Sheet'!E2469/60)),(SUM('[1]Saved Waypoint Input Sheet'!D2470+('[1]Saved Waypoint Input Sheet'!E2470/60))+0.0000001),(SUM('[1]Saved Waypoint Input Sheet'!D2470+('[1]Saved Waypoint Input Sheet'!E2470/60))))</f>
        <v>9.9999999999999995E-8</v>
      </c>
      <c r="C73" s="156">
        <f>IF('[1]Saved Waypoint Input Sheet'!C2470="S",A73*-1,A73)</f>
        <v>9.9999999999999995E-8</v>
      </c>
      <c r="D73" s="156">
        <f t="shared" si="17"/>
        <v>1.7453292519943295E-9</v>
      </c>
      <c r="E73" s="156">
        <f t="shared" si="20"/>
        <v>1.9999999999999999E-7</v>
      </c>
      <c r="F73" s="156">
        <f t="shared" si="18"/>
        <v>9.5043262104208532E-10</v>
      </c>
      <c r="G73" s="156">
        <f t="shared" si="21"/>
        <v>3.4906585427699079E-9</v>
      </c>
      <c r="H73" s="157">
        <f>SUM('[1]Saved Waypoint Input Sheet'!G2470+('[1]Saved Waypoint Input Sheet'!H2470/60))</f>
        <v>0</v>
      </c>
      <c r="I73" s="157">
        <f>IF('[1]Saved Waypoint Input Sheet'!F2470="E",H73,H73*-1)</f>
        <v>0</v>
      </c>
      <c r="J73" s="157">
        <f t="shared" si="22"/>
        <v>0</v>
      </c>
      <c r="K73" s="157">
        <f t="shared" si="23"/>
        <v>0</v>
      </c>
      <c r="L73" s="158">
        <f t="shared" si="24"/>
        <v>0</v>
      </c>
      <c r="M73" s="158">
        <f t="shared" si="25"/>
        <v>0</v>
      </c>
      <c r="N73" s="160">
        <f t="shared" si="26"/>
        <v>5.9999998658214085E-6</v>
      </c>
      <c r="O73" s="160">
        <f t="shared" si="27"/>
        <v>-6.0000002579599455E-6</v>
      </c>
      <c r="P73" s="161">
        <f t="shared" si="19"/>
        <v>0</v>
      </c>
      <c r="Q73" s="161">
        <f t="shared" si="28"/>
        <v>3.1415926535897931</v>
      </c>
      <c r="R73" s="158">
        <f t="shared" si="29"/>
        <v>180</v>
      </c>
      <c r="S73" s="162">
        <f t="shared" si="30"/>
        <v>180</v>
      </c>
      <c r="T73" s="159">
        <f t="shared" si="31"/>
        <v>1.2E-5</v>
      </c>
      <c r="U73" s="163">
        <f t="shared" si="32"/>
        <v>0</v>
      </c>
    </row>
    <row r="74" spans="1:23" x14ac:dyDescent="0.2">
      <c r="A74" s="156">
        <f t="shared" si="33"/>
        <v>-9.9999999999999995E-8</v>
      </c>
      <c r="B74" s="156">
        <f>IF(SUM('[1]Saved Waypoint Input Sheet'!D2471+('[1]Saved Waypoint Input Sheet'!E2471/60))=SUM('[1]Saved Waypoint Input Sheet'!D2470+('[1]Saved Waypoint Input Sheet'!E2470/60)),(SUM('[1]Saved Waypoint Input Sheet'!D2471+('[1]Saved Waypoint Input Sheet'!E2471/60))-0.0000001),(SUM('[1]Saved Waypoint Input Sheet'!D2471+('[1]Saved Waypoint Input Sheet'!E2471/60))))</f>
        <v>-9.9999999999999995E-8</v>
      </c>
      <c r="C74" s="156">
        <f>IF('[1]Saved Waypoint Input Sheet'!C2471="S",A74*-1,A74)</f>
        <v>-9.9999999999999995E-8</v>
      </c>
      <c r="D74" s="156">
        <f t="shared" si="17"/>
        <v>-1.7453292519943295E-9</v>
      </c>
      <c r="E74" s="156">
        <f t="shared" si="20"/>
        <v>-1.9999999999999999E-7</v>
      </c>
      <c r="F74" s="156">
        <f t="shared" si="18"/>
        <v>-2.5402259217278224E-9</v>
      </c>
      <c r="G74" s="156">
        <f t="shared" si="21"/>
        <v>-3.4906585427699079E-9</v>
      </c>
      <c r="H74" s="157">
        <f>SUM('[1]Saved Waypoint Input Sheet'!G2471+('[1]Saved Waypoint Input Sheet'!H2471/60))</f>
        <v>0</v>
      </c>
      <c r="I74" s="157">
        <f>IF('[1]Saved Waypoint Input Sheet'!F2471="E",H74,H74*-1)</f>
        <v>0</v>
      </c>
      <c r="J74" s="157">
        <f t="shared" si="22"/>
        <v>0</v>
      </c>
      <c r="K74" s="157">
        <f t="shared" si="23"/>
        <v>0</v>
      </c>
      <c r="L74" s="158">
        <f t="shared" si="24"/>
        <v>0</v>
      </c>
      <c r="M74" s="158">
        <f t="shared" si="25"/>
        <v>0</v>
      </c>
      <c r="N74" s="160">
        <f t="shared" si="26"/>
        <v>-6.0000002579599455E-6</v>
      </c>
      <c r="O74" s="160">
        <f t="shared" si="27"/>
        <v>5.9999998658214085E-6</v>
      </c>
      <c r="P74" s="161">
        <f t="shared" si="19"/>
        <v>0</v>
      </c>
      <c r="Q74" s="161">
        <f t="shared" si="28"/>
        <v>0</v>
      </c>
      <c r="R74" s="158">
        <f t="shared" si="29"/>
        <v>0</v>
      </c>
      <c r="S74" s="162">
        <f t="shared" si="30"/>
        <v>0</v>
      </c>
      <c r="T74" s="159">
        <f t="shared" si="31"/>
        <v>1.2E-5</v>
      </c>
      <c r="U74" s="163">
        <f t="shared" si="32"/>
        <v>0</v>
      </c>
    </row>
    <row r="75" spans="1:23" x14ac:dyDescent="0.2">
      <c r="A75" s="156">
        <f t="shared" si="33"/>
        <v>9.9999999999999995E-8</v>
      </c>
      <c r="B75" s="156">
        <f>IF(SUM('[1]Saved Waypoint Input Sheet'!D2472+('[1]Saved Waypoint Input Sheet'!E2472/60))=SUM('[1]Saved Waypoint Input Sheet'!D2471+('[1]Saved Waypoint Input Sheet'!E2471/60)),(SUM('[1]Saved Waypoint Input Sheet'!D2472+('[1]Saved Waypoint Input Sheet'!E2472/60))+0.0000001),(SUM('[1]Saved Waypoint Input Sheet'!D2472+('[1]Saved Waypoint Input Sheet'!E2472/60))))</f>
        <v>9.9999999999999995E-8</v>
      </c>
      <c r="C75" s="156">
        <f>IF('[1]Saved Waypoint Input Sheet'!C2472="S",A75*-1,A75)</f>
        <v>9.9999999999999995E-8</v>
      </c>
      <c r="D75" s="156">
        <f t="shared" si="17"/>
        <v>1.7453292519943295E-9</v>
      </c>
      <c r="E75" s="156">
        <f t="shared" si="20"/>
        <v>1.9999999999999999E-7</v>
      </c>
      <c r="F75" s="156">
        <f t="shared" si="18"/>
        <v>9.5043262104208532E-10</v>
      </c>
      <c r="G75" s="156">
        <f t="shared" si="21"/>
        <v>3.4906585427699079E-9</v>
      </c>
      <c r="H75" s="157">
        <f>SUM('[1]Saved Waypoint Input Sheet'!G2472+('[1]Saved Waypoint Input Sheet'!H2472/60))</f>
        <v>0</v>
      </c>
      <c r="I75" s="157">
        <f>IF('[1]Saved Waypoint Input Sheet'!F2472="E",H75,H75*-1)</f>
        <v>0</v>
      </c>
      <c r="J75" s="157">
        <f t="shared" si="22"/>
        <v>0</v>
      </c>
      <c r="K75" s="157">
        <f t="shared" si="23"/>
        <v>0</v>
      </c>
      <c r="L75" s="158">
        <f t="shared" si="24"/>
        <v>0</v>
      </c>
      <c r="M75" s="158">
        <f t="shared" si="25"/>
        <v>0</v>
      </c>
      <c r="N75" s="160">
        <f t="shared" si="26"/>
        <v>5.9999998658214085E-6</v>
      </c>
      <c r="O75" s="160">
        <f t="shared" si="27"/>
        <v>-6.0000002579599455E-6</v>
      </c>
      <c r="P75" s="161">
        <f t="shared" si="19"/>
        <v>0</v>
      </c>
      <c r="Q75" s="161">
        <f t="shared" si="28"/>
        <v>3.1415926535897931</v>
      </c>
      <c r="R75" s="158">
        <f t="shared" si="29"/>
        <v>180</v>
      </c>
      <c r="S75" s="162">
        <f t="shared" si="30"/>
        <v>180</v>
      </c>
      <c r="T75" s="159">
        <f t="shared" si="31"/>
        <v>1.2E-5</v>
      </c>
      <c r="U75" s="163">
        <f t="shared" si="32"/>
        <v>0</v>
      </c>
    </row>
    <row r="76" spans="1:23" x14ac:dyDescent="0.2">
      <c r="A76" s="156">
        <f t="shared" si="33"/>
        <v>-9.9999999999999995E-8</v>
      </c>
      <c r="B76" s="156">
        <f>IF(SUM('[1]Saved Waypoint Input Sheet'!D2473+('[1]Saved Waypoint Input Sheet'!E2473/60))=SUM('[1]Saved Waypoint Input Sheet'!D2472+('[1]Saved Waypoint Input Sheet'!E2472/60)),(SUM('[1]Saved Waypoint Input Sheet'!D2473+('[1]Saved Waypoint Input Sheet'!E2473/60))-0.0000001),(SUM('[1]Saved Waypoint Input Sheet'!D2473+('[1]Saved Waypoint Input Sheet'!E2473/60))))</f>
        <v>-9.9999999999999995E-8</v>
      </c>
      <c r="C76" s="156">
        <f>IF('[1]Saved Waypoint Input Sheet'!C2473="S",A76*-1,A76)</f>
        <v>-9.9999999999999995E-8</v>
      </c>
      <c r="D76" s="156">
        <f t="shared" si="17"/>
        <v>-1.7453292519943295E-9</v>
      </c>
      <c r="E76" s="156">
        <f t="shared" si="20"/>
        <v>-1.9999999999999999E-7</v>
      </c>
      <c r="F76" s="156">
        <f t="shared" si="18"/>
        <v>-2.5402259217278224E-9</v>
      </c>
      <c r="G76" s="156">
        <f t="shared" si="21"/>
        <v>-3.4906585427699079E-9</v>
      </c>
      <c r="H76" s="157">
        <f>SUM('[1]Saved Waypoint Input Sheet'!G2473+('[1]Saved Waypoint Input Sheet'!H2473/60))</f>
        <v>0</v>
      </c>
      <c r="I76" s="157">
        <f>IF('[1]Saved Waypoint Input Sheet'!F2473="E",H76,H76*-1)</f>
        <v>0</v>
      </c>
      <c r="J76" s="157">
        <f t="shared" si="22"/>
        <v>0</v>
      </c>
      <c r="K76" s="157">
        <f t="shared" si="23"/>
        <v>0</v>
      </c>
      <c r="L76" s="158">
        <f t="shared" si="24"/>
        <v>0</v>
      </c>
      <c r="M76" s="158">
        <f t="shared" si="25"/>
        <v>0</v>
      </c>
      <c r="N76" s="160">
        <f t="shared" si="26"/>
        <v>-6.0000002579599455E-6</v>
      </c>
      <c r="O76" s="160">
        <f t="shared" si="27"/>
        <v>5.9999998658214085E-6</v>
      </c>
      <c r="P76" s="161">
        <f t="shared" si="19"/>
        <v>0</v>
      </c>
      <c r="Q76" s="161">
        <f t="shared" si="28"/>
        <v>0</v>
      </c>
      <c r="R76" s="158">
        <f t="shared" si="29"/>
        <v>0</v>
      </c>
      <c r="S76" s="162">
        <f t="shared" si="30"/>
        <v>0</v>
      </c>
      <c r="T76" s="159">
        <f t="shared" si="31"/>
        <v>1.2E-5</v>
      </c>
      <c r="U76" s="163">
        <f t="shared" si="32"/>
        <v>0</v>
      </c>
    </row>
    <row r="77" spans="1:23" x14ac:dyDescent="0.2">
      <c r="A77" s="156">
        <f t="shared" si="33"/>
        <v>9.9999999999999995E-8</v>
      </c>
      <c r="B77" s="156">
        <f>IF(SUM('[1]Saved Waypoint Input Sheet'!D2474+('[1]Saved Waypoint Input Sheet'!E2474/60))=SUM('[1]Saved Waypoint Input Sheet'!D2473+('[1]Saved Waypoint Input Sheet'!E2473/60)),(SUM('[1]Saved Waypoint Input Sheet'!D2474+('[1]Saved Waypoint Input Sheet'!E2474/60))+0.0000001),(SUM('[1]Saved Waypoint Input Sheet'!D2474+('[1]Saved Waypoint Input Sheet'!E2474/60))))</f>
        <v>9.9999999999999995E-8</v>
      </c>
      <c r="C77" s="156">
        <f>IF('[1]Saved Waypoint Input Sheet'!C2474="S",A77*-1,A77)</f>
        <v>9.9999999999999995E-8</v>
      </c>
      <c r="D77" s="156">
        <f t="shared" si="17"/>
        <v>1.7453292519943295E-9</v>
      </c>
      <c r="E77" s="156">
        <f t="shared" si="20"/>
        <v>1.9999999999999999E-7</v>
      </c>
      <c r="F77" s="156">
        <f t="shared" si="18"/>
        <v>9.5043262104208532E-10</v>
      </c>
      <c r="G77" s="156">
        <f t="shared" si="21"/>
        <v>3.4906585427699079E-9</v>
      </c>
      <c r="H77" s="157">
        <f>SUM('[1]Saved Waypoint Input Sheet'!G2474+('[1]Saved Waypoint Input Sheet'!H2474/60))</f>
        <v>0</v>
      </c>
      <c r="I77" s="157">
        <f>IF('[1]Saved Waypoint Input Sheet'!F2474="E",H77,H77*-1)</f>
        <v>0</v>
      </c>
      <c r="J77" s="157">
        <f t="shared" si="22"/>
        <v>0</v>
      </c>
      <c r="K77" s="157">
        <f t="shared" si="23"/>
        <v>0</v>
      </c>
      <c r="L77" s="158">
        <f t="shared" si="24"/>
        <v>0</v>
      </c>
      <c r="M77" s="158">
        <f t="shared" si="25"/>
        <v>0</v>
      </c>
      <c r="N77" s="160">
        <f t="shared" si="26"/>
        <v>5.9999998658214085E-6</v>
      </c>
      <c r="O77" s="160">
        <f t="shared" si="27"/>
        <v>-6.0000002579599455E-6</v>
      </c>
      <c r="P77" s="161">
        <f t="shared" si="19"/>
        <v>0</v>
      </c>
      <c r="Q77" s="161">
        <f t="shared" si="28"/>
        <v>3.1415926535897931</v>
      </c>
      <c r="R77" s="158">
        <f t="shared" si="29"/>
        <v>180</v>
      </c>
      <c r="S77" s="162">
        <f t="shared" si="30"/>
        <v>180</v>
      </c>
      <c r="T77" s="159">
        <f t="shared" si="31"/>
        <v>1.2E-5</v>
      </c>
      <c r="U77" s="163">
        <f t="shared" si="32"/>
        <v>0</v>
      </c>
    </row>
    <row r="78" spans="1:23" x14ac:dyDescent="0.2">
      <c r="A78" s="156">
        <f t="shared" si="33"/>
        <v>-9.9999999999999995E-8</v>
      </c>
      <c r="B78" s="156">
        <f>IF(SUM('[1]Saved Waypoint Input Sheet'!D2475+('[1]Saved Waypoint Input Sheet'!E2475/60))=SUM('[1]Saved Waypoint Input Sheet'!D2474+('[1]Saved Waypoint Input Sheet'!E2474/60)),(SUM('[1]Saved Waypoint Input Sheet'!D2475+('[1]Saved Waypoint Input Sheet'!E2475/60))-0.0000001),(SUM('[1]Saved Waypoint Input Sheet'!D2475+('[1]Saved Waypoint Input Sheet'!E2475/60))))</f>
        <v>-9.9999999999999995E-8</v>
      </c>
      <c r="C78" s="156">
        <f>IF('[1]Saved Waypoint Input Sheet'!C2475="S",A78*-1,A78)</f>
        <v>-9.9999999999999995E-8</v>
      </c>
      <c r="D78" s="156">
        <f t="shared" si="17"/>
        <v>-1.7453292519943295E-9</v>
      </c>
      <c r="E78" s="156">
        <f t="shared" si="20"/>
        <v>-1.9999999999999999E-7</v>
      </c>
      <c r="F78" s="156">
        <f t="shared" si="18"/>
        <v>-2.5402259217278224E-9</v>
      </c>
      <c r="G78" s="156">
        <f t="shared" si="21"/>
        <v>-3.4906585427699079E-9</v>
      </c>
      <c r="H78" s="157">
        <f>SUM('[1]Saved Waypoint Input Sheet'!G2475+('[1]Saved Waypoint Input Sheet'!H2475/60))</f>
        <v>0</v>
      </c>
      <c r="I78" s="157">
        <f>IF('[1]Saved Waypoint Input Sheet'!F2475="E",H78,H78*-1)</f>
        <v>0</v>
      </c>
      <c r="J78" s="157">
        <f t="shared" si="22"/>
        <v>0</v>
      </c>
      <c r="K78" s="157">
        <f t="shared" si="23"/>
        <v>0</v>
      </c>
      <c r="L78" s="158">
        <f t="shared" si="24"/>
        <v>0</v>
      </c>
      <c r="M78" s="158">
        <f t="shared" si="25"/>
        <v>0</v>
      </c>
      <c r="N78" s="160">
        <f t="shared" si="26"/>
        <v>-6.0000002579599455E-6</v>
      </c>
      <c r="O78" s="160">
        <f t="shared" si="27"/>
        <v>5.9999998658214085E-6</v>
      </c>
      <c r="P78" s="161">
        <f t="shared" si="19"/>
        <v>0</v>
      </c>
      <c r="Q78" s="161">
        <f t="shared" si="28"/>
        <v>0</v>
      </c>
      <c r="R78" s="158">
        <f t="shared" si="29"/>
        <v>0</v>
      </c>
      <c r="S78" s="162">
        <f t="shared" si="30"/>
        <v>0</v>
      </c>
      <c r="T78" s="159">
        <f t="shared" si="31"/>
        <v>1.2E-5</v>
      </c>
      <c r="U78" s="163">
        <f t="shared" si="32"/>
        <v>0</v>
      </c>
    </row>
    <row r="79" spans="1:23" x14ac:dyDescent="0.2">
      <c r="A79" s="156">
        <f t="shared" si="33"/>
        <v>9.9999999999999995E-8</v>
      </c>
      <c r="B79" s="156">
        <f>IF(SUM('[1]Saved Waypoint Input Sheet'!D2476+('[1]Saved Waypoint Input Sheet'!E2476/60))=SUM('[1]Saved Waypoint Input Sheet'!D2475+('[1]Saved Waypoint Input Sheet'!E2475/60)),(SUM('[1]Saved Waypoint Input Sheet'!D2476+('[1]Saved Waypoint Input Sheet'!E2476/60))+0.0000001),(SUM('[1]Saved Waypoint Input Sheet'!D2476+('[1]Saved Waypoint Input Sheet'!E2476/60))))</f>
        <v>9.9999999999999995E-8</v>
      </c>
      <c r="C79" s="156">
        <f>IF('[1]Saved Waypoint Input Sheet'!C2476="S",A79*-1,A79)</f>
        <v>9.9999999999999995E-8</v>
      </c>
      <c r="D79" s="156">
        <f t="shared" si="17"/>
        <v>1.7453292519943295E-9</v>
      </c>
      <c r="E79" s="156">
        <f t="shared" si="20"/>
        <v>1.9999999999999999E-7</v>
      </c>
      <c r="F79" s="156">
        <f t="shared" si="18"/>
        <v>9.5043262104208532E-10</v>
      </c>
      <c r="G79" s="156">
        <f t="shared" si="21"/>
        <v>3.4906585427699079E-9</v>
      </c>
      <c r="H79" s="157">
        <f>SUM('[1]Saved Waypoint Input Sheet'!G2476+('[1]Saved Waypoint Input Sheet'!H2476/60))</f>
        <v>0</v>
      </c>
      <c r="I79" s="157">
        <f>IF('[1]Saved Waypoint Input Sheet'!F2476="E",H79,H79*-1)</f>
        <v>0</v>
      </c>
      <c r="J79" s="157">
        <f t="shared" si="22"/>
        <v>0</v>
      </c>
      <c r="K79" s="157">
        <f t="shared" si="23"/>
        <v>0</v>
      </c>
      <c r="L79" s="158">
        <f t="shared" si="24"/>
        <v>0</v>
      </c>
      <c r="M79" s="158">
        <f t="shared" si="25"/>
        <v>0</v>
      </c>
      <c r="N79" s="160">
        <f t="shared" si="26"/>
        <v>5.9999998658214085E-6</v>
      </c>
      <c r="O79" s="160">
        <f t="shared" si="27"/>
        <v>-6.0000002579599455E-6</v>
      </c>
      <c r="P79" s="161">
        <f t="shared" si="19"/>
        <v>0</v>
      </c>
      <c r="Q79" s="161">
        <f t="shared" si="28"/>
        <v>3.1415926535897931</v>
      </c>
      <c r="R79" s="158">
        <f t="shared" si="29"/>
        <v>180</v>
      </c>
      <c r="S79" s="162">
        <f t="shared" si="30"/>
        <v>180</v>
      </c>
      <c r="T79" s="159">
        <f t="shared" si="31"/>
        <v>1.2E-5</v>
      </c>
      <c r="U79" s="163">
        <f t="shared" si="32"/>
        <v>0</v>
      </c>
    </row>
    <row r="80" spans="1:23" x14ac:dyDescent="0.2">
      <c r="A80" s="156">
        <f t="shared" si="33"/>
        <v>-9.9999999999999995E-8</v>
      </c>
      <c r="B80" s="156">
        <f>IF(SUM('[1]Saved Waypoint Input Sheet'!D2477+('[1]Saved Waypoint Input Sheet'!E2477/60))=SUM('[1]Saved Waypoint Input Sheet'!D2476+('[1]Saved Waypoint Input Sheet'!E2476/60)),(SUM('[1]Saved Waypoint Input Sheet'!D2477+('[1]Saved Waypoint Input Sheet'!E2477/60))-0.0000001),(SUM('[1]Saved Waypoint Input Sheet'!D2477+('[1]Saved Waypoint Input Sheet'!E2477/60))))</f>
        <v>-9.9999999999999995E-8</v>
      </c>
      <c r="C80" s="156">
        <f>IF('[1]Saved Waypoint Input Sheet'!C2477="S",A80*-1,A80)</f>
        <v>-9.9999999999999995E-8</v>
      </c>
      <c r="D80" s="156">
        <f t="shared" si="17"/>
        <v>-1.7453292519943295E-9</v>
      </c>
      <c r="E80" s="156">
        <f t="shared" si="20"/>
        <v>-1.9999999999999999E-7</v>
      </c>
      <c r="F80" s="156">
        <f t="shared" si="18"/>
        <v>-2.5402259217278224E-9</v>
      </c>
      <c r="G80" s="156">
        <f t="shared" si="21"/>
        <v>-3.4906585427699079E-9</v>
      </c>
      <c r="H80" s="157">
        <f>SUM('[1]Saved Waypoint Input Sheet'!G2477+('[1]Saved Waypoint Input Sheet'!H2477/60))</f>
        <v>0</v>
      </c>
      <c r="I80" s="157">
        <f>IF('[1]Saved Waypoint Input Sheet'!F2477="E",H80,H80*-1)</f>
        <v>0</v>
      </c>
      <c r="J80" s="157">
        <f t="shared" si="22"/>
        <v>0</v>
      </c>
      <c r="K80" s="157">
        <f t="shared" si="23"/>
        <v>0</v>
      </c>
      <c r="L80" s="158">
        <f t="shared" si="24"/>
        <v>0</v>
      </c>
      <c r="M80" s="158">
        <f t="shared" si="25"/>
        <v>0</v>
      </c>
      <c r="N80" s="160">
        <f t="shared" si="26"/>
        <v>-6.0000002579599455E-6</v>
      </c>
      <c r="O80" s="160">
        <f t="shared" si="27"/>
        <v>5.9999998658214085E-6</v>
      </c>
      <c r="P80" s="161">
        <f t="shared" si="19"/>
        <v>0</v>
      </c>
      <c r="Q80" s="161">
        <f t="shared" si="28"/>
        <v>0</v>
      </c>
      <c r="R80" s="158">
        <f t="shared" si="29"/>
        <v>0</v>
      </c>
      <c r="S80" s="162">
        <f t="shared" si="30"/>
        <v>0</v>
      </c>
      <c r="T80" s="159">
        <f t="shared" si="31"/>
        <v>1.2E-5</v>
      </c>
      <c r="U80" s="163">
        <f t="shared" si="32"/>
        <v>0</v>
      </c>
    </row>
    <row r="81" spans="1:21" x14ac:dyDescent="0.2">
      <c r="A81" s="156">
        <f t="shared" si="33"/>
        <v>9.9999999999999995E-8</v>
      </c>
      <c r="B81" s="156">
        <f>IF(SUM('[1]Saved Waypoint Input Sheet'!D2478+('[1]Saved Waypoint Input Sheet'!E2478/60))=SUM('[1]Saved Waypoint Input Sheet'!D2477+('[1]Saved Waypoint Input Sheet'!E2477/60)),(SUM('[1]Saved Waypoint Input Sheet'!D2478+('[1]Saved Waypoint Input Sheet'!E2478/60))+0.0000001),(SUM('[1]Saved Waypoint Input Sheet'!D2478+('[1]Saved Waypoint Input Sheet'!E2478/60))))</f>
        <v>9.9999999999999995E-8</v>
      </c>
      <c r="C81" s="156">
        <f>IF('[1]Saved Waypoint Input Sheet'!C2478="S",A81*-1,A81)</f>
        <v>9.9999999999999995E-8</v>
      </c>
      <c r="D81" s="156">
        <f t="shared" si="17"/>
        <v>1.7453292519943295E-9</v>
      </c>
      <c r="E81" s="156">
        <f t="shared" si="20"/>
        <v>1.9999999999999999E-7</v>
      </c>
      <c r="F81" s="156">
        <f t="shared" si="18"/>
        <v>9.5043262104208532E-10</v>
      </c>
      <c r="G81" s="156">
        <f t="shared" si="21"/>
        <v>3.4906585427699079E-9</v>
      </c>
      <c r="H81" s="157">
        <f>SUM('[1]Saved Waypoint Input Sheet'!G2478+('[1]Saved Waypoint Input Sheet'!H2478/60))</f>
        <v>0</v>
      </c>
      <c r="I81" s="157">
        <f>IF('[1]Saved Waypoint Input Sheet'!F2478="E",H81,H81*-1)</f>
        <v>0</v>
      </c>
      <c r="J81" s="157">
        <f t="shared" si="22"/>
        <v>0</v>
      </c>
      <c r="K81" s="157">
        <f t="shared" si="23"/>
        <v>0</v>
      </c>
      <c r="L81" s="158">
        <f t="shared" si="24"/>
        <v>0</v>
      </c>
      <c r="M81" s="158">
        <f t="shared" si="25"/>
        <v>0</v>
      </c>
      <c r="N81" s="160">
        <f t="shared" si="26"/>
        <v>5.9999998658214085E-6</v>
      </c>
      <c r="O81" s="160">
        <f t="shared" si="27"/>
        <v>-6.0000002579599455E-6</v>
      </c>
      <c r="P81" s="161">
        <f t="shared" si="19"/>
        <v>0</v>
      </c>
      <c r="Q81" s="161">
        <f t="shared" si="28"/>
        <v>3.1415926535897931</v>
      </c>
      <c r="R81" s="158">
        <f t="shared" si="29"/>
        <v>180</v>
      </c>
      <c r="S81" s="162">
        <f t="shared" si="30"/>
        <v>180</v>
      </c>
      <c r="T81" s="159">
        <f t="shared" si="31"/>
        <v>1.2E-5</v>
      </c>
      <c r="U81" s="163">
        <f t="shared" si="32"/>
        <v>0</v>
      </c>
    </row>
    <row r="82" spans="1:21" x14ac:dyDescent="0.2">
      <c r="A82" s="156">
        <f t="shared" si="33"/>
        <v>-9.9999999999999995E-8</v>
      </c>
      <c r="B82" s="156">
        <f>IF(SUM('[1]Saved Waypoint Input Sheet'!D2479+('[1]Saved Waypoint Input Sheet'!E2479/60))=SUM('[1]Saved Waypoint Input Sheet'!D2478+('[1]Saved Waypoint Input Sheet'!E2478/60)),(SUM('[1]Saved Waypoint Input Sheet'!D2479+('[1]Saved Waypoint Input Sheet'!E2479/60))-0.0000001),(SUM('[1]Saved Waypoint Input Sheet'!D2479+('[1]Saved Waypoint Input Sheet'!E2479/60))))</f>
        <v>-9.9999999999999995E-8</v>
      </c>
      <c r="C82" s="156">
        <f>IF('[1]Saved Waypoint Input Sheet'!C2479="S",A82*-1,A82)</f>
        <v>-9.9999999999999995E-8</v>
      </c>
      <c r="D82" s="156">
        <f t="shared" si="17"/>
        <v>-1.7453292519943295E-9</v>
      </c>
      <c r="E82" s="156">
        <f t="shared" si="20"/>
        <v>-1.9999999999999999E-7</v>
      </c>
      <c r="F82" s="156">
        <f t="shared" si="18"/>
        <v>-2.5402259217278224E-9</v>
      </c>
      <c r="G82" s="156">
        <f t="shared" si="21"/>
        <v>-3.4906585427699079E-9</v>
      </c>
      <c r="H82" s="157">
        <f>SUM('[1]Saved Waypoint Input Sheet'!G2479+('[1]Saved Waypoint Input Sheet'!H2479/60))</f>
        <v>0</v>
      </c>
      <c r="I82" s="157">
        <f>IF('[1]Saved Waypoint Input Sheet'!F2479="E",H82,H82*-1)</f>
        <v>0</v>
      </c>
      <c r="J82" s="157">
        <f t="shared" si="22"/>
        <v>0</v>
      </c>
      <c r="K82" s="157">
        <f t="shared" si="23"/>
        <v>0</v>
      </c>
      <c r="L82" s="158">
        <f t="shared" si="24"/>
        <v>0</v>
      </c>
      <c r="M82" s="158">
        <f t="shared" si="25"/>
        <v>0</v>
      </c>
      <c r="N82" s="160">
        <f t="shared" si="26"/>
        <v>-6.0000002579599455E-6</v>
      </c>
      <c r="O82" s="160">
        <f t="shared" si="27"/>
        <v>5.9999998658214085E-6</v>
      </c>
      <c r="P82" s="161">
        <f t="shared" si="19"/>
        <v>0</v>
      </c>
      <c r="Q82" s="161">
        <f t="shared" si="28"/>
        <v>0</v>
      </c>
      <c r="R82" s="158">
        <f t="shared" si="29"/>
        <v>0</v>
      </c>
      <c r="S82" s="162">
        <f t="shared" si="30"/>
        <v>0</v>
      </c>
      <c r="T82" s="159">
        <f t="shared" si="31"/>
        <v>1.2E-5</v>
      </c>
      <c r="U82" s="163">
        <f t="shared" si="32"/>
        <v>0</v>
      </c>
    </row>
    <row r="83" spans="1:21" x14ac:dyDescent="0.2">
      <c r="A83" s="156">
        <f t="shared" si="33"/>
        <v>9.9999999999999995E-8</v>
      </c>
      <c r="B83" s="156">
        <f>IF(SUM('[1]Saved Waypoint Input Sheet'!D2480+('[1]Saved Waypoint Input Sheet'!E2480/60))=SUM('[1]Saved Waypoint Input Sheet'!D2479+('[1]Saved Waypoint Input Sheet'!E2479/60)),(SUM('[1]Saved Waypoint Input Sheet'!D2480+('[1]Saved Waypoint Input Sheet'!E2480/60))+0.0000001),(SUM('[1]Saved Waypoint Input Sheet'!D2480+('[1]Saved Waypoint Input Sheet'!E2480/60))))</f>
        <v>9.9999999999999995E-8</v>
      </c>
      <c r="C83" s="156">
        <f>IF('[1]Saved Waypoint Input Sheet'!C2480="S",A83*-1,A83)</f>
        <v>9.9999999999999995E-8</v>
      </c>
      <c r="D83" s="156">
        <f t="shared" si="17"/>
        <v>1.7453292519943295E-9</v>
      </c>
      <c r="E83" s="156">
        <f t="shared" si="20"/>
        <v>1.9999999999999999E-7</v>
      </c>
      <c r="F83" s="156">
        <f t="shared" si="18"/>
        <v>9.5043262104208532E-10</v>
      </c>
      <c r="G83" s="156">
        <f t="shared" si="21"/>
        <v>3.4906585427699079E-9</v>
      </c>
      <c r="H83" s="157">
        <f>SUM('[1]Saved Waypoint Input Sheet'!G2480+('[1]Saved Waypoint Input Sheet'!H2480/60))</f>
        <v>0</v>
      </c>
      <c r="I83" s="157">
        <f>IF('[1]Saved Waypoint Input Sheet'!F2480="E",H83,H83*-1)</f>
        <v>0</v>
      </c>
      <c r="J83" s="157">
        <f t="shared" si="22"/>
        <v>0</v>
      </c>
      <c r="K83" s="157">
        <f t="shared" si="23"/>
        <v>0</v>
      </c>
      <c r="L83" s="158">
        <f t="shared" si="24"/>
        <v>0</v>
      </c>
      <c r="M83" s="158">
        <f t="shared" si="25"/>
        <v>0</v>
      </c>
      <c r="N83" s="160">
        <f t="shared" si="26"/>
        <v>5.9999998658214085E-6</v>
      </c>
      <c r="O83" s="160">
        <f t="shared" si="27"/>
        <v>-6.0000002579599455E-6</v>
      </c>
      <c r="P83" s="161">
        <f t="shared" si="19"/>
        <v>0</v>
      </c>
      <c r="Q83" s="161">
        <f t="shared" si="28"/>
        <v>3.1415926535897931</v>
      </c>
      <c r="R83" s="158">
        <f t="shared" si="29"/>
        <v>180</v>
      </c>
      <c r="S83" s="162">
        <f t="shared" si="30"/>
        <v>180</v>
      </c>
      <c r="T83" s="159">
        <f t="shared" si="31"/>
        <v>1.2E-5</v>
      </c>
      <c r="U83" s="163">
        <f t="shared" si="32"/>
        <v>0</v>
      </c>
    </row>
    <row r="84" spans="1:21" x14ac:dyDescent="0.2">
      <c r="A84" s="156">
        <f t="shared" si="33"/>
        <v>-9.9999999999999995E-8</v>
      </c>
      <c r="B84" s="156">
        <f>IF(SUM('[1]Saved Waypoint Input Sheet'!D2481+('[1]Saved Waypoint Input Sheet'!E2481/60))=SUM('[1]Saved Waypoint Input Sheet'!D2480+('[1]Saved Waypoint Input Sheet'!E2480/60)),(SUM('[1]Saved Waypoint Input Sheet'!D2481+('[1]Saved Waypoint Input Sheet'!E2481/60))-0.0000001),(SUM('[1]Saved Waypoint Input Sheet'!D2481+('[1]Saved Waypoint Input Sheet'!E2481/60))))</f>
        <v>-9.9999999999999995E-8</v>
      </c>
      <c r="C84" s="156">
        <f>IF('[1]Saved Waypoint Input Sheet'!C2481="S",A84*-1,A84)</f>
        <v>-9.9999999999999995E-8</v>
      </c>
      <c r="D84" s="156">
        <f t="shared" si="17"/>
        <v>-1.7453292519943295E-9</v>
      </c>
      <c r="E84" s="156">
        <f t="shared" si="20"/>
        <v>-1.9999999999999999E-7</v>
      </c>
      <c r="F84" s="156">
        <f t="shared" si="18"/>
        <v>-2.5402259217278224E-9</v>
      </c>
      <c r="G84" s="156">
        <f t="shared" si="21"/>
        <v>-3.4906585427699079E-9</v>
      </c>
      <c r="H84" s="157">
        <f>SUM('[1]Saved Waypoint Input Sheet'!G2481+('[1]Saved Waypoint Input Sheet'!H2481/60))</f>
        <v>0</v>
      </c>
      <c r="I84" s="157">
        <f>IF('[1]Saved Waypoint Input Sheet'!F2481="E",H84,H84*-1)</f>
        <v>0</v>
      </c>
      <c r="J84" s="157">
        <f t="shared" si="22"/>
        <v>0</v>
      </c>
      <c r="K84" s="157">
        <f t="shared" si="23"/>
        <v>0</v>
      </c>
      <c r="L84" s="158">
        <f t="shared" si="24"/>
        <v>0</v>
      </c>
      <c r="M84" s="158">
        <f t="shared" si="25"/>
        <v>0</v>
      </c>
      <c r="N84" s="160">
        <f t="shared" si="26"/>
        <v>-6.0000002579599455E-6</v>
      </c>
      <c r="O84" s="160">
        <f t="shared" si="27"/>
        <v>5.9999998658214085E-6</v>
      </c>
      <c r="P84" s="161">
        <f t="shared" si="19"/>
        <v>0</v>
      </c>
      <c r="Q84" s="161">
        <f t="shared" si="28"/>
        <v>0</v>
      </c>
      <c r="R84" s="158">
        <f t="shared" si="29"/>
        <v>0</v>
      </c>
      <c r="S84" s="162">
        <f t="shared" si="30"/>
        <v>0</v>
      </c>
      <c r="T84" s="159">
        <f t="shared" si="31"/>
        <v>1.2E-5</v>
      </c>
      <c r="U84" s="163">
        <f t="shared" si="32"/>
        <v>0</v>
      </c>
    </row>
    <row r="85" spans="1:21" x14ac:dyDescent="0.2">
      <c r="A85" s="156">
        <f t="shared" si="33"/>
        <v>9.9999999999999995E-8</v>
      </c>
      <c r="B85" s="156">
        <f>IF(SUM('[1]Saved Waypoint Input Sheet'!D2482+('[1]Saved Waypoint Input Sheet'!E2482/60))=SUM('[1]Saved Waypoint Input Sheet'!D2481+('[1]Saved Waypoint Input Sheet'!E2481/60)),(SUM('[1]Saved Waypoint Input Sheet'!D2482+('[1]Saved Waypoint Input Sheet'!E2482/60))+0.0000001),(SUM('[1]Saved Waypoint Input Sheet'!D2482+('[1]Saved Waypoint Input Sheet'!E2482/60))))</f>
        <v>9.9999999999999995E-8</v>
      </c>
      <c r="C85" s="156">
        <f>IF('[1]Saved Waypoint Input Sheet'!C2482="S",A85*-1,A85)</f>
        <v>9.9999999999999995E-8</v>
      </c>
      <c r="D85" s="156">
        <f t="shared" si="17"/>
        <v>1.7453292519943295E-9</v>
      </c>
      <c r="E85" s="156">
        <f t="shared" si="20"/>
        <v>1.9999999999999999E-7</v>
      </c>
      <c r="F85" s="156">
        <f t="shared" si="18"/>
        <v>9.5043262104208532E-10</v>
      </c>
      <c r="G85" s="156">
        <f t="shared" si="21"/>
        <v>3.4906585427699079E-9</v>
      </c>
      <c r="H85" s="157">
        <f>SUM('[1]Saved Waypoint Input Sheet'!G2482+('[1]Saved Waypoint Input Sheet'!H2482/60))</f>
        <v>0</v>
      </c>
      <c r="I85" s="157">
        <f>IF('[1]Saved Waypoint Input Sheet'!F2482="E",H85,H85*-1)</f>
        <v>0</v>
      </c>
      <c r="J85" s="157">
        <f t="shared" si="22"/>
        <v>0</v>
      </c>
      <c r="K85" s="157">
        <f t="shared" si="23"/>
        <v>0</v>
      </c>
      <c r="L85" s="158">
        <f t="shared" si="24"/>
        <v>0</v>
      </c>
      <c r="M85" s="158">
        <f t="shared" si="25"/>
        <v>0</v>
      </c>
      <c r="N85" s="160">
        <f t="shared" si="26"/>
        <v>5.9999998658214085E-6</v>
      </c>
      <c r="O85" s="160">
        <f t="shared" si="27"/>
        <v>-6.0000002579599455E-6</v>
      </c>
      <c r="P85" s="161">
        <f t="shared" si="19"/>
        <v>0</v>
      </c>
      <c r="Q85" s="161">
        <f t="shared" si="28"/>
        <v>3.1415926535897931</v>
      </c>
      <c r="R85" s="158">
        <f t="shared" si="29"/>
        <v>180</v>
      </c>
      <c r="S85" s="162">
        <f t="shared" si="30"/>
        <v>180</v>
      </c>
      <c r="T85" s="159">
        <f t="shared" si="31"/>
        <v>1.2E-5</v>
      </c>
      <c r="U85" s="163">
        <f t="shared" si="32"/>
        <v>0</v>
      </c>
    </row>
    <row r="86" spans="1:21" x14ac:dyDescent="0.2">
      <c r="A86" s="156">
        <f t="shared" si="33"/>
        <v>-9.9999999999999995E-8</v>
      </c>
      <c r="B86" s="156">
        <f>IF(SUM('[1]Saved Waypoint Input Sheet'!D2483+('[1]Saved Waypoint Input Sheet'!E2483/60))=SUM('[1]Saved Waypoint Input Sheet'!D2482+('[1]Saved Waypoint Input Sheet'!E2482/60)),(SUM('[1]Saved Waypoint Input Sheet'!D2483+('[1]Saved Waypoint Input Sheet'!E2483/60))-0.0000001),(SUM('[1]Saved Waypoint Input Sheet'!D2483+('[1]Saved Waypoint Input Sheet'!E2483/60))))</f>
        <v>-9.9999999999999995E-8</v>
      </c>
      <c r="C86" s="156">
        <f>IF('[1]Saved Waypoint Input Sheet'!C2483="S",A86*-1,A86)</f>
        <v>-9.9999999999999995E-8</v>
      </c>
      <c r="D86" s="156">
        <f t="shared" si="17"/>
        <v>-1.7453292519943295E-9</v>
      </c>
      <c r="E86" s="156">
        <f t="shared" si="20"/>
        <v>-1.9999999999999999E-7</v>
      </c>
      <c r="F86" s="156">
        <f t="shared" si="18"/>
        <v>-2.5402259217278224E-9</v>
      </c>
      <c r="G86" s="156">
        <f t="shared" si="21"/>
        <v>-3.4906585427699079E-9</v>
      </c>
      <c r="H86" s="157">
        <f>SUM('[1]Saved Waypoint Input Sheet'!G2483+('[1]Saved Waypoint Input Sheet'!H2483/60))</f>
        <v>0</v>
      </c>
      <c r="I86" s="157">
        <f>IF('[1]Saved Waypoint Input Sheet'!F2483="E",H86,H86*-1)</f>
        <v>0</v>
      </c>
      <c r="J86" s="157">
        <f t="shared" si="22"/>
        <v>0</v>
      </c>
      <c r="K86" s="157">
        <f t="shared" si="23"/>
        <v>0</v>
      </c>
      <c r="L86" s="158">
        <f t="shared" si="24"/>
        <v>0</v>
      </c>
      <c r="M86" s="158">
        <f t="shared" si="25"/>
        <v>0</v>
      </c>
      <c r="N86" s="160">
        <f t="shared" si="26"/>
        <v>-6.0000002579599455E-6</v>
      </c>
      <c r="O86" s="160">
        <f t="shared" si="27"/>
        <v>5.9999998658214085E-6</v>
      </c>
      <c r="P86" s="161">
        <f t="shared" si="19"/>
        <v>0</v>
      </c>
      <c r="Q86" s="161">
        <f t="shared" si="28"/>
        <v>0</v>
      </c>
      <c r="R86" s="158">
        <f t="shared" si="29"/>
        <v>0</v>
      </c>
      <c r="S86" s="162">
        <f t="shared" si="30"/>
        <v>0</v>
      </c>
      <c r="T86" s="159">
        <f t="shared" si="31"/>
        <v>1.2E-5</v>
      </c>
      <c r="U86" s="163">
        <f t="shared" si="32"/>
        <v>0</v>
      </c>
    </row>
    <row r="87" spans="1:21" x14ac:dyDescent="0.2">
      <c r="A87" s="156">
        <f t="shared" si="33"/>
        <v>9.9999999999999995E-8</v>
      </c>
      <c r="B87" s="156">
        <f>IF(SUM('[1]Saved Waypoint Input Sheet'!D2484+('[1]Saved Waypoint Input Sheet'!E2484/60))=SUM('[1]Saved Waypoint Input Sheet'!D2483+('[1]Saved Waypoint Input Sheet'!E2483/60)),(SUM('[1]Saved Waypoint Input Sheet'!D2484+('[1]Saved Waypoint Input Sheet'!E2484/60))+0.0000001),(SUM('[1]Saved Waypoint Input Sheet'!D2484+('[1]Saved Waypoint Input Sheet'!E2484/60))))</f>
        <v>9.9999999999999995E-8</v>
      </c>
      <c r="C87" s="156">
        <f>IF('[1]Saved Waypoint Input Sheet'!C2484="S",A87*-1,A87)</f>
        <v>9.9999999999999995E-8</v>
      </c>
      <c r="D87" s="156">
        <f t="shared" si="17"/>
        <v>1.7453292519943295E-9</v>
      </c>
      <c r="E87" s="156">
        <f t="shared" si="20"/>
        <v>1.9999999999999999E-7</v>
      </c>
      <c r="F87" s="156">
        <f t="shared" si="18"/>
        <v>9.5043262104208532E-10</v>
      </c>
      <c r="G87" s="156">
        <f t="shared" si="21"/>
        <v>3.4906585427699079E-9</v>
      </c>
      <c r="H87" s="157">
        <f>SUM('[1]Saved Waypoint Input Sheet'!G2484+('[1]Saved Waypoint Input Sheet'!H2484/60))</f>
        <v>0</v>
      </c>
      <c r="I87" s="157">
        <f>IF('[1]Saved Waypoint Input Sheet'!F2484="E",H87,H87*-1)</f>
        <v>0</v>
      </c>
      <c r="J87" s="157">
        <f t="shared" si="22"/>
        <v>0</v>
      </c>
      <c r="K87" s="157">
        <f t="shared" si="23"/>
        <v>0</v>
      </c>
      <c r="L87" s="158">
        <f t="shared" si="24"/>
        <v>0</v>
      </c>
      <c r="M87" s="158">
        <f t="shared" si="25"/>
        <v>0</v>
      </c>
      <c r="N87" s="160">
        <f t="shared" si="26"/>
        <v>5.9999998658214085E-6</v>
      </c>
      <c r="O87" s="160">
        <f t="shared" si="27"/>
        <v>-6.0000002579599455E-6</v>
      </c>
      <c r="P87" s="161">
        <f t="shared" si="19"/>
        <v>0</v>
      </c>
      <c r="Q87" s="161">
        <f t="shared" si="28"/>
        <v>3.1415926535897931</v>
      </c>
      <c r="R87" s="158">
        <f t="shared" si="29"/>
        <v>180</v>
      </c>
      <c r="S87" s="162">
        <f t="shared" si="30"/>
        <v>180</v>
      </c>
      <c r="T87" s="159">
        <f t="shared" si="31"/>
        <v>1.2E-5</v>
      </c>
      <c r="U87" s="163">
        <f t="shared" si="32"/>
        <v>0</v>
      </c>
    </row>
    <row r="88" spans="1:21" x14ac:dyDescent="0.2">
      <c r="A88" s="156">
        <f t="shared" si="33"/>
        <v>-9.9999999999999995E-8</v>
      </c>
      <c r="B88" s="156">
        <f>IF(SUM('[1]Saved Waypoint Input Sheet'!D2485+('[1]Saved Waypoint Input Sheet'!E2485/60))=SUM('[1]Saved Waypoint Input Sheet'!D2484+('[1]Saved Waypoint Input Sheet'!E2484/60)),(SUM('[1]Saved Waypoint Input Sheet'!D2485+('[1]Saved Waypoint Input Sheet'!E2485/60))-0.0000001),(SUM('[1]Saved Waypoint Input Sheet'!D2485+('[1]Saved Waypoint Input Sheet'!E2485/60))))</f>
        <v>-9.9999999999999995E-8</v>
      </c>
      <c r="C88" s="156">
        <f>IF('[1]Saved Waypoint Input Sheet'!C2485="S",A88*-1,A88)</f>
        <v>-9.9999999999999995E-8</v>
      </c>
      <c r="D88" s="156">
        <f t="shared" si="17"/>
        <v>-1.7453292519943295E-9</v>
      </c>
      <c r="E88" s="156">
        <f t="shared" si="20"/>
        <v>-1.9999999999999999E-7</v>
      </c>
      <c r="F88" s="156">
        <f t="shared" si="18"/>
        <v>-2.5402259217278224E-9</v>
      </c>
      <c r="G88" s="156">
        <f t="shared" si="21"/>
        <v>-3.4906585427699079E-9</v>
      </c>
      <c r="H88" s="157">
        <f>SUM('[1]Saved Waypoint Input Sheet'!G2485+('[1]Saved Waypoint Input Sheet'!H2485/60))</f>
        <v>0</v>
      </c>
      <c r="I88" s="157">
        <f>IF('[1]Saved Waypoint Input Sheet'!F2485="E",H88,H88*-1)</f>
        <v>0</v>
      </c>
      <c r="J88" s="157">
        <f t="shared" si="22"/>
        <v>0</v>
      </c>
      <c r="K88" s="157">
        <f t="shared" si="23"/>
        <v>0</v>
      </c>
      <c r="L88" s="158">
        <f t="shared" si="24"/>
        <v>0</v>
      </c>
      <c r="M88" s="158">
        <f t="shared" si="25"/>
        <v>0</v>
      </c>
      <c r="N88" s="160">
        <f t="shared" si="26"/>
        <v>-6.0000002579599455E-6</v>
      </c>
      <c r="O88" s="160">
        <f t="shared" si="27"/>
        <v>5.9999998658214085E-6</v>
      </c>
      <c r="P88" s="161">
        <f t="shared" si="19"/>
        <v>0</v>
      </c>
      <c r="Q88" s="161">
        <f t="shared" si="28"/>
        <v>0</v>
      </c>
      <c r="R88" s="158">
        <f t="shared" si="29"/>
        <v>0</v>
      </c>
      <c r="S88" s="162">
        <f t="shared" si="30"/>
        <v>0</v>
      </c>
      <c r="T88" s="159">
        <f t="shared" si="31"/>
        <v>1.2E-5</v>
      </c>
      <c r="U88" s="163">
        <f t="shared" si="32"/>
        <v>0</v>
      </c>
    </row>
    <row r="89" spans="1:21" x14ac:dyDescent="0.2">
      <c r="A89" s="156">
        <f t="shared" si="33"/>
        <v>9.9999999999999995E-8</v>
      </c>
      <c r="B89" s="156">
        <f>IF(SUM('[1]Saved Waypoint Input Sheet'!D2486+('[1]Saved Waypoint Input Sheet'!E2486/60))=SUM('[1]Saved Waypoint Input Sheet'!D2485+('[1]Saved Waypoint Input Sheet'!E2485/60)),(SUM('[1]Saved Waypoint Input Sheet'!D2486+('[1]Saved Waypoint Input Sheet'!E2486/60))+0.0000001),(SUM('[1]Saved Waypoint Input Sheet'!D2486+('[1]Saved Waypoint Input Sheet'!E2486/60))))</f>
        <v>9.9999999999999995E-8</v>
      </c>
      <c r="C89" s="156">
        <f>IF('[1]Saved Waypoint Input Sheet'!C2486="S",A89*-1,A89)</f>
        <v>9.9999999999999995E-8</v>
      </c>
      <c r="D89" s="156">
        <f t="shared" si="17"/>
        <v>1.7453292519943295E-9</v>
      </c>
      <c r="E89" s="156">
        <f t="shared" si="20"/>
        <v>1.9999999999999999E-7</v>
      </c>
      <c r="F89" s="156">
        <f t="shared" si="18"/>
        <v>9.5043262104208532E-10</v>
      </c>
      <c r="G89" s="156">
        <f t="shared" si="21"/>
        <v>3.4906585427699079E-9</v>
      </c>
      <c r="H89" s="157">
        <f>SUM('[1]Saved Waypoint Input Sheet'!G2486+('[1]Saved Waypoint Input Sheet'!H2486/60))</f>
        <v>0</v>
      </c>
      <c r="I89" s="157">
        <f>IF('[1]Saved Waypoint Input Sheet'!F2486="E",H89,H89*-1)</f>
        <v>0</v>
      </c>
      <c r="J89" s="157">
        <f t="shared" si="22"/>
        <v>0</v>
      </c>
      <c r="K89" s="157">
        <f t="shared" si="23"/>
        <v>0</v>
      </c>
      <c r="L89" s="158">
        <f t="shared" si="24"/>
        <v>0</v>
      </c>
      <c r="M89" s="158">
        <f t="shared" si="25"/>
        <v>0</v>
      </c>
      <c r="N89" s="160">
        <f t="shared" si="26"/>
        <v>5.9999998658214085E-6</v>
      </c>
      <c r="O89" s="160">
        <f t="shared" si="27"/>
        <v>-6.0000002579599455E-6</v>
      </c>
      <c r="P89" s="161">
        <f t="shared" si="19"/>
        <v>0</v>
      </c>
      <c r="Q89" s="161">
        <f t="shared" si="28"/>
        <v>3.1415926535897931</v>
      </c>
      <c r="R89" s="158">
        <f t="shared" si="29"/>
        <v>180</v>
      </c>
      <c r="S89" s="162">
        <f t="shared" si="30"/>
        <v>180</v>
      </c>
      <c r="T89" s="159">
        <f t="shared" si="31"/>
        <v>1.2E-5</v>
      </c>
      <c r="U89" s="163">
        <f t="shared" si="32"/>
        <v>0</v>
      </c>
    </row>
    <row r="90" spans="1:21" x14ac:dyDescent="0.2">
      <c r="A90" s="156">
        <f t="shared" si="33"/>
        <v>-9.9999999999999995E-8</v>
      </c>
      <c r="B90" s="156">
        <f>IF(SUM('[1]Saved Waypoint Input Sheet'!D2487+('[1]Saved Waypoint Input Sheet'!E2487/60))=SUM('[1]Saved Waypoint Input Sheet'!D2486+('[1]Saved Waypoint Input Sheet'!E2486/60)),(SUM('[1]Saved Waypoint Input Sheet'!D2487+('[1]Saved Waypoint Input Sheet'!E2487/60))-0.0000001),(SUM('[1]Saved Waypoint Input Sheet'!D2487+('[1]Saved Waypoint Input Sheet'!E2487/60))))</f>
        <v>-9.9999999999999995E-8</v>
      </c>
      <c r="C90" s="156">
        <f>IF('[1]Saved Waypoint Input Sheet'!C2487="S",A90*-1,A90)</f>
        <v>-9.9999999999999995E-8</v>
      </c>
      <c r="D90" s="156">
        <f t="shared" si="17"/>
        <v>-1.7453292519943295E-9</v>
      </c>
      <c r="E90" s="156">
        <f t="shared" si="20"/>
        <v>-1.9999999999999999E-7</v>
      </c>
      <c r="F90" s="156">
        <f t="shared" si="18"/>
        <v>-2.5402259217278224E-9</v>
      </c>
      <c r="G90" s="156">
        <f t="shared" si="21"/>
        <v>-3.4906585427699079E-9</v>
      </c>
      <c r="H90" s="157">
        <f>SUM('[1]Saved Waypoint Input Sheet'!G2487+('[1]Saved Waypoint Input Sheet'!H2487/60))</f>
        <v>0</v>
      </c>
      <c r="I90" s="157">
        <f>IF('[1]Saved Waypoint Input Sheet'!F2487="E",H90,H90*-1)</f>
        <v>0</v>
      </c>
      <c r="J90" s="157">
        <f t="shared" si="22"/>
        <v>0</v>
      </c>
      <c r="K90" s="157">
        <f t="shared" si="23"/>
        <v>0</v>
      </c>
      <c r="L90" s="158">
        <f t="shared" si="24"/>
        <v>0</v>
      </c>
      <c r="M90" s="158">
        <f t="shared" si="25"/>
        <v>0</v>
      </c>
      <c r="N90" s="160">
        <f t="shared" si="26"/>
        <v>-6.0000002579599455E-6</v>
      </c>
      <c r="O90" s="160">
        <f t="shared" si="27"/>
        <v>5.9999998658214085E-6</v>
      </c>
      <c r="P90" s="161">
        <f t="shared" si="19"/>
        <v>0</v>
      </c>
      <c r="Q90" s="161">
        <f t="shared" si="28"/>
        <v>0</v>
      </c>
      <c r="R90" s="158">
        <f t="shared" si="29"/>
        <v>0</v>
      </c>
      <c r="S90" s="162">
        <f t="shared" si="30"/>
        <v>0</v>
      </c>
      <c r="T90" s="159">
        <f t="shared" si="31"/>
        <v>1.2E-5</v>
      </c>
      <c r="U90" s="163">
        <f t="shared" si="32"/>
        <v>0</v>
      </c>
    </row>
    <row r="91" spans="1:21" x14ac:dyDescent="0.2">
      <c r="A91" s="156">
        <f t="shared" si="33"/>
        <v>9.9999999999999995E-8</v>
      </c>
      <c r="B91" s="156">
        <f>IF(SUM('[1]Saved Waypoint Input Sheet'!D2488+('[1]Saved Waypoint Input Sheet'!E2488/60))=SUM('[1]Saved Waypoint Input Sheet'!D2487+('[1]Saved Waypoint Input Sheet'!E2487/60)),(SUM('[1]Saved Waypoint Input Sheet'!D2488+('[1]Saved Waypoint Input Sheet'!E2488/60))+0.0000001),(SUM('[1]Saved Waypoint Input Sheet'!D2488+('[1]Saved Waypoint Input Sheet'!E2488/60))))</f>
        <v>9.9999999999999995E-8</v>
      </c>
      <c r="C91" s="156">
        <f>IF('[1]Saved Waypoint Input Sheet'!C2488="S",A91*-1,A91)</f>
        <v>9.9999999999999995E-8</v>
      </c>
      <c r="D91" s="156">
        <f t="shared" si="17"/>
        <v>1.7453292519943295E-9</v>
      </c>
      <c r="E91" s="156">
        <f t="shared" si="20"/>
        <v>1.9999999999999999E-7</v>
      </c>
      <c r="F91" s="156">
        <f t="shared" si="18"/>
        <v>9.5043262104208532E-10</v>
      </c>
      <c r="G91" s="156">
        <f t="shared" si="21"/>
        <v>3.4906585427699079E-9</v>
      </c>
      <c r="H91" s="157">
        <f>SUM('[1]Saved Waypoint Input Sheet'!G2488+('[1]Saved Waypoint Input Sheet'!H2488/60))</f>
        <v>0</v>
      </c>
      <c r="I91" s="157">
        <f>IF('[1]Saved Waypoint Input Sheet'!F2488="E",H91,H91*-1)</f>
        <v>0</v>
      </c>
      <c r="J91" s="157">
        <f t="shared" si="22"/>
        <v>0</v>
      </c>
      <c r="K91" s="157">
        <f t="shared" si="23"/>
        <v>0</v>
      </c>
      <c r="L91" s="158">
        <f t="shared" si="24"/>
        <v>0</v>
      </c>
      <c r="M91" s="158">
        <f t="shared" si="25"/>
        <v>0</v>
      </c>
      <c r="N91" s="160">
        <f t="shared" si="26"/>
        <v>5.9999998658214085E-6</v>
      </c>
      <c r="O91" s="160">
        <f t="shared" si="27"/>
        <v>-6.0000002579599455E-6</v>
      </c>
      <c r="P91" s="161">
        <f t="shared" si="19"/>
        <v>0</v>
      </c>
      <c r="Q91" s="161">
        <f t="shared" si="28"/>
        <v>3.1415926535897931</v>
      </c>
      <c r="R91" s="158">
        <f t="shared" si="29"/>
        <v>180</v>
      </c>
      <c r="S91" s="162">
        <f t="shared" si="30"/>
        <v>180</v>
      </c>
      <c r="T91" s="159">
        <f t="shared" si="31"/>
        <v>1.2E-5</v>
      </c>
      <c r="U91" s="163">
        <f t="shared" si="32"/>
        <v>0</v>
      </c>
    </row>
    <row r="92" spans="1:21" x14ac:dyDescent="0.2">
      <c r="A92" s="156">
        <f t="shared" si="33"/>
        <v>-9.9999999999999995E-8</v>
      </c>
      <c r="B92" s="156">
        <f>IF(SUM('[1]Saved Waypoint Input Sheet'!D2489+('[1]Saved Waypoint Input Sheet'!E2489/60))=SUM('[1]Saved Waypoint Input Sheet'!D2488+('[1]Saved Waypoint Input Sheet'!E2488/60)),(SUM('[1]Saved Waypoint Input Sheet'!D2489+('[1]Saved Waypoint Input Sheet'!E2489/60))-0.0000001),(SUM('[1]Saved Waypoint Input Sheet'!D2489+('[1]Saved Waypoint Input Sheet'!E2489/60))))</f>
        <v>-9.9999999999999995E-8</v>
      </c>
      <c r="C92" s="156">
        <f>IF('[1]Saved Waypoint Input Sheet'!C2489="S",A92*-1,A92)</f>
        <v>-9.9999999999999995E-8</v>
      </c>
      <c r="D92" s="156">
        <f t="shared" si="17"/>
        <v>-1.7453292519943295E-9</v>
      </c>
      <c r="E92" s="156">
        <f t="shared" si="20"/>
        <v>-1.9999999999999999E-7</v>
      </c>
      <c r="F92" s="156">
        <f t="shared" si="18"/>
        <v>-2.5402259217278224E-9</v>
      </c>
      <c r="G92" s="156">
        <f t="shared" si="21"/>
        <v>-3.4906585427699079E-9</v>
      </c>
      <c r="H92" s="157">
        <f>SUM('[1]Saved Waypoint Input Sheet'!G2489+('[1]Saved Waypoint Input Sheet'!H2489/60))</f>
        <v>0</v>
      </c>
      <c r="I92" s="157">
        <f>IF('[1]Saved Waypoint Input Sheet'!F2489="E",H92,H92*-1)</f>
        <v>0</v>
      </c>
      <c r="J92" s="157">
        <f t="shared" si="22"/>
        <v>0</v>
      </c>
      <c r="K92" s="157">
        <f t="shared" si="23"/>
        <v>0</v>
      </c>
      <c r="L92" s="158">
        <f t="shared" si="24"/>
        <v>0</v>
      </c>
      <c r="M92" s="158">
        <f t="shared" si="25"/>
        <v>0</v>
      </c>
      <c r="N92" s="160">
        <f t="shared" si="26"/>
        <v>-6.0000002579599455E-6</v>
      </c>
      <c r="O92" s="160">
        <f t="shared" si="27"/>
        <v>5.9999998658214085E-6</v>
      </c>
      <c r="P92" s="161">
        <f t="shared" si="19"/>
        <v>0</v>
      </c>
      <c r="Q92" s="161">
        <f t="shared" si="28"/>
        <v>0</v>
      </c>
      <c r="R92" s="158">
        <f t="shared" si="29"/>
        <v>0</v>
      </c>
      <c r="S92" s="162">
        <f t="shared" si="30"/>
        <v>0</v>
      </c>
      <c r="T92" s="159">
        <f t="shared" si="31"/>
        <v>1.2E-5</v>
      </c>
      <c r="U92" s="163">
        <f t="shared" si="32"/>
        <v>0</v>
      </c>
    </row>
    <row r="93" spans="1:21" x14ac:dyDescent="0.2">
      <c r="A93" s="156">
        <f t="shared" si="33"/>
        <v>9.9999999999999995E-8</v>
      </c>
      <c r="B93" s="156">
        <f>IF(SUM('[1]Saved Waypoint Input Sheet'!D2490+('[1]Saved Waypoint Input Sheet'!E2490/60))=SUM('[1]Saved Waypoint Input Sheet'!D2489+('[1]Saved Waypoint Input Sheet'!E2489/60)),(SUM('[1]Saved Waypoint Input Sheet'!D2490+('[1]Saved Waypoint Input Sheet'!E2490/60))+0.0000001),(SUM('[1]Saved Waypoint Input Sheet'!D2490+('[1]Saved Waypoint Input Sheet'!E2490/60))))</f>
        <v>9.9999999999999995E-8</v>
      </c>
      <c r="C93" s="156">
        <f>IF('[1]Saved Waypoint Input Sheet'!C2490="S",A93*-1,A93)</f>
        <v>9.9999999999999995E-8</v>
      </c>
      <c r="D93" s="156">
        <f t="shared" si="17"/>
        <v>1.7453292519943295E-9</v>
      </c>
      <c r="E93" s="156">
        <f t="shared" si="20"/>
        <v>1.9999999999999999E-7</v>
      </c>
      <c r="F93" s="156">
        <f t="shared" si="18"/>
        <v>9.5043262104208532E-10</v>
      </c>
      <c r="G93" s="156">
        <f t="shared" si="21"/>
        <v>3.4906585427699079E-9</v>
      </c>
      <c r="H93" s="157">
        <f>SUM('[1]Saved Waypoint Input Sheet'!G2490+('[1]Saved Waypoint Input Sheet'!H2490/60))</f>
        <v>0</v>
      </c>
      <c r="I93" s="157">
        <f>IF('[1]Saved Waypoint Input Sheet'!F2490="E",H93,H93*-1)</f>
        <v>0</v>
      </c>
      <c r="J93" s="157">
        <f t="shared" si="22"/>
        <v>0</v>
      </c>
      <c r="K93" s="157">
        <f t="shared" si="23"/>
        <v>0</v>
      </c>
      <c r="L93" s="158">
        <f t="shared" si="24"/>
        <v>0</v>
      </c>
      <c r="M93" s="158">
        <f t="shared" si="25"/>
        <v>0</v>
      </c>
      <c r="N93" s="160">
        <f t="shared" si="26"/>
        <v>5.9999998658214085E-6</v>
      </c>
      <c r="O93" s="160">
        <f t="shared" si="27"/>
        <v>-6.0000002579599455E-6</v>
      </c>
      <c r="P93" s="161">
        <f t="shared" si="19"/>
        <v>0</v>
      </c>
      <c r="Q93" s="161">
        <f t="shared" si="28"/>
        <v>3.1415926535897931</v>
      </c>
      <c r="R93" s="158">
        <f t="shared" si="29"/>
        <v>180</v>
      </c>
      <c r="S93" s="162">
        <f t="shared" si="30"/>
        <v>180</v>
      </c>
      <c r="T93" s="159">
        <f t="shared" si="31"/>
        <v>1.2E-5</v>
      </c>
      <c r="U93" s="163">
        <f t="shared" si="32"/>
        <v>0</v>
      </c>
    </row>
    <row r="94" spans="1:21" x14ac:dyDescent="0.2">
      <c r="A94" s="156">
        <f t="shared" si="33"/>
        <v>-9.9999999999999995E-8</v>
      </c>
      <c r="B94" s="156">
        <f>IF(SUM('[1]Saved Waypoint Input Sheet'!D2491+('[1]Saved Waypoint Input Sheet'!E2491/60))=SUM('[1]Saved Waypoint Input Sheet'!D2490+('[1]Saved Waypoint Input Sheet'!E2490/60)),(SUM('[1]Saved Waypoint Input Sheet'!D2491+('[1]Saved Waypoint Input Sheet'!E2491/60))-0.0000001),(SUM('[1]Saved Waypoint Input Sheet'!D2491+('[1]Saved Waypoint Input Sheet'!E2491/60))))</f>
        <v>-9.9999999999999995E-8</v>
      </c>
      <c r="C94" s="156">
        <f>IF('[1]Saved Waypoint Input Sheet'!C2491="S",A94*-1,A94)</f>
        <v>-9.9999999999999995E-8</v>
      </c>
      <c r="D94" s="156">
        <f t="shared" si="17"/>
        <v>-1.7453292519943295E-9</v>
      </c>
      <c r="E94" s="156">
        <f t="shared" si="20"/>
        <v>-1.9999999999999999E-7</v>
      </c>
      <c r="F94" s="156">
        <f t="shared" si="18"/>
        <v>-2.5402259217278224E-9</v>
      </c>
      <c r="G94" s="156">
        <f t="shared" si="21"/>
        <v>-3.4906585427699079E-9</v>
      </c>
      <c r="H94" s="157">
        <f>SUM('[1]Saved Waypoint Input Sheet'!G2491+('[1]Saved Waypoint Input Sheet'!H2491/60))</f>
        <v>0</v>
      </c>
      <c r="I94" s="157">
        <f>IF('[1]Saved Waypoint Input Sheet'!F2491="E",H94,H94*-1)</f>
        <v>0</v>
      </c>
      <c r="J94" s="157">
        <f t="shared" si="22"/>
        <v>0</v>
      </c>
      <c r="K94" s="157">
        <f t="shared" si="23"/>
        <v>0</v>
      </c>
      <c r="L94" s="158">
        <f t="shared" si="24"/>
        <v>0</v>
      </c>
      <c r="M94" s="158">
        <f t="shared" si="25"/>
        <v>0</v>
      </c>
      <c r="N94" s="160">
        <f t="shared" si="26"/>
        <v>-6.0000002579599455E-6</v>
      </c>
      <c r="O94" s="160">
        <f t="shared" si="27"/>
        <v>5.9999998658214085E-6</v>
      </c>
      <c r="P94" s="161">
        <f t="shared" si="19"/>
        <v>0</v>
      </c>
      <c r="Q94" s="161">
        <f t="shared" si="28"/>
        <v>0</v>
      </c>
      <c r="R94" s="158">
        <f t="shared" si="29"/>
        <v>0</v>
      </c>
      <c r="S94" s="162">
        <f t="shared" si="30"/>
        <v>0</v>
      </c>
      <c r="T94" s="159">
        <f t="shared" si="31"/>
        <v>1.2E-5</v>
      </c>
      <c r="U94" s="163">
        <f t="shared" si="32"/>
        <v>0</v>
      </c>
    </row>
    <row r="95" spans="1:21" x14ac:dyDescent="0.2">
      <c r="A95" s="156">
        <f t="shared" si="33"/>
        <v>9.9999999999999995E-8</v>
      </c>
      <c r="B95" s="156">
        <f>IF(SUM('[1]Saved Waypoint Input Sheet'!D2492+('[1]Saved Waypoint Input Sheet'!E2492/60))=SUM('[1]Saved Waypoint Input Sheet'!D2491+('[1]Saved Waypoint Input Sheet'!E2491/60)),(SUM('[1]Saved Waypoint Input Sheet'!D2492+('[1]Saved Waypoint Input Sheet'!E2492/60))+0.0000001),(SUM('[1]Saved Waypoint Input Sheet'!D2492+('[1]Saved Waypoint Input Sheet'!E2492/60))))</f>
        <v>9.9999999999999995E-8</v>
      </c>
      <c r="C95" s="156">
        <f>IF('[1]Saved Waypoint Input Sheet'!C2492="S",A95*-1,A95)</f>
        <v>9.9999999999999995E-8</v>
      </c>
      <c r="D95" s="156">
        <f t="shared" si="17"/>
        <v>1.7453292519943295E-9</v>
      </c>
      <c r="E95" s="156">
        <f t="shared" si="20"/>
        <v>1.9999999999999999E-7</v>
      </c>
      <c r="F95" s="156">
        <f t="shared" si="18"/>
        <v>9.5043262104208532E-10</v>
      </c>
      <c r="G95" s="156">
        <f t="shared" si="21"/>
        <v>3.4906585427699079E-9</v>
      </c>
      <c r="H95" s="157">
        <f>SUM('[1]Saved Waypoint Input Sheet'!G2492+('[1]Saved Waypoint Input Sheet'!H2492/60))</f>
        <v>0</v>
      </c>
      <c r="I95" s="157">
        <f>IF('[1]Saved Waypoint Input Sheet'!F2492="E",H95,H95*-1)</f>
        <v>0</v>
      </c>
      <c r="J95" s="157">
        <f t="shared" si="22"/>
        <v>0</v>
      </c>
      <c r="K95" s="157">
        <f t="shared" si="23"/>
        <v>0</v>
      </c>
      <c r="L95" s="158">
        <f t="shared" si="24"/>
        <v>0</v>
      </c>
      <c r="M95" s="158">
        <f t="shared" si="25"/>
        <v>0</v>
      </c>
      <c r="N95" s="160">
        <f t="shared" si="26"/>
        <v>5.9999998658214085E-6</v>
      </c>
      <c r="O95" s="160">
        <f t="shared" si="27"/>
        <v>-6.0000002579599455E-6</v>
      </c>
      <c r="P95" s="161">
        <f t="shared" si="19"/>
        <v>0</v>
      </c>
      <c r="Q95" s="161">
        <f t="shared" si="28"/>
        <v>3.1415926535897931</v>
      </c>
      <c r="R95" s="158">
        <f t="shared" si="29"/>
        <v>180</v>
      </c>
      <c r="S95" s="162">
        <f t="shared" si="30"/>
        <v>180</v>
      </c>
      <c r="T95" s="159">
        <f t="shared" si="31"/>
        <v>1.2E-5</v>
      </c>
      <c r="U95" s="163">
        <f t="shared" si="32"/>
        <v>0</v>
      </c>
    </row>
    <row r="96" spans="1:21" x14ac:dyDescent="0.2">
      <c r="A96" s="156">
        <f t="shared" si="33"/>
        <v>-9.9999999999999995E-8</v>
      </c>
      <c r="B96" s="156">
        <f>IF(SUM('[1]Saved Waypoint Input Sheet'!D2493+('[1]Saved Waypoint Input Sheet'!E2493/60))=SUM('[1]Saved Waypoint Input Sheet'!D2492+('[1]Saved Waypoint Input Sheet'!E2492/60)),(SUM('[1]Saved Waypoint Input Sheet'!D2493+('[1]Saved Waypoint Input Sheet'!E2493/60))-0.0000001),(SUM('[1]Saved Waypoint Input Sheet'!D2493+('[1]Saved Waypoint Input Sheet'!E2493/60))))</f>
        <v>-9.9999999999999995E-8</v>
      </c>
      <c r="C96" s="156">
        <f>IF('[1]Saved Waypoint Input Sheet'!C2493="S",A96*-1,A96)</f>
        <v>-9.9999999999999995E-8</v>
      </c>
      <c r="D96" s="156">
        <f t="shared" si="17"/>
        <v>-1.7453292519943295E-9</v>
      </c>
      <c r="E96" s="156">
        <f t="shared" si="20"/>
        <v>-1.9999999999999999E-7</v>
      </c>
      <c r="F96" s="156">
        <f t="shared" si="18"/>
        <v>-2.5402259217278224E-9</v>
      </c>
      <c r="G96" s="156">
        <f t="shared" si="21"/>
        <v>-3.4906585427699079E-9</v>
      </c>
      <c r="H96" s="157">
        <f>SUM('[1]Saved Waypoint Input Sheet'!G2493+('[1]Saved Waypoint Input Sheet'!H2493/60))</f>
        <v>0</v>
      </c>
      <c r="I96" s="157">
        <f>IF('[1]Saved Waypoint Input Sheet'!F2493="E",H96,H96*-1)</f>
        <v>0</v>
      </c>
      <c r="J96" s="157">
        <f t="shared" si="22"/>
        <v>0</v>
      </c>
      <c r="K96" s="157">
        <f t="shared" si="23"/>
        <v>0</v>
      </c>
      <c r="L96" s="158">
        <f t="shared" si="24"/>
        <v>0</v>
      </c>
      <c r="M96" s="158">
        <f t="shared" si="25"/>
        <v>0</v>
      </c>
      <c r="N96" s="160">
        <f t="shared" si="26"/>
        <v>-6.0000002579599455E-6</v>
      </c>
      <c r="O96" s="160">
        <f t="shared" si="27"/>
        <v>5.9999998658214085E-6</v>
      </c>
      <c r="P96" s="161">
        <f t="shared" si="19"/>
        <v>0</v>
      </c>
      <c r="Q96" s="161">
        <f t="shared" si="28"/>
        <v>0</v>
      </c>
      <c r="R96" s="158">
        <f t="shared" si="29"/>
        <v>0</v>
      </c>
      <c r="S96" s="162">
        <f t="shared" si="30"/>
        <v>0</v>
      </c>
      <c r="T96" s="159">
        <f t="shared" si="31"/>
        <v>1.2E-5</v>
      </c>
      <c r="U96" s="163">
        <f t="shared" si="32"/>
        <v>0</v>
      </c>
    </row>
    <row r="97" spans="1:21" x14ac:dyDescent="0.2">
      <c r="A97" s="156">
        <f t="shared" si="33"/>
        <v>9.9999999999999995E-8</v>
      </c>
      <c r="B97" s="156">
        <f>IF(SUM('[1]Saved Waypoint Input Sheet'!D2494+('[1]Saved Waypoint Input Sheet'!E2494/60))=SUM('[1]Saved Waypoint Input Sheet'!D2493+('[1]Saved Waypoint Input Sheet'!E2493/60)),(SUM('[1]Saved Waypoint Input Sheet'!D2494+('[1]Saved Waypoint Input Sheet'!E2494/60))+0.0000001),(SUM('[1]Saved Waypoint Input Sheet'!D2494+('[1]Saved Waypoint Input Sheet'!E2494/60))))</f>
        <v>9.9999999999999995E-8</v>
      </c>
      <c r="C97" s="156">
        <f>IF('[1]Saved Waypoint Input Sheet'!C2494="S",A97*-1,A97)</f>
        <v>9.9999999999999995E-8</v>
      </c>
      <c r="D97" s="156">
        <f t="shared" si="17"/>
        <v>1.7453292519943295E-9</v>
      </c>
      <c r="E97" s="156">
        <f t="shared" si="20"/>
        <v>1.9999999999999999E-7</v>
      </c>
      <c r="F97" s="156">
        <f t="shared" si="18"/>
        <v>9.5043262104208532E-10</v>
      </c>
      <c r="G97" s="156">
        <f t="shared" si="21"/>
        <v>3.4906585427699079E-9</v>
      </c>
      <c r="H97" s="157">
        <f>SUM('[1]Saved Waypoint Input Sheet'!G2494+('[1]Saved Waypoint Input Sheet'!H2494/60))</f>
        <v>0</v>
      </c>
      <c r="I97" s="157">
        <f>IF('[1]Saved Waypoint Input Sheet'!F2494="E",H97,H97*-1)</f>
        <v>0</v>
      </c>
      <c r="J97" s="157">
        <f t="shared" si="22"/>
        <v>0</v>
      </c>
      <c r="K97" s="157">
        <f t="shared" si="23"/>
        <v>0</v>
      </c>
      <c r="L97" s="158">
        <f t="shared" si="24"/>
        <v>0</v>
      </c>
      <c r="M97" s="158">
        <f t="shared" si="25"/>
        <v>0</v>
      </c>
      <c r="N97" s="160">
        <f t="shared" si="26"/>
        <v>5.9999998658214085E-6</v>
      </c>
      <c r="O97" s="160">
        <f t="shared" si="27"/>
        <v>-6.0000002579599455E-6</v>
      </c>
      <c r="P97" s="161">
        <f t="shared" si="19"/>
        <v>0</v>
      </c>
      <c r="Q97" s="161">
        <f t="shared" si="28"/>
        <v>3.1415926535897931</v>
      </c>
      <c r="R97" s="158">
        <f t="shared" si="29"/>
        <v>180</v>
      </c>
      <c r="S97" s="162">
        <f t="shared" si="30"/>
        <v>180</v>
      </c>
      <c r="T97" s="159">
        <f t="shared" si="31"/>
        <v>1.2E-5</v>
      </c>
      <c r="U97" s="163">
        <f t="shared" si="32"/>
        <v>0</v>
      </c>
    </row>
    <row r="98" spans="1:21" x14ac:dyDescent="0.2">
      <c r="A98" s="156">
        <f t="shared" si="33"/>
        <v>-9.9999999999999995E-8</v>
      </c>
      <c r="B98" s="156">
        <f>IF(SUM('[1]Saved Waypoint Input Sheet'!D2495+('[1]Saved Waypoint Input Sheet'!E2495/60))=SUM('[1]Saved Waypoint Input Sheet'!D2494+('[1]Saved Waypoint Input Sheet'!E2494/60)),(SUM('[1]Saved Waypoint Input Sheet'!D2495+('[1]Saved Waypoint Input Sheet'!E2495/60))-0.0000001),(SUM('[1]Saved Waypoint Input Sheet'!D2495+('[1]Saved Waypoint Input Sheet'!E2495/60))))</f>
        <v>-9.9999999999999995E-8</v>
      </c>
      <c r="C98" s="156">
        <f>IF('[1]Saved Waypoint Input Sheet'!C2495="S",A98*-1,A98)</f>
        <v>-9.9999999999999995E-8</v>
      </c>
      <c r="D98" s="156">
        <f t="shared" si="17"/>
        <v>-1.7453292519943295E-9</v>
      </c>
      <c r="E98" s="156">
        <f t="shared" si="20"/>
        <v>-1.9999999999999999E-7</v>
      </c>
      <c r="F98" s="156">
        <f t="shared" si="18"/>
        <v>-2.5402259217278224E-9</v>
      </c>
      <c r="G98" s="156">
        <f t="shared" si="21"/>
        <v>-3.4906585427699079E-9</v>
      </c>
      <c r="H98" s="157">
        <f>SUM('[1]Saved Waypoint Input Sheet'!G2495+('[1]Saved Waypoint Input Sheet'!H2495/60))</f>
        <v>0</v>
      </c>
      <c r="I98" s="157">
        <f>IF('[1]Saved Waypoint Input Sheet'!F2495="E",H98,H98*-1)</f>
        <v>0</v>
      </c>
      <c r="J98" s="157">
        <f t="shared" si="22"/>
        <v>0</v>
      </c>
      <c r="K98" s="157">
        <f t="shared" si="23"/>
        <v>0</v>
      </c>
      <c r="L98" s="158">
        <f t="shared" si="24"/>
        <v>0</v>
      </c>
      <c r="M98" s="158">
        <f t="shared" si="25"/>
        <v>0</v>
      </c>
      <c r="N98" s="160">
        <f t="shared" si="26"/>
        <v>-6.0000002579599455E-6</v>
      </c>
      <c r="O98" s="160">
        <f t="shared" si="27"/>
        <v>5.9999998658214085E-6</v>
      </c>
      <c r="P98" s="161">
        <f t="shared" si="19"/>
        <v>0</v>
      </c>
      <c r="Q98" s="161">
        <f t="shared" si="28"/>
        <v>0</v>
      </c>
      <c r="R98" s="158">
        <f t="shared" si="29"/>
        <v>0</v>
      </c>
      <c r="S98" s="162">
        <f t="shared" si="30"/>
        <v>0</v>
      </c>
      <c r="T98" s="159">
        <f t="shared" si="31"/>
        <v>1.2E-5</v>
      </c>
      <c r="U98" s="163">
        <f t="shared" si="32"/>
        <v>0</v>
      </c>
    </row>
    <row r="99" spans="1:21" x14ac:dyDescent="0.2">
      <c r="A99" s="156">
        <f t="shared" si="33"/>
        <v>9.9999999999999995E-8</v>
      </c>
      <c r="B99" s="156">
        <f>IF(SUM('[1]Saved Waypoint Input Sheet'!D2496+('[1]Saved Waypoint Input Sheet'!E2496/60))=SUM('[1]Saved Waypoint Input Sheet'!D2495+('[1]Saved Waypoint Input Sheet'!E2495/60)),(SUM('[1]Saved Waypoint Input Sheet'!D2496+('[1]Saved Waypoint Input Sheet'!E2496/60))+0.0000001),(SUM('[1]Saved Waypoint Input Sheet'!D2496+('[1]Saved Waypoint Input Sheet'!E2496/60))))</f>
        <v>9.9999999999999995E-8</v>
      </c>
      <c r="C99" s="156">
        <f>IF('[1]Saved Waypoint Input Sheet'!C2496="S",A99*-1,A99)</f>
        <v>9.9999999999999995E-8</v>
      </c>
      <c r="D99" s="156">
        <f t="shared" si="17"/>
        <v>1.7453292519943295E-9</v>
      </c>
      <c r="E99" s="156">
        <f t="shared" si="20"/>
        <v>1.9999999999999999E-7</v>
      </c>
      <c r="F99" s="156">
        <f t="shared" si="18"/>
        <v>9.5043262104208532E-10</v>
      </c>
      <c r="G99" s="156">
        <f t="shared" si="21"/>
        <v>3.4906585427699079E-9</v>
      </c>
      <c r="H99" s="157">
        <f>SUM('[1]Saved Waypoint Input Sheet'!G2496+('[1]Saved Waypoint Input Sheet'!H2496/60))</f>
        <v>0</v>
      </c>
      <c r="I99" s="157">
        <f>IF('[1]Saved Waypoint Input Sheet'!F2496="E",H99,H99*-1)</f>
        <v>0</v>
      </c>
      <c r="J99" s="157">
        <f t="shared" si="22"/>
        <v>0</v>
      </c>
      <c r="K99" s="157">
        <f t="shared" si="23"/>
        <v>0</v>
      </c>
      <c r="L99" s="158">
        <f t="shared" si="24"/>
        <v>0</v>
      </c>
      <c r="M99" s="158">
        <f t="shared" si="25"/>
        <v>0</v>
      </c>
      <c r="N99" s="160">
        <f t="shared" si="26"/>
        <v>5.9999998658214085E-6</v>
      </c>
      <c r="O99" s="160">
        <f t="shared" si="27"/>
        <v>-6.0000002579599455E-6</v>
      </c>
      <c r="P99" s="161">
        <f t="shared" si="19"/>
        <v>0</v>
      </c>
      <c r="Q99" s="161">
        <f t="shared" si="28"/>
        <v>3.1415926535897931</v>
      </c>
      <c r="R99" s="158">
        <f t="shared" si="29"/>
        <v>180</v>
      </c>
      <c r="S99" s="162">
        <f t="shared" si="30"/>
        <v>180</v>
      </c>
      <c r="T99" s="159">
        <f t="shared" si="31"/>
        <v>1.2E-5</v>
      </c>
      <c r="U99" s="163">
        <f t="shared" si="32"/>
        <v>0</v>
      </c>
    </row>
    <row r="100" spans="1:21" x14ac:dyDescent="0.2">
      <c r="A100" s="156">
        <f t="shared" si="33"/>
        <v>-9.9999999999999995E-8</v>
      </c>
      <c r="B100" s="156">
        <f>IF(SUM('[1]Saved Waypoint Input Sheet'!D2497+('[1]Saved Waypoint Input Sheet'!E2497/60))=SUM('[1]Saved Waypoint Input Sheet'!D2496+('[1]Saved Waypoint Input Sheet'!E2496/60)),(SUM('[1]Saved Waypoint Input Sheet'!D2497+('[1]Saved Waypoint Input Sheet'!E2497/60))-0.0000001),(SUM('[1]Saved Waypoint Input Sheet'!D2497+('[1]Saved Waypoint Input Sheet'!E2497/60))))</f>
        <v>-9.9999999999999995E-8</v>
      </c>
      <c r="C100" s="156">
        <f>IF('[1]Saved Waypoint Input Sheet'!C2497="S",A100*-1,A100)</f>
        <v>-9.9999999999999995E-8</v>
      </c>
      <c r="D100" s="156">
        <f t="shared" si="17"/>
        <v>-1.7453292519943295E-9</v>
      </c>
      <c r="E100" s="156">
        <f>(C100-C99)</f>
        <v>-1.9999999999999999E-7</v>
      </c>
      <c r="F100" s="156">
        <f>LN(TAN(0.785398163+D100/2))</f>
        <v>-2.5402259217278224E-9</v>
      </c>
      <c r="G100" s="156">
        <f>(F100-F99)</f>
        <v>-3.4906585427699079E-9</v>
      </c>
      <c r="H100" s="157">
        <f>SUM('[1]Saved Waypoint Input Sheet'!G2497+('[1]Saved Waypoint Input Sheet'!H2497/60))</f>
        <v>0</v>
      </c>
      <c r="I100" s="157">
        <f>IF('[1]Saved Waypoint Input Sheet'!F2497="E",H100,H100*-1)</f>
        <v>0</v>
      </c>
      <c r="J100" s="157">
        <f t="shared" si="22"/>
        <v>0</v>
      </c>
      <c r="K100" s="157">
        <f>(J100-J99)</f>
        <v>0</v>
      </c>
      <c r="L100" s="158">
        <f t="shared" si="24"/>
        <v>0</v>
      </c>
      <c r="M100" s="158">
        <f t="shared" si="25"/>
        <v>0</v>
      </c>
      <c r="N100" s="160">
        <f t="shared" si="26"/>
        <v>-6.0000002579599455E-6</v>
      </c>
      <c r="O100" s="160">
        <f t="shared" si="27"/>
        <v>5.9999998658214085E-6</v>
      </c>
      <c r="P100" s="161">
        <f t="shared" si="19"/>
        <v>0</v>
      </c>
      <c r="Q100" s="161">
        <f t="shared" si="28"/>
        <v>0</v>
      </c>
      <c r="R100" s="158">
        <f t="shared" si="29"/>
        <v>0</v>
      </c>
      <c r="S100" s="162">
        <f t="shared" si="30"/>
        <v>0</v>
      </c>
      <c r="T100" s="159">
        <f t="shared" si="31"/>
        <v>1.2E-5</v>
      </c>
      <c r="U100" s="163">
        <f t="shared" si="32"/>
        <v>0</v>
      </c>
    </row>
    <row r="101" spans="1:21" x14ac:dyDescent="0.2">
      <c r="A101" s="156">
        <f t="shared" si="33"/>
        <v>9.9999999999999995E-8</v>
      </c>
      <c r="B101" s="156">
        <f>IF(SUM('[1]Saved Waypoint Input Sheet'!D2498+('[1]Saved Waypoint Input Sheet'!E2498/60))=SUM('[1]Saved Waypoint Input Sheet'!D2497+('[1]Saved Waypoint Input Sheet'!E2497/60)),(SUM('[1]Saved Waypoint Input Sheet'!D2498+('[1]Saved Waypoint Input Sheet'!E2498/60))+0.0000001),(SUM('[1]Saved Waypoint Input Sheet'!D2498+('[1]Saved Waypoint Input Sheet'!E2498/60))))</f>
        <v>9.9999999999999995E-8</v>
      </c>
      <c r="C101" s="156">
        <f>IF('[1]Saved Waypoint Input Sheet'!C2498="S",A101*-1,A101)</f>
        <v>9.9999999999999995E-8</v>
      </c>
      <c r="D101" s="156">
        <f t="shared" si="17"/>
        <v>1.7453292519943295E-9</v>
      </c>
      <c r="E101" s="156">
        <f t="shared" ref="E101:E164" si="34">(C101-C100)</f>
        <v>1.9999999999999999E-7</v>
      </c>
      <c r="F101" s="156">
        <f t="shared" ref="F101:F164" si="35">LN(TAN(0.785398163+D101/2))</f>
        <v>9.5043262104208532E-10</v>
      </c>
      <c r="G101" s="156">
        <f t="shared" ref="G101:G164" si="36">(F101-F100)</f>
        <v>3.4906585427699079E-9</v>
      </c>
      <c r="H101" s="157">
        <f>SUM('[1]Saved Waypoint Input Sheet'!G2498+('[1]Saved Waypoint Input Sheet'!H2498/60))</f>
        <v>0</v>
      </c>
      <c r="I101" s="157">
        <f>IF('[1]Saved Waypoint Input Sheet'!F2498="E",H101,H101*-1)</f>
        <v>0</v>
      </c>
      <c r="J101" s="157">
        <f t="shared" si="22"/>
        <v>0</v>
      </c>
      <c r="K101" s="157">
        <f t="shared" ref="K101:K164" si="37">(J101-J100)</f>
        <v>0</v>
      </c>
      <c r="L101" s="158">
        <f t="shared" si="24"/>
        <v>0</v>
      </c>
      <c r="M101" s="158">
        <f t="shared" si="25"/>
        <v>0</v>
      </c>
      <c r="N101" s="160">
        <f t="shared" si="26"/>
        <v>5.9999998658214085E-6</v>
      </c>
      <c r="O101" s="160">
        <f t="shared" si="27"/>
        <v>-6.0000002579599455E-6</v>
      </c>
      <c r="P101" s="161">
        <f t="shared" si="19"/>
        <v>0</v>
      </c>
      <c r="Q101" s="161">
        <f t="shared" si="28"/>
        <v>3.1415926535897931</v>
      </c>
      <c r="R101" s="158">
        <f t="shared" si="29"/>
        <v>180</v>
      </c>
      <c r="S101" s="162">
        <f t="shared" si="30"/>
        <v>180</v>
      </c>
      <c r="T101" s="159">
        <f t="shared" si="31"/>
        <v>1.2E-5</v>
      </c>
      <c r="U101" s="163">
        <f t="shared" si="32"/>
        <v>0</v>
      </c>
    </row>
    <row r="102" spans="1:21" x14ac:dyDescent="0.2">
      <c r="A102" s="156">
        <f t="shared" si="33"/>
        <v>-9.9999999999999995E-8</v>
      </c>
      <c r="B102" s="156">
        <f>IF(SUM('[1]Saved Waypoint Input Sheet'!D2499+('[1]Saved Waypoint Input Sheet'!E2499/60))=SUM('[1]Saved Waypoint Input Sheet'!D2498+('[1]Saved Waypoint Input Sheet'!E2498/60)),(SUM('[1]Saved Waypoint Input Sheet'!D2499+('[1]Saved Waypoint Input Sheet'!E2499/60))-0.0000001),(SUM('[1]Saved Waypoint Input Sheet'!D2499+('[1]Saved Waypoint Input Sheet'!E2499/60))))</f>
        <v>-9.9999999999999995E-8</v>
      </c>
      <c r="C102" s="156">
        <f>IF('[1]Saved Waypoint Input Sheet'!C2499="S",A102*-1,A102)</f>
        <v>-9.9999999999999995E-8</v>
      </c>
      <c r="D102" s="156">
        <f t="shared" si="17"/>
        <v>-1.7453292519943295E-9</v>
      </c>
      <c r="E102" s="156">
        <f t="shared" si="34"/>
        <v>-1.9999999999999999E-7</v>
      </c>
      <c r="F102" s="156">
        <f t="shared" si="35"/>
        <v>-2.5402259217278224E-9</v>
      </c>
      <c r="G102" s="156">
        <f t="shared" si="36"/>
        <v>-3.4906585427699079E-9</v>
      </c>
      <c r="H102" s="157">
        <f>SUM('[1]Saved Waypoint Input Sheet'!G2499+('[1]Saved Waypoint Input Sheet'!H2499/60))</f>
        <v>0</v>
      </c>
      <c r="I102" s="157">
        <f>IF('[1]Saved Waypoint Input Sheet'!F2499="E",H102,H102*-1)</f>
        <v>0</v>
      </c>
      <c r="J102" s="157">
        <f t="shared" si="22"/>
        <v>0</v>
      </c>
      <c r="K102" s="157">
        <f t="shared" si="37"/>
        <v>0</v>
      </c>
      <c r="L102" s="158">
        <f t="shared" si="24"/>
        <v>0</v>
      </c>
      <c r="M102" s="158">
        <f t="shared" si="25"/>
        <v>0</v>
      </c>
      <c r="N102" s="160">
        <f t="shared" si="26"/>
        <v>-6.0000002579599455E-6</v>
      </c>
      <c r="O102" s="160">
        <f t="shared" si="27"/>
        <v>5.9999998658214085E-6</v>
      </c>
      <c r="P102" s="161">
        <f t="shared" si="19"/>
        <v>0</v>
      </c>
      <c r="Q102" s="161">
        <f t="shared" si="28"/>
        <v>0</v>
      </c>
      <c r="R102" s="158">
        <f t="shared" si="29"/>
        <v>0</v>
      </c>
      <c r="S102" s="162">
        <f t="shared" si="30"/>
        <v>0</v>
      </c>
      <c r="T102" s="159">
        <f t="shared" si="31"/>
        <v>1.2E-5</v>
      </c>
      <c r="U102" s="163">
        <f t="shared" si="32"/>
        <v>0</v>
      </c>
    </row>
    <row r="103" spans="1:21" x14ac:dyDescent="0.2">
      <c r="A103" s="156">
        <f t="shared" si="33"/>
        <v>9.9999999999999995E-8</v>
      </c>
      <c r="B103" s="156">
        <f>IF(SUM('[1]Saved Waypoint Input Sheet'!D2500+('[1]Saved Waypoint Input Sheet'!E2500/60))=SUM('[1]Saved Waypoint Input Sheet'!D2499+('[1]Saved Waypoint Input Sheet'!E2499/60)),(SUM('[1]Saved Waypoint Input Sheet'!D2500+('[1]Saved Waypoint Input Sheet'!E2500/60))+0.0000001),(SUM('[1]Saved Waypoint Input Sheet'!D2500+('[1]Saved Waypoint Input Sheet'!E2500/60))))</f>
        <v>9.9999999999999995E-8</v>
      </c>
      <c r="C103" s="156">
        <f>IF('[1]Saved Waypoint Input Sheet'!C2500="S",A103*-1,A103)</f>
        <v>9.9999999999999995E-8</v>
      </c>
      <c r="D103" s="156">
        <f t="shared" si="17"/>
        <v>1.7453292519943295E-9</v>
      </c>
      <c r="E103" s="156">
        <f t="shared" si="34"/>
        <v>1.9999999999999999E-7</v>
      </c>
      <c r="F103" s="156">
        <f t="shared" si="35"/>
        <v>9.5043262104208532E-10</v>
      </c>
      <c r="G103" s="156">
        <f t="shared" si="36"/>
        <v>3.4906585427699079E-9</v>
      </c>
      <c r="H103" s="157">
        <f>SUM('[1]Saved Waypoint Input Sheet'!G2500+('[1]Saved Waypoint Input Sheet'!H2500/60))</f>
        <v>0</v>
      </c>
      <c r="I103" s="157">
        <f>IF('[1]Saved Waypoint Input Sheet'!F2500="E",H103,H103*-1)</f>
        <v>0</v>
      </c>
      <c r="J103" s="157">
        <f t="shared" si="22"/>
        <v>0</v>
      </c>
      <c r="K103" s="157">
        <f t="shared" si="37"/>
        <v>0</v>
      </c>
      <c r="L103" s="158">
        <f t="shared" si="24"/>
        <v>0</v>
      </c>
      <c r="M103" s="158">
        <f t="shared" si="25"/>
        <v>0</v>
      </c>
      <c r="N103" s="160">
        <f t="shared" si="26"/>
        <v>5.9999998658214085E-6</v>
      </c>
      <c r="O103" s="160">
        <f t="shared" si="27"/>
        <v>-6.0000002579599455E-6</v>
      </c>
      <c r="P103" s="161">
        <f t="shared" si="19"/>
        <v>0</v>
      </c>
      <c r="Q103" s="161">
        <f t="shared" si="28"/>
        <v>3.1415926535897931</v>
      </c>
      <c r="R103" s="158">
        <f t="shared" si="29"/>
        <v>180</v>
      </c>
      <c r="S103" s="162">
        <f t="shared" si="30"/>
        <v>180</v>
      </c>
      <c r="T103" s="159">
        <f t="shared" si="31"/>
        <v>1.2E-5</v>
      </c>
      <c r="U103" s="163">
        <f t="shared" si="32"/>
        <v>0</v>
      </c>
    </row>
    <row r="104" spans="1:21" x14ac:dyDescent="0.2">
      <c r="A104" s="156">
        <f t="shared" si="33"/>
        <v>-9.9999999999999995E-8</v>
      </c>
      <c r="B104" s="156">
        <f>IF(SUM('[1]Saved Waypoint Input Sheet'!D2501+('[1]Saved Waypoint Input Sheet'!E2501/60))=SUM('[1]Saved Waypoint Input Sheet'!D2500+('[1]Saved Waypoint Input Sheet'!E2500/60)),(SUM('[1]Saved Waypoint Input Sheet'!D2501+('[1]Saved Waypoint Input Sheet'!E2501/60))-0.0000001),(SUM('[1]Saved Waypoint Input Sheet'!D2501+('[1]Saved Waypoint Input Sheet'!E2501/60))))</f>
        <v>-9.9999999999999995E-8</v>
      </c>
      <c r="C104" s="156">
        <f>IF('[1]Saved Waypoint Input Sheet'!C2501="S",A104*-1,A104)</f>
        <v>-9.9999999999999995E-8</v>
      </c>
      <c r="D104" s="156">
        <f t="shared" si="17"/>
        <v>-1.7453292519943295E-9</v>
      </c>
      <c r="E104" s="156">
        <f t="shared" si="34"/>
        <v>-1.9999999999999999E-7</v>
      </c>
      <c r="F104" s="156">
        <f t="shared" si="35"/>
        <v>-2.5402259217278224E-9</v>
      </c>
      <c r="G104" s="156">
        <f t="shared" si="36"/>
        <v>-3.4906585427699079E-9</v>
      </c>
      <c r="H104" s="157">
        <f>SUM('[1]Saved Waypoint Input Sheet'!G2501+('[1]Saved Waypoint Input Sheet'!H2501/60))</f>
        <v>0</v>
      </c>
      <c r="I104" s="157">
        <f>IF('[1]Saved Waypoint Input Sheet'!F2501="E",H104,H104*-1)</f>
        <v>0</v>
      </c>
      <c r="J104" s="157">
        <f t="shared" si="22"/>
        <v>0</v>
      </c>
      <c r="K104" s="157">
        <f t="shared" si="37"/>
        <v>0</v>
      </c>
      <c r="L104" s="158">
        <f t="shared" si="24"/>
        <v>0</v>
      </c>
      <c r="M104" s="158">
        <f t="shared" si="25"/>
        <v>0</v>
      </c>
      <c r="N104" s="160">
        <f t="shared" si="26"/>
        <v>-6.0000002579599455E-6</v>
      </c>
      <c r="O104" s="160">
        <f t="shared" si="27"/>
        <v>5.9999998658214085E-6</v>
      </c>
      <c r="P104" s="161">
        <f t="shared" si="19"/>
        <v>0</v>
      </c>
      <c r="Q104" s="161">
        <f t="shared" si="28"/>
        <v>0</v>
      </c>
      <c r="R104" s="158">
        <f t="shared" si="29"/>
        <v>0</v>
      </c>
      <c r="S104" s="162">
        <f t="shared" si="30"/>
        <v>0</v>
      </c>
      <c r="T104" s="159">
        <f t="shared" si="31"/>
        <v>1.2E-5</v>
      </c>
      <c r="U104" s="163">
        <f t="shared" si="32"/>
        <v>0</v>
      </c>
    </row>
    <row r="105" spans="1:21" x14ac:dyDescent="0.2">
      <c r="A105" s="156">
        <f t="shared" si="33"/>
        <v>9.9999999999999995E-8</v>
      </c>
      <c r="B105" s="156">
        <f>IF(SUM('[1]Saved Waypoint Input Sheet'!D2502+('[1]Saved Waypoint Input Sheet'!E2502/60))=SUM('[1]Saved Waypoint Input Sheet'!D2501+('[1]Saved Waypoint Input Sheet'!E2501/60)),(SUM('[1]Saved Waypoint Input Sheet'!D2502+('[1]Saved Waypoint Input Sheet'!E2502/60))+0.0000001),(SUM('[1]Saved Waypoint Input Sheet'!D2502+('[1]Saved Waypoint Input Sheet'!E2502/60))))</f>
        <v>9.9999999999999995E-8</v>
      </c>
      <c r="C105" s="156">
        <f>IF('[1]Saved Waypoint Input Sheet'!C2502="S",A105*-1,A105)</f>
        <v>9.9999999999999995E-8</v>
      </c>
      <c r="D105" s="156">
        <f t="shared" si="17"/>
        <v>1.7453292519943295E-9</v>
      </c>
      <c r="E105" s="156">
        <f t="shared" si="34"/>
        <v>1.9999999999999999E-7</v>
      </c>
      <c r="F105" s="156">
        <f t="shared" si="35"/>
        <v>9.5043262104208532E-10</v>
      </c>
      <c r="G105" s="156">
        <f t="shared" si="36"/>
        <v>3.4906585427699079E-9</v>
      </c>
      <c r="H105" s="157">
        <f>SUM('[1]Saved Waypoint Input Sheet'!G2502+('[1]Saved Waypoint Input Sheet'!H2502/60))</f>
        <v>0</v>
      </c>
      <c r="I105" s="157">
        <f>IF('[1]Saved Waypoint Input Sheet'!F2502="E",H105,H105*-1)</f>
        <v>0</v>
      </c>
      <c r="J105" s="157">
        <f t="shared" si="22"/>
        <v>0</v>
      </c>
      <c r="K105" s="157">
        <f t="shared" si="37"/>
        <v>0</v>
      </c>
      <c r="L105" s="158">
        <f t="shared" si="24"/>
        <v>0</v>
      </c>
      <c r="M105" s="158">
        <f t="shared" si="25"/>
        <v>0</v>
      </c>
      <c r="N105" s="160">
        <f t="shared" si="26"/>
        <v>5.9999998658214085E-6</v>
      </c>
      <c r="O105" s="160">
        <f t="shared" si="27"/>
        <v>-6.0000002579599455E-6</v>
      </c>
      <c r="P105" s="161">
        <f t="shared" si="19"/>
        <v>0</v>
      </c>
      <c r="Q105" s="161">
        <f t="shared" si="28"/>
        <v>3.1415926535897931</v>
      </c>
      <c r="R105" s="158">
        <f t="shared" si="29"/>
        <v>180</v>
      </c>
      <c r="S105" s="162">
        <f t="shared" si="30"/>
        <v>180</v>
      </c>
      <c r="T105" s="159">
        <f t="shared" si="31"/>
        <v>1.2E-5</v>
      </c>
      <c r="U105" s="163">
        <f t="shared" si="32"/>
        <v>0</v>
      </c>
    </row>
    <row r="106" spans="1:21" x14ac:dyDescent="0.2">
      <c r="A106" s="156">
        <f t="shared" si="33"/>
        <v>-9.9999999999999995E-8</v>
      </c>
      <c r="B106" s="156">
        <f>IF(SUM('[1]Saved Waypoint Input Sheet'!D2503+('[1]Saved Waypoint Input Sheet'!E2503/60))=SUM('[1]Saved Waypoint Input Sheet'!D2502+('[1]Saved Waypoint Input Sheet'!E2502/60)),(SUM('[1]Saved Waypoint Input Sheet'!D2503+('[1]Saved Waypoint Input Sheet'!E2503/60))-0.0000001),(SUM('[1]Saved Waypoint Input Sheet'!D2503+('[1]Saved Waypoint Input Sheet'!E2503/60))))</f>
        <v>-9.9999999999999995E-8</v>
      </c>
      <c r="C106" s="156">
        <f>IF('[1]Saved Waypoint Input Sheet'!C2503="S",A106*-1,A106)</f>
        <v>-9.9999999999999995E-8</v>
      </c>
      <c r="D106" s="156">
        <f t="shared" si="17"/>
        <v>-1.7453292519943295E-9</v>
      </c>
      <c r="E106" s="156">
        <f t="shared" si="34"/>
        <v>-1.9999999999999999E-7</v>
      </c>
      <c r="F106" s="156">
        <f t="shared" si="35"/>
        <v>-2.5402259217278224E-9</v>
      </c>
      <c r="G106" s="156">
        <f t="shared" si="36"/>
        <v>-3.4906585427699079E-9</v>
      </c>
      <c r="H106" s="157">
        <f>SUM('[1]Saved Waypoint Input Sheet'!G2503+('[1]Saved Waypoint Input Sheet'!H2503/60))</f>
        <v>0</v>
      </c>
      <c r="I106" s="157">
        <f>IF('[1]Saved Waypoint Input Sheet'!F2503="E",H106,H106*-1)</f>
        <v>0</v>
      </c>
      <c r="J106" s="157">
        <f t="shared" si="22"/>
        <v>0</v>
      </c>
      <c r="K106" s="157">
        <f t="shared" si="37"/>
        <v>0</v>
      </c>
      <c r="L106" s="158">
        <f t="shared" si="24"/>
        <v>0</v>
      </c>
      <c r="M106" s="158">
        <f t="shared" si="25"/>
        <v>0</v>
      </c>
      <c r="N106" s="160">
        <f t="shared" si="26"/>
        <v>-6.0000002579599455E-6</v>
      </c>
      <c r="O106" s="160">
        <f t="shared" si="27"/>
        <v>5.9999998658214085E-6</v>
      </c>
      <c r="P106" s="161">
        <f t="shared" si="19"/>
        <v>0</v>
      </c>
      <c r="Q106" s="161">
        <f t="shared" si="28"/>
        <v>0</v>
      </c>
      <c r="R106" s="158">
        <f t="shared" si="29"/>
        <v>0</v>
      </c>
      <c r="S106" s="162">
        <f t="shared" si="30"/>
        <v>0</v>
      </c>
      <c r="T106" s="159">
        <f t="shared" si="31"/>
        <v>1.2E-5</v>
      </c>
      <c r="U106" s="163">
        <f t="shared" si="32"/>
        <v>0</v>
      </c>
    </row>
    <row r="107" spans="1:21" x14ac:dyDescent="0.2">
      <c r="A107" s="156">
        <f t="shared" si="33"/>
        <v>9.9999999999999995E-8</v>
      </c>
      <c r="B107" s="156">
        <f>IF(SUM('[1]Saved Waypoint Input Sheet'!D2504+('[1]Saved Waypoint Input Sheet'!E2504/60))=SUM('[1]Saved Waypoint Input Sheet'!D2503+('[1]Saved Waypoint Input Sheet'!E2503/60)),(SUM('[1]Saved Waypoint Input Sheet'!D2504+('[1]Saved Waypoint Input Sheet'!E2504/60))+0.0000001),(SUM('[1]Saved Waypoint Input Sheet'!D2504+('[1]Saved Waypoint Input Sheet'!E2504/60))))</f>
        <v>9.9999999999999995E-8</v>
      </c>
      <c r="C107" s="156">
        <f>IF('[1]Saved Waypoint Input Sheet'!C2504="S",A107*-1,A107)</f>
        <v>9.9999999999999995E-8</v>
      </c>
      <c r="D107" s="156">
        <f t="shared" si="17"/>
        <v>1.7453292519943295E-9</v>
      </c>
      <c r="E107" s="156">
        <f t="shared" si="34"/>
        <v>1.9999999999999999E-7</v>
      </c>
      <c r="F107" s="156">
        <f t="shared" si="35"/>
        <v>9.5043262104208532E-10</v>
      </c>
      <c r="G107" s="156">
        <f t="shared" si="36"/>
        <v>3.4906585427699079E-9</v>
      </c>
      <c r="H107" s="157">
        <f>SUM('[1]Saved Waypoint Input Sheet'!G2504+('[1]Saved Waypoint Input Sheet'!H2504/60))</f>
        <v>0</v>
      </c>
      <c r="I107" s="157">
        <f>IF('[1]Saved Waypoint Input Sheet'!F2504="E",H107,H107*-1)</f>
        <v>0</v>
      </c>
      <c r="J107" s="157">
        <f t="shared" si="22"/>
        <v>0</v>
      </c>
      <c r="K107" s="157">
        <f t="shared" si="37"/>
        <v>0</v>
      </c>
      <c r="L107" s="158">
        <f t="shared" si="24"/>
        <v>0</v>
      </c>
      <c r="M107" s="158">
        <f t="shared" si="25"/>
        <v>0</v>
      </c>
      <c r="N107" s="160">
        <f t="shared" si="26"/>
        <v>5.9999998658214085E-6</v>
      </c>
      <c r="O107" s="160">
        <f t="shared" si="27"/>
        <v>-6.0000002579599455E-6</v>
      </c>
      <c r="P107" s="161">
        <f t="shared" si="19"/>
        <v>0</v>
      </c>
      <c r="Q107" s="161">
        <f t="shared" si="28"/>
        <v>3.1415926535897931</v>
      </c>
      <c r="R107" s="158">
        <f t="shared" si="29"/>
        <v>180</v>
      </c>
      <c r="S107" s="162">
        <f t="shared" si="30"/>
        <v>180</v>
      </c>
      <c r="T107" s="159">
        <f t="shared" si="31"/>
        <v>1.2E-5</v>
      </c>
      <c r="U107" s="163">
        <f t="shared" si="32"/>
        <v>0</v>
      </c>
    </row>
    <row r="108" spans="1:21" x14ac:dyDescent="0.2">
      <c r="A108" s="156">
        <f t="shared" si="33"/>
        <v>-9.9999999999999995E-8</v>
      </c>
      <c r="B108" s="156">
        <f>IF(SUM('[1]Saved Waypoint Input Sheet'!D2505+('[1]Saved Waypoint Input Sheet'!E2505/60))=SUM('[1]Saved Waypoint Input Sheet'!D2504+('[1]Saved Waypoint Input Sheet'!E2504/60)),(SUM('[1]Saved Waypoint Input Sheet'!D2505+('[1]Saved Waypoint Input Sheet'!E2505/60))-0.0000001),(SUM('[1]Saved Waypoint Input Sheet'!D2505+('[1]Saved Waypoint Input Sheet'!E2505/60))))</f>
        <v>-9.9999999999999995E-8</v>
      </c>
      <c r="C108" s="156">
        <f>IF('[1]Saved Waypoint Input Sheet'!C2505="S",A108*-1,A108)</f>
        <v>-9.9999999999999995E-8</v>
      </c>
      <c r="D108" s="156">
        <f t="shared" si="17"/>
        <v>-1.7453292519943295E-9</v>
      </c>
      <c r="E108" s="156">
        <f t="shared" si="34"/>
        <v>-1.9999999999999999E-7</v>
      </c>
      <c r="F108" s="156">
        <f t="shared" si="35"/>
        <v>-2.5402259217278224E-9</v>
      </c>
      <c r="G108" s="156">
        <f t="shared" si="36"/>
        <v>-3.4906585427699079E-9</v>
      </c>
      <c r="H108" s="157">
        <f>SUM('[1]Saved Waypoint Input Sheet'!G2505+('[1]Saved Waypoint Input Sheet'!H2505/60))</f>
        <v>0</v>
      </c>
      <c r="I108" s="157">
        <f>IF('[1]Saved Waypoint Input Sheet'!F2505="E",H108,H108*-1)</f>
        <v>0</v>
      </c>
      <c r="J108" s="157">
        <f t="shared" si="22"/>
        <v>0</v>
      </c>
      <c r="K108" s="157">
        <f t="shared" si="37"/>
        <v>0</v>
      </c>
      <c r="L108" s="158">
        <f t="shared" si="24"/>
        <v>0</v>
      </c>
      <c r="M108" s="158">
        <f t="shared" si="25"/>
        <v>0</v>
      </c>
      <c r="N108" s="160">
        <f t="shared" si="26"/>
        <v>-6.0000002579599455E-6</v>
      </c>
      <c r="O108" s="160">
        <f t="shared" si="27"/>
        <v>5.9999998658214085E-6</v>
      </c>
      <c r="P108" s="161">
        <f t="shared" si="19"/>
        <v>0</v>
      </c>
      <c r="Q108" s="161">
        <f t="shared" si="28"/>
        <v>0</v>
      </c>
      <c r="R108" s="158">
        <f t="shared" si="29"/>
        <v>0</v>
      </c>
      <c r="S108" s="162">
        <f t="shared" si="30"/>
        <v>0</v>
      </c>
      <c r="T108" s="159">
        <f t="shared" si="31"/>
        <v>1.2E-5</v>
      </c>
      <c r="U108" s="163">
        <f t="shared" si="32"/>
        <v>0</v>
      </c>
    </row>
    <row r="109" spans="1:21" x14ac:dyDescent="0.2">
      <c r="A109" s="156">
        <f t="shared" si="33"/>
        <v>9.9999999999999995E-8</v>
      </c>
      <c r="B109" s="156">
        <f>IF(SUM('[1]Saved Waypoint Input Sheet'!D2506+('[1]Saved Waypoint Input Sheet'!E2506/60))=SUM('[1]Saved Waypoint Input Sheet'!D2505+('[1]Saved Waypoint Input Sheet'!E2505/60)),(SUM('[1]Saved Waypoint Input Sheet'!D2506+('[1]Saved Waypoint Input Sheet'!E2506/60))+0.0000001),(SUM('[1]Saved Waypoint Input Sheet'!D2506+('[1]Saved Waypoint Input Sheet'!E2506/60))))</f>
        <v>9.9999999999999995E-8</v>
      </c>
      <c r="C109" s="156">
        <f>IF('[1]Saved Waypoint Input Sheet'!C2506="S",A109*-1,A109)</f>
        <v>9.9999999999999995E-8</v>
      </c>
      <c r="D109" s="156">
        <f t="shared" si="17"/>
        <v>1.7453292519943295E-9</v>
      </c>
      <c r="E109" s="156">
        <f t="shared" si="34"/>
        <v>1.9999999999999999E-7</v>
      </c>
      <c r="F109" s="156">
        <f t="shared" si="35"/>
        <v>9.5043262104208532E-10</v>
      </c>
      <c r="G109" s="156">
        <f t="shared" si="36"/>
        <v>3.4906585427699079E-9</v>
      </c>
      <c r="H109" s="157">
        <f>SUM('[1]Saved Waypoint Input Sheet'!G2506+('[1]Saved Waypoint Input Sheet'!H2506/60))</f>
        <v>0</v>
      </c>
      <c r="I109" s="157">
        <f>IF('[1]Saved Waypoint Input Sheet'!F2506="E",H109,H109*-1)</f>
        <v>0</v>
      </c>
      <c r="J109" s="157">
        <f t="shared" si="22"/>
        <v>0</v>
      </c>
      <c r="K109" s="157">
        <f t="shared" si="37"/>
        <v>0</v>
      </c>
      <c r="L109" s="158">
        <f t="shared" si="24"/>
        <v>0</v>
      </c>
      <c r="M109" s="158">
        <f t="shared" si="25"/>
        <v>0</v>
      </c>
      <c r="N109" s="160">
        <f t="shared" si="26"/>
        <v>5.9999998658214085E-6</v>
      </c>
      <c r="O109" s="160">
        <f t="shared" si="27"/>
        <v>-6.0000002579599455E-6</v>
      </c>
      <c r="P109" s="161">
        <f t="shared" si="19"/>
        <v>0</v>
      </c>
      <c r="Q109" s="161">
        <f t="shared" si="28"/>
        <v>3.1415926535897931</v>
      </c>
      <c r="R109" s="158">
        <f t="shared" si="29"/>
        <v>180</v>
      </c>
      <c r="S109" s="162">
        <f t="shared" si="30"/>
        <v>180</v>
      </c>
      <c r="T109" s="159">
        <f t="shared" si="31"/>
        <v>1.2E-5</v>
      </c>
      <c r="U109" s="163">
        <f t="shared" si="32"/>
        <v>0</v>
      </c>
    </row>
    <row r="110" spans="1:21" x14ac:dyDescent="0.2">
      <c r="A110" s="156">
        <f t="shared" si="33"/>
        <v>-9.9999999999999995E-8</v>
      </c>
      <c r="B110" s="156">
        <f>IF(SUM('[1]Saved Waypoint Input Sheet'!D2507+('[1]Saved Waypoint Input Sheet'!E2507/60))=SUM('[1]Saved Waypoint Input Sheet'!D2506+('[1]Saved Waypoint Input Sheet'!E2506/60)),(SUM('[1]Saved Waypoint Input Sheet'!D2507+('[1]Saved Waypoint Input Sheet'!E2507/60))-0.0000001),(SUM('[1]Saved Waypoint Input Sheet'!D2507+('[1]Saved Waypoint Input Sheet'!E2507/60))))</f>
        <v>-9.9999999999999995E-8</v>
      </c>
      <c r="C110" s="156">
        <f>IF('[1]Saved Waypoint Input Sheet'!C2507="S",A110*-1,A110)</f>
        <v>-9.9999999999999995E-8</v>
      </c>
      <c r="D110" s="156">
        <f t="shared" si="17"/>
        <v>-1.7453292519943295E-9</v>
      </c>
      <c r="E110" s="156">
        <f t="shared" si="34"/>
        <v>-1.9999999999999999E-7</v>
      </c>
      <c r="F110" s="156">
        <f t="shared" si="35"/>
        <v>-2.5402259217278224E-9</v>
      </c>
      <c r="G110" s="156">
        <f t="shared" si="36"/>
        <v>-3.4906585427699079E-9</v>
      </c>
      <c r="H110" s="157">
        <f>SUM('[1]Saved Waypoint Input Sheet'!G2507+('[1]Saved Waypoint Input Sheet'!H2507/60))</f>
        <v>0</v>
      </c>
      <c r="I110" s="157">
        <f>IF('[1]Saved Waypoint Input Sheet'!F2507="E",H110,H110*-1)</f>
        <v>0</v>
      </c>
      <c r="J110" s="157">
        <f t="shared" si="22"/>
        <v>0</v>
      </c>
      <c r="K110" s="157">
        <f t="shared" si="37"/>
        <v>0</v>
      </c>
      <c r="L110" s="158">
        <f t="shared" si="24"/>
        <v>0</v>
      </c>
      <c r="M110" s="158">
        <f t="shared" si="25"/>
        <v>0</v>
      </c>
      <c r="N110" s="160">
        <f t="shared" si="26"/>
        <v>-6.0000002579599455E-6</v>
      </c>
      <c r="O110" s="160">
        <f t="shared" si="27"/>
        <v>5.9999998658214085E-6</v>
      </c>
      <c r="P110" s="161">
        <f t="shared" si="19"/>
        <v>0</v>
      </c>
      <c r="Q110" s="161">
        <f t="shared" si="28"/>
        <v>0</v>
      </c>
      <c r="R110" s="158">
        <f t="shared" si="29"/>
        <v>0</v>
      </c>
      <c r="S110" s="162">
        <f t="shared" si="30"/>
        <v>0</v>
      </c>
      <c r="T110" s="159">
        <f t="shared" si="31"/>
        <v>1.2E-5</v>
      </c>
      <c r="U110" s="163">
        <f t="shared" si="32"/>
        <v>0</v>
      </c>
    </row>
    <row r="111" spans="1:21" x14ac:dyDescent="0.2">
      <c r="A111" s="156">
        <f t="shared" si="33"/>
        <v>9.9999999999999995E-8</v>
      </c>
      <c r="B111" s="156">
        <f>IF(SUM('[1]Saved Waypoint Input Sheet'!D2508+('[1]Saved Waypoint Input Sheet'!E2508/60))=SUM('[1]Saved Waypoint Input Sheet'!D2507+('[1]Saved Waypoint Input Sheet'!E2507/60)),(SUM('[1]Saved Waypoint Input Sheet'!D2508+('[1]Saved Waypoint Input Sheet'!E2508/60))+0.0000001),(SUM('[1]Saved Waypoint Input Sheet'!D2508+('[1]Saved Waypoint Input Sheet'!E2508/60))))</f>
        <v>9.9999999999999995E-8</v>
      </c>
      <c r="C111" s="156">
        <f>IF('[1]Saved Waypoint Input Sheet'!C2508="S",A111*-1,A111)</f>
        <v>9.9999999999999995E-8</v>
      </c>
      <c r="D111" s="156">
        <f t="shared" si="17"/>
        <v>1.7453292519943295E-9</v>
      </c>
      <c r="E111" s="156">
        <f t="shared" si="34"/>
        <v>1.9999999999999999E-7</v>
      </c>
      <c r="F111" s="156">
        <f t="shared" si="35"/>
        <v>9.5043262104208532E-10</v>
      </c>
      <c r="G111" s="156">
        <f t="shared" si="36"/>
        <v>3.4906585427699079E-9</v>
      </c>
      <c r="H111" s="157">
        <f>SUM('[1]Saved Waypoint Input Sheet'!G2508+('[1]Saved Waypoint Input Sheet'!H2508/60))</f>
        <v>0</v>
      </c>
      <c r="I111" s="157">
        <f>IF('[1]Saved Waypoint Input Sheet'!F2508="E",H111,H111*-1)</f>
        <v>0</v>
      </c>
      <c r="J111" s="157">
        <f t="shared" si="22"/>
        <v>0</v>
      </c>
      <c r="K111" s="157">
        <f t="shared" si="37"/>
        <v>0</v>
      </c>
      <c r="L111" s="158">
        <f t="shared" si="24"/>
        <v>0</v>
      </c>
      <c r="M111" s="158">
        <f t="shared" si="25"/>
        <v>0</v>
      </c>
      <c r="N111" s="160">
        <f t="shared" si="26"/>
        <v>5.9999998658214085E-6</v>
      </c>
      <c r="O111" s="160">
        <f t="shared" si="27"/>
        <v>-6.0000002579599455E-6</v>
      </c>
      <c r="P111" s="161">
        <f t="shared" si="19"/>
        <v>0</v>
      </c>
      <c r="Q111" s="161">
        <f t="shared" si="28"/>
        <v>3.1415926535897931</v>
      </c>
      <c r="R111" s="158">
        <f t="shared" si="29"/>
        <v>180</v>
      </c>
      <c r="S111" s="162">
        <f t="shared" si="30"/>
        <v>180</v>
      </c>
      <c r="T111" s="159">
        <f t="shared" si="31"/>
        <v>1.2E-5</v>
      </c>
      <c r="U111" s="163">
        <f t="shared" si="32"/>
        <v>0</v>
      </c>
    </row>
    <row r="112" spans="1:21" x14ac:dyDescent="0.2">
      <c r="A112" s="156">
        <f t="shared" si="33"/>
        <v>-9.9999999999999995E-8</v>
      </c>
      <c r="B112" s="156">
        <f>IF(SUM('[1]Saved Waypoint Input Sheet'!D2509+('[1]Saved Waypoint Input Sheet'!E2509/60))=SUM('[1]Saved Waypoint Input Sheet'!D2508+('[1]Saved Waypoint Input Sheet'!E2508/60)),(SUM('[1]Saved Waypoint Input Sheet'!D2509+('[1]Saved Waypoint Input Sheet'!E2509/60))-0.0000001),(SUM('[1]Saved Waypoint Input Sheet'!D2509+('[1]Saved Waypoint Input Sheet'!E2509/60))))</f>
        <v>-9.9999999999999995E-8</v>
      </c>
      <c r="C112" s="156">
        <f>IF('[1]Saved Waypoint Input Sheet'!C2509="S",A112*-1,A112)</f>
        <v>-9.9999999999999995E-8</v>
      </c>
      <c r="D112" s="156">
        <f t="shared" si="17"/>
        <v>-1.7453292519943295E-9</v>
      </c>
      <c r="E112" s="156">
        <f t="shared" si="34"/>
        <v>-1.9999999999999999E-7</v>
      </c>
      <c r="F112" s="156">
        <f t="shared" si="35"/>
        <v>-2.5402259217278224E-9</v>
      </c>
      <c r="G112" s="156">
        <f t="shared" si="36"/>
        <v>-3.4906585427699079E-9</v>
      </c>
      <c r="H112" s="157">
        <f>SUM('[1]Saved Waypoint Input Sheet'!G2509+('[1]Saved Waypoint Input Sheet'!H2509/60))</f>
        <v>0</v>
      </c>
      <c r="I112" s="157">
        <f>IF('[1]Saved Waypoint Input Sheet'!F2509="E",H112,H112*-1)</f>
        <v>0</v>
      </c>
      <c r="J112" s="157">
        <f t="shared" si="22"/>
        <v>0</v>
      </c>
      <c r="K112" s="157">
        <f t="shared" si="37"/>
        <v>0</v>
      </c>
      <c r="L112" s="158">
        <f t="shared" si="24"/>
        <v>0</v>
      </c>
      <c r="M112" s="158">
        <f t="shared" si="25"/>
        <v>0</v>
      </c>
      <c r="N112" s="160">
        <f t="shared" si="26"/>
        <v>-6.0000002579599455E-6</v>
      </c>
      <c r="O112" s="160">
        <f t="shared" si="27"/>
        <v>5.9999998658214085E-6</v>
      </c>
      <c r="P112" s="161">
        <f t="shared" si="19"/>
        <v>0</v>
      </c>
      <c r="Q112" s="161">
        <f t="shared" si="28"/>
        <v>0</v>
      </c>
      <c r="R112" s="158">
        <f t="shared" si="29"/>
        <v>0</v>
      </c>
      <c r="S112" s="162">
        <f t="shared" si="30"/>
        <v>0</v>
      </c>
      <c r="T112" s="159">
        <f t="shared" si="31"/>
        <v>1.2E-5</v>
      </c>
      <c r="U112" s="163">
        <f t="shared" si="32"/>
        <v>0</v>
      </c>
    </row>
    <row r="113" spans="1:21" x14ac:dyDescent="0.2">
      <c r="A113" s="156">
        <f t="shared" si="33"/>
        <v>9.9999999999999995E-8</v>
      </c>
      <c r="B113" s="156">
        <f>IF(SUM('[1]Saved Waypoint Input Sheet'!D2510+('[1]Saved Waypoint Input Sheet'!E2510/60))=SUM('[1]Saved Waypoint Input Sheet'!D2509+('[1]Saved Waypoint Input Sheet'!E2509/60)),(SUM('[1]Saved Waypoint Input Sheet'!D2510+('[1]Saved Waypoint Input Sheet'!E2510/60))+0.0000001),(SUM('[1]Saved Waypoint Input Sheet'!D2510+('[1]Saved Waypoint Input Sheet'!E2510/60))))</f>
        <v>9.9999999999999995E-8</v>
      </c>
      <c r="C113" s="156">
        <f>IF('[1]Saved Waypoint Input Sheet'!C2510="S",A113*-1,A113)</f>
        <v>9.9999999999999995E-8</v>
      </c>
      <c r="D113" s="156">
        <f t="shared" si="17"/>
        <v>1.7453292519943295E-9</v>
      </c>
      <c r="E113" s="156">
        <f t="shared" si="34"/>
        <v>1.9999999999999999E-7</v>
      </c>
      <c r="F113" s="156">
        <f t="shared" si="35"/>
        <v>9.5043262104208532E-10</v>
      </c>
      <c r="G113" s="156">
        <f t="shared" si="36"/>
        <v>3.4906585427699079E-9</v>
      </c>
      <c r="H113" s="157">
        <f>SUM('[1]Saved Waypoint Input Sheet'!G2510+('[1]Saved Waypoint Input Sheet'!H2510/60))</f>
        <v>0</v>
      </c>
      <c r="I113" s="157">
        <f>IF('[1]Saved Waypoint Input Sheet'!F2510="E",H113,H113*-1)</f>
        <v>0</v>
      </c>
      <c r="J113" s="157">
        <f t="shared" si="22"/>
        <v>0</v>
      </c>
      <c r="K113" s="157">
        <f t="shared" si="37"/>
        <v>0</v>
      </c>
      <c r="L113" s="158">
        <f t="shared" si="24"/>
        <v>0</v>
      </c>
      <c r="M113" s="158">
        <f t="shared" si="25"/>
        <v>0</v>
      </c>
      <c r="N113" s="160">
        <f t="shared" si="26"/>
        <v>5.9999998658214085E-6</v>
      </c>
      <c r="O113" s="160">
        <f t="shared" si="27"/>
        <v>-6.0000002579599455E-6</v>
      </c>
      <c r="P113" s="161">
        <f t="shared" si="19"/>
        <v>0</v>
      </c>
      <c r="Q113" s="161">
        <f t="shared" si="28"/>
        <v>3.1415926535897931</v>
      </c>
      <c r="R113" s="158">
        <f t="shared" si="29"/>
        <v>180</v>
      </c>
      <c r="S113" s="162">
        <f t="shared" si="30"/>
        <v>180</v>
      </c>
      <c r="T113" s="159">
        <f t="shared" si="31"/>
        <v>1.2E-5</v>
      </c>
      <c r="U113" s="163">
        <f t="shared" si="32"/>
        <v>0</v>
      </c>
    </row>
    <row r="114" spans="1:21" x14ac:dyDescent="0.2">
      <c r="A114" s="156">
        <f t="shared" si="33"/>
        <v>-9.9999999999999995E-8</v>
      </c>
      <c r="B114" s="156">
        <f>IF(SUM('[1]Saved Waypoint Input Sheet'!D2511+('[1]Saved Waypoint Input Sheet'!E2511/60))=SUM('[1]Saved Waypoint Input Sheet'!D2510+('[1]Saved Waypoint Input Sheet'!E2510/60)),(SUM('[1]Saved Waypoint Input Sheet'!D2511+('[1]Saved Waypoint Input Sheet'!E2511/60))-0.0000001),(SUM('[1]Saved Waypoint Input Sheet'!D2511+('[1]Saved Waypoint Input Sheet'!E2511/60))))</f>
        <v>-9.9999999999999995E-8</v>
      </c>
      <c r="C114" s="156">
        <f>IF('[1]Saved Waypoint Input Sheet'!C2511="S",A114*-1,A114)</f>
        <v>-9.9999999999999995E-8</v>
      </c>
      <c r="D114" s="156">
        <f t="shared" si="17"/>
        <v>-1.7453292519943295E-9</v>
      </c>
      <c r="E114" s="156">
        <f t="shared" si="34"/>
        <v>-1.9999999999999999E-7</v>
      </c>
      <c r="F114" s="156">
        <f t="shared" si="35"/>
        <v>-2.5402259217278224E-9</v>
      </c>
      <c r="G114" s="156">
        <f t="shared" si="36"/>
        <v>-3.4906585427699079E-9</v>
      </c>
      <c r="H114" s="157">
        <f>SUM('[1]Saved Waypoint Input Sheet'!G2511+('[1]Saved Waypoint Input Sheet'!H2511/60))</f>
        <v>0</v>
      </c>
      <c r="I114" s="157">
        <f>IF('[1]Saved Waypoint Input Sheet'!F2511="E",H114,H114*-1)</f>
        <v>0</v>
      </c>
      <c r="J114" s="157">
        <f t="shared" si="22"/>
        <v>0</v>
      </c>
      <c r="K114" s="157">
        <f t="shared" si="37"/>
        <v>0</v>
      </c>
      <c r="L114" s="158">
        <f t="shared" si="24"/>
        <v>0</v>
      </c>
      <c r="M114" s="158">
        <f t="shared" si="25"/>
        <v>0</v>
      </c>
      <c r="N114" s="160">
        <f t="shared" si="26"/>
        <v>-6.0000002579599455E-6</v>
      </c>
      <c r="O114" s="160">
        <f t="shared" si="27"/>
        <v>5.9999998658214085E-6</v>
      </c>
      <c r="P114" s="161">
        <f t="shared" si="19"/>
        <v>0</v>
      </c>
      <c r="Q114" s="161">
        <f t="shared" si="28"/>
        <v>0</v>
      </c>
      <c r="R114" s="158">
        <f t="shared" si="29"/>
        <v>0</v>
      </c>
      <c r="S114" s="162">
        <f t="shared" si="30"/>
        <v>0</v>
      </c>
      <c r="T114" s="159">
        <f t="shared" si="31"/>
        <v>1.2E-5</v>
      </c>
      <c r="U114" s="163">
        <f t="shared" si="32"/>
        <v>0</v>
      </c>
    </row>
    <row r="115" spans="1:21" x14ac:dyDescent="0.2">
      <c r="A115" s="156">
        <f t="shared" si="33"/>
        <v>9.9999999999999995E-8</v>
      </c>
      <c r="B115" s="156">
        <f>IF(SUM('[1]Saved Waypoint Input Sheet'!D2512+('[1]Saved Waypoint Input Sheet'!E2512/60))=SUM('[1]Saved Waypoint Input Sheet'!D2511+('[1]Saved Waypoint Input Sheet'!E2511/60)),(SUM('[1]Saved Waypoint Input Sheet'!D2512+('[1]Saved Waypoint Input Sheet'!E2512/60))+0.0000001),(SUM('[1]Saved Waypoint Input Sheet'!D2512+('[1]Saved Waypoint Input Sheet'!E2512/60))))</f>
        <v>9.9999999999999995E-8</v>
      </c>
      <c r="C115" s="156">
        <f>IF('[1]Saved Waypoint Input Sheet'!C2512="S",A115*-1,A115)</f>
        <v>9.9999999999999995E-8</v>
      </c>
      <c r="D115" s="156">
        <f t="shared" si="17"/>
        <v>1.7453292519943295E-9</v>
      </c>
      <c r="E115" s="156">
        <f t="shared" si="34"/>
        <v>1.9999999999999999E-7</v>
      </c>
      <c r="F115" s="156">
        <f t="shared" si="35"/>
        <v>9.5043262104208532E-10</v>
      </c>
      <c r="G115" s="156">
        <f t="shared" si="36"/>
        <v>3.4906585427699079E-9</v>
      </c>
      <c r="H115" s="157">
        <f>SUM('[1]Saved Waypoint Input Sheet'!G2512+('[1]Saved Waypoint Input Sheet'!H2512/60))</f>
        <v>0</v>
      </c>
      <c r="I115" s="157">
        <f>IF('[1]Saved Waypoint Input Sheet'!F2512="E",H115,H115*-1)</f>
        <v>0</v>
      </c>
      <c r="J115" s="157">
        <f t="shared" si="22"/>
        <v>0</v>
      </c>
      <c r="K115" s="157">
        <f t="shared" si="37"/>
        <v>0</v>
      </c>
      <c r="L115" s="158">
        <f t="shared" si="24"/>
        <v>0</v>
      </c>
      <c r="M115" s="158">
        <f t="shared" si="25"/>
        <v>0</v>
      </c>
      <c r="N115" s="160">
        <f t="shared" si="26"/>
        <v>5.9999998658214085E-6</v>
      </c>
      <c r="O115" s="160">
        <f t="shared" si="27"/>
        <v>-6.0000002579599455E-6</v>
      </c>
      <c r="P115" s="161">
        <f t="shared" si="19"/>
        <v>0</v>
      </c>
      <c r="Q115" s="161">
        <f t="shared" si="28"/>
        <v>3.1415926535897931</v>
      </c>
      <c r="R115" s="158">
        <f t="shared" si="29"/>
        <v>180</v>
      </c>
      <c r="S115" s="162">
        <f t="shared" si="30"/>
        <v>180</v>
      </c>
      <c r="T115" s="159">
        <f t="shared" si="31"/>
        <v>1.2E-5</v>
      </c>
      <c r="U115" s="163">
        <f t="shared" si="32"/>
        <v>0</v>
      </c>
    </row>
    <row r="116" spans="1:21" x14ac:dyDescent="0.2">
      <c r="A116" s="156">
        <f t="shared" si="33"/>
        <v>-9.9999999999999995E-8</v>
      </c>
      <c r="B116" s="156">
        <f>IF(SUM('[1]Saved Waypoint Input Sheet'!D2513+('[1]Saved Waypoint Input Sheet'!E2513/60))=SUM('[1]Saved Waypoint Input Sheet'!D2512+('[1]Saved Waypoint Input Sheet'!E2512/60)),(SUM('[1]Saved Waypoint Input Sheet'!D2513+('[1]Saved Waypoint Input Sheet'!E2513/60))-0.0000001),(SUM('[1]Saved Waypoint Input Sheet'!D2513+('[1]Saved Waypoint Input Sheet'!E2513/60))))</f>
        <v>-9.9999999999999995E-8</v>
      </c>
      <c r="C116" s="156">
        <f>IF('[1]Saved Waypoint Input Sheet'!C2513="S",A116*-1,A116)</f>
        <v>-9.9999999999999995E-8</v>
      </c>
      <c r="D116" s="156">
        <f t="shared" si="17"/>
        <v>-1.7453292519943295E-9</v>
      </c>
      <c r="E116" s="156">
        <f t="shared" si="34"/>
        <v>-1.9999999999999999E-7</v>
      </c>
      <c r="F116" s="156">
        <f t="shared" si="35"/>
        <v>-2.5402259217278224E-9</v>
      </c>
      <c r="G116" s="156">
        <f t="shared" si="36"/>
        <v>-3.4906585427699079E-9</v>
      </c>
      <c r="H116" s="157">
        <f>SUM('[1]Saved Waypoint Input Sheet'!G2513+('[1]Saved Waypoint Input Sheet'!H2513/60))</f>
        <v>0</v>
      </c>
      <c r="I116" s="157">
        <f>IF('[1]Saved Waypoint Input Sheet'!F2513="E",H116,H116*-1)</f>
        <v>0</v>
      </c>
      <c r="J116" s="157">
        <f t="shared" si="22"/>
        <v>0</v>
      </c>
      <c r="K116" s="157">
        <f t="shared" si="37"/>
        <v>0</v>
      </c>
      <c r="L116" s="158">
        <f t="shared" si="24"/>
        <v>0</v>
      </c>
      <c r="M116" s="158">
        <f t="shared" si="25"/>
        <v>0</v>
      </c>
      <c r="N116" s="160">
        <f t="shared" si="26"/>
        <v>-6.0000002579599455E-6</v>
      </c>
      <c r="O116" s="160">
        <f t="shared" si="27"/>
        <v>5.9999998658214085E-6</v>
      </c>
      <c r="P116" s="161">
        <f t="shared" si="19"/>
        <v>0</v>
      </c>
      <c r="Q116" s="161">
        <f t="shared" si="28"/>
        <v>0</v>
      </c>
      <c r="R116" s="158">
        <f t="shared" si="29"/>
        <v>0</v>
      </c>
      <c r="S116" s="162">
        <f t="shared" si="30"/>
        <v>0</v>
      </c>
      <c r="T116" s="159">
        <f t="shared" si="31"/>
        <v>1.2E-5</v>
      </c>
      <c r="U116" s="163">
        <f t="shared" si="32"/>
        <v>0</v>
      </c>
    </row>
    <row r="117" spans="1:21" x14ac:dyDescent="0.2">
      <c r="A117" s="156">
        <f t="shared" si="33"/>
        <v>9.9999999999999995E-8</v>
      </c>
      <c r="B117" s="156">
        <f>IF(SUM('[1]Saved Waypoint Input Sheet'!D2514+('[1]Saved Waypoint Input Sheet'!E2514/60))=SUM('[1]Saved Waypoint Input Sheet'!D2513+('[1]Saved Waypoint Input Sheet'!E2513/60)),(SUM('[1]Saved Waypoint Input Sheet'!D2514+('[1]Saved Waypoint Input Sheet'!E2514/60))+0.0000001),(SUM('[1]Saved Waypoint Input Sheet'!D2514+('[1]Saved Waypoint Input Sheet'!E2514/60))))</f>
        <v>9.9999999999999995E-8</v>
      </c>
      <c r="C117" s="156">
        <f>IF('[1]Saved Waypoint Input Sheet'!C2514="S",A117*-1,A117)</f>
        <v>9.9999999999999995E-8</v>
      </c>
      <c r="D117" s="156">
        <f t="shared" si="17"/>
        <v>1.7453292519943295E-9</v>
      </c>
      <c r="E117" s="156">
        <f t="shared" si="34"/>
        <v>1.9999999999999999E-7</v>
      </c>
      <c r="F117" s="156">
        <f t="shared" si="35"/>
        <v>9.5043262104208532E-10</v>
      </c>
      <c r="G117" s="156">
        <f t="shared" si="36"/>
        <v>3.4906585427699079E-9</v>
      </c>
      <c r="H117" s="157">
        <f>SUM('[1]Saved Waypoint Input Sheet'!G2514+('[1]Saved Waypoint Input Sheet'!H2514/60))</f>
        <v>0</v>
      </c>
      <c r="I117" s="157">
        <f>IF('[1]Saved Waypoint Input Sheet'!F2514="E",H117,H117*-1)</f>
        <v>0</v>
      </c>
      <c r="J117" s="157">
        <f t="shared" si="22"/>
        <v>0</v>
      </c>
      <c r="K117" s="157">
        <f t="shared" si="37"/>
        <v>0</v>
      </c>
      <c r="L117" s="158">
        <f t="shared" si="24"/>
        <v>0</v>
      </c>
      <c r="M117" s="158">
        <f t="shared" si="25"/>
        <v>0</v>
      </c>
      <c r="N117" s="160">
        <f t="shared" si="26"/>
        <v>5.9999998658214085E-6</v>
      </c>
      <c r="O117" s="160">
        <f t="shared" si="27"/>
        <v>-6.0000002579599455E-6</v>
      </c>
      <c r="P117" s="161">
        <f t="shared" si="19"/>
        <v>0</v>
      </c>
      <c r="Q117" s="161">
        <f t="shared" si="28"/>
        <v>3.1415926535897931</v>
      </c>
      <c r="R117" s="158">
        <f t="shared" si="29"/>
        <v>180</v>
      </c>
      <c r="S117" s="162">
        <f t="shared" si="30"/>
        <v>180</v>
      </c>
      <c r="T117" s="159">
        <f t="shared" si="31"/>
        <v>1.2E-5</v>
      </c>
      <c r="U117" s="163">
        <f t="shared" si="32"/>
        <v>0</v>
      </c>
    </row>
    <row r="118" spans="1:21" x14ac:dyDescent="0.2">
      <c r="A118" s="156">
        <f t="shared" si="33"/>
        <v>-9.9999999999999995E-8</v>
      </c>
      <c r="B118" s="156">
        <f>IF(SUM('[1]Saved Waypoint Input Sheet'!D2515+('[1]Saved Waypoint Input Sheet'!E2515/60))=SUM('[1]Saved Waypoint Input Sheet'!D2514+('[1]Saved Waypoint Input Sheet'!E2514/60)),(SUM('[1]Saved Waypoint Input Sheet'!D2515+('[1]Saved Waypoint Input Sheet'!E2515/60))-0.0000001),(SUM('[1]Saved Waypoint Input Sheet'!D2515+('[1]Saved Waypoint Input Sheet'!E2515/60))))</f>
        <v>-9.9999999999999995E-8</v>
      </c>
      <c r="C118" s="156">
        <f>IF('[1]Saved Waypoint Input Sheet'!C2515="S",A118*-1,A118)</f>
        <v>-9.9999999999999995E-8</v>
      </c>
      <c r="D118" s="156">
        <f t="shared" si="17"/>
        <v>-1.7453292519943295E-9</v>
      </c>
      <c r="E118" s="156">
        <f t="shared" si="34"/>
        <v>-1.9999999999999999E-7</v>
      </c>
      <c r="F118" s="156">
        <f t="shared" si="35"/>
        <v>-2.5402259217278224E-9</v>
      </c>
      <c r="G118" s="156">
        <f t="shared" si="36"/>
        <v>-3.4906585427699079E-9</v>
      </c>
      <c r="H118" s="157">
        <f>SUM('[1]Saved Waypoint Input Sheet'!G2515+('[1]Saved Waypoint Input Sheet'!H2515/60))</f>
        <v>0</v>
      </c>
      <c r="I118" s="157">
        <f>IF('[1]Saved Waypoint Input Sheet'!F2515="E",H118,H118*-1)</f>
        <v>0</v>
      </c>
      <c r="J118" s="157">
        <f t="shared" si="22"/>
        <v>0</v>
      </c>
      <c r="K118" s="157">
        <f t="shared" si="37"/>
        <v>0</v>
      </c>
      <c r="L118" s="158">
        <f t="shared" si="24"/>
        <v>0</v>
      </c>
      <c r="M118" s="158">
        <f t="shared" si="25"/>
        <v>0</v>
      </c>
      <c r="N118" s="160">
        <f t="shared" si="26"/>
        <v>-6.0000002579599455E-6</v>
      </c>
      <c r="O118" s="160">
        <f t="shared" si="27"/>
        <v>5.9999998658214085E-6</v>
      </c>
      <c r="P118" s="161">
        <f t="shared" si="19"/>
        <v>0</v>
      </c>
      <c r="Q118" s="161">
        <f t="shared" si="28"/>
        <v>0</v>
      </c>
      <c r="R118" s="158">
        <f t="shared" si="29"/>
        <v>0</v>
      </c>
      <c r="S118" s="162">
        <f t="shared" si="30"/>
        <v>0</v>
      </c>
      <c r="T118" s="159">
        <f t="shared" si="31"/>
        <v>1.2E-5</v>
      </c>
      <c r="U118" s="163">
        <f t="shared" si="32"/>
        <v>0</v>
      </c>
    </row>
    <row r="119" spans="1:21" x14ac:dyDescent="0.2">
      <c r="A119" s="156">
        <f t="shared" si="33"/>
        <v>9.9999999999999995E-8</v>
      </c>
      <c r="B119" s="156">
        <f>IF(SUM('[1]Saved Waypoint Input Sheet'!D2516+('[1]Saved Waypoint Input Sheet'!E2516/60))=SUM('[1]Saved Waypoint Input Sheet'!D2515+('[1]Saved Waypoint Input Sheet'!E2515/60)),(SUM('[1]Saved Waypoint Input Sheet'!D2516+('[1]Saved Waypoint Input Sheet'!E2516/60))+0.0000001),(SUM('[1]Saved Waypoint Input Sheet'!D2516+('[1]Saved Waypoint Input Sheet'!E2516/60))))</f>
        <v>9.9999999999999995E-8</v>
      </c>
      <c r="C119" s="156">
        <f>IF('[1]Saved Waypoint Input Sheet'!C2516="S",A119*-1,A119)</f>
        <v>9.9999999999999995E-8</v>
      </c>
      <c r="D119" s="156">
        <f t="shared" si="17"/>
        <v>1.7453292519943295E-9</v>
      </c>
      <c r="E119" s="156">
        <f t="shared" si="34"/>
        <v>1.9999999999999999E-7</v>
      </c>
      <c r="F119" s="156">
        <f t="shared" si="35"/>
        <v>9.5043262104208532E-10</v>
      </c>
      <c r="G119" s="156">
        <f t="shared" si="36"/>
        <v>3.4906585427699079E-9</v>
      </c>
      <c r="H119" s="157">
        <f>SUM('[1]Saved Waypoint Input Sheet'!G2516+('[1]Saved Waypoint Input Sheet'!H2516/60))</f>
        <v>0</v>
      </c>
      <c r="I119" s="157">
        <f>IF('[1]Saved Waypoint Input Sheet'!F2516="E",H119,H119*-1)</f>
        <v>0</v>
      </c>
      <c r="J119" s="157">
        <f t="shared" si="22"/>
        <v>0</v>
      </c>
      <c r="K119" s="157">
        <f t="shared" si="37"/>
        <v>0</v>
      </c>
      <c r="L119" s="158">
        <f t="shared" si="24"/>
        <v>0</v>
      </c>
      <c r="M119" s="158">
        <f t="shared" si="25"/>
        <v>0</v>
      </c>
      <c r="N119" s="160">
        <f t="shared" si="26"/>
        <v>5.9999998658214085E-6</v>
      </c>
      <c r="O119" s="160">
        <f t="shared" si="27"/>
        <v>-6.0000002579599455E-6</v>
      </c>
      <c r="P119" s="161">
        <f t="shared" si="19"/>
        <v>0</v>
      </c>
      <c r="Q119" s="161">
        <f t="shared" si="28"/>
        <v>3.1415926535897931</v>
      </c>
      <c r="R119" s="158">
        <f t="shared" si="29"/>
        <v>180</v>
      </c>
      <c r="S119" s="162">
        <f t="shared" si="30"/>
        <v>180</v>
      </c>
      <c r="T119" s="159">
        <f t="shared" si="31"/>
        <v>1.2E-5</v>
      </c>
      <c r="U119" s="163">
        <f t="shared" si="32"/>
        <v>0</v>
      </c>
    </row>
    <row r="120" spans="1:21" x14ac:dyDescent="0.2">
      <c r="A120" s="156">
        <f t="shared" si="33"/>
        <v>-9.9999999999999995E-8</v>
      </c>
      <c r="B120" s="156">
        <f>IF(SUM('[1]Saved Waypoint Input Sheet'!D2517+('[1]Saved Waypoint Input Sheet'!E2517/60))=SUM('[1]Saved Waypoint Input Sheet'!D2516+('[1]Saved Waypoint Input Sheet'!E2516/60)),(SUM('[1]Saved Waypoint Input Sheet'!D2517+('[1]Saved Waypoint Input Sheet'!E2517/60))-0.0000001),(SUM('[1]Saved Waypoint Input Sheet'!D2517+('[1]Saved Waypoint Input Sheet'!E2517/60))))</f>
        <v>-9.9999999999999995E-8</v>
      </c>
      <c r="C120" s="156">
        <f>IF('[1]Saved Waypoint Input Sheet'!C2517="S",A120*-1,A120)</f>
        <v>-9.9999999999999995E-8</v>
      </c>
      <c r="D120" s="156">
        <f t="shared" si="17"/>
        <v>-1.7453292519943295E-9</v>
      </c>
      <c r="E120" s="156">
        <f t="shared" si="34"/>
        <v>-1.9999999999999999E-7</v>
      </c>
      <c r="F120" s="156">
        <f t="shared" si="35"/>
        <v>-2.5402259217278224E-9</v>
      </c>
      <c r="G120" s="156">
        <f t="shared" si="36"/>
        <v>-3.4906585427699079E-9</v>
      </c>
      <c r="H120" s="157">
        <f>SUM('[1]Saved Waypoint Input Sheet'!G2517+('[1]Saved Waypoint Input Sheet'!H2517/60))</f>
        <v>0</v>
      </c>
      <c r="I120" s="157">
        <f>IF('[1]Saved Waypoint Input Sheet'!F2517="E",H120,H120*-1)</f>
        <v>0</v>
      </c>
      <c r="J120" s="157">
        <f t="shared" si="22"/>
        <v>0</v>
      </c>
      <c r="K120" s="157">
        <f t="shared" si="37"/>
        <v>0</v>
      </c>
      <c r="L120" s="158">
        <f t="shared" si="24"/>
        <v>0</v>
      </c>
      <c r="M120" s="158">
        <f t="shared" si="25"/>
        <v>0</v>
      </c>
      <c r="N120" s="160">
        <f t="shared" si="26"/>
        <v>-6.0000002579599455E-6</v>
      </c>
      <c r="O120" s="160">
        <f t="shared" si="27"/>
        <v>5.9999998658214085E-6</v>
      </c>
      <c r="P120" s="161">
        <f t="shared" si="19"/>
        <v>0</v>
      </c>
      <c r="Q120" s="161">
        <f t="shared" si="28"/>
        <v>0</v>
      </c>
      <c r="R120" s="158">
        <f t="shared" si="29"/>
        <v>0</v>
      </c>
      <c r="S120" s="162">
        <f t="shared" si="30"/>
        <v>0</v>
      </c>
      <c r="T120" s="159">
        <f t="shared" si="31"/>
        <v>1.2E-5</v>
      </c>
      <c r="U120" s="163">
        <f t="shared" si="32"/>
        <v>0</v>
      </c>
    </row>
    <row r="121" spans="1:21" x14ac:dyDescent="0.2">
      <c r="A121" s="156">
        <f t="shared" si="33"/>
        <v>9.9999999999999995E-8</v>
      </c>
      <c r="B121" s="156">
        <f>IF(SUM('[1]Saved Waypoint Input Sheet'!D2518+('[1]Saved Waypoint Input Sheet'!E2518/60))=SUM('[1]Saved Waypoint Input Sheet'!D2517+('[1]Saved Waypoint Input Sheet'!E2517/60)),(SUM('[1]Saved Waypoint Input Sheet'!D2518+('[1]Saved Waypoint Input Sheet'!E2518/60))+0.0000001),(SUM('[1]Saved Waypoint Input Sheet'!D2518+('[1]Saved Waypoint Input Sheet'!E2518/60))))</f>
        <v>9.9999999999999995E-8</v>
      </c>
      <c r="C121" s="156">
        <f>IF('[1]Saved Waypoint Input Sheet'!C2518="S",A121*-1,A121)</f>
        <v>9.9999999999999995E-8</v>
      </c>
      <c r="D121" s="156">
        <f t="shared" si="17"/>
        <v>1.7453292519943295E-9</v>
      </c>
      <c r="E121" s="156">
        <f t="shared" si="34"/>
        <v>1.9999999999999999E-7</v>
      </c>
      <c r="F121" s="156">
        <f t="shared" si="35"/>
        <v>9.5043262104208532E-10</v>
      </c>
      <c r="G121" s="156">
        <f t="shared" si="36"/>
        <v>3.4906585427699079E-9</v>
      </c>
      <c r="H121" s="157">
        <f>SUM('[1]Saved Waypoint Input Sheet'!G2518+('[1]Saved Waypoint Input Sheet'!H2518/60))</f>
        <v>0</v>
      </c>
      <c r="I121" s="157">
        <f>IF('[1]Saved Waypoint Input Sheet'!F2518="E",H121,H121*-1)</f>
        <v>0</v>
      </c>
      <c r="J121" s="157">
        <f t="shared" si="22"/>
        <v>0</v>
      </c>
      <c r="K121" s="157">
        <f t="shared" si="37"/>
        <v>0</v>
      </c>
      <c r="L121" s="158">
        <f t="shared" si="24"/>
        <v>0</v>
      </c>
      <c r="M121" s="158">
        <f t="shared" si="25"/>
        <v>0</v>
      </c>
      <c r="N121" s="160">
        <f t="shared" si="26"/>
        <v>5.9999998658214085E-6</v>
      </c>
      <c r="O121" s="160">
        <f t="shared" si="27"/>
        <v>-6.0000002579599455E-6</v>
      </c>
      <c r="P121" s="161">
        <f t="shared" si="19"/>
        <v>0</v>
      </c>
      <c r="Q121" s="161">
        <f t="shared" si="28"/>
        <v>3.1415926535897931</v>
      </c>
      <c r="R121" s="158">
        <f t="shared" si="29"/>
        <v>180</v>
      </c>
      <c r="S121" s="162">
        <f t="shared" si="30"/>
        <v>180</v>
      </c>
      <c r="T121" s="159">
        <f t="shared" si="31"/>
        <v>1.2E-5</v>
      </c>
      <c r="U121" s="163">
        <f t="shared" si="32"/>
        <v>0</v>
      </c>
    </row>
    <row r="122" spans="1:21" x14ac:dyDescent="0.2">
      <c r="A122" s="156">
        <f t="shared" si="33"/>
        <v>-9.9999999999999995E-8</v>
      </c>
      <c r="B122" s="156">
        <f>IF(SUM('[1]Saved Waypoint Input Sheet'!D2519+('[1]Saved Waypoint Input Sheet'!E2519/60))=SUM('[1]Saved Waypoint Input Sheet'!D2518+('[1]Saved Waypoint Input Sheet'!E2518/60)),(SUM('[1]Saved Waypoint Input Sheet'!D2519+('[1]Saved Waypoint Input Sheet'!E2519/60))-0.0000001),(SUM('[1]Saved Waypoint Input Sheet'!D2519+('[1]Saved Waypoint Input Sheet'!E2519/60))))</f>
        <v>-9.9999999999999995E-8</v>
      </c>
      <c r="C122" s="156">
        <f>IF('[1]Saved Waypoint Input Sheet'!C2519="S",A122*-1,A122)</f>
        <v>-9.9999999999999995E-8</v>
      </c>
      <c r="D122" s="156">
        <f t="shared" si="17"/>
        <v>-1.7453292519943295E-9</v>
      </c>
      <c r="E122" s="156">
        <f t="shared" si="34"/>
        <v>-1.9999999999999999E-7</v>
      </c>
      <c r="F122" s="156">
        <f t="shared" si="35"/>
        <v>-2.5402259217278224E-9</v>
      </c>
      <c r="G122" s="156">
        <f t="shared" si="36"/>
        <v>-3.4906585427699079E-9</v>
      </c>
      <c r="H122" s="157">
        <f>SUM('[1]Saved Waypoint Input Sheet'!G2519+('[1]Saved Waypoint Input Sheet'!H2519/60))</f>
        <v>0</v>
      </c>
      <c r="I122" s="157">
        <f>IF('[1]Saved Waypoint Input Sheet'!F2519="E",H122,H122*-1)</f>
        <v>0</v>
      </c>
      <c r="J122" s="157">
        <f t="shared" si="22"/>
        <v>0</v>
      </c>
      <c r="K122" s="157">
        <f t="shared" si="37"/>
        <v>0</v>
      </c>
      <c r="L122" s="158">
        <f t="shared" si="24"/>
        <v>0</v>
      </c>
      <c r="M122" s="158">
        <f t="shared" si="25"/>
        <v>0</v>
      </c>
      <c r="N122" s="160">
        <f t="shared" si="26"/>
        <v>-6.0000002579599455E-6</v>
      </c>
      <c r="O122" s="160">
        <f t="shared" si="27"/>
        <v>5.9999998658214085E-6</v>
      </c>
      <c r="P122" s="161">
        <f t="shared" si="19"/>
        <v>0</v>
      </c>
      <c r="Q122" s="161">
        <f t="shared" si="28"/>
        <v>0</v>
      </c>
      <c r="R122" s="158">
        <f t="shared" si="29"/>
        <v>0</v>
      </c>
      <c r="S122" s="162">
        <f t="shared" si="30"/>
        <v>0</v>
      </c>
      <c r="T122" s="159">
        <f t="shared" si="31"/>
        <v>1.2E-5</v>
      </c>
      <c r="U122" s="163">
        <f t="shared" si="32"/>
        <v>0</v>
      </c>
    </row>
    <row r="123" spans="1:21" x14ac:dyDescent="0.2">
      <c r="A123" s="156">
        <f t="shared" si="33"/>
        <v>9.9999999999999995E-8</v>
      </c>
      <c r="B123" s="156">
        <f>IF(SUM('[1]Saved Waypoint Input Sheet'!D2520+('[1]Saved Waypoint Input Sheet'!E2520/60))=SUM('[1]Saved Waypoint Input Sheet'!D2519+('[1]Saved Waypoint Input Sheet'!E2519/60)),(SUM('[1]Saved Waypoint Input Sheet'!D2520+('[1]Saved Waypoint Input Sheet'!E2520/60))+0.0000001),(SUM('[1]Saved Waypoint Input Sheet'!D2520+('[1]Saved Waypoint Input Sheet'!E2520/60))))</f>
        <v>9.9999999999999995E-8</v>
      </c>
      <c r="C123" s="156">
        <f>IF('[1]Saved Waypoint Input Sheet'!C2520="S",A123*-1,A123)</f>
        <v>9.9999999999999995E-8</v>
      </c>
      <c r="D123" s="156">
        <f t="shared" si="17"/>
        <v>1.7453292519943295E-9</v>
      </c>
      <c r="E123" s="156">
        <f t="shared" si="34"/>
        <v>1.9999999999999999E-7</v>
      </c>
      <c r="F123" s="156">
        <f t="shared" si="35"/>
        <v>9.5043262104208532E-10</v>
      </c>
      <c r="G123" s="156">
        <f t="shared" si="36"/>
        <v>3.4906585427699079E-9</v>
      </c>
      <c r="H123" s="157">
        <f>SUM('[1]Saved Waypoint Input Sheet'!G2520+('[1]Saved Waypoint Input Sheet'!H2520/60))</f>
        <v>0</v>
      </c>
      <c r="I123" s="157">
        <f>IF('[1]Saved Waypoint Input Sheet'!F2520="E",H123,H123*-1)</f>
        <v>0</v>
      </c>
      <c r="J123" s="157">
        <f t="shared" si="22"/>
        <v>0</v>
      </c>
      <c r="K123" s="157">
        <f t="shared" si="37"/>
        <v>0</v>
      </c>
      <c r="L123" s="158">
        <f t="shared" si="24"/>
        <v>0</v>
      </c>
      <c r="M123" s="158">
        <f t="shared" si="25"/>
        <v>0</v>
      </c>
      <c r="N123" s="160">
        <f t="shared" si="26"/>
        <v>5.9999998658214085E-6</v>
      </c>
      <c r="O123" s="160">
        <f t="shared" si="27"/>
        <v>-6.0000002579599455E-6</v>
      </c>
      <c r="P123" s="161">
        <f t="shared" si="19"/>
        <v>0</v>
      </c>
      <c r="Q123" s="161">
        <f t="shared" si="28"/>
        <v>3.1415926535897931</v>
      </c>
      <c r="R123" s="158">
        <f t="shared" si="29"/>
        <v>180</v>
      </c>
      <c r="S123" s="162">
        <f t="shared" si="30"/>
        <v>180</v>
      </c>
      <c r="T123" s="159">
        <f t="shared" si="31"/>
        <v>1.2E-5</v>
      </c>
      <c r="U123" s="163">
        <f t="shared" si="32"/>
        <v>0</v>
      </c>
    </row>
    <row r="124" spans="1:21" x14ac:dyDescent="0.2">
      <c r="A124" s="156">
        <f t="shared" si="33"/>
        <v>-9.9999999999999995E-8</v>
      </c>
      <c r="B124" s="156">
        <f>IF(SUM('[1]Saved Waypoint Input Sheet'!D2521+('[1]Saved Waypoint Input Sheet'!E2521/60))=SUM('[1]Saved Waypoint Input Sheet'!D2520+('[1]Saved Waypoint Input Sheet'!E2520/60)),(SUM('[1]Saved Waypoint Input Sheet'!D2521+('[1]Saved Waypoint Input Sheet'!E2521/60))-0.0000001),(SUM('[1]Saved Waypoint Input Sheet'!D2521+('[1]Saved Waypoint Input Sheet'!E2521/60))))</f>
        <v>-9.9999999999999995E-8</v>
      </c>
      <c r="C124" s="156">
        <f>IF('[1]Saved Waypoint Input Sheet'!C2521="S",A124*-1,A124)</f>
        <v>-9.9999999999999995E-8</v>
      </c>
      <c r="D124" s="156">
        <f t="shared" si="17"/>
        <v>-1.7453292519943295E-9</v>
      </c>
      <c r="E124" s="156">
        <f t="shared" si="34"/>
        <v>-1.9999999999999999E-7</v>
      </c>
      <c r="F124" s="156">
        <f t="shared" si="35"/>
        <v>-2.5402259217278224E-9</v>
      </c>
      <c r="G124" s="156">
        <f t="shared" si="36"/>
        <v>-3.4906585427699079E-9</v>
      </c>
      <c r="H124" s="157">
        <f>SUM('[1]Saved Waypoint Input Sheet'!G2521+('[1]Saved Waypoint Input Sheet'!H2521/60))</f>
        <v>0</v>
      </c>
      <c r="I124" s="157">
        <f>IF('[1]Saved Waypoint Input Sheet'!F2521="E",H124,H124*-1)</f>
        <v>0</v>
      </c>
      <c r="J124" s="157">
        <f t="shared" si="22"/>
        <v>0</v>
      </c>
      <c r="K124" s="157">
        <f t="shared" si="37"/>
        <v>0</v>
      </c>
      <c r="L124" s="158">
        <f t="shared" si="24"/>
        <v>0</v>
      </c>
      <c r="M124" s="158">
        <f t="shared" si="25"/>
        <v>0</v>
      </c>
      <c r="N124" s="160">
        <f t="shared" si="26"/>
        <v>-6.0000002579599455E-6</v>
      </c>
      <c r="O124" s="160">
        <f t="shared" si="27"/>
        <v>5.9999998658214085E-6</v>
      </c>
      <c r="P124" s="161">
        <f t="shared" si="19"/>
        <v>0</v>
      </c>
      <c r="Q124" s="161">
        <f t="shared" si="28"/>
        <v>0</v>
      </c>
      <c r="R124" s="158">
        <f t="shared" si="29"/>
        <v>0</v>
      </c>
      <c r="S124" s="162">
        <f t="shared" si="30"/>
        <v>0</v>
      </c>
      <c r="T124" s="159">
        <f t="shared" si="31"/>
        <v>1.2E-5</v>
      </c>
      <c r="U124" s="163">
        <f t="shared" si="32"/>
        <v>0</v>
      </c>
    </row>
    <row r="125" spans="1:21" x14ac:dyDescent="0.2">
      <c r="A125" s="156">
        <f t="shared" si="33"/>
        <v>9.9999999999999995E-8</v>
      </c>
      <c r="B125" s="156">
        <f>IF(SUM('[1]Saved Waypoint Input Sheet'!D2522+('[1]Saved Waypoint Input Sheet'!E2522/60))=SUM('[1]Saved Waypoint Input Sheet'!D2521+('[1]Saved Waypoint Input Sheet'!E2521/60)),(SUM('[1]Saved Waypoint Input Sheet'!D2522+('[1]Saved Waypoint Input Sheet'!E2522/60))+0.0000001),(SUM('[1]Saved Waypoint Input Sheet'!D2522+('[1]Saved Waypoint Input Sheet'!E2522/60))))</f>
        <v>9.9999999999999995E-8</v>
      </c>
      <c r="C125" s="156">
        <f>IF('[1]Saved Waypoint Input Sheet'!C2522="S",A125*-1,A125)</f>
        <v>9.9999999999999995E-8</v>
      </c>
      <c r="D125" s="156">
        <f t="shared" si="17"/>
        <v>1.7453292519943295E-9</v>
      </c>
      <c r="E125" s="156">
        <f t="shared" si="34"/>
        <v>1.9999999999999999E-7</v>
      </c>
      <c r="F125" s="156">
        <f t="shared" si="35"/>
        <v>9.5043262104208532E-10</v>
      </c>
      <c r="G125" s="156">
        <f t="shared" si="36"/>
        <v>3.4906585427699079E-9</v>
      </c>
      <c r="H125" s="157">
        <f>SUM('[1]Saved Waypoint Input Sheet'!G2522+('[1]Saved Waypoint Input Sheet'!H2522/60))</f>
        <v>0</v>
      </c>
      <c r="I125" s="157">
        <f>IF('[1]Saved Waypoint Input Sheet'!F2522="E",H125,H125*-1)</f>
        <v>0</v>
      </c>
      <c r="J125" s="157">
        <f t="shared" si="22"/>
        <v>0</v>
      </c>
      <c r="K125" s="157">
        <f t="shared" si="37"/>
        <v>0</v>
      </c>
      <c r="L125" s="158">
        <f t="shared" si="24"/>
        <v>0</v>
      </c>
      <c r="M125" s="158">
        <f t="shared" si="25"/>
        <v>0</v>
      </c>
      <c r="N125" s="160">
        <f t="shared" si="26"/>
        <v>5.9999998658214085E-6</v>
      </c>
      <c r="O125" s="160">
        <f t="shared" si="27"/>
        <v>-6.0000002579599455E-6</v>
      </c>
      <c r="P125" s="161">
        <f t="shared" si="19"/>
        <v>0</v>
      </c>
      <c r="Q125" s="161">
        <f t="shared" si="28"/>
        <v>3.1415926535897931</v>
      </c>
      <c r="R125" s="158">
        <f t="shared" si="29"/>
        <v>180</v>
      </c>
      <c r="S125" s="162">
        <f t="shared" si="30"/>
        <v>180</v>
      </c>
      <c r="T125" s="159">
        <f t="shared" si="31"/>
        <v>1.2E-5</v>
      </c>
      <c r="U125" s="163">
        <f t="shared" si="32"/>
        <v>0</v>
      </c>
    </row>
    <row r="126" spans="1:21" x14ac:dyDescent="0.2">
      <c r="A126" s="156">
        <f t="shared" si="33"/>
        <v>-9.9999999999999995E-8</v>
      </c>
      <c r="B126" s="156">
        <f>IF(SUM('[1]Saved Waypoint Input Sheet'!D2523+('[1]Saved Waypoint Input Sheet'!E2523/60))=SUM('[1]Saved Waypoint Input Sheet'!D2522+('[1]Saved Waypoint Input Sheet'!E2522/60)),(SUM('[1]Saved Waypoint Input Sheet'!D2523+('[1]Saved Waypoint Input Sheet'!E2523/60))-0.0000001),(SUM('[1]Saved Waypoint Input Sheet'!D2523+('[1]Saved Waypoint Input Sheet'!E2523/60))))</f>
        <v>-9.9999999999999995E-8</v>
      </c>
      <c r="C126" s="156">
        <f>IF('[1]Saved Waypoint Input Sheet'!C2523="S",A126*-1,A126)</f>
        <v>-9.9999999999999995E-8</v>
      </c>
      <c r="D126" s="156">
        <f t="shared" si="17"/>
        <v>-1.7453292519943295E-9</v>
      </c>
      <c r="E126" s="156">
        <f t="shared" si="34"/>
        <v>-1.9999999999999999E-7</v>
      </c>
      <c r="F126" s="156">
        <f t="shared" si="35"/>
        <v>-2.5402259217278224E-9</v>
      </c>
      <c r="G126" s="156">
        <f t="shared" si="36"/>
        <v>-3.4906585427699079E-9</v>
      </c>
      <c r="H126" s="157">
        <f>SUM('[1]Saved Waypoint Input Sheet'!G2523+('[1]Saved Waypoint Input Sheet'!H2523/60))</f>
        <v>0</v>
      </c>
      <c r="I126" s="157">
        <f>IF('[1]Saved Waypoint Input Sheet'!F2523="E",H126,H126*-1)</f>
        <v>0</v>
      </c>
      <c r="J126" s="157">
        <f t="shared" si="22"/>
        <v>0</v>
      </c>
      <c r="K126" s="157">
        <f t="shared" si="37"/>
        <v>0</v>
      </c>
      <c r="L126" s="158">
        <f t="shared" si="24"/>
        <v>0</v>
      </c>
      <c r="M126" s="158">
        <f t="shared" si="25"/>
        <v>0</v>
      </c>
      <c r="N126" s="160">
        <f t="shared" si="26"/>
        <v>-6.0000002579599455E-6</v>
      </c>
      <c r="O126" s="160">
        <f t="shared" si="27"/>
        <v>5.9999998658214085E-6</v>
      </c>
      <c r="P126" s="161">
        <f t="shared" si="19"/>
        <v>0</v>
      </c>
      <c r="Q126" s="161">
        <f t="shared" si="28"/>
        <v>0</v>
      </c>
      <c r="R126" s="158">
        <f t="shared" si="29"/>
        <v>0</v>
      </c>
      <c r="S126" s="162">
        <f t="shared" si="30"/>
        <v>0</v>
      </c>
      <c r="T126" s="159">
        <f t="shared" si="31"/>
        <v>1.2E-5</v>
      </c>
      <c r="U126" s="163">
        <f t="shared" si="32"/>
        <v>0</v>
      </c>
    </row>
    <row r="127" spans="1:21" x14ac:dyDescent="0.2">
      <c r="A127" s="156">
        <f t="shared" si="33"/>
        <v>9.9999999999999995E-8</v>
      </c>
      <c r="B127" s="156">
        <f>IF(SUM('[1]Saved Waypoint Input Sheet'!D2524+('[1]Saved Waypoint Input Sheet'!E2524/60))=SUM('[1]Saved Waypoint Input Sheet'!D2523+('[1]Saved Waypoint Input Sheet'!E2523/60)),(SUM('[1]Saved Waypoint Input Sheet'!D2524+('[1]Saved Waypoint Input Sheet'!E2524/60))+0.0000001),(SUM('[1]Saved Waypoint Input Sheet'!D2524+('[1]Saved Waypoint Input Sheet'!E2524/60))))</f>
        <v>9.9999999999999995E-8</v>
      </c>
      <c r="C127" s="156">
        <f>IF('[1]Saved Waypoint Input Sheet'!C2524="S",A127*-1,A127)</f>
        <v>9.9999999999999995E-8</v>
      </c>
      <c r="D127" s="156">
        <f t="shared" si="17"/>
        <v>1.7453292519943295E-9</v>
      </c>
      <c r="E127" s="156">
        <f t="shared" si="34"/>
        <v>1.9999999999999999E-7</v>
      </c>
      <c r="F127" s="156">
        <f t="shared" si="35"/>
        <v>9.5043262104208532E-10</v>
      </c>
      <c r="G127" s="156">
        <f t="shared" si="36"/>
        <v>3.4906585427699079E-9</v>
      </c>
      <c r="H127" s="157">
        <f>SUM('[1]Saved Waypoint Input Sheet'!G2524+('[1]Saved Waypoint Input Sheet'!H2524/60))</f>
        <v>0</v>
      </c>
      <c r="I127" s="157">
        <f>IF('[1]Saved Waypoint Input Sheet'!F2524="E",H127,H127*-1)</f>
        <v>0</v>
      </c>
      <c r="J127" s="157">
        <f t="shared" si="22"/>
        <v>0</v>
      </c>
      <c r="K127" s="157">
        <f t="shared" si="37"/>
        <v>0</v>
      </c>
      <c r="L127" s="158">
        <f t="shared" si="24"/>
        <v>0</v>
      </c>
      <c r="M127" s="158">
        <f t="shared" si="25"/>
        <v>0</v>
      </c>
      <c r="N127" s="160">
        <f t="shared" si="26"/>
        <v>5.9999998658214085E-6</v>
      </c>
      <c r="O127" s="160">
        <f t="shared" si="27"/>
        <v>-6.0000002579599455E-6</v>
      </c>
      <c r="P127" s="161">
        <f t="shared" si="19"/>
        <v>0</v>
      </c>
      <c r="Q127" s="161">
        <f t="shared" si="28"/>
        <v>3.1415926535897931</v>
      </c>
      <c r="R127" s="158">
        <f t="shared" si="29"/>
        <v>180</v>
      </c>
      <c r="S127" s="162">
        <f t="shared" si="30"/>
        <v>180</v>
      </c>
      <c r="T127" s="159">
        <f t="shared" si="31"/>
        <v>1.2E-5</v>
      </c>
      <c r="U127" s="163">
        <f t="shared" si="32"/>
        <v>0</v>
      </c>
    </row>
    <row r="128" spans="1:21" x14ac:dyDescent="0.2">
      <c r="A128" s="156">
        <f t="shared" si="33"/>
        <v>-9.9999999999999995E-8</v>
      </c>
      <c r="B128" s="156">
        <f>IF(SUM('[1]Saved Waypoint Input Sheet'!D2525+('[1]Saved Waypoint Input Sheet'!E2525/60))=SUM('[1]Saved Waypoint Input Sheet'!D2524+('[1]Saved Waypoint Input Sheet'!E2524/60)),(SUM('[1]Saved Waypoint Input Sheet'!D2525+('[1]Saved Waypoint Input Sheet'!E2525/60))-0.0000001),(SUM('[1]Saved Waypoint Input Sheet'!D2525+('[1]Saved Waypoint Input Sheet'!E2525/60))))</f>
        <v>-9.9999999999999995E-8</v>
      </c>
      <c r="C128" s="156">
        <f>IF('[1]Saved Waypoint Input Sheet'!C2525="S",A128*-1,A128)</f>
        <v>-9.9999999999999995E-8</v>
      </c>
      <c r="D128" s="156">
        <f t="shared" si="17"/>
        <v>-1.7453292519943295E-9</v>
      </c>
      <c r="E128" s="156">
        <f t="shared" si="34"/>
        <v>-1.9999999999999999E-7</v>
      </c>
      <c r="F128" s="156">
        <f t="shared" si="35"/>
        <v>-2.5402259217278224E-9</v>
      </c>
      <c r="G128" s="156">
        <f t="shared" si="36"/>
        <v>-3.4906585427699079E-9</v>
      </c>
      <c r="H128" s="157">
        <f>SUM('[1]Saved Waypoint Input Sheet'!G2525+('[1]Saved Waypoint Input Sheet'!H2525/60))</f>
        <v>0</v>
      </c>
      <c r="I128" s="157">
        <f>IF('[1]Saved Waypoint Input Sheet'!F2525="E",H128,H128*-1)</f>
        <v>0</v>
      </c>
      <c r="J128" s="157">
        <f t="shared" si="22"/>
        <v>0</v>
      </c>
      <c r="K128" s="157">
        <f t="shared" si="37"/>
        <v>0</v>
      </c>
      <c r="L128" s="158">
        <f t="shared" si="24"/>
        <v>0</v>
      </c>
      <c r="M128" s="158">
        <f t="shared" si="25"/>
        <v>0</v>
      </c>
      <c r="N128" s="160">
        <f t="shared" si="26"/>
        <v>-6.0000002579599455E-6</v>
      </c>
      <c r="O128" s="160">
        <f t="shared" si="27"/>
        <v>5.9999998658214085E-6</v>
      </c>
      <c r="P128" s="161">
        <f t="shared" si="19"/>
        <v>0</v>
      </c>
      <c r="Q128" s="161">
        <f t="shared" si="28"/>
        <v>0</v>
      </c>
      <c r="R128" s="158">
        <f t="shared" si="29"/>
        <v>0</v>
      </c>
      <c r="S128" s="162">
        <f t="shared" si="30"/>
        <v>0</v>
      </c>
      <c r="T128" s="159">
        <f t="shared" si="31"/>
        <v>1.2E-5</v>
      </c>
      <c r="U128" s="163">
        <f t="shared" si="32"/>
        <v>0</v>
      </c>
    </row>
    <row r="129" spans="1:21" x14ac:dyDescent="0.2">
      <c r="A129" s="156">
        <f t="shared" si="33"/>
        <v>9.9999999999999995E-8</v>
      </c>
      <c r="B129" s="156">
        <f>IF(SUM('[1]Saved Waypoint Input Sheet'!D2526+('[1]Saved Waypoint Input Sheet'!E2526/60))=SUM('[1]Saved Waypoint Input Sheet'!D2525+('[1]Saved Waypoint Input Sheet'!E2525/60)),(SUM('[1]Saved Waypoint Input Sheet'!D2526+('[1]Saved Waypoint Input Sheet'!E2526/60))+0.0000001),(SUM('[1]Saved Waypoint Input Sheet'!D2526+('[1]Saved Waypoint Input Sheet'!E2526/60))))</f>
        <v>9.9999999999999995E-8</v>
      </c>
      <c r="C129" s="156">
        <f>IF('[1]Saved Waypoint Input Sheet'!C2526="S",A129*-1,A129)</f>
        <v>9.9999999999999995E-8</v>
      </c>
      <c r="D129" s="156">
        <f t="shared" si="17"/>
        <v>1.7453292519943295E-9</v>
      </c>
      <c r="E129" s="156">
        <f t="shared" si="34"/>
        <v>1.9999999999999999E-7</v>
      </c>
      <c r="F129" s="156">
        <f t="shared" si="35"/>
        <v>9.5043262104208532E-10</v>
      </c>
      <c r="G129" s="156">
        <f t="shared" si="36"/>
        <v>3.4906585427699079E-9</v>
      </c>
      <c r="H129" s="157">
        <f>SUM('[1]Saved Waypoint Input Sheet'!G2526+('[1]Saved Waypoint Input Sheet'!H2526/60))</f>
        <v>0</v>
      </c>
      <c r="I129" s="157">
        <f>IF('[1]Saved Waypoint Input Sheet'!F2526="E",H129,H129*-1)</f>
        <v>0</v>
      </c>
      <c r="J129" s="157">
        <f t="shared" si="22"/>
        <v>0</v>
      </c>
      <c r="K129" s="157">
        <f t="shared" si="37"/>
        <v>0</v>
      </c>
      <c r="L129" s="158">
        <f t="shared" si="24"/>
        <v>0</v>
      </c>
      <c r="M129" s="158">
        <f t="shared" si="25"/>
        <v>0</v>
      </c>
      <c r="N129" s="160">
        <f t="shared" si="26"/>
        <v>5.9999998658214085E-6</v>
      </c>
      <c r="O129" s="160">
        <f t="shared" si="27"/>
        <v>-6.0000002579599455E-6</v>
      </c>
      <c r="P129" s="161">
        <f t="shared" si="19"/>
        <v>0</v>
      </c>
      <c r="Q129" s="161">
        <f t="shared" si="28"/>
        <v>3.1415926535897931</v>
      </c>
      <c r="R129" s="158">
        <f t="shared" si="29"/>
        <v>180</v>
      </c>
      <c r="S129" s="162">
        <f t="shared" si="30"/>
        <v>180</v>
      </c>
      <c r="T129" s="159">
        <f t="shared" si="31"/>
        <v>1.2E-5</v>
      </c>
      <c r="U129" s="163">
        <f t="shared" si="32"/>
        <v>0</v>
      </c>
    </row>
    <row r="130" spans="1:21" x14ac:dyDescent="0.2">
      <c r="A130" s="156">
        <f t="shared" si="33"/>
        <v>-9.9999999999999995E-8</v>
      </c>
      <c r="B130" s="156">
        <f>IF(SUM('[1]Saved Waypoint Input Sheet'!D2527+('[1]Saved Waypoint Input Sheet'!E2527/60))=SUM('[1]Saved Waypoint Input Sheet'!D2526+('[1]Saved Waypoint Input Sheet'!E2526/60)),(SUM('[1]Saved Waypoint Input Sheet'!D2527+('[1]Saved Waypoint Input Sheet'!E2527/60))-0.0000001),(SUM('[1]Saved Waypoint Input Sheet'!D2527+('[1]Saved Waypoint Input Sheet'!E2527/60))))</f>
        <v>-9.9999999999999995E-8</v>
      </c>
      <c r="C130" s="156">
        <f>IF('[1]Saved Waypoint Input Sheet'!C2527="S",A130*-1,A130)</f>
        <v>-9.9999999999999995E-8</v>
      </c>
      <c r="D130" s="156">
        <f t="shared" si="17"/>
        <v>-1.7453292519943295E-9</v>
      </c>
      <c r="E130" s="156">
        <f t="shared" si="34"/>
        <v>-1.9999999999999999E-7</v>
      </c>
      <c r="F130" s="156">
        <f t="shared" si="35"/>
        <v>-2.5402259217278224E-9</v>
      </c>
      <c r="G130" s="156">
        <f t="shared" si="36"/>
        <v>-3.4906585427699079E-9</v>
      </c>
      <c r="H130" s="157">
        <f>SUM('[1]Saved Waypoint Input Sheet'!G2527+('[1]Saved Waypoint Input Sheet'!H2527/60))</f>
        <v>0</v>
      </c>
      <c r="I130" s="157">
        <f>IF('[1]Saved Waypoint Input Sheet'!F2527="E",H130,H130*-1)</f>
        <v>0</v>
      </c>
      <c r="J130" s="157">
        <f t="shared" si="22"/>
        <v>0</v>
      </c>
      <c r="K130" s="157">
        <f t="shared" si="37"/>
        <v>0</v>
      </c>
      <c r="L130" s="158">
        <f t="shared" si="24"/>
        <v>0</v>
      </c>
      <c r="M130" s="158">
        <f t="shared" si="25"/>
        <v>0</v>
      </c>
      <c r="N130" s="160">
        <f t="shared" si="26"/>
        <v>-6.0000002579599455E-6</v>
      </c>
      <c r="O130" s="160">
        <f t="shared" si="27"/>
        <v>5.9999998658214085E-6</v>
      </c>
      <c r="P130" s="161">
        <f t="shared" si="19"/>
        <v>0</v>
      </c>
      <c r="Q130" s="161">
        <f t="shared" si="28"/>
        <v>0</v>
      </c>
      <c r="R130" s="158">
        <f t="shared" si="29"/>
        <v>0</v>
      </c>
      <c r="S130" s="162">
        <f t="shared" si="30"/>
        <v>0</v>
      </c>
      <c r="T130" s="159">
        <f t="shared" si="31"/>
        <v>1.2E-5</v>
      </c>
      <c r="U130" s="163">
        <f t="shared" si="32"/>
        <v>0</v>
      </c>
    </row>
    <row r="131" spans="1:21" x14ac:dyDescent="0.2">
      <c r="A131" s="156">
        <f t="shared" si="33"/>
        <v>9.9999999999999995E-8</v>
      </c>
      <c r="B131" s="156">
        <f>IF(SUM('[1]Saved Waypoint Input Sheet'!D2528+('[1]Saved Waypoint Input Sheet'!E2528/60))=SUM('[1]Saved Waypoint Input Sheet'!D2527+('[1]Saved Waypoint Input Sheet'!E2527/60)),(SUM('[1]Saved Waypoint Input Sheet'!D2528+('[1]Saved Waypoint Input Sheet'!E2528/60))+0.0000001),(SUM('[1]Saved Waypoint Input Sheet'!D2528+('[1]Saved Waypoint Input Sheet'!E2528/60))))</f>
        <v>9.9999999999999995E-8</v>
      </c>
      <c r="C131" s="156">
        <f>IF('[1]Saved Waypoint Input Sheet'!C2528="S",A131*-1,A131)</f>
        <v>9.9999999999999995E-8</v>
      </c>
      <c r="D131" s="156">
        <f t="shared" si="17"/>
        <v>1.7453292519943295E-9</v>
      </c>
      <c r="E131" s="156">
        <f t="shared" si="34"/>
        <v>1.9999999999999999E-7</v>
      </c>
      <c r="F131" s="156">
        <f t="shared" si="35"/>
        <v>9.5043262104208532E-10</v>
      </c>
      <c r="G131" s="156">
        <f t="shared" si="36"/>
        <v>3.4906585427699079E-9</v>
      </c>
      <c r="H131" s="157">
        <f>SUM('[1]Saved Waypoint Input Sheet'!G2528+('[1]Saved Waypoint Input Sheet'!H2528/60))</f>
        <v>0</v>
      </c>
      <c r="I131" s="157">
        <f>IF('[1]Saved Waypoint Input Sheet'!F2528="E",H131,H131*-1)</f>
        <v>0</v>
      </c>
      <c r="J131" s="157">
        <f t="shared" si="22"/>
        <v>0</v>
      </c>
      <c r="K131" s="157">
        <f t="shared" si="37"/>
        <v>0</v>
      </c>
      <c r="L131" s="158">
        <f t="shared" si="24"/>
        <v>0</v>
      </c>
      <c r="M131" s="158">
        <f t="shared" si="25"/>
        <v>0</v>
      </c>
      <c r="N131" s="160">
        <f t="shared" si="26"/>
        <v>5.9999998658214085E-6</v>
      </c>
      <c r="O131" s="160">
        <f t="shared" si="27"/>
        <v>-6.0000002579599455E-6</v>
      </c>
      <c r="P131" s="161">
        <f t="shared" si="19"/>
        <v>0</v>
      </c>
      <c r="Q131" s="161">
        <f t="shared" si="28"/>
        <v>3.1415926535897931</v>
      </c>
      <c r="R131" s="158">
        <f t="shared" si="29"/>
        <v>180</v>
      </c>
      <c r="S131" s="162">
        <f t="shared" si="30"/>
        <v>180</v>
      </c>
      <c r="T131" s="159">
        <f t="shared" si="31"/>
        <v>1.2E-5</v>
      </c>
      <c r="U131" s="163">
        <f t="shared" si="32"/>
        <v>0</v>
      </c>
    </row>
    <row r="132" spans="1:21" x14ac:dyDescent="0.2">
      <c r="A132" s="156">
        <f t="shared" si="33"/>
        <v>-9.9999999999999995E-8</v>
      </c>
      <c r="B132" s="156">
        <f>IF(SUM('[1]Saved Waypoint Input Sheet'!D2529+('[1]Saved Waypoint Input Sheet'!E2529/60))=SUM('[1]Saved Waypoint Input Sheet'!D2528+('[1]Saved Waypoint Input Sheet'!E2528/60)),(SUM('[1]Saved Waypoint Input Sheet'!D2529+('[1]Saved Waypoint Input Sheet'!E2529/60))-0.0000001),(SUM('[1]Saved Waypoint Input Sheet'!D2529+('[1]Saved Waypoint Input Sheet'!E2529/60))))</f>
        <v>-9.9999999999999995E-8</v>
      </c>
      <c r="C132" s="156">
        <f>IF('[1]Saved Waypoint Input Sheet'!C2529="S",A132*-1,A132)</f>
        <v>-9.9999999999999995E-8</v>
      </c>
      <c r="D132" s="156">
        <f t="shared" ref="D132:D195" si="38">RADIANS(C132)</f>
        <v>-1.7453292519943295E-9</v>
      </c>
      <c r="E132" s="156">
        <f t="shared" si="34"/>
        <v>-1.9999999999999999E-7</v>
      </c>
      <c r="F132" s="156">
        <f t="shared" si="35"/>
        <v>-2.5402259217278224E-9</v>
      </c>
      <c r="G132" s="156">
        <f t="shared" si="36"/>
        <v>-3.4906585427699079E-9</v>
      </c>
      <c r="H132" s="157">
        <f>SUM('[1]Saved Waypoint Input Sheet'!G2529+('[1]Saved Waypoint Input Sheet'!H2529/60))</f>
        <v>0</v>
      </c>
      <c r="I132" s="157">
        <f>IF('[1]Saved Waypoint Input Sheet'!F2529="E",H132,H132*-1)</f>
        <v>0</v>
      </c>
      <c r="J132" s="157">
        <f t="shared" si="22"/>
        <v>0</v>
      </c>
      <c r="K132" s="157">
        <f t="shared" si="37"/>
        <v>0</v>
      </c>
      <c r="L132" s="158">
        <f t="shared" si="24"/>
        <v>0</v>
      </c>
      <c r="M132" s="158">
        <f t="shared" si="25"/>
        <v>0</v>
      </c>
      <c r="N132" s="160">
        <f t="shared" si="26"/>
        <v>-6.0000002579599455E-6</v>
      </c>
      <c r="O132" s="160">
        <f t="shared" si="27"/>
        <v>5.9999998658214085E-6</v>
      </c>
      <c r="P132" s="161">
        <f t="shared" ref="P132:P195" si="39">IF(O132&lt;&gt;N132,ATAN(10800*(M132)/(PI()*(O132-N132))),IF(M132&lt;0,3*PI()/2,PI()/2))</f>
        <v>0</v>
      </c>
      <c r="Q132" s="161">
        <f t="shared" si="28"/>
        <v>0</v>
      </c>
      <c r="R132" s="158">
        <f t="shared" si="29"/>
        <v>0</v>
      </c>
      <c r="S132" s="162">
        <f t="shared" si="30"/>
        <v>0</v>
      </c>
      <c r="T132" s="159">
        <f t="shared" si="31"/>
        <v>1.2E-5</v>
      </c>
      <c r="U132" s="163">
        <f t="shared" si="32"/>
        <v>0</v>
      </c>
    </row>
    <row r="133" spans="1:21" x14ac:dyDescent="0.2">
      <c r="A133" s="156">
        <f t="shared" si="33"/>
        <v>9.9999999999999995E-8</v>
      </c>
      <c r="B133" s="156">
        <f>IF(SUM('[1]Saved Waypoint Input Sheet'!D2530+('[1]Saved Waypoint Input Sheet'!E2530/60))=SUM('[1]Saved Waypoint Input Sheet'!D2529+('[1]Saved Waypoint Input Sheet'!E2529/60)),(SUM('[1]Saved Waypoint Input Sheet'!D2530+('[1]Saved Waypoint Input Sheet'!E2530/60))+0.0000001),(SUM('[1]Saved Waypoint Input Sheet'!D2530+('[1]Saved Waypoint Input Sheet'!E2530/60))))</f>
        <v>9.9999999999999995E-8</v>
      </c>
      <c r="C133" s="156">
        <f>IF('[1]Saved Waypoint Input Sheet'!C2530="S",A133*-1,A133)</f>
        <v>9.9999999999999995E-8</v>
      </c>
      <c r="D133" s="156">
        <f t="shared" si="38"/>
        <v>1.7453292519943295E-9</v>
      </c>
      <c r="E133" s="156">
        <f t="shared" si="34"/>
        <v>1.9999999999999999E-7</v>
      </c>
      <c r="F133" s="156">
        <f t="shared" si="35"/>
        <v>9.5043262104208532E-10</v>
      </c>
      <c r="G133" s="156">
        <f t="shared" si="36"/>
        <v>3.4906585427699079E-9</v>
      </c>
      <c r="H133" s="157">
        <f>SUM('[1]Saved Waypoint Input Sheet'!G2530+('[1]Saved Waypoint Input Sheet'!H2530/60))</f>
        <v>0</v>
      </c>
      <c r="I133" s="157">
        <f>IF('[1]Saved Waypoint Input Sheet'!F2530="E",H133,H133*-1)</f>
        <v>0</v>
      </c>
      <c r="J133" s="157">
        <f t="shared" ref="J133:J196" si="40">RADIANS(I133)</f>
        <v>0</v>
      </c>
      <c r="K133" s="157">
        <f t="shared" si="37"/>
        <v>0</v>
      </c>
      <c r="L133" s="158">
        <f t="shared" ref="L133:L196" si="41">I134-I133</f>
        <v>0</v>
      </c>
      <c r="M133" s="158">
        <f t="shared" ref="M133:M196" si="42">RADIANS(IF(L133&gt;180,L133-360,IF(L133&lt;-180,L133+360,L133)))</f>
        <v>0</v>
      </c>
      <c r="N133" s="160">
        <f t="shared" ref="N133:N196" si="43">10800*LN(TAN(0.25*PI()+0.5*D133))/PI()</f>
        <v>5.9999998658214085E-6</v>
      </c>
      <c r="O133" s="160">
        <f t="shared" ref="O133:O196" si="44">N134</f>
        <v>-6.0000002579599455E-6</v>
      </c>
      <c r="P133" s="161">
        <f t="shared" si="39"/>
        <v>0</v>
      </c>
      <c r="Q133" s="161">
        <f t="shared" ref="Q133:Q196" si="45">IF(F134&lt;F133,PI()+P133,P133)</f>
        <v>3.1415926535897931</v>
      </c>
      <c r="R133" s="158">
        <f t="shared" ref="R133:R196" si="46">IF(Q133&lt;0,DEGREES(Q133)+360,DEGREES(Q133))</f>
        <v>180</v>
      </c>
      <c r="S133" s="162">
        <f t="shared" ref="S133:S196" si="47">ROUND(R133,1)</f>
        <v>180</v>
      </c>
      <c r="T133" s="159">
        <f t="shared" ref="T133:T196" si="48">IF(N133&lt;&gt;O133,ABS(60*(C134-C133)/COS(Q133)),ABS(60*(I134-I133)*COS(D133)))</f>
        <v>1.2E-5</v>
      </c>
      <c r="U133" s="163">
        <f t="shared" ref="U133:U196" si="49">ROUND(T133,1)</f>
        <v>0</v>
      </c>
    </row>
    <row r="134" spans="1:21" x14ac:dyDescent="0.2">
      <c r="A134" s="156">
        <f t="shared" ref="A134:A197" si="50">B134</f>
        <v>-9.9999999999999995E-8</v>
      </c>
      <c r="B134" s="156">
        <f>IF(SUM('[1]Saved Waypoint Input Sheet'!D2531+('[1]Saved Waypoint Input Sheet'!E2531/60))=SUM('[1]Saved Waypoint Input Sheet'!D2530+('[1]Saved Waypoint Input Sheet'!E2530/60)),(SUM('[1]Saved Waypoint Input Sheet'!D2531+('[1]Saved Waypoint Input Sheet'!E2531/60))-0.0000001),(SUM('[1]Saved Waypoint Input Sheet'!D2531+('[1]Saved Waypoint Input Sheet'!E2531/60))))</f>
        <v>-9.9999999999999995E-8</v>
      </c>
      <c r="C134" s="156">
        <f>IF('[1]Saved Waypoint Input Sheet'!C2531="S",A134*-1,A134)</f>
        <v>-9.9999999999999995E-8</v>
      </c>
      <c r="D134" s="156">
        <f t="shared" si="38"/>
        <v>-1.7453292519943295E-9</v>
      </c>
      <c r="E134" s="156">
        <f t="shared" si="34"/>
        <v>-1.9999999999999999E-7</v>
      </c>
      <c r="F134" s="156">
        <f t="shared" si="35"/>
        <v>-2.5402259217278224E-9</v>
      </c>
      <c r="G134" s="156">
        <f t="shared" si="36"/>
        <v>-3.4906585427699079E-9</v>
      </c>
      <c r="H134" s="157">
        <f>SUM('[1]Saved Waypoint Input Sheet'!G2531+('[1]Saved Waypoint Input Sheet'!H2531/60))</f>
        <v>0</v>
      </c>
      <c r="I134" s="157">
        <f>IF('[1]Saved Waypoint Input Sheet'!F2531="E",H134,H134*-1)</f>
        <v>0</v>
      </c>
      <c r="J134" s="157">
        <f t="shared" si="40"/>
        <v>0</v>
      </c>
      <c r="K134" s="157">
        <f t="shared" si="37"/>
        <v>0</v>
      </c>
      <c r="L134" s="158">
        <f t="shared" si="41"/>
        <v>0</v>
      </c>
      <c r="M134" s="158">
        <f t="shared" si="42"/>
        <v>0</v>
      </c>
      <c r="N134" s="160">
        <f t="shared" si="43"/>
        <v>-6.0000002579599455E-6</v>
      </c>
      <c r="O134" s="160">
        <f t="shared" si="44"/>
        <v>5.9999998658214085E-6</v>
      </c>
      <c r="P134" s="161">
        <f t="shared" si="39"/>
        <v>0</v>
      </c>
      <c r="Q134" s="161">
        <f t="shared" si="45"/>
        <v>0</v>
      </c>
      <c r="R134" s="158">
        <f t="shared" si="46"/>
        <v>0</v>
      </c>
      <c r="S134" s="162">
        <f t="shared" si="47"/>
        <v>0</v>
      </c>
      <c r="T134" s="159">
        <f t="shared" si="48"/>
        <v>1.2E-5</v>
      </c>
      <c r="U134" s="163">
        <f t="shared" si="49"/>
        <v>0</v>
      </c>
    </row>
    <row r="135" spans="1:21" x14ac:dyDescent="0.2">
      <c r="A135" s="156">
        <f t="shared" si="50"/>
        <v>9.9999999999999995E-8</v>
      </c>
      <c r="B135" s="156">
        <f>IF(SUM('[1]Saved Waypoint Input Sheet'!D2532+('[1]Saved Waypoint Input Sheet'!E2532/60))=SUM('[1]Saved Waypoint Input Sheet'!D2531+('[1]Saved Waypoint Input Sheet'!E2531/60)),(SUM('[1]Saved Waypoint Input Sheet'!D2532+('[1]Saved Waypoint Input Sheet'!E2532/60))+0.0000001),(SUM('[1]Saved Waypoint Input Sheet'!D2532+('[1]Saved Waypoint Input Sheet'!E2532/60))))</f>
        <v>9.9999999999999995E-8</v>
      </c>
      <c r="C135" s="156">
        <f>IF('[1]Saved Waypoint Input Sheet'!C2532="S",A135*-1,A135)</f>
        <v>9.9999999999999995E-8</v>
      </c>
      <c r="D135" s="156">
        <f t="shared" si="38"/>
        <v>1.7453292519943295E-9</v>
      </c>
      <c r="E135" s="156">
        <f t="shared" si="34"/>
        <v>1.9999999999999999E-7</v>
      </c>
      <c r="F135" s="156">
        <f t="shared" si="35"/>
        <v>9.5043262104208532E-10</v>
      </c>
      <c r="G135" s="156">
        <f t="shared" si="36"/>
        <v>3.4906585427699079E-9</v>
      </c>
      <c r="H135" s="157">
        <f>SUM('[1]Saved Waypoint Input Sheet'!G2532+('[1]Saved Waypoint Input Sheet'!H2532/60))</f>
        <v>0</v>
      </c>
      <c r="I135" s="157">
        <f>IF('[1]Saved Waypoint Input Sheet'!F2532="E",H135,H135*-1)</f>
        <v>0</v>
      </c>
      <c r="J135" s="157">
        <f t="shared" si="40"/>
        <v>0</v>
      </c>
      <c r="K135" s="157">
        <f t="shared" si="37"/>
        <v>0</v>
      </c>
      <c r="L135" s="158">
        <f t="shared" si="41"/>
        <v>0</v>
      </c>
      <c r="M135" s="158">
        <f t="shared" si="42"/>
        <v>0</v>
      </c>
      <c r="N135" s="160">
        <f t="shared" si="43"/>
        <v>5.9999998658214085E-6</v>
      </c>
      <c r="O135" s="160">
        <f t="shared" si="44"/>
        <v>-6.0000002579599455E-6</v>
      </c>
      <c r="P135" s="161">
        <f t="shared" si="39"/>
        <v>0</v>
      </c>
      <c r="Q135" s="161">
        <f t="shared" si="45"/>
        <v>3.1415926535897931</v>
      </c>
      <c r="R135" s="158">
        <f t="shared" si="46"/>
        <v>180</v>
      </c>
      <c r="S135" s="162">
        <f t="shared" si="47"/>
        <v>180</v>
      </c>
      <c r="T135" s="159">
        <f t="shared" si="48"/>
        <v>1.2E-5</v>
      </c>
      <c r="U135" s="163">
        <f t="shared" si="49"/>
        <v>0</v>
      </c>
    </row>
    <row r="136" spans="1:21" x14ac:dyDescent="0.2">
      <c r="A136" s="156">
        <f t="shared" si="50"/>
        <v>-9.9999999999999995E-8</v>
      </c>
      <c r="B136" s="156">
        <f>IF(SUM('[1]Saved Waypoint Input Sheet'!D2533+('[1]Saved Waypoint Input Sheet'!E2533/60))=SUM('[1]Saved Waypoint Input Sheet'!D2532+('[1]Saved Waypoint Input Sheet'!E2532/60)),(SUM('[1]Saved Waypoint Input Sheet'!D2533+('[1]Saved Waypoint Input Sheet'!E2533/60))-0.0000001),(SUM('[1]Saved Waypoint Input Sheet'!D2533+('[1]Saved Waypoint Input Sheet'!E2533/60))))</f>
        <v>-9.9999999999999995E-8</v>
      </c>
      <c r="C136" s="156">
        <f>IF('[1]Saved Waypoint Input Sheet'!C2533="S",A136*-1,A136)</f>
        <v>-9.9999999999999995E-8</v>
      </c>
      <c r="D136" s="156">
        <f t="shared" si="38"/>
        <v>-1.7453292519943295E-9</v>
      </c>
      <c r="E136" s="156">
        <f t="shared" si="34"/>
        <v>-1.9999999999999999E-7</v>
      </c>
      <c r="F136" s="156">
        <f t="shared" si="35"/>
        <v>-2.5402259217278224E-9</v>
      </c>
      <c r="G136" s="156">
        <f t="shared" si="36"/>
        <v>-3.4906585427699079E-9</v>
      </c>
      <c r="H136" s="157">
        <f>SUM('[1]Saved Waypoint Input Sheet'!G2533+('[1]Saved Waypoint Input Sheet'!H2533/60))</f>
        <v>0</v>
      </c>
      <c r="I136" s="157">
        <f>IF('[1]Saved Waypoint Input Sheet'!F2533="E",H136,H136*-1)</f>
        <v>0</v>
      </c>
      <c r="J136" s="157">
        <f t="shared" si="40"/>
        <v>0</v>
      </c>
      <c r="K136" s="157">
        <f t="shared" si="37"/>
        <v>0</v>
      </c>
      <c r="L136" s="158">
        <f t="shared" si="41"/>
        <v>0</v>
      </c>
      <c r="M136" s="158">
        <f t="shared" si="42"/>
        <v>0</v>
      </c>
      <c r="N136" s="160">
        <f t="shared" si="43"/>
        <v>-6.0000002579599455E-6</v>
      </c>
      <c r="O136" s="160">
        <f t="shared" si="44"/>
        <v>5.9999998658214085E-6</v>
      </c>
      <c r="P136" s="161">
        <f t="shared" si="39"/>
        <v>0</v>
      </c>
      <c r="Q136" s="161">
        <f t="shared" si="45"/>
        <v>0</v>
      </c>
      <c r="R136" s="158">
        <f t="shared" si="46"/>
        <v>0</v>
      </c>
      <c r="S136" s="162">
        <f t="shared" si="47"/>
        <v>0</v>
      </c>
      <c r="T136" s="159">
        <f t="shared" si="48"/>
        <v>1.2E-5</v>
      </c>
      <c r="U136" s="163">
        <f t="shared" si="49"/>
        <v>0</v>
      </c>
    </row>
    <row r="137" spans="1:21" x14ac:dyDescent="0.2">
      <c r="A137" s="156">
        <f t="shared" si="50"/>
        <v>9.9999999999999995E-8</v>
      </c>
      <c r="B137" s="156">
        <f>IF(SUM('[1]Saved Waypoint Input Sheet'!D2534+('[1]Saved Waypoint Input Sheet'!E2534/60))=SUM('[1]Saved Waypoint Input Sheet'!D2533+('[1]Saved Waypoint Input Sheet'!E2533/60)),(SUM('[1]Saved Waypoint Input Sheet'!D2534+('[1]Saved Waypoint Input Sheet'!E2534/60))+0.0000001),(SUM('[1]Saved Waypoint Input Sheet'!D2534+('[1]Saved Waypoint Input Sheet'!E2534/60))))</f>
        <v>9.9999999999999995E-8</v>
      </c>
      <c r="C137" s="156">
        <f>IF('[1]Saved Waypoint Input Sheet'!C2534="S",A137*-1,A137)</f>
        <v>9.9999999999999995E-8</v>
      </c>
      <c r="D137" s="156">
        <f t="shared" si="38"/>
        <v>1.7453292519943295E-9</v>
      </c>
      <c r="E137" s="156">
        <f t="shared" si="34"/>
        <v>1.9999999999999999E-7</v>
      </c>
      <c r="F137" s="156">
        <f t="shared" si="35"/>
        <v>9.5043262104208532E-10</v>
      </c>
      <c r="G137" s="156">
        <f t="shared" si="36"/>
        <v>3.4906585427699079E-9</v>
      </c>
      <c r="H137" s="157">
        <f>SUM('[1]Saved Waypoint Input Sheet'!G2534+('[1]Saved Waypoint Input Sheet'!H2534/60))</f>
        <v>0</v>
      </c>
      <c r="I137" s="157">
        <f>IF('[1]Saved Waypoint Input Sheet'!F2534="E",H137,H137*-1)</f>
        <v>0</v>
      </c>
      <c r="J137" s="157">
        <f t="shared" si="40"/>
        <v>0</v>
      </c>
      <c r="K137" s="157">
        <f t="shared" si="37"/>
        <v>0</v>
      </c>
      <c r="L137" s="158">
        <f t="shared" si="41"/>
        <v>0</v>
      </c>
      <c r="M137" s="158">
        <f t="shared" si="42"/>
        <v>0</v>
      </c>
      <c r="N137" s="160">
        <f t="shared" si="43"/>
        <v>5.9999998658214085E-6</v>
      </c>
      <c r="O137" s="160">
        <f t="shared" si="44"/>
        <v>-6.0000002579599455E-6</v>
      </c>
      <c r="P137" s="161">
        <f t="shared" si="39"/>
        <v>0</v>
      </c>
      <c r="Q137" s="161">
        <f t="shared" si="45"/>
        <v>3.1415926535897931</v>
      </c>
      <c r="R137" s="158">
        <f t="shared" si="46"/>
        <v>180</v>
      </c>
      <c r="S137" s="162">
        <f t="shared" si="47"/>
        <v>180</v>
      </c>
      <c r="T137" s="159">
        <f t="shared" si="48"/>
        <v>1.2E-5</v>
      </c>
      <c r="U137" s="163">
        <f t="shared" si="49"/>
        <v>0</v>
      </c>
    </row>
    <row r="138" spans="1:21" x14ac:dyDescent="0.2">
      <c r="A138" s="156">
        <f t="shared" si="50"/>
        <v>-9.9999999999999995E-8</v>
      </c>
      <c r="B138" s="156">
        <f>IF(SUM('[1]Saved Waypoint Input Sheet'!D2535+('[1]Saved Waypoint Input Sheet'!E2535/60))=SUM('[1]Saved Waypoint Input Sheet'!D2534+('[1]Saved Waypoint Input Sheet'!E2534/60)),(SUM('[1]Saved Waypoint Input Sheet'!D2535+('[1]Saved Waypoint Input Sheet'!E2535/60))-0.0000001),(SUM('[1]Saved Waypoint Input Sheet'!D2535+('[1]Saved Waypoint Input Sheet'!E2535/60))))</f>
        <v>-9.9999999999999995E-8</v>
      </c>
      <c r="C138" s="156">
        <f>IF('[1]Saved Waypoint Input Sheet'!C2535="S",A138*-1,A138)</f>
        <v>-9.9999999999999995E-8</v>
      </c>
      <c r="D138" s="156">
        <f t="shared" si="38"/>
        <v>-1.7453292519943295E-9</v>
      </c>
      <c r="E138" s="156">
        <f t="shared" si="34"/>
        <v>-1.9999999999999999E-7</v>
      </c>
      <c r="F138" s="156">
        <f t="shared" si="35"/>
        <v>-2.5402259217278224E-9</v>
      </c>
      <c r="G138" s="156">
        <f t="shared" si="36"/>
        <v>-3.4906585427699079E-9</v>
      </c>
      <c r="H138" s="157">
        <f>SUM('[1]Saved Waypoint Input Sheet'!G2535+('[1]Saved Waypoint Input Sheet'!H2535/60))</f>
        <v>0</v>
      </c>
      <c r="I138" s="157">
        <f>IF('[1]Saved Waypoint Input Sheet'!F2535="E",H138,H138*-1)</f>
        <v>0</v>
      </c>
      <c r="J138" s="157">
        <f t="shared" si="40"/>
        <v>0</v>
      </c>
      <c r="K138" s="157">
        <f t="shared" si="37"/>
        <v>0</v>
      </c>
      <c r="L138" s="158">
        <f t="shared" si="41"/>
        <v>0</v>
      </c>
      <c r="M138" s="158">
        <f t="shared" si="42"/>
        <v>0</v>
      </c>
      <c r="N138" s="160">
        <f t="shared" si="43"/>
        <v>-6.0000002579599455E-6</v>
      </c>
      <c r="O138" s="160">
        <f t="shared" si="44"/>
        <v>5.9999998658214085E-6</v>
      </c>
      <c r="P138" s="161">
        <f t="shared" si="39"/>
        <v>0</v>
      </c>
      <c r="Q138" s="161">
        <f t="shared" si="45"/>
        <v>0</v>
      </c>
      <c r="R138" s="158">
        <f t="shared" si="46"/>
        <v>0</v>
      </c>
      <c r="S138" s="162">
        <f t="shared" si="47"/>
        <v>0</v>
      </c>
      <c r="T138" s="159">
        <f t="shared" si="48"/>
        <v>1.2E-5</v>
      </c>
      <c r="U138" s="163">
        <f t="shared" si="49"/>
        <v>0</v>
      </c>
    </row>
    <row r="139" spans="1:21" x14ac:dyDescent="0.2">
      <c r="A139" s="156">
        <f t="shared" si="50"/>
        <v>9.9999999999999995E-8</v>
      </c>
      <c r="B139" s="156">
        <f>IF(SUM('[1]Saved Waypoint Input Sheet'!D2536+('[1]Saved Waypoint Input Sheet'!E2536/60))=SUM('[1]Saved Waypoint Input Sheet'!D2535+('[1]Saved Waypoint Input Sheet'!E2535/60)),(SUM('[1]Saved Waypoint Input Sheet'!D2536+('[1]Saved Waypoint Input Sheet'!E2536/60))+0.0000001),(SUM('[1]Saved Waypoint Input Sheet'!D2536+('[1]Saved Waypoint Input Sheet'!E2536/60))))</f>
        <v>9.9999999999999995E-8</v>
      </c>
      <c r="C139" s="156">
        <f>IF('[1]Saved Waypoint Input Sheet'!C2536="S",A139*-1,A139)</f>
        <v>9.9999999999999995E-8</v>
      </c>
      <c r="D139" s="156">
        <f t="shared" si="38"/>
        <v>1.7453292519943295E-9</v>
      </c>
      <c r="E139" s="156">
        <f t="shared" si="34"/>
        <v>1.9999999999999999E-7</v>
      </c>
      <c r="F139" s="156">
        <f t="shared" si="35"/>
        <v>9.5043262104208532E-10</v>
      </c>
      <c r="G139" s="156">
        <f t="shared" si="36"/>
        <v>3.4906585427699079E-9</v>
      </c>
      <c r="H139" s="157">
        <f>SUM('[1]Saved Waypoint Input Sheet'!G2536+('[1]Saved Waypoint Input Sheet'!H2536/60))</f>
        <v>0</v>
      </c>
      <c r="I139" s="157">
        <f>IF('[1]Saved Waypoint Input Sheet'!F2536="E",H139,H139*-1)</f>
        <v>0</v>
      </c>
      <c r="J139" s="157">
        <f t="shared" si="40"/>
        <v>0</v>
      </c>
      <c r="K139" s="157">
        <f t="shared" si="37"/>
        <v>0</v>
      </c>
      <c r="L139" s="158">
        <f t="shared" si="41"/>
        <v>0</v>
      </c>
      <c r="M139" s="158">
        <f t="shared" si="42"/>
        <v>0</v>
      </c>
      <c r="N139" s="160">
        <f t="shared" si="43"/>
        <v>5.9999998658214085E-6</v>
      </c>
      <c r="O139" s="160">
        <f t="shared" si="44"/>
        <v>-6.0000002579599455E-6</v>
      </c>
      <c r="P139" s="161">
        <f t="shared" si="39"/>
        <v>0</v>
      </c>
      <c r="Q139" s="161">
        <f t="shared" si="45"/>
        <v>3.1415926535897931</v>
      </c>
      <c r="R139" s="158">
        <f t="shared" si="46"/>
        <v>180</v>
      </c>
      <c r="S139" s="162">
        <f t="shared" si="47"/>
        <v>180</v>
      </c>
      <c r="T139" s="159">
        <f t="shared" si="48"/>
        <v>1.2E-5</v>
      </c>
      <c r="U139" s="163">
        <f t="shared" si="49"/>
        <v>0</v>
      </c>
    </row>
    <row r="140" spans="1:21" x14ac:dyDescent="0.2">
      <c r="A140" s="156">
        <f t="shared" si="50"/>
        <v>-9.9999999999999995E-8</v>
      </c>
      <c r="B140" s="156">
        <f>IF(SUM('[1]Saved Waypoint Input Sheet'!D2537+('[1]Saved Waypoint Input Sheet'!E2537/60))=SUM('[1]Saved Waypoint Input Sheet'!D2536+('[1]Saved Waypoint Input Sheet'!E2536/60)),(SUM('[1]Saved Waypoint Input Sheet'!D2537+('[1]Saved Waypoint Input Sheet'!E2537/60))-0.0000001),(SUM('[1]Saved Waypoint Input Sheet'!D2537+('[1]Saved Waypoint Input Sheet'!E2537/60))))</f>
        <v>-9.9999999999999995E-8</v>
      </c>
      <c r="C140" s="156">
        <f>IF('[1]Saved Waypoint Input Sheet'!C2537="S",A140*-1,A140)</f>
        <v>-9.9999999999999995E-8</v>
      </c>
      <c r="D140" s="156">
        <f t="shared" si="38"/>
        <v>-1.7453292519943295E-9</v>
      </c>
      <c r="E140" s="156">
        <f t="shared" si="34"/>
        <v>-1.9999999999999999E-7</v>
      </c>
      <c r="F140" s="156">
        <f t="shared" si="35"/>
        <v>-2.5402259217278224E-9</v>
      </c>
      <c r="G140" s="156">
        <f t="shared" si="36"/>
        <v>-3.4906585427699079E-9</v>
      </c>
      <c r="H140" s="157">
        <f>SUM('[1]Saved Waypoint Input Sheet'!G2537+('[1]Saved Waypoint Input Sheet'!H2537/60))</f>
        <v>0</v>
      </c>
      <c r="I140" s="157">
        <f>IF('[1]Saved Waypoint Input Sheet'!F2537="E",H140,H140*-1)</f>
        <v>0</v>
      </c>
      <c r="J140" s="157">
        <f t="shared" si="40"/>
        <v>0</v>
      </c>
      <c r="K140" s="157">
        <f t="shared" si="37"/>
        <v>0</v>
      </c>
      <c r="L140" s="158">
        <f t="shared" si="41"/>
        <v>0</v>
      </c>
      <c r="M140" s="158">
        <f t="shared" si="42"/>
        <v>0</v>
      </c>
      <c r="N140" s="160">
        <f t="shared" si="43"/>
        <v>-6.0000002579599455E-6</v>
      </c>
      <c r="O140" s="160">
        <f t="shared" si="44"/>
        <v>5.9999998658214085E-6</v>
      </c>
      <c r="P140" s="161">
        <f t="shared" si="39"/>
        <v>0</v>
      </c>
      <c r="Q140" s="161">
        <f t="shared" si="45"/>
        <v>0</v>
      </c>
      <c r="R140" s="158">
        <f t="shared" si="46"/>
        <v>0</v>
      </c>
      <c r="S140" s="162">
        <f t="shared" si="47"/>
        <v>0</v>
      </c>
      <c r="T140" s="159">
        <f t="shared" si="48"/>
        <v>1.2E-5</v>
      </c>
      <c r="U140" s="163">
        <f t="shared" si="49"/>
        <v>0</v>
      </c>
    </row>
    <row r="141" spans="1:21" x14ac:dyDescent="0.2">
      <c r="A141" s="156">
        <f t="shared" si="50"/>
        <v>9.9999999999999995E-8</v>
      </c>
      <c r="B141" s="156">
        <f>IF(SUM('[1]Saved Waypoint Input Sheet'!D2538+('[1]Saved Waypoint Input Sheet'!E2538/60))=SUM('[1]Saved Waypoint Input Sheet'!D2537+('[1]Saved Waypoint Input Sheet'!E2537/60)),(SUM('[1]Saved Waypoint Input Sheet'!D2538+('[1]Saved Waypoint Input Sheet'!E2538/60))+0.0000001),(SUM('[1]Saved Waypoint Input Sheet'!D2538+('[1]Saved Waypoint Input Sheet'!E2538/60))))</f>
        <v>9.9999999999999995E-8</v>
      </c>
      <c r="C141" s="156">
        <f>IF('[1]Saved Waypoint Input Sheet'!C2538="S",A141*-1,A141)</f>
        <v>9.9999999999999995E-8</v>
      </c>
      <c r="D141" s="156">
        <f t="shared" si="38"/>
        <v>1.7453292519943295E-9</v>
      </c>
      <c r="E141" s="156">
        <f t="shared" si="34"/>
        <v>1.9999999999999999E-7</v>
      </c>
      <c r="F141" s="156">
        <f t="shared" si="35"/>
        <v>9.5043262104208532E-10</v>
      </c>
      <c r="G141" s="156">
        <f t="shared" si="36"/>
        <v>3.4906585427699079E-9</v>
      </c>
      <c r="H141" s="157">
        <f>SUM('[1]Saved Waypoint Input Sheet'!G2538+('[1]Saved Waypoint Input Sheet'!H2538/60))</f>
        <v>0</v>
      </c>
      <c r="I141" s="157">
        <f>IF('[1]Saved Waypoint Input Sheet'!F2538="E",H141,H141*-1)</f>
        <v>0</v>
      </c>
      <c r="J141" s="157">
        <f t="shared" si="40"/>
        <v>0</v>
      </c>
      <c r="K141" s="157">
        <f t="shared" si="37"/>
        <v>0</v>
      </c>
      <c r="L141" s="158">
        <f t="shared" si="41"/>
        <v>0</v>
      </c>
      <c r="M141" s="158">
        <f t="shared" si="42"/>
        <v>0</v>
      </c>
      <c r="N141" s="160">
        <f t="shared" si="43"/>
        <v>5.9999998658214085E-6</v>
      </c>
      <c r="O141" s="160">
        <f t="shared" si="44"/>
        <v>-6.0000002579599455E-6</v>
      </c>
      <c r="P141" s="161">
        <f t="shared" si="39"/>
        <v>0</v>
      </c>
      <c r="Q141" s="161">
        <f t="shared" si="45"/>
        <v>3.1415926535897931</v>
      </c>
      <c r="R141" s="158">
        <f t="shared" si="46"/>
        <v>180</v>
      </c>
      <c r="S141" s="162">
        <f t="shared" si="47"/>
        <v>180</v>
      </c>
      <c r="T141" s="159">
        <f t="shared" si="48"/>
        <v>1.2E-5</v>
      </c>
      <c r="U141" s="163">
        <f t="shared" si="49"/>
        <v>0</v>
      </c>
    </row>
    <row r="142" spans="1:21" x14ac:dyDescent="0.2">
      <c r="A142" s="156">
        <f t="shared" si="50"/>
        <v>-9.9999999999999995E-8</v>
      </c>
      <c r="B142" s="156">
        <f>IF(SUM('[1]Saved Waypoint Input Sheet'!D2539+('[1]Saved Waypoint Input Sheet'!E2539/60))=SUM('[1]Saved Waypoint Input Sheet'!D2538+('[1]Saved Waypoint Input Sheet'!E2538/60)),(SUM('[1]Saved Waypoint Input Sheet'!D2539+('[1]Saved Waypoint Input Sheet'!E2539/60))-0.0000001),(SUM('[1]Saved Waypoint Input Sheet'!D2539+('[1]Saved Waypoint Input Sheet'!E2539/60))))</f>
        <v>-9.9999999999999995E-8</v>
      </c>
      <c r="C142" s="156">
        <f>IF('[1]Saved Waypoint Input Sheet'!C2539="S",A142*-1,A142)</f>
        <v>-9.9999999999999995E-8</v>
      </c>
      <c r="D142" s="156">
        <f t="shared" si="38"/>
        <v>-1.7453292519943295E-9</v>
      </c>
      <c r="E142" s="156">
        <f t="shared" si="34"/>
        <v>-1.9999999999999999E-7</v>
      </c>
      <c r="F142" s="156">
        <f t="shared" si="35"/>
        <v>-2.5402259217278224E-9</v>
      </c>
      <c r="G142" s="156">
        <f t="shared" si="36"/>
        <v>-3.4906585427699079E-9</v>
      </c>
      <c r="H142" s="157">
        <f>SUM('[1]Saved Waypoint Input Sheet'!G2539+('[1]Saved Waypoint Input Sheet'!H2539/60))</f>
        <v>0</v>
      </c>
      <c r="I142" s="157">
        <f>IF('[1]Saved Waypoint Input Sheet'!F2539="E",H142,H142*-1)</f>
        <v>0</v>
      </c>
      <c r="J142" s="157">
        <f t="shared" si="40"/>
        <v>0</v>
      </c>
      <c r="K142" s="157">
        <f t="shared" si="37"/>
        <v>0</v>
      </c>
      <c r="L142" s="158">
        <f t="shared" si="41"/>
        <v>0</v>
      </c>
      <c r="M142" s="158">
        <f t="shared" si="42"/>
        <v>0</v>
      </c>
      <c r="N142" s="160">
        <f t="shared" si="43"/>
        <v>-6.0000002579599455E-6</v>
      </c>
      <c r="O142" s="160">
        <f t="shared" si="44"/>
        <v>5.9999998658214085E-6</v>
      </c>
      <c r="P142" s="161">
        <f t="shared" si="39"/>
        <v>0</v>
      </c>
      <c r="Q142" s="161">
        <f t="shared" si="45"/>
        <v>0</v>
      </c>
      <c r="R142" s="158">
        <f t="shared" si="46"/>
        <v>0</v>
      </c>
      <c r="S142" s="162">
        <f t="shared" si="47"/>
        <v>0</v>
      </c>
      <c r="T142" s="159">
        <f t="shared" si="48"/>
        <v>1.2E-5</v>
      </c>
      <c r="U142" s="163">
        <f t="shared" si="49"/>
        <v>0</v>
      </c>
    </row>
    <row r="143" spans="1:21" x14ac:dyDescent="0.2">
      <c r="A143" s="156">
        <f t="shared" si="50"/>
        <v>9.9999999999999995E-8</v>
      </c>
      <c r="B143" s="156">
        <f>IF(SUM('[1]Saved Waypoint Input Sheet'!D2540+('[1]Saved Waypoint Input Sheet'!E2540/60))=SUM('[1]Saved Waypoint Input Sheet'!D2539+('[1]Saved Waypoint Input Sheet'!E2539/60)),(SUM('[1]Saved Waypoint Input Sheet'!D2540+('[1]Saved Waypoint Input Sheet'!E2540/60))+0.0000001),(SUM('[1]Saved Waypoint Input Sheet'!D2540+('[1]Saved Waypoint Input Sheet'!E2540/60))))</f>
        <v>9.9999999999999995E-8</v>
      </c>
      <c r="C143" s="156">
        <f>IF('[1]Saved Waypoint Input Sheet'!C2540="S",A143*-1,A143)</f>
        <v>9.9999999999999995E-8</v>
      </c>
      <c r="D143" s="156">
        <f t="shared" si="38"/>
        <v>1.7453292519943295E-9</v>
      </c>
      <c r="E143" s="156">
        <f t="shared" si="34"/>
        <v>1.9999999999999999E-7</v>
      </c>
      <c r="F143" s="156">
        <f t="shared" si="35"/>
        <v>9.5043262104208532E-10</v>
      </c>
      <c r="G143" s="156">
        <f t="shared" si="36"/>
        <v>3.4906585427699079E-9</v>
      </c>
      <c r="H143" s="157">
        <f>SUM('[1]Saved Waypoint Input Sheet'!G2540+('[1]Saved Waypoint Input Sheet'!H2540/60))</f>
        <v>0</v>
      </c>
      <c r="I143" s="157">
        <f>IF('[1]Saved Waypoint Input Sheet'!F2540="E",H143,H143*-1)</f>
        <v>0</v>
      </c>
      <c r="J143" s="157">
        <f t="shared" si="40"/>
        <v>0</v>
      </c>
      <c r="K143" s="157">
        <f t="shared" si="37"/>
        <v>0</v>
      </c>
      <c r="L143" s="158">
        <f t="shared" si="41"/>
        <v>0</v>
      </c>
      <c r="M143" s="158">
        <f t="shared" si="42"/>
        <v>0</v>
      </c>
      <c r="N143" s="160">
        <f t="shared" si="43"/>
        <v>5.9999998658214085E-6</v>
      </c>
      <c r="O143" s="160">
        <f t="shared" si="44"/>
        <v>-6.0000002579599455E-6</v>
      </c>
      <c r="P143" s="161">
        <f t="shared" si="39"/>
        <v>0</v>
      </c>
      <c r="Q143" s="161">
        <f t="shared" si="45"/>
        <v>3.1415926535897931</v>
      </c>
      <c r="R143" s="158">
        <f t="shared" si="46"/>
        <v>180</v>
      </c>
      <c r="S143" s="162">
        <f t="shared" si="47"/>
        <v>180</v>
      </c>
      <c r="T143" s="159">
        <f t="shared" si="48"/>
        <v>1.2E-5</v>
      </c>
      <c r="U143" s="163">
        <f t="shared" si="49"/>
        <v>0</v>
      </c>
    </row>
    <row r="144" spans="1:21" x14ac:dyDescent="0.2">
      <c r="A144" s="156">
        <f t="shared" si="50"/>
        <v>-9.9999999999999995E-8</v>
      </c>
      <c r="B144" s="156">
        <f>IF(SUM('[1]Saved Waypoint Input Sheet'!D2541+('[1]Saved Waypoint Input Sheet'!E2541/60))=SUM('[1]Saved Waypoint Input Sheet'!D2540+('[1]Saved Waypoint Input Sheet'!E2540/60)),(SUM('[1]Saved Waypoint Input Sheet'!D2541+('[1]Saved Waypoint Input Sheet'!E2541/60))-0.0000001),(SUM('[1]Saved Waypoint Input Sheet'!D2541+('[1]Saved Waypoint Input Sheet'!E2541/60))))</f>
        <v>-9.9999999999999995E-8</v>
      </c>
      <c r="C144" s="156">
        <f>IF('[1]Saved Waypoint Input Sheet'!C2541="S",A144*-1,A144)</f>
        <v>-9.9999999999999995E-8</v>
      </c>
      <c r="D144" s="156">
        <f t="shared" si="38"/>
        <v>-1.7453292519943295E-9</v>
      </c>
      <c r="E144" s="156">
        <f t="shared" si="34"/>
        <v>-1.9999999999999999E-7</v>
      </c>
      <c r="F144" s="156">
        <f t="shared" si="35"/>
        <v>-2.5402259217278224E-9</v>
      </c>
      <c r="G144" s="156">
        <f t="shared" si="36"/>
        <v>-3.4906585427699079E-9</v>
      </c>
      <c r="H144" s="157">
        <f>SUM('[1]Saved Waypoint Input Sheet'!G2541+('[1]Saved Waypoint Input Sheet'!H2541/60))</f>
        <v>0</v>
      </c>
      <c r="I144" s="157">
        <f>IF('[1]Saved Waypoint Input Sheet'!F2541="E",H144,H144*-1)</f>
        <v>0</v>
      </c>
      <c r="J144" s="157">
        <f t="shared" si="40"/>
        <v>0</v>
      </c>
      <c r="K144" s="157">
        <f t="shared" si="37"/>
        <v>0</v>
      </c>
      <c r="L144" s="158">
        <f t="shared" si="41"/>
        <v>0</v>
      </c>
      <c r="M144" s="158">
        <f t="shared" si="42"/>
        <v>0</v>
      </c>
      <c r="N144" s="160">
        <f t="shared" si="43"/>
        <v>-6.0000002579599455E-6</v>
      </c>
      <c r="O144" s="160">
        <f t="shared" si="44"/>
        <v>5.9999998658214085E-6</v>
      </c>
      <c r="P144" s="161">
        <f t="shared" si="39"/>
        <v>0</v>
      </c>
      <c r="Q144" s="161">
        <f t="shared" si="45"/>
        <v>0</v>
      </c>
      <c r="R144" s="158">
        <f t="shared" si="46"/>
        <v>0</v>
      </c>
      <c r="S144" s="162">
        <f t="shared" si="47"/>
        <v>0</v>
      </c>
      <c r="T144" s="159">
        <f t="shared" si="48"/>
        <v>1.2E-5</v>
      </c>
      <c r="U144" s="163">
        <f t="shared" si="49"/>
        <v>0</v>
      </c>
    </row>
    <row r="145" spans="1:21" x14ac:dyDescent="0.2">
      <c r="A145" s="156">
        <f t="shared" si="50"/>
        <v>9.9999999999999995E-8</v>
      </c>
      <c r="B145" s="156">
        <f>IF(SUM('[1]Saved Waypoint Input Sheet'!D2542+('[1]Saved Waypoint Input Sheet'!E2542/60))=SUM('[1]Saved Waypoint Input Sheet'!D2541+('[1]Saved Waypoint Input Sheet'!E2541/60)),(SUM('[1]Saved Waypoint Input Sheet'!D2542+('[1]Saved Waypoint Input Sheet'!E2542/60))+0.0000001),(SUM('[1]Saved Waypoint Input Sheet'!D2542+('[1]Saved Waypoint Input Sheet'!E2542/60))))</f>
        <v>9.9999999999999995E-8</v>
      </c>
      <c r="C145" s="156">
        <f>IF('[1]Saved Waypoint Input Sheet'!C2542="S",A145*-1,A145)</f>
        <v>9.9999999999999995E-8</v>
      </c>
      <c r="D145" s="156">
        <f t="shared" si="38"/>
        <v>1.7453292519943295E-9</v>
      </c>
      <c r="E145" s="156">
        <f t="shared" si="34"/>
        <v>1.9999999999999999E-7</v>
      </c>
      <c r="F145" s="156">
        <f t="shared" si="35"/>
        <v>9.5043262104208532E-10</v>
      </c>
      <c r="G145" s="156">
        <f t="shared" si="36"/>
        <v>3.4906585427699079E-9</v>
      </c>
      <c r="H145" s="157">
        <f>SUM('[1]Saved Waypoint Input Sheet'!G2542+('[1]Saved Waypoint Input Sheet'!H2542/60))</f>
        <v>0</v>
      </c>
      <c r="I145" s="157">
        <f>IF('[1]Saved Waypoint Input Sheet'!F2542="E",H145,H145*-1)</f>
        <v>0</v>
      </c>
      <c r="J145" s="157">
        <f t="shared" si="40"/>
        <v>0</v>
      </c>
      <c r="K145" s="157">
        <f t="shared" si="37"/>
        <v>0</v>
      </c>
      <c r="L145" s="158">
        <f t="shared" si="41"/>
        <v>0</v>
      </c>
      <c r="M145" s="158">
        <f t="shared" si="42"/>
        <v>0</v>
      </c>
      <c r="N145" s="160">
        <f t="shared" si="43"/>
        <v>5.9999998658214085E-6</v>
      </c>
      <c r="O145" s="160">
        <f t="shared" si="44"/>
        <v>-6.0000002579599455E-6</v>
      </c>
      <c r="P145" s="161">
        <f t="shared" si="39"/>
        <v>0</v>
      </c>
      <c r="Q145" s="161">
        <f t="shared" si="45"/>
        <v>3.1415926535897931</v>
      </c>
      <c r="R145" s="158">
        <f t="shared" si="46"/>
        <v>180</v>
      </c>
      <c r="S145" s="162">
        <f t="shared" si="47"/>
        <v>180</v>
      </c>
      <c r="T145" s="159">
        <f t="shared" si="48"/>
        <v>1.2E-5</v>
      </c>
      <c r="U145" s="163">
        <f t="shared" si="49"/>
        <v>0</v>
      </c>
    </row>
    <row r="146" spans="1:21" x14ac:dyDescent="0.2">
      <c r="A146" s="156">
        <f t="shared" si="50"/>
        <v>-9.9999999999999995E-8</v>
      </c>
      <c r="B146" s="156">
        <f>IF(SUM('[1]Saved Waypoint Input Sheet'!D2543+('[1]Saved Waypoint Input Sheet'!E2543/60))=SUM('[1]Saved Waypoint Input Sheet'!D2542+('[1]Saved Waypoint Input Sheet'!E2542/60)),(SUM('[1]Saved Waypoint Input Sheet'!D2543+('[1]Saved Waypoint Input Sheet'!E2543/60))-0.0000001),(SUM('[1]Saved Waypoint Input Sheet'!D2543+('[1]Saved Waypoint Input Sheet'!E2543/60))))</f>
        <v>-9.9999999999999995E-8</v>
      </c>
      <c r="C146" s="156">
        <f>IF('[1]Saved Waypoint Input Sheet'!C2543="S",A146*-1,A146)</f>
        <v>-9.9999999999999995E-8</v>
      </c>
      <c r="D146" s="156">
        <f t="shared" si="38"/>
        <v>-1.7453292519943295E-9</v>
      </c>
      <c r="E146" s="156">
        <f t="shared" si="34"/>
        <v>-1.9999999999999999E-7</v>
      </c>
      <c r="F146" s="156">
        <f t="shared" si="35"/>
        <v>-2.5402259217278224E-9</v>
      </c>
      <c r="G146" s="156">
        <f t="shared" si="36"/>
        <v>-3.4906585427699079E-9</v>
      </c>
      <c r="H146" s="157">
        <f>SUM('[1]Saved Waypoint Input Sheet'!G2543+('[1]Saved Waypoint Input Sheet'!H2543/60))</f>
        <v>0</v>
      </c>
      <c r="I146" s="157">
        <f>IF('[1]Saved Waypoint Input Sheet'!F2543="E",H146,H146*-1)</f>
        <v>0</v>
      </c>
      <c r="J146" s="157">
        <f t="shared" si="40"/>
        <v>0</v>
      </c>
      <c r="K146" s="157">
        <f t="shared" si="37"/>
        <v>0</v>
      </c>
      <c r="L146" s="158">
        <f t="shared" si="41"/>
        <v>0</v>
      </c>
      <c r="M146" s="158">
        <f t="shared" si="42"/>
        <v>0</v>
      </c>
      <c r="N146" s="160">
        <f t="shared" si="43"/>
        <v>-6.0000002579599455E-6</v>
      </c>
      <c r="O146" s="160">
        <f t="shared" si="44"/>
        <v>5.9999998658214085E-6</v>
      </c>
      <c r="P146" s="161">
        <f t="shared" si="39"/>
        <v>0</v>
      </c>
      <c r="Q146" s="161">
        <f t="shared" si="45"/>
        <v>0</v>
      </c>
      <c r="R146" s="158">
        <f t="shared" si="46"/>
        <v>0</v>
      </c>
      <c r="S146" s="162">
        <f t="shared" si="47"/>
        <v>0</v>
      </c>
      <c r="T146" s="159">
        <f t="shared" si="48"/>
        <v>1.2E-5</v>
      </c>
      <c r="U146" s="163">
        <f t="shared" si="49"/>
        <v>0</v>
      </c>
    </row>
    <row r="147" spans="1:21" x14ac:dyDescent="0.2">
      <c r="A147" s="156">
        <f t="shared" si="50"/>
        <v>9.9999999999999995E-8</v>
      </c>
      <c r="B147" s="156">
        <f>IF(SUM('[1]Saved Waypoint Input Sheet'!D2544+('[1]Saved Waypoint Input Sheet'!E2544/60))=SUM('[1]Saved Waypoint Input Sheet'!D2543+('[1]Saved Waypoint Input Sheet'!E2543/60)),(SUM('[1]Saved Waypoint Input Sheet'!D2544+('[1]Saved Waypoint Input Sheet'!E2544/60))+0.0000001),(SUM('[1]Saved Waypoint Input Sheet'!D2544+('[1]Saved Waypoint Input Sheet'!E2544/60))))</f>
        <v>9.9999999999999995E-8</v>
      </c>
      <c r="C147" s="156">
        <f>IF('[1]Saved Waypoint Input Sheet'!C2544="S",A147*-1,A147)</f>
        <v>9.9999999999999995E-8</v>
      </c>
      <c r="D147" s="156">
        <f t="shared" si="38"/>
        <v>1.7453292519943295E-9</v>
      </c>
      <c r="E147" s="156">
        <f t="shared" si="34"/>
        <v>1.9999999999999999E-7</v>
      </c>
      <c r="F147" s="156">
        <f t="shared" si="35"/>
        <v>9.5043262104208532E-10</v>
      </c>
      <c r="G147" s="156">
        <f t="shared" si="36"/>
        <v>3.4906585427699079E-9</v>
      </c>
      <c r="H147" s="157">
        <f>SUM('[1]Saved Waypoint Input Sheet'!G2544+('[1]Saved Waypoint Input Sheet'!H2544/60))</f>
        <v>0</v>
      </c>
      <c r="I147" s="157">
        <f>IF('[1]Saved Waypoint Input Sheet'!F2544="E",H147,H147*-1)</f>
        <v>0</v>
      </c>
      <c r="J147" s="157">
        <f t="shared" si="40"/>
        <v>0</v>
      </c>
      <c r="K147" s="157">
        <f t="shared" si="37"/>
        <v>0</v>
      </c>
      <c r="L147" s="158">
        <f t="shared" si="41"/>
        <v>0</v>
      </c>
      <c r="M147" s="158">
        <f t="shared" si="42"/>
        <v>0</v>
      </c>
      <c r="N147" s="160">
        <f t="shared" si="43"/>
        <v>5.9999998658214085E-6</v>
      </c>
      <c r="O147" s="160">
        <f t="shared" si="44"/>
        <v>-6.0000002579599455E-6</v>
      </c>
      <c r="P147" s="161">
        <f t="shared" si="39"/>
        <v>0</v>
      </c>
      <c r="Q147" s="161">
        <f t="shared" si="45"/>
        <v>3.1415926535897931</v>
      </c>
      <c r="R147" s="158">
        <f t="shared" si="46"/>
        <v>180</v>
      </c>
      <c r="S147" s="162">
        <f t="shared" si="47"/>
        <v>180</v>
      </c>
      <c r="T147" s="159">
        <f t="shared" si="48"/>
        <v>1.2E-5</v>
      </c>
      <c r="U147" s="163">
        <f t="shared" si="49"/>
        <v>0</v>
      </c>
    </row>
    <row r="148" spans="1:21" x14ac:dyDescent="0.2">
      <c r="A148" s="156">
        <f t="shared" si="50"/>
        <v>-9.9999999999999995E-8</v>
      </c>
      <c r="B148" s="156">
        <f>IF(SUM('[1]Saved Waypoint Input Sheet'!D2545+('[1]Saved Waypoint Input Sheet'!E2545/60))=SUM('[1]Saved Waypoint Input Sheet'!D2544+('[1]Saved Waypoint Input Sheet'!E2544/60)),(SUM('[1]Saved Waypoint Input Sheet'!D2545+('[1]Saved Waypoint Input Sheet'!E2545/60))-0.0000001),(SUM('[1]Saved Waypoint Input Sheet'!D2545+('[1]Saved Waypoint Input Sheet'!E2545/60))))</f>
        <v>-9.9999999999999995E-8</v>
      </c>
      <c r="C148" s="156">
        <f>IF('[1]Saved Waypoint Input Sheet'!C2545="S",A148*-1,A148)</f>
        <v>-9.9999999999999995E-8</v>
      </c>
      <c r="D148" s="156">
        <f t="shared" si="38"/>
        <v>-1.7453292519943295E-9</v>
      </c>
      <c r="E148" s="156">
        <f t="shared" si="34"/>
        <v>-1.9999999999999999E-7</v>
      </c>
      <c r="F148" s="156">
        <f t="shared" si="35"/>
        <v>-2.5402259217278224E-9</v>
      </c>
      <c r="G148" s="156">
        <f t="shared" si="36"/>
        <v>-3.4906585427699079E-9</v>
      </c>
      <c r="H148" s="157">
        <f>SUM('[1]Saved Waypoint Input Sheet'!G2545+('[1]Saved Waypoint Input Sheet'!H2545/60))</f>
        <v>0</v>
      </c>
      <c r="I148" s="157">
        <f>IF('[1]Saved Waypoint Input Sheet'!F2545="E",H148,H148*-1)</f>
        <v>0</v>
      </c>
      <c r="J148" s="157">
        <f t="shared" si="40"/>
        <v>0</v>
      </c>
      <c r="K148" s="157">
        <f t="shared" si="37"/>
        <v>0</v>
      </c>
      <c r="L148" s="158">
        <f t="shared" si="41"/>
        <v>0</v>
      </c>
      <c r="M148" s="158">
        <f t="shared" si="42"/>
        <v>0</v>
      </c>
      <c r="N148" s="160">
        <f t="shared" si="43"/>
        <v>-6.0000002579599455E-6</v>
      </c>
      <c r="O148" s="160">
        <f t="shared" si="44"/>
        <v>5.9999998658214085E-6</v>
      </c>
      <c r="P148" s="161">
        <f t="shared" si="39"/>
        <v>0</v>
      </c>
      <c r="Q148" s="161">
        <f t="shared" si="45"/>
        <v>0</v>
      </c>
      <c r="R148" s="158">
        <f t="shared" si="46"/>
        <v>0</v>
      </c>
      <c r="S148" s="162">
        <f t="shared" si="47"/>
        <v>0</v>
      </c>
      <c r="T148" s="159">
        <f t="shared" si="48"/>
        <v>1.2E-5</v>
      </c>
      <c r="U148" s="163">
        <f t="shared" si="49"/>
        <v>0</v>
      </c>
    </row>
    <row r="149" spans="1:21" x14ac:dyDescent="0.2">
      <c r="A149" s="156">
        <f t="shared" si="50"/>
        <v>9.9999999999999995E-8</v>
      </c>
      <c r="B149" s="156">
        <f>IF(SUM('[1]Saved Waypoint Input Sheet'!D2546+('[1]Saved Waypoint Input Sheet'!E2546/60))=SUM('[1]Saved Waypoint Input Sheet'!D2545+('[1]Saved Waypoint Input Sheet'!E2545/60)),(SUM('[1]Saved Waypoint Input Sheet'!D2546+('[1]Saved Waypoint Input Sheet'!E2546/60))+0.0000001),(SUM('[1]Saved Waypoint Input Sheet'!D2546+('[1]Saved Waypoint Input Sheet'!E2546/60))))</f>
        <v>9.9999999999999995E-8</v>
      </c>
      <c r="C149" s="156">
        <f>IF('[1]Saved Waypoint Input Sheet'!C2546="S",A149*-1,A149)</f>
        <v>9.9999999999999995E-8</v>
      </c>
      <c r="D149" s="156">
        <f t="shared" si="38"/>
        <v>1.7453292519943295E-9</v>
      </c>
      <c r="E149" s="156">
        <f t="shared" si="34"/>
        <v>1.9999999999999999E-7</v>
      </c>
      <c r="F149" s="156">
        <f t="shared" si="35"/>
        <v>9.5043262104208532E-10</v>
      </c>
      <c r="G149" s="156">
        <f t="shared" si="36"/>
        <v>3.4906585427699079E-9</v>
      </c>
      <c r="H149" s="157">
        <f>SUM('[1]Saved Waypoint Input Sheet'!G2546+('[1]Saved Waypoint Input Sheet'!H2546/60))</f>
        <v>0</v>
      </c>
      <c r="I149" s="157">
        <f>IF('[1]Saved Waypoint Input Sheet'!F2546="E",H149,H149*-1)</f>
        <v>0</v>
      </c>
      <c r="J149" s="157">
        <f t="shared" si="40"/>
        <v>0</v>
      </c>
      <c r="K149" s="157">
        <f t="shared" si="37"/>
        <v>0</v>
      </c>
      <c r="L149" s="158">
        <f t="shared" si="41"/>
        <v>0</v>
      </c>
      <c r="M149" s="158">
        <f t="shared" si="42"/>
        <v>0</v>
      </c>
      <c r="N149" s="160">
        <f t="shared" si="43"/>
        <v>5.9999998658214085E-6</v>
      </c>
      <c r="O149" s="160">
        <f t="shared" si="44"/>
        <v>-6.0000002579599455E-6</v>
      </c>
      <c r="P149" s="161">
        <f t="shared" si="39"/>
        <v>0</v>
      </c>
      <c r="Q149" s="161">
        <f t="shared" si="45"/>
        <v>3.1415926535897931</v>
      </c>
      <c r="R149" s="158">
        <f t="shared" si="46"/>
        <v>180</v>
      </c>
      <c r="S149" s="162">
        <f t="shared" si="47"/>
        <v>180</v>
      </c>
      <c r="T149" s="159">
        <f t="shared" si="48"/>
        <v>1.2E-5</v>
      </c>
      <c r="U149" s="163">
        <f t="shared" si="49"/>
        <v>0</v>
      </c>
    </row>
    <row r="150" spans="1:21" x14ac:dyDescent="0.2">
      <c r="A150" s="156">
        <f t="shared" si="50"/>
        <v>-9.9999999999999995E-8</v>
      </c>
      <c r="B150" s="156">
        <f>IF(SUM('[1]Saved Waypoint Input Sheet'!D2547+('[1]Saved Waypoint Input Sheet'!E2547/60))=SUM('[1]Saved Waypoint Input Sheet'!D2546+('[1]Saved Waypoint Input Sheet'!E2546/60)),(SUM('[1]Saved Waypoint Input Sheet'!D2547+('[1]Saved Waypoint Input Sheet'!E2547/60))-0.0000001),(SUM('[1]Saved Waypoint Input Sheet'!D2547+('[1]Saved Waypoint Input Sheet'!E2547/60))))</f>
        <v>-9.9999999999999995E-8</v>
      </c>
      <c r="C150" s="156">
        <f>IF('[1]Saved Waypoint Input Sheet'!C2547="S",A150*-1,A150)</f>
        <v>-9.9999999999999995E-8</v>
      </c>
      <c r="D150" s="156">
        <f t="shared" si="38"/>
        <v>-1.7453292519943295E-9</v>
      </c>
      <c r="E150" s="156">
        <f t="shared" si="34"/>
        <v>-1.9999999999999999E-7</v>
      </c>
      <c r="F150" s="156">
        <f t="shared" si="35"/>
        <v>-2.5402259217278224E-9</v>
      </c>
      <c r="G150" s="156">
        <f t="shared" si="36"/>
        <v>-3.4906585427699079E-9</v>
      </c>
      <c r="H150" s="157">
        <f>SUM('[1]Saved Waypoint Input Sheet'!G2547+('[1]Saved Waypoint Input Sheet'!H2547/60))</f>
        <v>0</v>
      </c>
      <c r="I150" s="157">
        <f>IF('[1]Saved Waypoint Input Sheet'!F2547="E",H150,H150*-1)</f>
        <v>0</v>
      </c>
      <c r="J150" s="157">
        <f t="shared" si="40"/>
        <v>0</v>
      </c>
      <c r="K150" s="157">
        <f t="shared" si="37"/>
        <v>0</v>
      </c>
      <c r="L150" s="158">
        <f t="shared" si="41"/>
        <v>0</v>
      </c>
      <c r="M150" s="158">
        <f t="shared" si="42"/>
        <v>0</v>
      </c>
      <c r="N150" s="160">
        <f t="shared" si="43"/>
        <v>-6.0000002579599455E-6</v>
      </c>
      <c r="O150" s="160">
        <f t="shared" si="44"/>
        <v>5.9999998658214085E-6</v>
      </c>
      <c r="P150" s="161">
        <f t="shared" si="39"/>
        <v>0</v>
      </c>
      <c r="Q150" s="161">
        <f t="shared" si="45"/>
        <v>0</v>
      </c>
      <c r="R150" s="158">
        <f t="shared" si="46"/>
        <v>0</v>
      </c>
      <c r="S150" s="162">
        <f t="shared" si="47"/>
        <v>0</v>
      </c>
      <c r="T150" s="159">
        <f t="shared" si="48"/>
        <v>1.2E-5</v>
      </c>
      <c r="U150" s="163">
        <f t="shared" si="49"/>
        <v>0</v>
      </c>
    </row>
    <row r="151" spans="1:21" x14ac:dyDescent="0.2">
      <c r="A151" s="156">
        <f t="shared" si="50"/>
        <v>9.9999999999999995E-8</v>
      </c>
      <c r="B151" s="156">
        <f>IF(SUM('[1]Saved Waypoint Input Sheet'!D2548+('[1]Saved Waypoint Input Sheet'!E2548/60))=SUM('[1]Saved Waypoint Input Sheet'!D2547+('[1]Saved Waypoint Input Sheet'!E2547/60)),(SUM('[1]Saved Waypoint Input Sheet'!D2548+('[1]Saved Waypoint Input Sheet'!E2548/60))+0.0000001),(SUM('[1]Saved Waypoint Input Sheet'!D2548+('[1]Saved Waypoint Input Sheet'!E2548/60))))</f>
        <v>9.9999999999999995E-8</v>
      </c>
      <c r="C151" s="156">
        <f>IF('[1]Saved Waypoint Input Sheet'!C2548="S",A151*-1,A151)</f>
        <v>9.9999999999999995E-8</v>
      </c>
      <c r="D151" s="156">
        <f t="shared" si="38"/>
        <v>1.7453292519943295E-9</v>
      </c>
      <c r="E151" s="156">
        <f t="shared" si="34"/>
        <v>1.9999999999999999E-7</v>
      </c>
      <c r="F151" s="156">
        <f t="shared" si="35"/>
        <v>9.5043262104208532E-10</v>
      </c>
      <c r="G151" s="156">
        <f t="shared" si="36"/>
        <v>3.4906585427699079E-9</v>
      </c>
      <c r="H151" s="157">
        <f>SUM('[1]Saved Waypoint Input Sheet'!G2548+('[1]Saved Waypoint Input Sheet'!H2548/60))</f>
        <v>0</v>
      </c>
      <c r="I151" s="157">
        <f>IF('[1]Saved Waypoint Input Sheet'!F2548="E",H151,H151*-1)</f>
        <v>0</v>
      </c>
      <c r="J151" s="157">
        <f t="shared" si="40"/>
        <v>0</v>
      </c>
      <c r="K151" s="157">
        <f t="shared" si="37"/>
        <v>0</v>
      </c>
      <c r="L151" s="158">
        <f t="shared" si="41"/>
        <v>0</v>
      </c>
      <c r="M151" s="158">
        <f t="shared" si="42"/>
        <v>0</v>
      </c>
      <c r="N151" s="160">
        <f t="shared" si="43"/>
        <v>5.9999998658214085E-6</v>
      </c>
      <c r="O151" s="160">
        <f t="shared" si="44"/>
        <v>-6.0000002579599455E-6</v>
      </c>
      <c r="P151" s="161">
        <f t="shared" si="39"/>
        <v>0</v>
      </c>
      <c r="Q151" s="161">
        <f t="shared" si="45"/>
        <v>3.1415926535897931</v>
      </c>
      <c r="R151" s="158">
        <f t="shared" si="46"/>
        <v>180</v>
      </c>
      <c r="S151" s="162">
        <f t="shared" si="47"/>
        <v>180</v>
      </c>
      <c r="T151" s="159">
        <f t="shared" si="48"/>
        <v>1.2E-5</v>
      </c>
      <c r="U151" s="163">
        <f t="shared" si="49"/>
        <v>0</v>
      </c>
    </row>
    <row r="152" spans="1:21" x14ac:dyDescent="0.2">
      <c r="A152" s="156">
        <f t="shared" si="50"/>
        <v>-9.9999999999999995E-8</v>
      </c>
      <c r="B152" s="156">
        <f>IF(SUM('[1]Saved Waypoint Input Sheet'!D2549+('[1]Saved Waypoint Input Sheet'!E2549/60))=SUM('[1]Saved Waypoint Input Sheet'!D2548+('[1]Saved Waypoint Input Sheet'!E2548/60)),(SUM('[1]Saved Waypoint Input Sheet'!D2549+('[1]Saved Waypoint Input Sheet'!E2549/60))-0.0000001),(SUM('[1]Saved Waypoint Input Sheet'!D2549+('[1]Saved Waypoint Input Sheet'!E2549/60))))</f>
        <v>-9.9999999999999995E-8</v>
      </c>
      <c r="C152" s="156">
        <f>IF('[1]Saved Waypoint Input Sheet'!C2549="S",A152*-1,A152)</f>
        <v>-9.9999999999999995E-8</v>
      </c>
      <c r="D152" s="156">
        <f t="shared" si="38"/>
        <v>-1.7453292519943295E-9</v>
      </c>
      <c r="E152" s="156">
        <f t="shared" si="34"/>
        <v>-1.9999999999999999E-7</v>
      </c>
      <c r="F152" s="156">
        <f t="shared" si="35"/>
        <v>-2.5402259217278224E-9</v>
      </c>
      <c r="G152" s="156">
        <f t="shared" si="36"/>
        <v>-3.4906585427699079E-9</v>
      </c>
      <c r="H152" s="157">
        <f>SUM('[1]Saved Waypoint Input Sheet'!G2549+('[1]Saved Waypoint Input Sheet'!H2549/60))</f>
        <v>0</v>
      </c>
      <c r="I152" s="157">
        <f>IF('[1]Saved Waypoint Input Sheet'!F2549="E",H152,H152*-1)</f>
        <v>0</v>
      </c>
      <c r="J152" s="157">
        <f t="shared" si="40"/>
        <v>0</v>
      </c>
      <c r="K152" s="157">
        <f t="shared" si="37"/>
        <v>0</v>
      </c>
      <c r="L152" s="158">
        <f t="shared" si="41"/>
        <v>0</v>
      </c>
      <c r="M152" s="158">
        <f t="shared" si="42"/>
        <v>0</v>
      </c>
      <c r="N152" s="160">
        <f t="shared" si="43"/>
        <v>-6.0000002579599455E-6</v>
      </c>
      <c r="O152" s="160">
        <f t="shared" si="44"/>
        <v>5.9999998658214085E-6</v>
      </c>
      <c r="P152" s="161">
        <f t="shared" si="39"/>
        <v>0</v>
      </c>
      <c r="Q152" s="161">
        <f t="shared" si="45"/>
        <v>0</v>
      </c>
      <c r="R152" s="158">
        <f t="shared" si="46"/>
        <v>0</v>
      </c>
      <c r="S152" s="162">
        <f t="shared" si="47"/>
        <v>0</v>
      </c>
      <c r="T152" s="159">
        <f t="shared" si="48"/>
        <v>1.2E-5</v>
      </c>
      <c r="U152" s="163">
        <f t="shared" si="49"/>
        <v>0</v>
      </c>
    </row>
    <row r="153" spans="1:21" x14ac:dyDescent="0.2">
      <c r="A153" s="156">
        <f t="shared" si="50"/>
        <v>9.9999999999999995E-8</v>
      </c>
      <c r="B153" s="156">
        <f>IF(SUM('[1]Saved Waypoint Input Sheet'!D2550+('[1]Saved Waypoint Input Sheet'!E2550/60))=SUM('[1]Saved Waypoint Input Sheet'!D2549+('[1]Saved Waypoint Input Sheet'!E2549/60)),(SUM('[1]Saved Waypoint Input Sheet'!D2550+('[1]Saved Waypoint Input Sheet'!E2550/60))+0.0000001),(SUM('[1]Saved Waypoint Input Sheet'!D2550+('[1]Saved Waypoint Input Sheet'!E2550/60))))</f>
        <v>9.9999999999999995E-8</v>
      </c>
      <c r="C153" s="156">
        <f>IF('[1]Saved Waypoint Input Sheet'!C2550="S",A153*-1,A153)</f>
        <v>9.9999999999999995E-8</v>
      </c>
      <c r="D153" s="156">
        <f t="shared" si="38"/>
        <v>1.7453292519943295E-9</v>
      </c>
      <c r="E153" s="156">
        <f t="shared" si="34"/>
        <v>1.9999999999999999E-7</v>
      </c>
      <c r="F153" s="156">
        <f t="shared" si="35"/>
        <v>9.5043262104208532E-10</v>
      </c>
      <c r="G153" s="156">
        <f t="shared" si="36"/>
        <v>3.4906585427699079E-9</v>
      </c>
      <c r="H153" s="157">
        <f>SUM('[1]Saved Waypoint Input Sheet'!G2550+('[1]Saved Waypoint Input Sheet'!H2550/60))</f>
        <v>0</v>
      </c>
      <c r="I153" s="157">
        <f>IF('[1]Saved Waypoint Input Sheet'!F2550="E",H153,H153*-1)</f>
        <v>0</v>
      </c>
      <c r="J153" s="157">
        <f t="shared" si="40"/>
        <v>0</v>
      </c>
      <c r="K153" s="157">
        <f t="shared" si="37"/>
        <v>0</v>
      </c>
      <c r="L153" s="158">
        <f t="shared" si="41"/>
        <v>0</v>
      </c>
      <c r="M153" s="158">
        <f t="shared" si="42"/>
        <v>0</v>
      </c>
      <c r="N153" s="160">
        <f t="shared" si="43"/>
        <v>5.9999998658214085E-6</v>
      </c>
      <c r="O153" s="160">
        <f t="shared" si="44"/>
        <v>-6.0000002579599455E-6</v>
      </c>
      <c r="P153" s="161">
        <f t="shared" si="39"/>
        <v>0</v>
      </c>
      <c r="Q153" s="161">
        <f t="shared" si="45"/>
        <v>3.1415926535897931</v>
      </c>
      <c r="R153" s="158">
        <f t="shared" si="46"/>
        <v>180</v>
      </c>
      <c r="S153" s="162">
        <f t="shared" si="47"/>
        <v>180</v>
      </c>
      <c r="T153" s="159">
        <f t="shared" si="48"/>
        <v>1.2E-5</v>
      </c>
      <c r="U153" s="163">
        <f t="shared" si="49"/>
        <v>0</v>
      </c>
    </row>
    <row r="154" spans="1:21" x14ac:dyDescent="0.2">
      <c r="A154" s="156">
        <f t="shared" si="50"/>
        <v>-9.9999999999999995E-8</v>
      </c>
      <c r="B154" s="156">
        <f>IF(SUM('[1]Saved Waypoint Input Sheet'!D2551+('[1]Saved Waypoint Input Sheet'!E2551/60))=SUM('[1]Saved Waypoint Input Sheet'!D2550+('[1]Saved Waypoint Input Sheet'!E2550/60)),(SUM('[1]Saved Waypoint Input Sheet'!D2551+('[1]Saved Waypoint Input Sheet'!E2551/60))-0.0000001),(SUM('[1]Saved Waypoint Input Sheet'!D2551+('[1]Saved Waypoint Input Sheet'!E2551/60))))</f>
        <v>-9.9999999999999995E-8</v>
      </c>
      <c r="C154" s="156">
        <f>IF('[1]Saved Waypoint Input Sheet'!C2551="S",A154*-1,A154)</f>
        <v>-9.9999999999999995E-8</v>
      </c>
      <c r="D154" s="156">
        <f t="shared" si="38"/>
        <v>-1.7453292519943295E-9</v>
      </c>
      <c r="E154" s="156">
        <f t="shared" si="34"/>
        <v>-1.9999999999999999E-7</v>
      </c>
      <c r="F154" s="156">
        <f t="shared" si="35"/>
        <v>-2.5402259217278224E-9</v>
      </c>
      <c r="G154" s="156">
        <f t="shared" si="36"/>
        <v>-3.4906585427699079E-9</v>
      </c>
      <c r="H154" s="157">
        <f>SUM('[1]Saved Waypoint Input Sheet'!G2551+('[1]Saved Waypoint Input Sheet'!H2551/60))</f>
        <v>0</v>
      </c>
      <c r="I154" s="157">
        <f>IF('[1]Saved Waypoint Input Sheet'!F2551="E",H154,H154*-1)</f>
        <v>0</v>
      </c>
      <c r="J154" s="157">
        <f t="shared" si="40"/>
        <v>0</v>
      </c>
      <c r="K154" s="157">
        <f t="shared" si="37"/>
        <v>0</v>
      </c>
      <c r="L154" s="158">
        <f t="shared" si="41"/>
        <v>0</v>
      </c>
      <c r="M154" s="158">
        <f t="shared" si="42"/>
        <v>0</v>
      </c>
      <c r="N154" s="160">
        <f t="shared" si="43"/>
        <v>-6.0000002579599455E-6</v>
      </c>
      <c r="O154" s="160">
        <f t="shared" si="44"/>
        <v>5.9999998658214085E-6</v>
      </c>
      <c r="P154" s="161">
        <f t="shared" si="39"/>
        <v>0</v>
      </c>
      <c r="Q154" s="161">
        <f t="shared" si="45"/>
        <v>0</v>
      </c>
      <c r="R154" s="158">
        <f t="shared" si="46"/>
        <v>0</v>
      </c>
      <c r="S154" s="162">
        <f t="shared" si="47"/>
        <v>0</v>
      </c>
      <c r="T154" s="159">
        <f t="shared" si="48"/>
        <v>1.2E-5</v>
      </c>
      <c r="U154" s="163">
        <f t="shared" si="49"/>
        <v>0</v>
      </c>
    </row>
    <row r="155" spans="1:21" x14ac:dyDescent="0.2">
      <c r="A155" s="156">
        <f t="shared" si="50"/>
        <v>9.9999999999999995E-8</v>
      </c>
      <c r="B155" s="156">
        <f>IF(SUM('[1]Saved Waypoint Input Sheet'!D2552+('[1]Saved Waypoint Input Sheet'!E2552/60))=SUM('[1]Saved Waypoint Input Sheet'!D2551+('[1]Saved Waypoint Input Sheet'!E2551/60)),(SUM('[1]Saved Waypoint Input Sheet'!D2552+('[1]Saved Waypoint Input Sheet'!E2552/60))+0.0000001),(SUM('[1]Saved Waypoint Input Sheet'!D2552+('[1]Saved Waypoint Input Sheet'!E2552/60))))</f>
        <v>9.9999999999999995E-8</v>
      </c>
      <c r="C155" s="156">
        <f>IF('[1]Saved Waypoint Input Sheet'!C2552="S",A155*-1,A155)</f>
        <v>9.9999999999999995E-8</v>
      </c>
      <c r="D155" s="156">
        <f t="shared" si="38"/>
        <v>1.7453292519943295E-9</v>
      </c>
      <c r="E155" s="156">
        <f t="shared" si="34"/>
        <v>1.9999999999999999E-7</v>
      </c>
      <c r="F155" s="156">
        <f t="shared" si="35"/>
        <v>9.5043262104208532E-10</v>
      </c>
      <c r="G155" s="156">
        <f t="shared" si="36"/>
        <v>3.4906585427699079E-9</v>
      </c>
      <c r="H155" s="157">
        <f>SUM('[1]Saved Waypoint Input Sheet'!G2552+('[1]Saved Waypoint Input Sheet'!H2552/60))</f>
        <v>0</v>
      </c>
      <c r="I155" s="157">
        <f>IF('[1]Saved Waypoint Input Sheet'!F2552="E",H155,H155*-1)</f>
        <v>0</v>
      </c>
      <c r="J155" s="157">
        <f t="shared" si="40"/>
        <v>0</v>
      </c>
      <c r="K155" s="157">
        <f t="shared" si="37"/>
        <v>0</v>
      </c>
      <c r="L155" s="158">
        <f t="shared" si="41"/>
        <v>0</v>
      </c>
      <c r="M155" s="158">
        <f t="shared" si="42"/>
        <v>0</v>
      </c>
      <c r="N155" s="160">
        <f t="shared" si="43"/>
        <v>5.9999998658214085E-6</v>
      </c>
      <c r="O155" s="160">
        <f t="shared" si="44"/>
        <v>-6.0000002579599455E-6</v>
      </c>
      <c r="P155" s="161">
        <f t="shared" si="39"/>
        <v>0</v>
      </c>
      <c r="Q155" s="161">
        <f t="shared" si="45"/>
        <v>3.1415926535897931</v>
      </c>
      <c r="R155" s="158">
        <f t="shared" si="46"/>
        <v>180</v>
      </c>
      <c r="S155" s="162">
        <f t="shared" si="47"/>
        <v>180</v>
      </c>
      <c r="T155" s="159">
        <f t="shared" si="48"/>
        <v>1.2E-5</v>
      </c>
      <c r="U155" s="163">
        <f t="shared" si="49"/>
        <v>0</v>
      </c>
    </row>
    <row r="156" spans="1:21" x14ac:dyDescent="0.2">
      <c r="A156" s="156">
        <f t="shared" si="50"/>
        <v>-9.9999999999999995E-8</v>
      </c>
      <c r="B156" s="156">
        <f>IF(SUM('[1]Saved Waypoint Input Sheet'!D2553+('[1]Saved Waypoint Input Sheet'!E2553/60))=SUM('[1]Saved Waypoint Input Sheet'!D2552+('[1]Saved Waypoint Input Sheet'!E2552/60)),(SUM('[1]Saved Waypoint Input Sheet'!D2553+('[1]Saved Waypoint Input Sheet'!E2553/60))-0.0000001),(SUM('[1]Saved Waypoint Input Sheet'!D2553+('[1]Saved Waypoint Input Sheet'!E2553/60))))</f>
        <v>-9.9999999999999995E-8</v>
      </c>
      <c r="C156" s="156">
        <f>IF('[1]Saved Waypoint Input Sheet'!C2553="S",A156*-1,A156)</f>
        <v>-9.9999999999999995E-8</v>
      </c>
      <c r="D156" s="156">
        <f t="shared" si="38"/>
        <v>-1.7453292519943295E-9</v>
      </c>
      <c r="E156" s="156">
        <f t="shared" si="34"/>
        <v>-1.9999999999999999E-7</v>
      </c>
      <c r="F156" s="156">
        <f t="shared" si="35"/>
        <v>-2.5402259217278224E-9</v>
      </c>
      <c r="G156" s="156">
        <f t="shared" si="36"/>
        <v>-3.4906585427699079E-9</v>
      </c>
      <c r="H156" s="157">
        <f>SUM('[1]Saved Waypoint Input Sheet'!G2553+('[1]Saved Waypoint Input Sheet'!H2553/60))</f>
        <v>0</v>
      </c>
      <c r="I156" s="157">
        <f>IF('[1]Saved Waypoint Input Sheet'!F2553="E",H156,H156*-1)</f>
        <v>0</v>
      </c>
      <c r="J156" s="157">
        <f t="shared" si="40"/>
        <v>0</v>
      </c>
      <c r="K156" s="157">
        <f t="shared" si="37"/>
        <v>0</v>
      </c>
      <c r="L156" s="158">
        <f t="shared" si="41"/>
        <v>0</v>
      </c>
      <c r="M156" s="158">
        <f t="shared" si="42"/>
        <v>0</v>
      </c>
      <c r="N156" s="160">
        <f t="shared" si="43"/>
        <v>-6.0000002579599455E-6</v>
      </c>
      <c r="O156" s="160">
        <f t="shared" si="44"/>
        <v>5.9999998658214085E-6</v>
      </c>
      <c r="P156" s="161">
        <f t="shared" si="39"/>
        <v>0</v>
      </c>
      <c r="Q156" s="161">
        <f t="shared" si="45"/>
        <v>0</v>
      </c>
      <c r="R156" s="158">
        <f t="shared" si="46"/>
        <v>0</v>
      </c>
      <c r="S156" s="162">
        <f t="shared" si="47"/>
        <v>0</v>
      </c>
      <c r="T156" s="159">
        <f t="shared" si="48"/>
        <v>1.2E-5</v>
      </c>
      <c r="U156" s="163">
        <f t="shared" si="49"/>
        <v>0</v>
      </c>
    </row>
    <row r="157" spans="1:21" x14ac:dyDescent="0.2">
      <c r="A157" s="156">
        <f t="shared" si="50"/>
        <v>9.9999999999999995E-8</v>
      </c>
      <c r="B157" s="156">
        <f>IF(SUM('[1]Saved Waypoint Input Sheet'!D2554+('[1]Saved Waypoint Input Sheet'!E2554/60))=SUM('[1]Saved Waypoint Input Sheet'!D2553+('[1]Saved Waypoint Input Sheet'!E2553/60)),(SUM('[1]Saved Waypoint Input Sheet'!D2554+('[1]Saved Waypoint Input Sheet'!E2554/60))+0.0000001),(SUM('[1]Saved Waypoint Input Sheet'!D2554+('[1]Saved Waypoint Input Sheet'!E2554/60))))</f>
        <v>9.9999999999999995E-8</v>
      </c>
      <c r="C157" s="156">
        <f>IF('[1]Saved Waypoint Input Sheet'!C2554="S",A157*-1,A157)</f>
        <v>9.9999999999999995E-8</v>
      </c>
      <c r="D157" s="156">
        <f t="shared" si="38"/>
        <v>1.7453292519943295E-9</v>
      </c>
      <c r="E157" s="156">
        <f t="shared" si="34"/>
        <v>1.9999999999999999E-7</v>
      </c>
      <c r="F157" s="156">
        <f t="shared" si="35"/>
        <v>9.5043262104208532E-10</v>
      </c>
      <c r="G157" s="156">
        <f t="shared" si="36"/>
        <v>3.4906585427699079E-9</v>
      </c>
      <c r="H157" s="157">
        <f>SUM('[1]Saved Waypoint Input Sheet'!G2554+('[1]Saved Waypoint Input Sheet'!H2554/60))</f>
        <v>0</v>
      </c>
      <c r="I157" s="157">
        <f>IF('[1]Saved Waypoint Input Sheet'!F2554="E",H157,H157*-1)</f>
        <v>0</v>
      </c>
      <c r="J157" s="157">
        <f t="shared" si="40"/>
        <v>0</v>
      </c>
      <c r="K157" s="157">
        <f t="shared" si="37"/>
        <v>0</v>
      </c>
      <c r="L157" s="158">
        <f t="shared" si="41"/>
        <v>0</v>
      </c>
      <c r="M157" s="158">
        <f t="shared" si="42"/>
        <v>0</v>
      </c>
      <c r="N157" s="160">
        <f t="shared" si="43"/>
        <v>5.9999998658214085E-6</v>
      </c>
      <c r="O157" s="160">
        <f t="shared" si="44"/>
        <v>-6.0000002579599455E-6</v>
      </c>
      <c r="P157" s="161">
        <f t="shared" si="39"/>
        <v>0</v>
      </c>
      <c r="Q157" s="161">
        <f t="shared" si="45"/>
        <v>3.1415926535897931</v>
      </c>
      <c r="R157" s="158">
        <f t="shared" si="46"/>
        <v>180</v>
      </c>
      <c r="S157" s="162">
        <f t="shared" si="47"/>
        <v>180</v>
      </c>
      <c r="T157" s="159">
        <f t="shared" si="48"/>
        <v>1.2E-5</v>
      </c>
      <c r="U157" s="163">
        <f t="shared" si="49"/>
        <v>0</v>
      </c>
    </row>
    <row r="158" spans="1:21" x14ac:dyDescent="0.2">
      <c r="A158" s="156">
        <f t="shared" si="50"/>
        <v>-9.9999999999999995E-8</v>
      </c>
      <c r="B158" s="156">
        <f>IF(SUM('[1]Saved Waypoint Input Sheet'!D2555+('[1]Saved Waypoint Input Sheet'!E2555/60))=SUM('[1]Saved Waypoint Input Sheet'!D2554+('[1]Saved Waypoint Input Sheet'!E2554/60)),(SUM('[1]Saved Waypoint Input Sheet'!D2555+('[1]Saved Waypoint Input Sheet'!E2555/60))-0.0000001),(SUM('[1]Saved Waypoint Input Sheet'!D2555+('[1]Saved Waypoint Input Sheet'!E2555/60))))</f>
        <v>-9.9999999999999995E-8</v>
      </c>
      <c r="C158" s="156">
        <f>IF('[1]Saved Waypoint Input Sheet'!C2555="S",A158*-1,A158)</f>
        <v>-9.9999999999999995E-8</v>
      </c>
      <c r="D158" s="156">
        <f t="shared" si="38"/>
        <v>-1.7453292519943295E-9</v>
      </c>
      <c r="E158" s="156">
        <f t="shared" si="34"/>
        <v>-1.9999999999999999E-7</v>
      </c>
      <c r="F158" s="156">
        <f t="shared" si="35"/>
        <v>-2.5402259217278224E-9</v>
      </c>
      <c r="G158" s="156">
        <f t="shared" si="36"/>
        <v>-3.4906585427699079E-9</v>
      </c>
      <c r="H158" s="157">
        <f>SUM('[1]Saved Waypoint Input Sheet'!G2555+('[1]Saved Waypoint Input Sheet'!H2555/60))</f>
        <v>0</v>
      </c>
      <c r="I158" s="157">
        <f>IF('[1]Saved Waypoint Input Sheet'!F2555="E",H158,H158*-1)</f>
        <v>0</v>
      </c>
      <c r="J158" s="157">
        <f t="shared" si="40"/>
        <v>0</v>
      </c>
      <c r="K158" s="157">
        <f t="shared" si="37"/>
        <v>0</v>
      </c>
      <c r="L158" s="158">
        <f t="shared" si="41"/>
        <v>0</v>
      </c>
      <c r="M158" s="158">
        <f t="shared" si="42"/>
        <v>0</v>
      </c>
      <c r="N158" s="160">
        <f t="shared" si="43"/>
        <v>-6.0000002579599455E-6</v>
      </c>
      <c r="O158" s="160">
        <f t="shared" si="44"/>
        <v>5.9999998658214085E-6</v>
      </c>
      <c r="P158" s="161">
        <f t="shared" si="39"/>
        <v>0</v>
      </c>
      <c r="Q158" s="161">
        <f t="shared" si="45"/>
        <v>0</v>
      </c>
      <c r="R158" s="158">
        <f t="shared" si="46"/>
        <v>0</v>
      </c>
      <c r="S158" s="162">
        <f t="shared" si="47"/>
        <v>0</v>
      </c>
      <c r="T158" s="159">
        <f t="shared" si="48"/>
        <v>1.2E-5</v>
      </c>
      <c r="U158" s="163">
        <f t="shared" si="49"/>
        <v>0</v>
      </c>
    </row>
    <row r="159" spans="1:21" x14ac:dyDescent="0.2">
      <c r="A159" s="156">
        <f t="shared" si="50"/>
        <v>9.9999999999999995E-8</v>
      </c>
      <c r="B159" s="156">
        <f>IF(SUM('[1]Saved Waypoint Input Sheet'!D2556+('[1]Saved Waypoint Input Sheet'!E2556/60))=SUM('[1]Saved Waypoint Input Sheet'!D2555+('[1]Saved Waypoint Input Sheet'!E2555/60)),(SUM('[1]Saved Waypoint Input Sheet'!D2556+('[1]Saved Waypoint Input Sheet'!E2556/60))+0.0000001),(SUM('[1]Saved Waypoint Input Sheet'!D2556+('[1]Saved Waypoint Input Sheet'!E2556/60))))</f>
        <v>9.9999999999999995E-8</v>
      </c>
      <c r="C159" s="156">
        <f>IF('[1]Saved Waypoint Input Sheet'!C2556="S",A159*-1,A159)</f>
        <v>9.9999999999999995E-8</v>
      </c>
      <c r="D159" s="156">
        <f t="shared" si="38"/>
        <v>1.7453292519943295E-9</v>
      </c>
      <c r="E159" s="156">
        <f t="shared" si="34"/>
        <v>1.9999999999999999E-7</v>
      </c>
      <c r="F159" s="156">
        <f t="shared" si="35"/>
        <v>9.5043262104208532E-10</v>
      </c>
      <c r="G159" s="156">
        <f t="shared" si="36"/>
        <v>3.4906585427699079E-9</v>
      </c>
      <c r="H159" s="157">
        <f>SUM('[1]Saved Waypoint Input Sheet'!G2556+('[1]Saved Waypoint Input Sheet'!H2556/60))</f>
        <v>0</v>
      </c>
      <c r="I159" s="157">
        <f>IF('[1]Saved Waypoint Input Sheet'!F2556="E",H159,H159*-1)</f>
        <v>0</v>
      </c>
      <c r="J159" s="157">
        <f t="shared" si="40"/>
        <v>0</v>
      </c>
      <c r="K159" s="157">
        <f t="shared" si="37"/>
        <v>0</v>
      </c>
      <c r="L159" s="158">
        <f t="shared" si="41"/>
        <v>0</v>
      </c>
      <c r="M159" s="158">
        <f t="shared" si="42"/>
        <v>0</v>
      </c>
      <c r="N159" s="160">
        <f t="shared" si="43"/>
        <v>5.9999998658214085E-6</v>
      </c>
      <c r="O159" s="160">
        <f t="shared" si="44"/>
        <v>-6.0000002579599455E-6</v>
      </c>
      <c r="P159" s="161">
        <f t="shared" si="39"/>
        <v>0</v>
      </c>
      <c r="Q159" s="161">
        <f t="shared" si="45"/>
        <v>3.1415926535897931</v>
      </c>
      <c r="R159" s="158">
        <f t="shared" si="46"/>
        <v>180</v>
      </c>
      <c r="S159" s="162">
        <f t="shared" si="47"/>
        <v>180</v>
      </c>
      <c r="T159" s="159">
        <f t="shared" si="48"/>
        <v>1.2E-5</v>
      </c>
      <c r="U159" s="163">
        <f t="shared" si="49"/>
        <v>0</v>
      </c>
    </row>
    <row r="160" spans="1:21" x14ac:dyDescent="0.2">
      <c r="A160" s="156">
        <f t="shared" si="50"/>
        <v>-9.9999999999999995E-8</v>
      </c>
      <c r="B160" s="156">
        <f>IF(SUM('[1]Saved Waypoint Input Sheet'!D2557+('[1]Saved Waypoint Input Sheet'!E2557/60))=SUM('[1]Saved Waypoint Input Sheet'!D2556+('[1]Saved Waypoint Input Sheet'!E2556/60)),(SUM('[1]Saved Waypoint Input Sheet'!D2557+('[1]Saved Waypoint Input Sheet'!E2557/60))-0.0000001),(SUM('[1]Saved Waypoint Input Sheet'!D2557+('[1]Saved Waypoint Input Sheet'!E2557/60))))</f>
        <v>-9.9999999999999995E-8</v>
      </c>
      <c r="C160" s="156">
        <f>IF('[1]Saved Waypoint Input Sheet'!C2557="S",A160*-1,A160)</f>
        <v>-9.9999999999999995E-8</v>
      </c>
      <c r="D160" s="156">
        <f t="shared" si="38"/>
        <v>-1.7453292519943295E-9</v>
      </c>
      <c r="E160" s="156">
        <f t="shared" si="34"/>
        <v>-1.9999999999999999E-7</v>
      </c>
      <c r="F160" s="156">
        <f t="shared" si="35"/>
        <v>-2.5402259217278224E-9</v>
      </c>
      <c r="G160" s="156">
        <f t="shared" si="36"/>
        <v>-3.4906585427699079E-9</v>
      </c>
      <c r="H160" s="157">
        <f>SUM('[1]Saved Waypoint Input Sheet'!G2557+('[1]Saved Waypoint Input Sheet'!H2557/60))</f>
        <v>0</v>
      </c>
      <c r="I160" s="157">
        <f>IF('[1]Saved Waypoint Input Sheet'!F2557="E",H160,H160*-1)</f>
        <v>0</v>
      </c>
      <c r="J160" s="157">
        <f t="shared" si="40"/>
        <v>0</v>
      </c>
      <c r="K160" s="157">
        <f t="shared" si="37"/>
        <v>0</v>
      </c>
      <c r="L160" s="158">
        <f t="shared" si="41"/>
        <v>0</v>
      </c>
      <c r="M160" s="158">
        <f t="shared" si="42"/>
        <v>0</v>
      </c>
      <c r="N160" s="160">
        <f t="shared" si="43"/>
        <v>-6.0000002579599455E-6</v>
      </c>
      <c r="O160" s="160">
        <f t="shared" si="44"/>
        <v>5.9999998658214085E-6</v>
      </c>
      <c r="P160" s="161">
        <f t="shared" si="39"/>
        <v>0</v>
      </c>
      <c r="Q160" s="161">
        <f t="shared" si="45"/>
        <v>0</v>
      </c>
      <c r="R160" s="158">
        <f t="shared" si="46"/>
        <v>0</v>
      </c>
      <c r="S160" s="162">
        <f t="shared" si="47"/>
        <v>0</v>
      </c>
      <c r="T160" s="159">
        <f t="shared" si="48"/>
        <v>1.2E-5</v>
      </c>
      <c r="U160" s="163">
        <f t="shared" si="49"/>
        <v>0</v>
      </c>
    </row>
    <row r="161" spans="1:21" x14ac:dyDescent="0.2">
      <c r="A161" s="156">
        <f t="shared" si="50"/>
        <v>9.9999999999999995E-8</v>
      </c>
      <c r="B161" s="156">
        <f>IF(SUM('[1]Saved Waypoint Input Sheet'!D2558+('[1]Saved Waypoint Input Sheet'!E2558/60))=SUM('[1]Saved Waypoint Input Sheet'!D2557+('[1]Saved Waypoint Input Sheet'!E2557/60)),(SUM('[1]Saved Waypoint Input Sheet'!D2558+('[1]Saved Waypoint Input Sheet'!E2558/60))+0.0000001),(SUM('[1]Saved Waypoint Input Sheet'!D2558+('[1]Saved Waypoint Input Sheet'!E2558/60))))</f>
        <v>9.9999999999999995E-8</v>
      </c>
      <c r="C161" s="156">
        <f>IF('[1]Saved Waypoint Input Sheet'!C2558="S",A161*-1,A161)</f>
        <v>9.9999999999999995E-8</v>
      </c>
      <c r="D161" s="156">
        <f t="shared" si="38"/>
        <v>1.7453292519943295E-9</v>
      </c>
      <c r="E161" s="156">
        <f t="shared" si="34"/>
        <v>1.9999999999999999E-7</v>
      </c>
      <c r="F161" s="156">
        <f t="shared" si="35"/>
        <v>9.5043262104208532E-10</v>
      </c>
      <c r="G161" s="156">
        <f t="shared" si="36"/>
        <v>3.4906585427699079E-9</v>
      </c>
      <c r="H161" s="157">
        <f>SUM('[1]Saved Waypoint Input Sheet'!G2558+('[1]Saved Waypoint Input Sheet'!H2558/60))</f>
        <v>0</v>
      </c>
      <c r="I161" s="157">
        <f>IF('[1]Saved Waypoint Input Sheet'!F2558="E",H161,H161*-1)</f>
        <v>0</v>
      </c>
      <c r="J161" s="157">
        <f t="shared" si="40"/>
        <v>0</v>
      </c>
      <c r="K161" s="157">
        <f t="shared" si="37"/>
        <v>0</v>
      </c>
      <c r="L161" s="158">
        <f t="shared" si="41"/>
        <v>0</v>
      </c>
      <c r="M161" s="158">
        <f t="shared" si="42"/>
        <v>0</v>
      </c>
      <c r="N161" s="160">
        <f t="shared" si="43"/>
        <v>5.9999998658214085E-6</v>
      </c>
      <c r="O161" s="160">
        <f t="shared" si="44"/>
        <v>-6.0000002579599455E-6</v>
      </c>
      <c r="P161" s="161">
        <f t="shared" si="39"/>
        <v>0</v>
      </c>
      <c r="Q161" s="161">
        <f t="shared" si="45"/>
        <v>3.1415926535897931</v>
      </c>
      <c r="R161" s="158">
        <f t="shared" si="46"/>
        <v>180</v>
      </c>
      <c r="S161" s="162">
        <f t="shared" si="47"/>
        <v>180</v>
      </c>
      <c r="T161" s="159">
        <f t="shared" si="48"/>
        <v>1.2E-5</v>
      </c>
      <c r="U161" s="163">
        <f t="shared" si="49"/>
        <v>0</v>
      </c>
    </row>
    <row r="162" spans="1:21" x14ac:dyDescent="0.2">
      <c r="A162" s="156">
        <f t="shared" si="50"/>
        <v>-9.9999999999999995E-8</v>
      </c>
      <c r="B162" s="156">
        <f>IF(SUM('[1]Saved Waypoint Input Sheet'!D2559+('[1]Saved Waypoint Input Sheet'!E2559/60))=SUM('[1]Saved Waypoint Input Sheet'!D2558+('[1]Saved Waypoint Input Sheet'!E2558/60)),(SUM('[1]Saved Waypoint Input Sheet'!D2559+('[1]Saved Waypoint Input Sheet'!E2559/60))-0.0000001),(SUM('[1]Saved Waypoint Input Sheet'!D2559+('[1]Saved Waypoint Input Sheet'!E2559/60))))</f>
        <v>-9.9999999999999995E-8</v>
      </c>
      <c r="C162" s="156">
        <f>IF('[1]Saved Waypoint Input Sheet'!C2559="S",A162*-1,A162)</f>
        <v>-9.9999999999999995E-8</v>
      </c>
      <c r="D162" s="156">
        <f t="shared" si="38"/>
        <v>-1.7453292519943295E-9</v>
      </c>
      <c r="E162" s="156">
        <f t="shared" si="34"/>
        <v>-1.9999999999999999E-7</v>
      </c>
      <c r="F162" s="156">
        <f t="shared" si="35"/>
        <v>-2.5402259217278224E-9</v>
      </c>
      <c r="G162" s="156">
        <f t="shared" si="36"/>
        <v>-3.4906585427699079E-9</v>
      </c>
      <c r="H162" s="157">
        <f>SUM('[1]Saved Waypoint Input Sheet'!G2559+('[1]Saved Waypoint Input Sheet'!H2559/60))</f>
        <v>0</v>
      </c>
      <c r="I162" s="157">
        <f>IF('[1]Saved Waypoint Input Sheet'!F2559="E",H162,H162*-1)</f>
        <v>0</v>
      </c>
      <c r="J162" s="157">
        <f t="shared" si="40"/>
        <v>0</v>
      </c>
      <c r="K162" s="157">
        <f t="shared" si="37"/>
        <v>0</v>
      </c>
      <c r="L162" s="158">
        <f t="shared" si="41"/>
        <v>0</v>
      </c>
      <c r="M162" s="158">
        <f t="shared" si="42"/>
        <v>0</v>
      </c>
      <c r="N162" s="160">
        <f t="shared" si="43"/>
        <v>-6.0000002579599455E-6</v>
      </c>
      <c r="O162" s="160">
        <f t="shared" si="44"/>
        <v>5.9999998658214085E-6</v>
      </c>
      <c r="P162" s="161">
        <f t="shared" si="39"/>
        <v>0</v>
      </c>
      <c r="Q162" s="161">
        <f t="shared" si="45"/>
        <v>0</v>
      </c>
      <c r="R162" s="158">
        <f t="shared" si="46"/>
        <v>0</v>
      </c>
      <c r="S162" s="162">
        <f t="shared" si="47"/>
        <v>0</v>
      </c>
      <c r="T162" s="159">
        <f t="shared" si="48"/>
        <v>1.2E-5</v>
      </c>
      <c r="U162" s="163">
        <f t="shared" si="49"/>
        <v>0</v>
      </c>
    </row>
    <row r="163" spans="1:21" x14ac:dyDescent="0.2">
      <c r="A163" s="156">
        <f t="shared" si="50"/>
        <v>9.9999999999999995E-8</v>
      </c>
      <c r="B163" s="156">
        <f>IF(SUM('[1]Saved Waypoint Input Sheet'!D2560+('[1]Saved Waypoint Input Sheet'!E2560/60))=SUM('[1]Saved Waypoint Input Sheet'!D2559+('[1]Saved Waypoint Input Sheet'!E2559/60)),(SUM('[1]Saved Waypoint Input Sheet'!D2560+('[1]Saved Waypoint Input Sheet'!E2560/60))+0.0000001),(SUM('[1]Saved Waypoint Input Sheet'!D2560+('[1]Saved Waypoint Input Sheet'!E2560/60))))</f>
        <v>9.9999999999999995E-8</v>
      </c>
      <c r="C163" s="156">
        <f>IF('[1]Saved Waypoint Input Sheet'!C2560="S",A163*-1,A163)</f>
        <v>9.9999999999999995E-8</v>
      </c>
      <c r="D163" s="156">
        <f t="shared" si="38"/>
        <v>1.7453292519943295E-9</v>
      </c>
      <c r="E163" s="156">
        <f t="shared" si="34"/>
        <v>1.9999999999999999E-7</v>
      </c>
      <c r="F163" s="156">
        <f t="shared" si="35"/>
        <v>9.5043262104208532E-10</v>
      </c>
      <c r="G163" s="156">
        <f t="shared" si="36"/>
        <v>3.4906585427699079E-9</v>
      </c>
      <c r="H163" s="157">
        <f>SUM('[1]Saved Waypoint Input Sheet'!G2560+('[1]Saved Waypoint Input Sheet'!H2560/60))</f>
        <v>0</v>
      </c>
      <c r="I163" s="157">
        <f>IF('[1]Saved Waypoint Input Sheet'!F2560="E",H163,H163*-1)</f>
        <v>0</v>
      </c>
      <c r="J163" s="157">
        <f t="shared" si="40"/>
        <v>0</v>
      </c>
      <c r="K163" s="157">
        <f t="shared" si="37"/>
        <v>0</v>
      </c>
      <c r="L163" s="158">
        <f t="shared" si="41"/>
        <v>0</v>
      </c>
      <c r="M163" s="158">
        <f t="shared" si="42"/>
        <v>0</v>
      </c>
      <c r="N163" s="160">
        <f t="shared" si="43"/>
        <v>5.9999998658214085E-6</v>
      </c>
      <c r="O163" s="160">
        <f t="shared" si="44"/>
        <v>-6.0000002579599455E-6</v>
      </c>
      <c r="P163" s="161">
        <f t="shared" si="39"/>
        <v>0</v>
      </c>
      <c r="Q163" s="161">
        <f t="shared" si="45"/>
        <v>3.1415926535897931</v>
      </c>
      <c r="R163" s="158">
        <f t="shared" si="46"/>
        <v>180</v>
      </c>
      <c r="S163" s="162">
        <f t="shared" si="47"/>
        <v>180</v>
      </c>
      <c r="T163" s="159">
        <f t="shared" si="48"/>
        <v>1.2E-5</v>
      </c>
      <c r="U163" s="163">
        <f t="shared" si="49"/>
        <v>0</v>
      </c>
    </row>
    <row r="164" spans="1:21" x14ac:dyDescent="0.2">
      <c r="A164" s="156">
        <f t="shared" si="50"/>
        <v>-9.9999999999999995E-8</v>
      </c>
      <c r="B164" s="156">
        <f>IF(SUM('[1]Saved Waypoint Input Sheet'!D2561+('[1]Saved Waypoint Input Sheet'!E2561/60))=SUM('[1]Saved Waypoint Input Sheet'!D2560+('[1]Saved Waypoint Input Sheet'!E2560/60)),(SUM('[1]Saved Waypoint Input Sheet'!D2561+('[1]Saved Waypoint Input Sheet'!E2561/60))-0.0000001),(SUM('[1]Saved Waypoint Input Sheet'!D2561+('[1]Saved Waypoint Input Sheet'!E2561/60))))</f>
        <v>-9.9999999999999995E-8</v>
      </c>
      <c r="C164" s="156">
        <f>IF('[1]Saved Waypoint Input Sheet'!C2561="S",A164*-1,A164)</f>
        <v>-9.9999999999999995E-8</v>
      </c>
      <c r="D164" s="156">
        <f t="shared" si="38"/>
        <v>-1.7453292519943295E-9</v>
      </c>
      <c r="E164" s="156">
        <f t="shared" si="34"/>
        <v>-1.9999999999999999E-7</v>
      </c>
      <c r="F164" s="156">
        <f t="shared" si="35"/>
        <v>-2.5402259217278224E-9</v>
      </c>
      <c r="G164" s="156">
        <f t="shared" si="36"/>
        <v>-3.4906585427699079E-9</v>
      </c>
      <c r="H164" s="157">
        <f>SUM('[1]Saved Waypoint Input Sheet'!G2561+('[1]Saved Waypoint Input Sheet'!H2561/60))</f>
        <v>0</v>
      </c>
      <c r="I164" s="157">
        <f>IF('[1]Saved Waypoint Input Sheet'!F2561="E",H164,H164*-1)</f>
        <v>0</v>
      </c>
      <c r="J164" s="157">
        <f t="shared" si="40"/>
        <v>0</v>
      </c>
      <c r="K164" s="157">
        <f t="shared" si="37"/>
        <v>0</v>
      </c>
      <c r="L164" s="158">
        <f t="shared" si="41"/>
        <v>0</v>
      </c>
      <c r="M164" s="158">
        <f t="shared" si="42"/>
        <v>0</v>
      </c>
      <c r="N164" s="160">
        <f t="shared" si="43"/>
        <v>-6.0000002579599455E-6</v>
      </c>
      <c r="O164" s="160">
        <f t="shared" si="44"/>
        <v>5.9999998658214085E-6</v>
      </c>
      <c r="P164" s="161">
        <f t="shared" si="39"/>
        <v>0</v>
      </c>
      <c r="Q164" s="161">
        <f t="shared" si="45"/>
        <v>0</v>
      </c>
      <c r="R164" s="158">
        <f t="shared" si="46"/>
        <v>0</v>
      </c>
      <c r="S164" s="162">
        <f t="shared" si="47"/>
        <v>0</v>
      </c>
      <c r="T164" s="159">
        <f t="shared" si="48"/>
        <v>1.2E-5</v>
      </c>
      <c r="U164" s="163">
        <f t="shared" si="49"/>
        <v>0</v>
      </c>
    </row>
    <row r="165" spans="1:21" x14ac:dyDescent="0.2">
      <c r="A165" s="156">
        <f t="shared" si="50"/>
        <v>9.9999999999999995E-8</v>
      </c>
      <c r="B165" s="156">
        <f>IF(SUM('[1]Saved Waypoint Input Sheet'!D2562+('[1]Saved Waypoint Input Sheet'!E2562/60))=SUM('[1]Saved Waypoint Input Sheet'!D2561+('[1]Saved Waypoint Input Sheet'!E2561/60)),(SUM('[1]Saved Waypoint Input Sheet'!D2562+('[1]Saved Waypoint Input Sheet'!E2562/60))+0.0000001),(SUM('[1]Saved Waypoint Input Sheet'!D2562+('[1]Saved Waypoint Input Sheet'!E2562/60))))</f>
        <v>9.9999999999999995E-8</v>
      </c>
      <c r="C165" s="156">
        <f>IF('[1]Saved Waypoint Input Sheet'!C2562="S",A165*-1,A165)</f>
        <v>9.9999999999999995E-8</v>
      </c>
      <c r="D165" s="156">
        <f t="shared" si="38"/>
        <v>1.7453292519943295E-9</v>
      </c>
      <c r="E165" s="156">
        <f t="shared" ref="E165:E228" si="51">(C165-C164)</f>
        <v>1.9999999999999999E-7</v>
      </c>
      <c r="F165" s="156">
        <f t="shared" ref="F165:F228" si="52">LN(TAN(0.785398163+D165/2))</f>
        <v>9.5043262104208532E-10</v>
      </c>
      <c r="G165" s="156">
        <f t="shared" ref="G165:G228" si="53">(F165-F164)</f>
        <v>3.4906585427699079E-9</v>
      </c>
      <c r="H165" s="157">
        <f>SUM('[1]Saved Waypoint Input Sheet'!G2562+('[1]Saved Waypoint Input Sheet'!H2562/60))</f>
        <v>0</v>
      </c>
      <c r="I165" s="157">
        <f>IF('[1]Saved Waypoint Input Sheet'!F2562="E",H165,H165*-1)</f>
        <v>0</v>
      </c>
      <c r="J165" s="157">
        <f t="shared" si="40"/>
        <v>0</v>
      </c>
      <c r="K165" s="157">
        <f t="shared" ref="K165:K228" si="54">(J165-J164)</f>
        <v>0</v>
      </c>
      <c r="L165" s="158">
        <f t="shared" si="41"/>
        <v>0</v>
      </c>
      <c r="M165" s="158">
        <f t="shared" si="42"/>
        <v>0</v>
      </c>
      <c r="N165" s="160">
        <f t="shared" si="43"/>
        <v>5.9999998658214085E-6</v>
      </c>
      <c r="O165" s="160">
        <f t="shared" si="44"/>
        <v>-6.0000002579599455E-6</v>
      </c>
      <c r="P165" s="161">
        <f t="shared" si="39"/>
        <v>0</v>
      </c>
      <c r="Q165" s="161">
        <f t="shared" si="45"/>
        <v>3.1415926535897931</v>
      </c>
      <c r="R165" s="158">
        <f t="shared" si="46"/>
        <v>180</v>
      </c>
      <c r="S165" s="162">
        <f t="shared" si="47"/>
        <v>180</v>
      </c>
      <c r="T165" s="159">
        <f t="shared" si="48"/>
        <v>1.2E-5</v>
      </c>
      <c r="U165" s="163">
        <f t="shared" si="49"/>
        <v>0</v>
      </c>
    </row>
    <row r="166" spans="1:21" x14ac:dyDescent="0.2">
      <c r="A166" s="156">
        <f t="shared" si="50"/>
        <v>-9.9999999999999995E-8</v>
      </c>
      <c r="B166" s="156">
        <f>IF(SUM('[1]Saved Waypoint Input Sheet'!D2563+('[1]Saved Waypoint Input Sheet'!E2563/60))=SUM('[1]Saved Waypoint Input Sheet'!D2562+('[1]Saved Waypoint Input Sheet'!E2562/60)),(SUM('[1]Saved Waypoint Input Sheet'!D2563+('[1]Saved Waypoint Input Sheet'!E2563/60))-0.0000001),(SUM('[1]Saved Waypoint Input Sheet'!D2563+('[1]Saved Waypoint Input Sheet'!E2563/60))))</f>
        <v>-9.9999999999999995E-8</v>
      </c>
      <c r="C166" s="156">
        <f>IF('[1]Saved Waypoint Input Sheet'!C2563="S",A166*-1,A166)</f>
        <v>-9.9999999999999995E-8</v>
      </c>
      <c r="D166" s="156">
        <f t="shared" si="38"/>
        <v>-1.7453292519943295E-9</v>
      </c>
      <c r="E166" s="156">
        <f t="shared" si="51"/>
        <v>-1.9999999999999999E-7</v>
      </c>
      <c r="F166" s="156">
        <f t="shared" si="52"/>
        <v>-2.5402259217278224E-9</v>
      </c>
      <c r="G166" s="156">
        <f t="shared" si="53"/>
        <v>-3.4906585427699079E-9</v>
      </c>
      <c r="H166" s="157">
        <f>SUM('[1]Saved Waypoint Input Sheet'!G2563+('[1]Saved Waypoint Input Sheet'!H2563/60))</f>
        <v>0</v>
      </c>
      <c r="I166" s="157">
        <f>IF('[1]Saved Waypoint Input Sheet'!F2563="E",H166,H166*-1)</f>
        <v>0</v>
      </c>
      <c r="J166" s="157">
        <f t="shared" si="40"/>
        <v>0</v>
      </c>
      <c r="K166" s="157">
        <f t="shared" si="54"/>
        <v>0</v>
      </c>
      <c r="L166" s="158">
        <f t="shared" si="41"/>
        <v>0</v>
      </c>
      <c r="M166" s="158">
        <f t="shared" si="42"/>
        <v>0</v>
      </c>
      <c r="N166" s="160">
        <f t="shared" si="43"/>
        <v>-6.0000002579599455E-6</v>
      </c>
      <c r="O166" s="160">
        <f t="shared" si="44"/>
        <v>5.9999998658214085E-6</v>
      </c>
      <c r="P166" s="161">
        <f t="shared" si="39"/>
        <v>0</v>
      </c>
      <c r="Q166" s="161">
        <f t="shared" si="45"/>
        <v>0</v>
      </c>
      <c r="R166" s="158">
        <f t="shared" si="46"/>
        <v>0</v>
      </c>
      <c r="S166" s="162">
        <f t="shared" si="47"/>
        <v>0</v>
      </c>
      <c r="T166" s="159">
        <f t="shared" si="48"/>
        <v>1.2E-5</v>
      </c>
      <c r="U166" s="163">
        <f t="shared" si="49"/>
        <v>0</v>
      </c>
    </row>
    <row r="167" spans="1:21" x14ac:dyDescent="0.2">
      <c r="A167" s="156">
        <f t="shared" si="50"/>
        <v>9.9999999999999995E-8</v>
      </c>
      <c r="B167" s="156">
        <f>IF(SUM('[1]Saved Waypoint Input Sheet'!D2564+('[1]Saved Waypoint Input Sheet'!E2564/60))=SUM('[1]Saved Waypoint Input Sheet'!D2563+('[1]Saved Waypoint Input Sheet'!E2563/60)),(SUM('[1]Saved Waypoint Input Sheet'!D2564+('[1]Saved Waypoint Input Sheet'!E2564/60))+0.0000001),(SUM('[1]Saved Waypoint Input Sheet'!D2564+('[1]Saved Waypoint Input Sheet'!E2564/60))))</f>
        <v>9.9999999999999995E-8</v>
      </c>
      <c r="C167" s="156">
        <f>IF('[1]Saved Waypoint Input Sheet'!C2564="S",A167*-1,A167)</f>
        <v>9.9999999999999995E-8</v>
      </c>
      <c r="D167" s="156">
        <f t="shared" si="38"/>
        <v>1.7453292519943295E-9</v>
      </c>
      <c r="E167" s="156">
        <f t="shared" si="51"/>
        <v>1.9999999999999999E-7</v>
      </c>
      <c r="F167" s="156">
        <f t="shared" si="52"/>
        <v>9.5043262104208532E-10</v>
      </c>
      <c r="G167" s="156">
        <f t="shared" si="53"/>
        <v>3.4906585427699079E-9</v>
      </c>
      <c r="H167" s="157">
        <f>SUM('[1]Saved Waypoint Input Sheet'!G2564+('[1]Saved Waypoint Input Sheet'!H2564/60))</f>
        <v>0</v>
      </c>
      <c r="I167" s="157">
        <f>IF('[1]Saved Waypoint Input Sheet'!F2564="E",H167,H167*-1)</f>
        <v>0</v>
      </c>
      <c r="J167" s="157">
        <f t="shared" si="40"/>
        <v>0</v>
      </c>
      <c r="K167" s="157">
        <f t="shared" si="54"/>
        <v>0</v>
      </c>
      <c r="L167" s="158">
        <f t="shared" si="41"/>
        <v>0</v>
      </c>
      <c r="M167" s="158">
        <f t="shared" si="42"/>
        <v>0</v>
      </c>
      <c r="N167" s="160">
        <f t="shared" si="43"/>
        <v>5.9999998658214085E-6</v>
      </c>
      <c r="O167" s="160">
        <f t="shared" si="44"/>
        <v>-6.0000002579599455E-6</v>
      </c>
      <c r="P167" s="161">
        <f t="shared" si="39"/>
        <v>0</v>
      </c>
      <c r="Q167" s="161">
        <f t="shared" si="45"/>
        <v>3.1415926535897931</v>
      </c>
      <c r="R167" s="158">
        <f t="shared" si="46"/>
        <v>180</v>
      </c>
      <c r="S167" s="162">
        <f t="shared" si="47"/>
        <v>180</v>
      </c>
      <c r="T167" s="159">
        <f t="shared" si="48"/>
        <v>1.2E-5</v>
      </c>
      <c r="U167" s="163">
        <f t="shared" si="49"/>
        <v>0</v>
      </c>
    </row>
    <row r="168" spans="1:21" x14ac:dyDescent="0.2">
      <c r="A168" s="156">
        <f t="shared" si="50"/>
        <v>-9.9999999999999995E-8</v>
      </c>
      <c r="B168" s="156">
        <f>IF(SUM('[1]Saved Waypoint Input Sheet'!D2565+('[1]Saved Waypoint Input Sheet'!E2565/60))=SUM('[1]Saved Waypoint Input Sheet'!D2564+('[1]Saved Waypoint Input Sheet'!E2564/60)),(SUM('[1]Saved Waypoint Input Sheet'!D2565+('[1]Saved Waypoint Input Sheet'!E2565/60))-0.0000001),(SUM('[1]Saved Waypoint Input Sheet'!D2565+('[1]Saved Waypoint Input Sheet'!E2565/60))))</f>
        <v>-9.9999999999999995E-8</v>
      </c>
      <c r="C168" s="156">
        <f>IF('[1]Saved Waypoint Input Sheet'!C2565="S",A168*-1,A168)</f>
        <v>-9.9999999999999995E-8</v>
      </c>
      <c r="D168" s="156">
        <f t="shared" si="38"/>
        <v>-1.7453292519943295E-9</v>
      </c>
      <c r="E168" s="156">
        <f t="shared" si="51"/>
        <v>-1.9999999999999999E-7</v>
      </c>
      <c r="F168" s="156">
        <f t="shared" si="52"/>
        <v>-2.5402259217278224E-9</v>
      </c>
      <c r="G168" s="156">
        <f t="shared" si="53"/>
        <v>-3.4906585427699079E-9</v>
      </c>
      <c r="H168" s="157">
        <f>SUM('[1]Saved Waypoint Input Sheet'!G2565+('[1]Saved Waypoint Input Sheet'!H2565/60))</f>
        <v>0</v>
      </c>
      <c r="I168" s="157">
        <f>IF('[1]Saved Waypoint Input Sheet'!F2565="E",H168,H168*-1)</f>
        <v>0</v>
      </c>
      <c r="J168" s="157">
        <f t="shared" si="40"/>
        <v>0</v>
      </c>
      <c r="K168" s="157">
        <f t="shared" si="54"/>
        <v>0</v>
      </c>
      <c r="L168" s="158">
        <f t="shared" si="41"/>
        <v>0</v>
      </c>
      <c r="M168" s="158">
        <f t="shared" si="42"/>
        <v>0</v>
      </c>
      <c r="N168" s="160">
        <f t="shared" si="43"/>
        <v>-6.0000002579599455E-6</v>
      </c>
      <c r="O168" s="160">
        <f t="shared" si="44"/>
        <v>5.9999998658214085E-6</v>
      </c>
      <c r="P168" s="161">
        <f t="shared" si="39"/>
        <v>0</v>
      </c>
      <c r="Q168" s="161">
        <f t="shared" si="45"/>
        <v>0</v>
      </c>
      <c r="R168" s="158">
        <f t="shared" si="46"/>
        <v>0</v>
      </c>
      <c r="S168" s="162">
        <f t="shared" si="47"/>
        <v>0</v>
      </c>
      <c r="T168" s="159">
        <f t="shared" si="48"/>
        <v>1.2E-5</v>
      </c>
      <c r="U168" s="163">
        <f t="shared" si="49"/>
        <v>0</v>
      </c>
    </row>
    <row r="169" spans="1:21" x14ac:dyDescent="0.2">
      <c r="A169" s="156">
        <f t="shared" si="50"/>
        <v>9.9999999999999995E-8</v>
      </c>
      <c r="B169" s="156">
        <f>IF(SUM('[1]Saved Waypoint Input Sheet'!D2566+('[1]Saved Waypoint Input Sheet'!E2566/60))=SUM('[1]Saved Waypoint Input Sheet'!D2565+('[1]Saved Waypoint Input Sheet'!E2565/60)),(SUM('[1]Saved Waypoint Input Sheet'!D2566+('[1]Saved Waypoint Input Sheet'!E2566/60))+0.0000001),(SUM('[1]Saved Waypoint Input Sheet'!D2566+('[1]Saved Waypoint Input Sheet'!E2566/60))))</f>
        <v>9.9999999999999995E-8</v>
      </c>
      <c r="C169" s="156">
        <f>IF('[1]Saved Waypoint Input Sheet'!C2566="S",A169*-1,A169)</f>
        <v>9.9999999999999995E-8</v>
      </c>
      <c r="D169" s="156">
        <f t="shared" si="38"/>
        <v>1.7453292519943295E-9</v>
      </c>
      <c r="E169" s="156">
        <f t="shared" si="51"/>
        <v>1.9999999999999999E-7</v>
      </c>
      <c r="F169" s="156">
        <f t="shared" si="52"/>
        <v>9.5043262104208532E-10</v>
      </c>
      <c r="G169" s="156">
        <f t="shared" si="53"/>
        <v>3.4906585427699079E-9</v>
      </c>
      <c r="H169" s="157">
        <f>SUM('[1]Saved Waypoint Input Sheet'!G2566+('[1]Saved Waypoint Input Sheet'!H2566/60))</f>
        <v>0</v>
      </c>
      <c r="I169" s="157">
        <f>IF('[1]Saved Waypoint Input Sheet'!F2566="E",H169,H169*-1)</f>
        <v>0</v>
      </c>
      <c r="J169" s="157">
        <f t="shared" si="40"/>
        <v>0</v>
      </c>
      <c r="K169" s="157">
        <f t="shared" si="54"/>
        <v>0</v>
      </c>
      <c r="L169" s="158">
        <f t="shared" si="41"/>
        <v>0</v>
      </c>
      <c r="M169" s="158">
        <f t="shared" si="42"/>
        <v>0</v>
      </c>
      <c r="N169" s="160">
        <f t="shared" si="43"/>
        <v>5.9999998658214085E-6</v>
      </c>
      <c r="O169" s="160">
        <f t="shared" si="44"/>
        <v>-6.0000002579599455E-6</v>
      </c>
      <c r="P169" s="161">
        <f t="shared" si="39"/>
        <v>0</v>
      </c>
      <c r="Q169" s="161">
        <f t="shared" si="45"/>
        <v>3.1415926535897931</v>
      </c>
      <c r="R169" s="158">
        <f t="shared" si="46"/>
        <v>180</v>
      </c>
      <c r="S169" s="162">
        <f t="shared" si="47"/>
        <v>180</v>
      </c>
      <c r="T169" s="159">
        <f t="shared" si="48"/>
        <v>1.2E-5</v>
      </c>
      <c r="U169" s="163">
        <f t="shared" si="49"/>
        <v>0</v>
      </c>
    </row>
    <row r="170" spans="1:21" x14ac:dyDescent="0.2">
      <c r="A170" s="156">
        <f t="shared" si="50"/>
        <v>-9.9999999999999995E-8</v>
      </c>
      <c r="B170" s="156">
        <f>IF(SUM('[1]Saved Waypoint Input Sheet'!D2567+('[1]Saved Waypoint Input Sheet'!E2567/60))=SUM('[1]Saved Waypoint Input Sheet'!D2566+('[1]Saved Waypoint Input Sheet'!E2566/60)),(SUM('[1]Saved Waypoint Input Sheet'!D2567+('[1]Saved Waypoint Input Sheet'!E2567/60))-0.0000001),(SUM('[1]Saved Waypoint Input Sheet'!D2567+('[1]Saved Waypoint Input Sheet'!E2567/60))))</f>
        <v>-9.9999999999999995E-8</v>
      </c>
      <c r="C170" s="156">
        <f>IF('[1]Saved Waypoint Input Sheet'!C2567="S",A170*-1,A170)</f>
        <v>-9.9999999999999995E-8</v>
      </c>
      <c r="D170" s="156">
        <f t="shared" si="38"/>
        <v>-1.7453292519943295E-9</v>
      </c>
      <c r="E170" s="156">
        <f t="shared" si="51"/>
        <v>-1.9999999999999999E-7</v>
      </c>
      <c r="F170" s="156">
        <f t="shared" si="52"/>
        <v>-2.5402259217278224E-9</v>
      </c>
      <c r="G170" s="156">
        <f t="shared" si="53"/>
        <v>-3.4906585427699079E-9</v>
      </c>
      <c r="H170" s="157">
        <f>SUM('[1]Saved Waypoint Input Sheet'!G2567+('[1]Saved Waypoint Input Sheet'!H2567/60))</f>
        <v>0</v>
      </c>
      <c r="I170" s="157">
        <f>IF('[1]Saved Waypoint Input Sheet'!F2567="E",H170,H170*-1)</f>
        <v>0</v>
      </c>
      <c r="J170" s="157">
        <f t="shared" si="40"/>
        <v>0</v>
      </c>
      <c r="K170" s="157">
        <f t="shared" si="54"/>
        <v>0</v>
      </c>
      <c r="L170" s="158">
        <f t="shared" si="41"/>
        <v>0</v>
      </c>
      <c r="M170" s="158">
        <f t="shared" si="42"/>
        <v>0</v>
      </c>
      <c r="N170" s="160">
        <f t="shared" si="43"/>
        <v>-6.0000002579599455E-6</v>
      </c>
      <c r="O170" s="160">
        <f t="shared" si="44"/>
        <v>5.9999998658214085E-6</v>
      </c>
      <c r="P170" s="161">
        <f t="shared" si="39"/>
        <v>0</v>
      </c>
      <c r="Q170" s="161">
        <f t="shared" si="45"/>
        <v>0</v>
      </c>
      <c r="R170" s="158">
        <f t="shared" si="46"/>
        <v>0</v>
      </c>
      <c r="S170" s="162">
        <f t="shared" si="47"/>
        <v>0</v>
      </c>
      <c r="T170" s="159">
        <f t="shared" si="48"/>
        <v>1.2E-5</v>
      </c>
      <c r="U170" s="163">
        <f t="shared" si="49"/>
        <v>0</v>
      </c>
    </row>
    <row r="171" spans="1:21" x14ac:dyDescent="0.2">
      <c r="A171" s="156">
        <f t="shared" si="50"/>
        <v>9.9999999999999995E-8</v>
      </c>
      <c r="B171" s="156">
        <f>IF(SUM('[1]Saved Waypoint Input Sheet'!D2568+('[1]Saved Waypoint Input Sheet'!E2568/60))=SUM('[1]Saved Waypoint Input Sheet'!D2567+('[1]Saved Waypoint Input Sheet'!E2567/60)),(SUM('[1]Saved Waypoint Input Sheet'!D2568+('[1]Saved Waypoint Input Sheet'!E2568/60))+0.0000001),(SUM('[1]Saved Waypoint Input Sheet'!D2568+('[1]Saved Waypoint Input Sheet'!E2568/60))))</f>
        <v>9.9999999999999995E-8</v>
      </c>
      <c r="C171" s="156">
        <f>IF('[1]Saved Waypoint Input Sheet'!C2568="S",A171*-1,A171)</f>
        <v>9.9999999999999995E-8</v>
      </c>
      <c r="D171" s="156">
        <f t="shared" si="38"/>
        <v>1.7453292519943295E-9</v>
      </c>
      <c r="E171" s="156">
        <f t="shared" si="51"/>
        <v>1.9999999999999999E-7</v>
      </c>
      <c r="F171" s="156">
        <f t="shared" si="52"/>
        <v>9.5043262104208532E-10</v>
      </c>
      <c r="G171" s="156">
        <f t="shared" si="53"/>
        <v>3.4906585427699079E-9</v>
      </c>
      <c r="H171" s="157">
        <f>SUM('[1]Saved Waypoint Input Sheet'!G2568+('[1]Saved Waypoint Input Sheet'!H2568/60))</f>
        <v>0</v>
      </c>
      <c r="I171" s="157">
        <f>IF('[1]Saved Waypoint Input Sheet'!F2568="E",H171,H171*-1)</f>
        <v>0</v>
      </c>
      <c r="J171" s="157">
        <f t="shared" si="40"/>
        <v>0</v>
      </c>
      <c r="K171" s="157">
        <f t="shared" si="54"/>
        <v>0</v>
      </c>
      <c r="L171" s="158">
        <f t="shared" si="41"/>
        <v>0</v>
      </c>
      <c r="M171" s="158">
        <f t="shared" si="42"/>
        <v>0</v>
      </c>
      <c r="N171" s="160">
        <f t="shared" si="43"/>
        <v>5.9999998658214085E-6</v>
      </c>
      <c r="O171" s="160">
        <f t="shared" si="44"/>
        <v>-6.0000002579599455E-6</v>
      </c>
      <c r="P171" s="161">
        <f t="shared" si="39"/>
        <v>0</v>
      </c>
      <c r="Q171" s="161">
        <f t="shared" si="45"/>
        <v>3.1415926535897931</v>
      </c>
      <c r="R171" s="158">
        <f t="shared" si="46"/>
        <v>180</v>
      </c>
      <c r="S171" s="162">
        <f t="shared" si="47"/>
        <v>180</v>
      </c>
      <c r="T171" s="159">
        <f t="shared" si="48"/>
        <v>1.2E-5</v>
      </c>
      <c r="U171" s="163">
        <f t="shared" si="49"/>
        <v>0</v>
      </c>
    </row>
    <row r="172" spans="1:21" x14ac:dyDescent="0.2">
      <c r="A172" s="156">
        <f t="shared" si="50"/>
        <v>-9.9999999999999995E-8</v>
      </c>
      <c r="B172" s="156">
        <f>IF(SUM('[1]Saved Waypoint Input Sheet'!D2569+('[1]Saved Waypoint Input Sheet'!E2569/60))=SUM('[1]Saved Waypoint Input Sheet'!D2568+('[1]Saved Waypoint Input Sheet'!E2568/60)),(SUM('[1]Saved Waypoint Input Sheet'!D2569+('[1]Saved Waypoint Input Sheet'!E2569/60))-0.0000001),(SUM('[1]Saved Waypoint Input Sheet'!D2569+('[1]Saved Waypoint Input Sheet'!E2569/60))))</f>
        <v>-9.9999999999999995E-8</v>
      </c>
      <c r="C172" s="156">
        <f>IF('[1]Saved Waypoint Input Sheet'!C2569="S",A172*-1,A172)</f>
        <v>-9.9999999999999995E-8</v>
      </c>
      <c r="D172" s="156">
        <f t="shared" si="38"/>
        <v>-1.7453292519943295E-9</v>
      </c>
      <c r="E172" s="156">
        <f t="shared" si="51"/>
        <v>-1.9999999999999999E-7</v>
      </c>
      <c r="F172" s="156">
        <f t="shared" si="52"/>
        <v>-2.5402259217278224E-9</v>
      </c>
      <c r="G172" s="156">
        <f t="shared" si="53"/>
        <v>-3.4906585427699079E-9</v>
      </c>
      <c r="H172" s="157">
        <f>SUM('[1]Saved Waypoint Input Sheet'!G2569+('[1]Saved Waypoint Input Sheet'!H2569/60))</f>
        <v>0</v>
      </c>
      <c r="I172" s="157">
        <f>IF('[1]Saved Waypoint Input Sheet'!F2569="E",H172,H172*-1)</f>
        <v>0</v>
      </c>
      <c r="J172" s="157">
        <f t="shared" si="40"/>
        <v>0</v>
      </c>
      <c r="K172" s="157">
        <f t="shared" si="54"/>
        <v>0</v>
      </c>
      <c r="L172" s="158">
        <f t="shared" si="41"/>
        <v>0</v>
      </c>
      <c r="M172" s="158">
        <f t="shared" si="42"/>
        <v>0</v>
      </c>
      <c r="N172" s="160">
        <f t="shared" si="43"/>
        <v>-6.0000002579599455E-6</v>
      </c>
      <c r="O172" s="160">
        <f t="shared" si="44"/>
        <v>5.9999998658214085E-6</v>
      </c>
      <c r="P172" s="161">
        <f t="shared" si="39"/>
        <v>0</v>
      </c>
      <c r="Q172" s="161">
        <f t="shared" si="45"/>
        <v>0</v>
      </c>
      <c r="R172" s="158">
        <f t="shared" si="46"/>
        <v>0</v>
      </c>
      <c r="S172" s="162">
        <f t="shared" si="47"/>
        <v>0</v>
      </c>
      <c r="T172" s="159">
        <f t="shared" si="48"/>
        <v>1.2E-5</v>
      </c>
      <c r="U172" s="163">
        <f t="shared" si="49"/>
        <v>0</v>
      </c>
    </row>
    <row r="173" spans="1:21" x14ac:dyDescent="0.2">
      <c r="A173" s="156">
        <f t="shared" si="50"/>
        <v>9.9999999999999995E-8</v>
      </c>
      <c r="B173" s="156">
        <f>IF(SUM('[1]Saved Waypoint Input Sheet'!D2570+('[1]Saved Waypoint Input Sheet'!E2570/60))=SUM('[1]Saved Waypoint Input Sheet'!D2569+('[1]Saved Waypoint Input Sheet'!E2569/60)),(SUM('[1]Saved Waypoint Input Sheet'!D2570+('[1]Saved Waypoint Input Sheet'!E2570/60))+0.0000001),(SUM('[1]Saved Waypoint Input Sheet'!D2570+('[1]Saved Waypoint Input Sheet'!E2570/60))))</f>
        <v>9.9999999999999995E-8</v>
      </c>
      <c r="C173" s="156">
        <f>IF('[1]Saved Waypoint Input Sheet'!C2570="S",A173*-1,A173)</f>
        <v>9.9999999999999995E-8</v>
      </c>
      <c r="D173" s="156">
        <f t="shared" si="38"/>
        <v>1.7453292519943295E-9</v>
      </c>
      <c r="E173" s="156">
        <f t="shared" si="51"/>
        <v>1.9999999999999999E-7</v>
      </c>
      <c r="F173" s="156">
        <f t="shared" si="52"/>
        <v>9.5043262104208532E-10</v>
      </c>
      <c r="G173" s="156">
        <f t="shared" si="53"/>
        <v>3.4906585427699079E-9</v>
      </c>
      <c r="H173" s="157">
        <f>SUM('[1]Saved Waypoint Input Sheet'!G2570+('[1]Saved Waypoint Input Sheet'!H2570/60))</f>
        <v>0</v>
      </c>
      <c r="I173" s="157">
        <f>IF('[1]Saved Waypoint Input Sheet'!F2570="E",H173,H173*-1)</f>
        <v>0</v>
      </c>
      <c r="J173" s="157">
        <f t="shared" si="40"/>
        <v>0</v>
      </c>
      <c r="K173" s="157">
        <f t="shared" si="54"/>
        <v>0</v>
      </c>
      <c r="L173" s="158">
        <f t="shared" si="41"/>
        <v>0</v>
      </c>
      <c r="M173" s="158">
        <f t="shared" si="42"/>
        <v>0</v>
      </c>
      <c r="N173" s="160">
        <f t="shared" si="43"/>
        <v>5.9999998658214085E-6</v>
      </c>
      <c r="O173" s="160">
        <f t="shared" si="44"/>
        <v>-6.0000002579599455E-6</v>
      </c>
      <c r="P173" s="161">
        <f t="shared" si="39"/>
        <v>0</v>
      </c>
      <c r="Q173" s="161">
        <f t="shared" si="45"/>
        <v>3.1415926535897931</v>
      </c>
      <c r="R173" s="158">
        <f t="shared" si="46"/>
        <v>180</v>
      </c>
      <c r="S173" s="162">
        <f t="shared" si="47"/>
        <v>180</v>
      </c>
      <c r="T173" s="159">
        <f t="shared" si="48"/>
        <v>1.2E-5</v>
      </c>
      <c r="U173" s="163">
        <f t="shared" si="49"/>
        <v>0</v>
      </c>
    </row>
    <row r="174" spans="1:21" x14ac:dyDescent="0.2">
      <c r="A174" s="156">
        <f t="shared" si="50"/>
        <v>-9.9999999999999995E-8</v>
      </c>
      <c r="B174" s="156">
        <f>IF(SUM('[1]Saved Waypoint Input Sheet'!D2571+('[1]Saved Waypoint Input Sheet'!E2571/60))=SUM('[1]Saved Waypoint Input Sheet'!D2570+('[1]Saved Waypoint Input Sheet'!E2570/60)),(SUM('[1]Saved Waypoint Input Sheet'!D2571+('[1]Saved Waypoint Input Sheet'!E2571/60))-0.0000001),(SUM('[1]Saved Waypoint Input Sheet'!D2571+('[1]Saved Waypoint Input Sheet'!E2571/60))))</f>
        <v>-9.9999999999999995E-8</v>
      </c>
      <c r="C174" s="156">
        <f>IF('[1]Saved Waypoint Input Sheet'!C2571="S",A174*-1,A174)</f>
        <v>-9.9999999999999995E-8</v>
      </c>
      <c r="D174" s="156">
        <f t="shared" si="38"/>
        <v>-1.7453292519943295E-9</v>
      </c>
      <c r="E174" s="156">
        <f t="shared" si="51"/>
        <v>-1.9999999999999999E-7</v>
      </c>
      <c r="F174" s="156">
        <f t="shared" si="52"/>
        <v>-2.5402259217278224E-9</v>
      </c>
      <c r="G174" s="156">
        <f t="shared" si="53"/>
        <v>-3.4906585427699079E-9</v>
      </c>
      <c r="H174" s="157">
        <f>SUM('[1]Saved Waypoint Input Sheet'!G2571+('[1]Saved Waypoint Input Sheet'!H2571/60))</f>
        <v>0</v>
      </c>
      <c r="I174" s="157">
        <f>IF('[1]Saved Waypoint Input Sheet'!F2571="E",H174,H174*-1)</f>
        <v>0</v>
      </c>
      <c r="J174" s="157">
        <f t="shared" si="40"/>
        <v>0</v>
      </c>
      <c r="K174" s="157">
        <f t="shared" si="54"/>
        <v>0</v>
      </c>
      <c r="L174" s="158">
        <f t="shared" si="41"/>
        <v>0</v>
      </c>
      <c r="M174" s="158">
        <f t="shared" si="42"/>
        <v>0</v>
      </c>
      <c r="N174" s="160">
        <f t="shared" si="43"/>
        <v>-6.0000002579599455E-6</v>
      </c>
      <c r="O174" s="160">
        <f t="shared" si="44"/>
        <v>5.9999998658214085E-6</v>
      </c>
      <c r="P174" s="161">
        <f t="shared" si="39"/>
        <v>0</v>
      </c>
      <c r="Q174" s="161">
        <f t="shared" si="45"/>
        <v>0</v>
      </c>
      <c r="R174" s="158">
        <f t="shared" si="46"/>
        <v>0</v>
      </c>
      <c r="S174" s="162">
        <f t="shared" si="47"/>
        <v>0</v>
      </c>
      <c r="T174" s="159">
        <f t="shared" si="48"/>
        <v>1.2E-5</v>
      </c>
      <c r="U174" s="163">
        <f t="shared" si="49"/>
        <v>0</v>
      </c>
    </row>
    <row r="175" spans="1:21" x14ac:dyDescent="0.2">
      <c r="A175" s="156">
        <f t="shared" si="50"/>
        <v>9.9999999999999995E-8</v>
      </c>
      <c r="B175" s="156">
        <f>IF(SUM('[1]Saved Waypoint Input Sheet'!D2572+('[1]Saved Waypoint Input Sheet'!E2572/60))=SUM('[1]Saved Waypoint Input Sheet'!D2571+('[1]Saved Waypoint Input Sheet'!E2571/60)),(SUM('[1]Saved Waypoint Input Sheet'!D2572+('[1]Saved Waypoint Input Sheet'!E2572/60))+0.0000001),(SUM('[1]Saved Waypoint Input Sheet'!D2572+('[1]Saved Waypoint Input Sheet'!E2572/60))))</f>
        <v>9.9999999999999995E-8</v>
      </c>
      <c r="C175" s="156">
        <f>IF('[1]Saved Waypoint Input Sheet'!C2572="S",A175*-1,A175)</f>
        <v>9.9999999999999995E-8</v>
      </c>
      <c r="D175" s="156">
        <f t="shared" si="38"/>
        <v>1.7453292519943295E-9</v>
      </c>
      <c r="E175" s="156">
        <f t="shared" si="51"/>
        <v>1.9999999999999999E-7</v>
      </c>
      <c r="F175" s="156">
        <f t="shared" si="52"/>
        <v>9.5043262104208532E-10</v>
      </c>
      <c r="G175" s="156">
        <f t="shared" si="53"/>
        <v>3.4906585427699079E-9</v>
      </c>
      <c r="H175" s="157">
        <f>SUM('[1]Saved Waypoint Input Sheet'!G2572+('[1]Saved Waypoint Input Sheet'!H2572/60))</f>
        <v>0</v>
      </c>
      <c r="I175" s="157">
        <f>IF('[1]Saved Waypoint Input Sheet'!F2572="E",H175,H175*-1)</f>
        <v>0</v>
      </c>
      <c r="J175" s="157">
        <f t="shared" si="40"/>
        <v>0</v>
      </c>
      <c r="K175" s="157">
        <f t="shared" si="54"/>
        <v>0</v>
      </c>
      <c r="L175" s="158">
        <f t="shared" si="41"/>
        <v>0</v>
      </c>
      <c r="M175" s="158">
        <f t="shared" si="42"/>
        <v>0</v>
      </c>
      <c r="N175" s="160">
        <f t="shared" si="43"/>
        <v>5.9999998658214085E-6</v>
      </c>
      <c r="O175" s="160">
        <f t="shared" si="44"/>
        <v>-6.0000002579599455E-6</v>
      </c>
      <c r="P175" s="161">
        <f t="shared" si="39"/>
        <v>0</v>
      </c>
      <c r="Q175" s="161">
        <f t="shared" si="45"/>
        <v>3.1415926535897931</v>
      </c>
      <c r="R175" s="158">
        <f t="shared" si="46"/>
        <v>180</v>
      </c>
      <c r="S175" s="162">
        <f t="shared" si="47"/>
        <v>180</v>
      </c>
      <c r="T175" s="159">
        <f t="shared" si="48"/>
        <v>1.2E-5</v>
      </c>
      <c r="U175" s="163">
        <f t="shared" si="49"/>
        <v>0</v>
      </c>
    </row>
    <row r="176" spans="1:21" x14ac:dyDescent="0.2">
      <c r="A176" s="156">
        <f t="shared" si="50"/>
        <v>-9.9999999999999995E-8</v>
      </c>
      <c r="B176" s="156">
        <f>IF(SUM('[1]Saved Waypoint Input Sheet'!D2573+('[1]Saved Waypoint Input Sheet'!E2573/60))=SUM('[1]Saved Waypoint Input Sheet'!D2572+('[1]Saved Waypoint Input Sheet'!E2572/60)),(SUM('[1]Saved Waypoint Input Sheet'!D2573+('[1]Saved Waypoint Input Sheet'!E2573/60))-0.0000001),(SUM('[1]Saved Waypoint Input Sheet'!D2573+('[1]Saved Waypoint Input Sheet'!E2573/60))))</f>
        <v>-9.9999999999999995E-8</v>
      </c>
      <c r="C176" s="156">
        <f>IF('[1]Saved Waypoint Input Sheet'!C2573="S",A176*-1,A176)</f>
        <v>-9.9999999999999995E-8</v>
      </c>
      <c r="D176" s="156">
        <f t="shared" si="38"/>
        <v>-1.7453292519943295E-9</v>
      </c>
      <c r="E176" s="156">
        <f t="shared" si="51"/>
        <v>-1.9999999999999999E-7</v>
      </c>
      <c r="F176" s="156">
        <f t="shared" si="52"/>
        <v>-2.5402259217278224E-9</v>
      </c>
      <c r="G176" s="156">
        <f t="shared" si="53"/>
        <v>-3.4906585427699079E-9</v>
      </c>
      <c r="H176" s="157">
        <f>SUM('[1]Saved Waypoint Input Sheet'!G2573+('[1]Saved Waypoint Input Sheet'!H2573/60))</f>
        <v>0</v>
      </c>
      <c r="I176" s="157">
        <f>IF('[1]Saved Waypoint Input Sheet'!F2573="E",H176,H176*-1)</f>
        <v>0</v>
      </c>
      <c r="J176" s="157">
        <f t="shared" si="40"/>
        <v>0</v>
      </c>
      <c r="K176" s="157">
        <f t="shared" si="54"/>
        <v>0</v>
      </c>
      <c r="L176" s="158">
        <f t="shared" si="41"/>
        <v>0</v>
      </c>
      <c r="M176" s="158">
        <f t="shared" si="42"/>
        <v>0</v>
      </c>
      <c r="N176" s="160">
        <f t="shared" si="43"/>
        <v>-6.0000002579599455E-6</v>
      </c>
      <c r="O176" s="160">
        <f t="shared" si="44"/>
        <v>5.9999998658214085E-6</v>
      </c>
      <c r="P176" s="161">
        <f t="shared" si="39"/>
        <v>0</v>
      </c>
      <c r="Q176" s="161">
        <f t="shared" si="45"/>
        <v>0</v>
      </c>
      <c r="R176" s="158">
        <f t="shared" si="46"/>
        <v>0</v>
      </c>
      <c r="S176" s="162">
        <f t="shared" si="47"/>
        <v>0</v>
      </c>
      <c r="T176" s="159">
        <f t="shared" si="48"/>
        <v>1.2E-5</v>
      </c>
      <c r="U176" s="163">
        <f t="shared" si="49"/>
        <v>0</v>
      </c>
    </row>
    <row r="177" spans="1:21" x14ac:dyDescent="0.2">
      <c r="A177" s="156">
        <f t="shared" si="50"/>
        <v>9.9999999999999995E-8</v>
      </c>
      <c r="B177" s="156">
        <f>IF(SUM('[1]Saved Waypoint Input Sheet'!D2574+('[1]Saved Waypoint Input Sheet'!E2574/60))=SUM('[1]Saved Waypoint Input Sheet'!D2573+('[1]Saved Waypoint Input Sheet'!E2573/60)),(SUM('[1]Saved Waypoint Input Sheet'!D2574+('[1]Saved Waypoint Input Sheet'!E2574/60))+0.0000001),(SUM('[1]Saved Waypoint Input Sheet'!D2574+('[1]Saved Waypoint Input Sheet'!E2574/60))))</f>
        <v>9.9999999999999995E-8</v>
      </c>
      <c r="C177" s="156">
        <f>IF('[1]Saved Waypoint Input Sheet'!C2574="S",A177*-1,A177)</f>
        <v>9.9999999999999995E-8</v>
      </c>
      <c r="D177" s="156">
        <f t="shared" si="38"/>
        <v>1.7453292519943295E-9</v>
      </c>
      <c r="E177" s="156">
        <f t="shared" si="51"/>
        <v>1.9999999999999999E-7</v>
      </c>
      <c r="F177" s="156">
        <f t="shared" si="52"/>
        <v>9.5043262104208532E-10</v>
      </c>
      <c r="G177" s="156">
        <f t="shared" si="53"/>
        <v>3.4906585427699079E-9</v>
      </c>
      <c r="H177" s="157">
        <f>SUM('[1]Saved Waypoint Input Sheet'!G2574+('[1]Saved Waypoint Input Sheet'!H2574/60))</f>
        <v>0</v>
      </c>
      <c r="I177" s="157">
        <f>IF('[1]Saved Waypoint Input Sheet'!F2574="E",H177,H177*-1)</f>
        <v>0</v>
      </c>
      <c r="J177" s="157">
        <f t="shared" si="40"/>
        <v>0</v>
      </c>
      <c r="K177" s="157">
        <f t="shared" si="54"/>
        <v>0</v>
      </c>
      <c r="L177" s="158">
        <f t="shared" si="41"/>
        <v>0</v>
      </c>
      <c r="M177" s="158">
        <f t="shared" si="42"/>
        <v>0</v>
      </c>
      <c r="N177" s="160">
        <f t="shared" si="43"/>
        <v>5.9999998658214085E-6</v>
      </c>
      <c r="O177" s="160">
        <f t="shared" si="44"/>
        <v>-6.0000002579599455E-6</v>
      </c>
      <c r="P177" s="161">
        <f t="shared" si="39"/>
        <v>0</v>
      </c>
      <c r="Q177" s="161">
        <f t="shared" si="45"/>
        <v>3.1415926535897931</v>
      </c>
      <c r="R177" s="158">
        <f t="shared" si="46"/>
        <v>180</v>
      </c>
      <c r="S177" s="162">
        <f t="shared" si="47"/>
        <v>180</v>
      </c>
      <c r="T177" s="159">
        <f t="shared" si="48"/>
        <v>1.2E-5</v>
      </c>
      <c r="U177" s="163">
        <f t="shared" si="49"/>
        <v>0</v>
      </c>
    </row>
    <row r="178" spans="1:21" x14ac:dyDescent="0.2">
      <c r="A178" s="156">
        <f t="shared" si="50"/>
        <v>-9.9999999999999995E-8</v>
      </c>
      <c r="B178" s="156">
        <f>IF(SUM('[1]Saved Waypoint Input Sheet'!D2575+('[1]Saved Waypoint Input Sheet'!E2575/60))=SUM('[1]Saved Waypoint Input Sheet'!D2574+('[1]Saved Waypoint Input Sheet'!E2574/60)),(SUM('[1]Saved Waypoint Input Sheet'!D2575+('[1]Saved Waypoint Input Sheet'!E2575/60))-0.0000001),(SUM('[1]Saved Waypoint Input Sheet'!D2575+('[1]Saved Waypoint Input Sheet'!E2575/60))))</f>
        <v>-9.9999999999999995E-8</v>
      </c>
      <c r="C178" s="156">
        <f>IF('[1]Saved Waypoint Input Sheet'!C2575="S",A178*-1,A178)</f>
        <v>-9.9999999999999995E-8</v>
      </c>
      <c r="D178" s="156">
        <f t="shared" si="38"/>
        <v>-1.7453292519943295E-9</v>
      </c>
      <c r="E178" s="156">
        <f t="shared" si="51"/>
        <v>-1.9999999999999999E-7</v>
      </c>
      <c r="F178" s="156">
        <f t="shared" si="52"/>
        <v>-2.5402259217278224E-9</v>
      </c>
      <c r="G178" s="156">
        <f t="shared" si="53"/>
        <v>-3.4906585427699079E-9</v>
      </c>
      <c r="H178" s="157">
        <f>SUM('[1]Saved Waypoint Input Sheet'!G2575+('[1]Saved Waypoint Input Sheet'!H2575/60))</f>
        <v>0</v>
      </c>
      <c r="I178" s="157">
        <f>IF('[1]Saved Waypoint Input Sheet'!F2575="E",H178,H178*-1)</f>
        <v>0</v>
      </c>
      <c r="J178" s="157">
        <f t="shared" si="40"/>
        <v>0</v>
      </c>
      <c r="K178" s="157">
        <f t="shared" si="54"/>
        <v>0</v>
      </c>
      <c r="L178" s="158">
        <f t="shared" si="41"/>
        <v>0</v>
      </c>
      <c r="M178" s="158">
        <f t="shared" si="42"/>
        <v>0</v>
      </c>
      <c r="N178" s="160">
        <f t="shared" si="43"/>
        <v>-6.0000002579599455E-6</v>
      </c>
      <c r="O178" s="160">
        <f t="shared" si="44"/>
        <v>5.9999998658214085E-6</v>
      </c>
      <c r="P178" s="161">
        <f t="shared" si="39"/>
        <v>0</v>
      </c>
      <c r="Q178" s="161">
        <f t="shared" si="45"/>
        <v>0</v>
      </c>
      <c r="R178" s="158">
        <f t="shared" si="46"/>
        <v>0</v>
      </c>
      <c r="S178" s="162">
        <f t="shared" si="47"/>
        <v>0</v>
      </c>
      <c r="T178" s="159">
        <f t="shared" si="48"/>
        <v>1.2E-5</v>
      </c>
      <c r="U178" s="163">
        <f t="shared" si="49"/>
        <v>0</v>
      </c>
    </row>
    <row r="179" spans="1:21" x14ac:dyDescent="0.2">
      <c r="A179" s="156">
        <f t="shared" si="50"/>
        <v>9.9999999999999995E-8</v>
      </c>
      <c r="B179" s="156">
        <f>IF(SUM('[1]Saved Waypoint Input Sheet'!D2576+('[1]Saved Waypoint Input Sheet'!E2576/60))=SUM('[1]Saved Waypoint Input Sheet'!D2575+('[1]Saved Waypoint Input Sheet'!E2575/60)),(SUM('[1]Saved Waypoint Input Sheet'!D2576+('[1]Saved Waypoint Input Sheet'!E2576/60))+0.0000001),(SUM('[1]Saved Waypoint Input Sheet'!D2576+('[1]Saved Waypoint Input Sheet'!E2576/60))))</f>
        <v>9.9999999999999995E-8</v>
      </c>
      <c r="C179" s="156">
        <f>IF('[1]Saved Waypoint Input Sheet'!C2576="S",A179*-1,A179)</f>
        <v>9.9999999999999995E-8</v>
      </c>
      <c r="D179" s="156">
        <f t="shared" si="38"/>
        <v>1.7453292519943295E-9</v>
      </c>
      <c r="E179" s="156">
        <f t="shared" si="51"/>
        <v>1.9999999999999999E-7</v>
      </c>
      <c r="F179" s="156">
        <f t="shared" si="52"/>
        <v>9.5043262104208532E-10</v>
      </c>
      <c r="G179" s="156">
        <f t="shared" si="53"/>
        <v>3.4906585427699079E-9</v>
      </c>
      <c r="H179" s="157">
        <f>SUM('[1]Saved Waypoint Input Sheet'!G2576+('[1]Saved Waypoint Input Sheet'!H2576/60))</f>
        <v>0</v>
      </c>
      <c r="I179" s="157">
        <f>IF('[1]Saved Waypoint Input Sheet'!F2576="E",H179,H179*-1)</f>
        <v>0</v>
      </c>
      <c r="J179" s="157">
        <f t="shared" si="40"/>
        <v>0</v>
      </c>
      <c r="K179" s="157">
        <f t="shared" si="54"/>
        <v>0</v>
      </c>
      <c r="L179" s="158">
        <f t="shared" si="41"/>
        <v>0</v>
      </c>
      <c r="M179" s="158">
        <f t="shared" si="42"/>
        <v>0</v>
      </c>
      <c r="N179" s="160">
        <f t="shared" si="43"/>
        <v>5.9999998658214085E-6</v>
      </c>
      <c r="O179" s="160">
        <f t="shared" si="44"/>
        <v>-6.0000002579599455E-6</v>
      </c>
      <c r="P179" s="161">
        <f t="shared" si="39"/>
        <v>0</v>
      </c>
      <c r="Q179" s="161">
        <f t="shared" si="45"/>
        <v>3.1415926535897931</v>
      </c>
      <c r="R179" s="158">
        <f t="shared" si="46"/>
        <v>180</v>
      </c>
      <c r="S179" s="162">
        <f t="shared" si="47"/>
        <v>180</v>
      </c>
      <c r="T179" s="159">
        <f t="shared" si="48"/>
        <v>1.2E-5</v>
      </c>
      <c r="U179" s="163">
        <f t="shared" si="49"/>
        <v>0</v>
      </c>
    </row>
    <row r="180" spans="1:21" x14ac:dyDescent="0.2">
      <c r="A180" s="156">
        <f t="shared" si="50"/>
        <v>-9.9999999999999995E-8</v>
      </c>
      <c r="B180" s="156">
        <f>IF(SUM('[1]Saved Waypoint Input Sheet'!D2577+('[1]Saved Waypoint Input Sheet'!E2577/60))=SUM('[1]Saved Waypoint Input Sheet'!D2576+('[1]Saved Waypoint Input Sheet'!E2576/60)),(SUM('[1]Saved Waypoint Input Sheet'!D2577+('[1]Saved Waypoint Input Sheet'!E2577/60))-0.0000001),(SUM('[1]Saved Waypoint Input Sheet'!D2577+('[1]Saved Waypoint Input Sheet'!E2577/60))))</f>
        <v>-9.9999999999999995E-8</v>
      </c>
      <c r="C180" s="156">
        <f>IF('[1]Saved Waypoint Input Sheet'!C2577="S",A180*-1,A180)</f>
        <v>-9.9999999999999995E-8</v>
      </c>
      <c r="D180" s="156">
        <f t="shared" si="38"/>
        <v>-1.7453292519943295E-9</v>
      </c>
      <c r="E180" s="156">
        <f t="shared" si="51"/>
        <v>-1.9999999999999999E-7</v>
      </c>
      <c r="F180" s="156">
        <f t="shared" si="52"/>
        <v>-2.5402259217278224E-9</v>
      </c>
      <c r="G180" s="156">
        <f t="shared" si="53"/>
        <v>-3.4906585427699079E-9</v>
      </c>
      <c r="H180" s="157">
        <f>SUM('[1]Saved Waypoint Input Sheet'!G2577+('[1]Saved Waypoint Input Sheet'!H2577/60))</f>
        <v>0</v>
      </c>
      <c r="I180" s="157">
        <f>IF('[1]Saved Waypoint Input Sheet'!F2577="E",H180,H180*-1)</f>
        <v>0</v>
      </c>
      <c r="J180" s="157">
        <f t="shared" si="40"/>
        <v>0</v>
      </c>
      <c r="K180" s="157">
        <f t="shared" si="54"/>
        <v>0</v>
      </c>
      <c r="L180" s="158">
        <f t="shared" si="41"/>
        <v>0</v>
      </c>
      <c r="M180" s="158">
        <f t="shared" si="42"/>
        <v>0</v>
      </c>
      <c r="N180" s="160">
        <f t="shared" si="43"/>
        <v>-6.0000002579599455E-6</v>
      </c>
      <c r="O180" s="160">
        <f t="shared" si="44"/>
        <v>5.9999998658214085E-6</v>
      </c>
      <c r="P180" s="161">
        <f t="shared" si="39"/>
        <v>0</v>
      </c>
      <c r="Q180" s="161">
        <f t="shared" si="45"/>
        <v>0</v>
      </c>
      <c r="R180" s="158">
        <f t="shared" si="46"/>
        <v>0</v>
      </c>
      <c r="S180" s="162">
        <f t="shared" si="47"/>
        <v>0</v>
      </c>
      <c r="T180" s="159">
        <f t="shared" si="48"/>
        <v>1.2E-5</v>
      </c>
      <c r="U180" s="163">
        <f t="shared" si="49"/>
        <v>0</v>
      </c>
    </row>
    <row r="181" spans="1:21" x14ac:dyDescent="0.2">
      <c r="A181" s="156">
        <f t="shared" si="50"/>
        <v>9.9999999999999995E-8</v>
      </c>
      <c r="B181" s="156">
        <f>IF(SUM('[1]Saved Waypoint Input Sheet'!D2578+('[1]Saved Waypoint Input Sheet'!E2578/60))=SUM('[1]Saved Waypoint Input Sheet'!D2577+('[1]Saved Waypoint Input Sheet'!E2577/60)),(SUM('[1]Saved Waypoint Input Sheet'!D2578+('[1]Saved Waypoint Input Sheet'!E2578/60))+0.0000001),(SUM('[1]Saved Waypoint Input Sheet'!D2578+('[1]Saved Waypoint Input Sheet'!E2578/60))))</f>
        <v>9.9999999999999995E-8</v>
      </c>
      <c r="C181" s="156">
        <f>IF('[1]Saved Waypoint Input Sheet'!C2578="S",A181*-1,A181)</f>
        <v>9.9999999999999995E-8</v>
      </c>
      <c r="D181" s="156">
        <f t="shared" si="38"/>
        <v>1.7453292519943295E-9</v>
      </c>
      <c r="E181" s="156">
        <f t="shared" si="51"/>
        <v>1.9999999999999999E-7</v>
      </c>
      <c r="F181" s="156">
        <f t="shared" si="52"/>
        <v>9.5043262104208532E-10</v>
      </c>
      <c r="G181" s="156">
        <f t="shared" si="53"/>
        <v>3.4906585427699079E-9</v>
      </c>
      <c r="H181" s="157">
        <f>SUM('[1]Saved Waypoint Input Sheet'!G2578+('[1]Saved Waypoint Input Sheet'!H2578/60))</f>
        <v>0</v>
      </c>
      <c r="I181" s="157">
        <f>IF('[1]Saved Waypoint Input Sheet'!F2578="E",H181,H181*-1)</f>
        <v>0</v>
      </c>
      <c r="J181" s="157">
        <f t="shared" si="40"/>
        <v>0</v>
      </c>
      <c r="K181" s="157">
        <f t="shared" si="54"/>
        <v>0</v>
      </c>
      <c r="L181" s="158">
        <f t="shared" si="41"/>
        <v>0</v>
      </c>
      <c r="M181" s="158">
        <f t="shared" si="42"/>
        <v>0</v>
      </c>
      <c r="N181" s="160">
        <f t="shared" si="43"/>
        <v>5.9999998658214085E-6</v>
      </c>
      <c r="O181" s="160">
        <f t="shared" si="44"/>
        <v>-6.0000002579599455E-6</v>
      </c>
      <c r="P181" s="161">
        <f t="shared" si="39"/>
        <v>0</v>
      </c>
      <c r="Q181" s="161">
        <f t="shared" si="45"/>
        <v>3.1415926535897931</v>
      </c>
      <c r="R181" s="158">
        <f t="shared" si="46"/>
        <v>180</v>
      </c>
      <c r="S181" s="162">
        <f t="shared" si="47"/>
        <v>180</v>
      </c>
      <c r="T181" s="159">
        <f t="shared" si="48"/>
        <v>1.2E-5</v>
      </c>
      <c r="U181" s="163">
        <f t="shared" si="49"/>
        <v>0</v>
      </c>
    </row>
    <row r="182" spans="1:21" x14ac:dyDescent="0.2">
      <c r="A182" s="156">
        <f t="shared" si="50"/>
        <v>-9.9999999999999995E-8</v>
      </c>
      <c r="B182" s="156">
        <f>IF(SUM('[1]Saved Waypoint Input Sheet'!D2579+('[1]Saved Waypoint Input Sheet'!E2579/60))=SUM('[1]Saved Waypoint Input Sheet'!D2578+('[1]Saved Waypoint Input Sheet'!E2578/60)),(SUM('[1]Saved Waypoint Input Sheet'!D2579+('[1]Saved Waypoint Input Sheet'!E2579/60))-0.0000001),(SUM('[1]Saved Waypoint Input Sheet'!D2579+('[1]Saved Waypoint Input Sheet'!E2579/60))))</f>
        <v>-9.9999999999999995E-8</v>
      </c>
      <c r="C182" s="156">
        <f>IF('[1]Saved Waypoint Input Sheet'!C2579="S",A182*-1,A182)</f>
        <v>-9.9999999999999995E-8</v>
      </c>
      <c r="D182" s="156">
        <f t="shared" si="38"/>
        <v>-1.7453292519943295E-9</v>
      </c>
      <c r="E182" s="156">
        <f t="shared" si="51"/>
        <v>-1.9999999999999999E-7</v>
      </c>
      <c r="F182" s="156">
        <f t="shared" si="52"/>
        <v>-2.5402259217278224E-9</v>
      </c>
      <c r="G182" s="156">
        <f t="shared" si="53"/>
        <v>-3.4906585427699079E-9</v>
      </c>
      <c r="H182" s="157">
        <f>SUM('[1]Saved Waypoint Input Sheet'!G2579+('[1]Saved Waypoint Input Sheet'!H2579/60))</f>
        <v>0</v>
      </c>
      <c r="I182" s="157">
        <f>IF('[1]Saved Waypoint Input Sheet'!F2579="E",H182,H182*-1)</f>
        <v>0</v>
      </c>
      <c r="J182" s="157">
        <f t="shared" si="40"/>
        <v>0</v>
      </c>
      <c r="K182" s="157">
        <f t="shared" si="54"/>
        <v>0</v>
      </c>
      <c r="L182" s="158">
        <f t="shared" si="41"/>
        <v>0</v>
      </c>
      <c r="M182" s="158">
        <f t="shared" si="42"/>
        <v>0</v>
      </c>
      <c r="N182" s="160">
        <f t="shared" si="43"/>
        <v>-6.0000002579599455E-6</v>
      </c>
      <c r="O182" s="160">
        <f t="shared" si="44"/>
        <v>5.9999998658214085E-6</v>
      </c>
      <c r="P182" s="161">
        <f t="shared" si="39"/>
        <v>0</v>
      </c>
      <c r="Q182" s="161">
        <f t="shared" si="45"/>
        <v>0</v>
      </c>
      <c r="R182" s="158">
        <f t="shared" si="46"/>
        <v>0</v>
      </c>
      <c r="S182" s="162">
        <f t="shared" si="47"/>
        <v>0</v>
      </c>
      <c r="T182" s="159">
        <f t="shared" si="48"/>
        <v>1.2E-5</v>
      </c>
      <c r="U182" s="163">
        <f t="shared" si="49"/>
        <v>0</v>
      </c>
    </row>
    <row r="183" spans="1:21" x14ac:dyDescent="0.2">
      <c r="A183" s="156">
        <f t="shared" si="50"/>
        <v>9.9999999999999995E-8</v>
      </c>
      <c r="B183" s="156">
        <f>IF(SUM('[1]Saved Waypoint Input Sheet'!D2580+('[1]Saved Waypoint Input Sheet'!E2580/60))=SUM('[1]Saved Waypoint Input Sheet'!D2579+('[1]Saved Waypoint Input Sheet'!E2579/60)),(SUM('[1]Saved Waypoint Input Sheet'!D2580+('[1]Saved Waypoint Input Sheet'!E2580/60))+0.0000001),(SUM('[1]Saved Waypoint Input Sheet'!D2580+('[1]Saved Waypoint Input Sheet'!E2580/60))))</f>
        <v>9.9999999999999995E-8</v>
      </c>
      <c r="C183" s="156">
        <f>IF('[1]Saved Waypoint Input Sheet'!C2580="S",A183*-1,A183)</f>
        <v>9.9999999999999995E-8</v>
      </c>
      <c r="D183" s="156">
        <f t="shared" si="38"/>
        <v>1.7453292519943295E-9</v>
      </c>
      <c r="E183" s="156">
        <f t="shared" si="51"/>
        <v>1.9999999999999999E-7</v>
      </c>
      <c r="F183" s="156">
        <f t="shared" si="52"/>
        <v>9.5043262104208532E-10</v>
      </c>
      <c r="G183" s="156">
        <f t="shared" si="53"/>
        <v>3.4906585427699079E-9</v>
      </c>
      <c r="H183" s="157">
        <f>SUM('[1]Saved Waypoint Input Sheet'!G2580+('[1]Saved Waypoint Input Sheet'!H2580/60))</f>
        <v>0</v>
      </c>
      <c r="I183" s="157">
        <f>IF('[1]Saved Waypoint Input Sheet'!F2580="E",H183,H183*-1)</f>
        <v>0</v>
      </c>
      <c r="J183" s="157">
        <f t="shared" si="40"/>
        <v>0</v>
      </c>
      <c r="K183" s="157">
        <f t="shared" si="54"/>
        <v>0</v>
      </c>
      <c r="L183" s="158">
        <f t="shared" si="41"/>
        <v>0</v>
      </c>
      <c r="M183" s="158">
        <f t="shared" si="42"/>
        <v>0</v>
      </c>
      <c r="N183" s="160">
        <f t="shared" si="43"/>
        <v>5.9999998658214085E-6</v>
      </c>
      <c r="O183" s="160">
        <f t="shared" si="44"/>
        <v>-6.0000002579599455E-6</v>
      </c>
      <c r="P183" s="161">
        <f t="shared" si="39"/>
        <v>0</v>
      </c>
      <c r="Q183" s="161">
        <f t="shared" si="45"/>
        <v>3.1415926535897931</v>
      </c>
      <c r="R183" s="158">
        <f t="shared" si="46"/>
        <v>180</v>
      </c>
      <c r="S183" s="162">
        <f t="shared" si="47"/>
        <v>180</v>
      </c>
      <c r="T183" s="159">
        <f t="shared" si="48"/>
        <v>1.2E-5</v>
      </c>
      <c r="U183" s="163">
        <f t="shared" si="49"/>
        <v>0</v>
      </c>
    </row>
    <row r="184" spans="1:21" x14ac:dyDescent="0.2">
      <c r="A184" s="156">
        <f t="shared" si="50"/>
        <v>-9.9999999999999995E-8</v>
      </c>
      <c r="B184" s="156">
        <f>IF(SUM('[1]Saved Waypoint Input Sheet'!D2581+('[1]Saved Waypoint Input Sheet'!E2581/60))=SUM('[1]Saved Waypoint Input Sheet'!D2580+('[1]Saved Waypoint Input Sheet'!E2580/60)),(SUM('[1]Saved Waypoint Input Sheet'!D2581+('[1]Saved Waypoint Input Sheet'!E2581/60))-0.0000001),(SUM('[1]Saved Waypoint Input Sheet'!D2581+('[1]Saved Waypoint Input Sheet'!E2581/60))))</f>
        <v>-9.9999999999999995E-8</v>
      </c>
      <c r="C184" s="156">
        <f>IF('[1]Saved Waypoint Input Sheet'!C2581="S",A184*-1,A184)</f>
        <v>-9.9999999999999995E-8</v>
      </c>
      <c r="D184" s="156">
        <f t="shared" si="38"/>
        <v>-1.7453292519943295E-9</v>
      </c>
      <c r="E184" s="156">
        <f t="shared" si="51"/>
        <v>-1.9999999999999999E-7</v>
      </c>
      <c r="F184" s="156">
        <f t="shared" si="52"/>
        <v>-2.5402259217278224E-9</v>
      </c>
      <c r="G184" s="156">
        <f t="shared" si="53"/>
        <v>-3.4906585427699079E-9</v>
      </c>
      <c r="H184" s="157">
        <f>SUM('[1]Saved Waypoint Input Sheet'!G2581+('[1]Saved Waypoint Input Sheet'!H2581/60))</f>
        <v>0</v>
      </c>
      <c r="I184" s="157">
        <f>IF('[1]Saved Waypoint Input Sheet'!F2581="E",H184,H184*-1)</f>
        <v>0</v>
      </c>
      <c r="J184" s="157">
        <f t="shared" si="40"/>
        <v>0</v>
      </c>
      <c r="K184" s="157">
        <f t="shared" si="54"/>
        <v>0</v>
      </c>
      <c r="L184" s="158">
        <f t="shared" si="41"/>
        <v>0</v>
      </c>
      <c r="M184" s="158">
        <f t="shared" si="42"/>
        <v>0</v>
      </c>
      <c r="N184" s="160">
        <f t="shared" si="43"/>
        <v>-6.0000002579599455E-6</v>
      </c>
      <c r="O184" s="160">
        <f t="shared" si="44"/>
        <v>5.9999998658214085E-6</v>
      </c>
      <c r="P184" s="161">
        <f t="shared" si="39"/>
        <v>0</v>
      </c>
      <c r="Q184" s="161">
        <f t="shared" si="45"/>
        <v>0</v>
      </c>
      <c r="R184" s="158">
        <f t="shared" si="46"/>
        <v>0</v>
      </c>
      <c r="S184" s="162">
        <f t="shared" si="47"/>
        <v>0</v>
      </c>
      <c r="T184" s="159">
        <f t="shared" si="48"/>
        <v>1.2E-5</v>
      </c>
      <c r="U184" s="163">
        <f t="shared" si="49"/>
        <v>0</v>
      </c>
    </row>
    <row r="185" spans="1:21" x14ac:dyDescent="0.2">
      <c r="A185" s="156">
        <f t="shared" si="50"/>
        <v>9.9999999999999995E-8</v>
      </c>
      <c r="B185" s="156">
        <f>IF(SUM('[1]Saved Waypoint Input Sheet'!D2582+('[1]Saved Waypoint Input Sheet'!E2582/60))=SUM('[1]Saved Waypoint Input Sheet'!D2581+('[1]Saved Waypoint Input Sheet'!E2581/60)),(SUM('[1]Saved Waypoint Input Sheet'!D2582+('[1]Saved Waypoint Input Sheet'!E2582/60))+0.0000001),(SUM('[1]Saved Waypoint Input Sheet'!D2582+('[1]Saved Waypoint Input Sheet'!E2582/60))))</f>
        <v>9.9999999999999995E-8</v>
      </c>
      <c r="C185" s="156">
        <f>IF('[1]Saved Waypoint Input Sheet'!C2582="S",A185*-1,A185)</f>
        <v>9.9999999999999995E-8</v>
      </c>
      <c r="D185" s="156">
        <f t="shared" si="38"/>
        <v>1.7453292519943295E-9</v>
      </c>
      <c r="E185" s="156">
        <f t="shared" si="51"/>
        <v>1.9999999999999999E-7</v>
      </c>
      <c r="F185" s="156">
        <f t="shared" si="52"/>
        <v>9.5043262104208532E-10</v>
      </c>
      <c r="G185" s="156">
        <f t="shared" si="53"/>
        <v>3.4906585427699079E-9</v>
      </c>
      <c r="H185" s="157">
        <f>SUM('[1]Saved Waypoint Input Sheet'!G2582+('[1]Saved Waypoint Input Sheet'!H2582/60))</f>
        <v>0</v>
      </c>
      <c r="I185" s="157">
        <f>IF('[1]Saved Waypoint Input Sheet'!F2582="E",H185,H185*-1)</f>
        <v>0</v>
      </c>
      <c r="J185" s="157">
        <f t="shared" si="40"/>
        <v>0</v>
      </c>
      <c r="K185" s="157">
        <f t="shared" si="54"/>
        <v>0</v>
      </c>
      <c r="L185" s="158">
        <f t="shared" si="41"/>
        <v>0</v>
      </c>
      <c r="M185" s="158">
        <f t="shared" si="42"/>
        <v>0</v>
      </c>
      <c r="N185" s="160">
        <f t="shared" si="43"/>
        <v>5.9999998658214085E-6</v>
      </c>
      <c r="O185" s="160">
        <f t="shared" si="44"/>
        <v>-6.0000002579599455E-6</v>
      </c>
      <c r="P185" s="161">
        <f t="shared" si="39"/>
        <v>0</v>
      </c>
      <c r="Q185" s="161">
        <f t="shared" si="45"/>
        <v>3.1415926535897931</v>
      </c>
      <c r="R185" s="158">
        <f t="shared" si="46"/>
        <v>180</v>
      </c>
      <c r="S185" s="162">
        <f t="shared" si="47"/>
        <v>180</v>
      </c>
      <c r="T185" s="159">
        <f t="shared" si="48"/>
        <v>1.2E-5</v>
      </c>
      <c r="U185" s="163">
        <f t="shared" si="49"/>
        <v>0</v>
      </c>
    </row>
    <row r="186" spans="1:21" x14ac:dyDescent="0.2">
      <c r="A186" s="156">
        <f t="shared" si="50"/>
        <v>-9.9999999999999995E-8</v>
      </c>
      <c r="B186" s="156">
        <f>IF(SUM('[1]Saved Waypoint Input Sheet'!D2583+('[1]Saved Waypoint Input Sheet'!E2583/60))=SUM('[1]Saved Waypoint Input Sheet'!D2582+('[1]Saved Waypoint Input Sheet'!E2582/60)),(SUM('[1]Saved Waypoint Input Sheet'!D2583+('[1]Saved Waypoint Input Sheet'!E2583/60))-0.0000001),(SUM('[1]Saved Waypoint Input Sheet'!D2583+('[1]Saved Waypoint Input Sheet'!E2583/60))))</f>
        <v>-9.9999999999999995E-8</v>
      </c>
      <c r="C186" s="156">
        <f>IF('[1]Saved Waypoint Input Sheet'!C2583="S",A186*-1,A186)</f>
        <v>-9.9999999999999995E-8</v>
      </c>
      <c r="D186" s="156">
        <f t="shared" si="38"/>
        <v>-1.7453292519943295E-9</v>
      </c>
      <c r="E186" s="156">
        <f t="shared" si="51"/>
        <v>-1.9999999999999999E-7</v>
      </c>
      <c r="F186" s="156">
        <f t="shared" si="52"/>
        <v>-2.5402259217278224E-9</v>
      </c>
      <c r="G186" s="156">
        <f t="shared" si="53"/>
        <v>-3.4906585427699079E-9</v>
      </c>
      <c r="H186" s="157">
        <f>SUM('[1]Saved Waypoint Input Sheet'!G2583+('[1]Saved Waypoint Input Sheet'!H2583/60))</f>
        <v>0</v>
      </c>
      <c r="I186" s="157">
        <f>IF('[1]Saved Waypoint Input Sheet'!F2583="E",H186,H186*-1)</f>
        <v>0</v>
      </c>
      <c r="J186" s="157">
        <f t="shared" si="40"/>
        <v>0</v>
      </c>
      <c r="K186" s="157">
        <f t="shared" si="54"/>
        <v>0</v>
      </c>
      <c r="L186" s="158">
        <f t="shared" si="41"/>
        <v>0</v>
      </c>
      <c r="M186" s="158">
        <f t="shared" si="42"/>
        <v>0</v>
      </c>
      <c r="N186" s="160">
        <f t="shared" si="43"/>
        <v>-6.0000002579599455E-6</v>
      </c>
      <c r="O186" s="160">
        <f t="shared" si="44"/>
        <v>5.9999998658214085E-6</v>
      </c>
      <c r="P186" s="161">
        <f t="shared" si="39"/>
        <v>0</v>
      </c>
      <c r="Q186" s="161">
        <f t="shared" si="45"/>
        <v>0</v>
      </c>
      <c r="R186" s="158">
        <f t="shared" si="46"/>
        <v>0</v>
      </c>
      <c r="S186" s="162">
        <f t="shared" si="47"/>
        <v>0</v>
      </c>
      <c r="T186" s="159">
        <f t="shared" si="48"/>
        <v>1.2E-5</v>
      </c>
      <c r="U186" s="163">
        <f t="shared" si="49"/>
        <v>0</v>
      </c>
    </row>
    <row r="187" spans="1:21" x14ac:dyDescent="0.2">
      <c r="A187" s="156">
        <f t="shared" si="50"/>
        <v>9.9999999999999995E-8</v>
      </c>
      <c r="B187" s="156">
        <f>IF(SUM('[1]Saved Waypoint Input Sheet'!D2584+('[1]Saved Waypoint Input Sheet'!E2584/60))=SUM('[1]Saved Waypoint Input Sheet'!D2583+('[1]Saved Waypoint Input Sheet'!E2583/60)),(SUM('[1]Saved Waypoint Input Sheet'!D2584+('[1]Saved Waypoint Input Sheet'!E2584/60))+0.0000001),(SUM('[1]Saved Waypoint Input Sheet'!D2584+('[1]Saved Waypoint Input Sheet'!E2584/60))))</f>
        <v>9.9999999999999995E-8</v>
      </c>
      <c r="C187" s="156">
        <f>IF('[1]Saved Waypoint Input Sheet'!C2584="S",A187*-1,A187)</f>
        <v>9.9999999999999995E-8</v>
      </c>
      <c r="D187" s="156">
        <f t="shared" si="38"/>
        <v>1.7453292519943295E-9</v>
      </c>
      <c r="E187" s="156">
        <f t="shared" si="51"/>
        <v>1.9999999999999999E-7</v>
      </c>
      <c r="F187" s="156">
        <f t="shared" si="52"/>
        <v>9.5043262104208532E-10</v>
      </c>
      <c r="G187" s="156">
        <f t="shared" si="53"/>
        <v>3.4906585427699079E-9</v>
      </c>
      <c r="H187" s="157">
        <f>SUM('[1]Saved Waypoint Input Sheet'!G2584+('[1]Saved Waypoint Input Sheet'!H2584/60))</f>
        <v>0</v>
      </c>
      <c r="I187" s="157">
        <f>IF('[1]Saved Waypoint Input Sheet'!F2584="E",H187,H187*-1)</f>
        <v>0</v>
      </c>
      <c r="J187" s="157">
        <f t="shared" si="40"/>
        <v>0</v>
      </c>
      <c r="K187" s="157">
        <f t="shared" si="54"/>
        <v>0</v>
      </c>
      <c r="L187" s="158">
        <f t="shared" si="41"/>
        <v>0</v>
      </c>
      <c r="M187" s="158">
        <f t="shared" si="42"/>
        <v>0</v>
      </c>
      <c r="N187" s="160">
        <f t="shared" si="43"/>
        <v>5.9999998658214085E-6</v>
      </c>
      <c r="O187" s="160">
        <f t="shared" si="44"/>
        <v>-6.0000002579599455E-6</v>
      </c>
      <c r="P187" s="161">
        <f t="shared" si="39"/>
        <v>0</v>
      </c>
      <c r="Q187" s="161">
        <f t="shared" si="45"/>
        <v>3.1415926535897931</v>
      </c>
      <c r="R187" s="158">
        <f t="shared" si="46"/>
        <v>180</v>
      </c>
      <c r="S187" s="162">
        <f t="shared" si="47"/>
        <v>180</v>
      </c>
      <c r="T187" s="159">
        <f t="shared" si="48"/>
        <v>1.2E-5</v>
      </c>
      <c r="U187" s="163">
        <f t="shared" si="49"/>
        <v>0</v>
      </c>
    </row>
    <row r="188" spans="1:21" x14ac:dyDescent="0.2">
      <c r="A188" s="156">
        <f t="shared" si="50"/>
        <v>-9.9999999999999995E-8</v>
      </c>
      <c r="B188" s="156">
        <f>IF(SUM('[1]Saved Waypoint Input Sheet'!D2585+('[1]Saved Waypoint Input Sheet'!E2585/60))=SUM('[1]Saved Waypoint Input Sheet'!D2584+('[1]Saved Waypoint Input Sheet'!E2584/60)),(SUM('[1]Saved Waypoint Input Sheet'!D2585+('[1]Saved Waypoint Input Sheet'!E2585/60))-0.0000001),(SUM('[1]Saved Waypoint Input Sheet'!D2585+('[1]Saved Waypoint Input Sheet'!E2585/60))))</f>
        <v>-9.9999999999999995E-8</v>
      </c>
      <c r="C188" s="156">
        <f>IF('[1]Saved Waypoint Input Sheet'!C2585="S",A188*-1,A188)</f>
        <v>-9.9999999999999995E-8</v>
      </c>
      <c r="D188" s="156">
        <f t="shared" si="38"/>
        <v>-1.7453292519943295E-9</v>
      </c>
      <c r="E188" s="156">
        <f t="shared" si="51"/>
        <v>-1.9999999999999999E-7</v>
      </c>
      <c r="F188" s="156">
        <f t="shared" si="52"/>
        <v>-2.5402259217278224E-9</v>
      </c>
      <c r="G188" s="156">
        <f t="shared" si="53"/>
        <v>-3.4906585427699079E-9</v>
      </c>
      <c r="H188" s="157">
        <f>SUM('[1]Saved Waypoint Input Sheet'!G2585+('[1]Saved Waypoint Input Sheet'!H2585/60))</f>
        <v>0</v>
      </c>
      <c r="I188" s="157">
        <f>IF('[1]Saved Waypoint Input Sheet'!F2585="E",H188,H188*-1)</f>
        <v>0</v>
      </c>
      <c r="J188" s="157">
        <f t="shared" si="40"/>
        <v>0</v>
      </c>
      <c r="K188" s="157">
        <f t="shared" si="54"/>
        <v>0</v>
      </c>
      <c r="L188" s="158">
        <f t="shared" si="41"/>
        <v>0</v>
      </c>
      <c r="M188" s="158">
        <f t="shared" si="42"/>
        <v>0</v>
      </c>
      <c r="N188" s="160">
        <f t="shared" si="43"/>
        <v>-6.0000002579599455E-6</v>
      </c>
      <c r="O188" s="160">
        <f t="shared" si="44"/>
        <v>5.9999998658214085E-6</v>
      </c>
      <c r="P188" s="161">
        <f t="shared" si="39"/>
        <v>0</v>
      </c>
      <c r="Q188" s="161">
        <f t="shared" si="45"/>
        <v>0</v>
      </c>
      <c r="R188" s="158">
        <f t="shared" si="46"/>
        <v>0</v>
      </c>
      <c r="S188" s="162">
        <f t="shared" si="47"/>
        <v>0</v>
      </c>
      <c r="T188" s="159">
        <f t="shared" si="48"/>
        <v>1.2E-5</v>
      </c>
      <c r="U188" s="163">
        <f t="shared" si="49"/>
        <v>0</v>
      </c>
    </row>
    <row r="189" spans="1:21" x14ac:dyDescent="0.2">
      <c r="A189" s="156">
        <f t="shared" si="50"/>
        <v>9.9999999999999995E-8</v>
      </c>
      <c r="B189" s="156">
        <f>IF(SUM('[1]Saved Waypoint Input Sheet'!D2586+('[1]Saved Waypoint Input Sheet'!E2586/60))=SUM('[1]Saved Waypoint Input Sheet'!D2585+('[1]Saved Waypoint Input Sheet'!E2585/60)),(SUM('[1]Saved Waypoint Input Sheet'!D2586+('[1]Saved Waypoint Input Sheet'!E2586/60))+0.0000001),(SUM('[1]Saved Waypoint Input Sheet'!D2586+('[1]Saved Waypoint Input Sheet'!E2586/60))))</f>
        <v>9.9999999999999995E-8</v>
      </c>
      <c r="C189" s="156">
        <f>IF('[1]Saved Waypoint Input Sheet'!C2586="S",A189*-1,A189)</f>
        <v>9.9999999999999995E-8</v>
      </c>
      <c r="D189" s="156">
        <f t="shared" si="38"/>
        <v>1.7453292519943295E-9</v>
      </c>
      <c r="E189" s="156">
        <f t="shared" si="51"/>
        <v>1.9999999999999999E-7</v>
      </c>
      <c r="F189" s="156">
        <f t="shared" si="52"/>
        <v>9.5043262104208532E-10</v>
      </c>
      <c r="G189" s="156">
        <f t="shared" si="53"/>
        <v>3.4906585427699079E-9</v>
      </c>
      <c r="H189" s="157">
        <f>SUM('[1]Saved Waypoint Input Sheet'!G2586+('[1]Saved Waypoint Input Sheet'!H2586/60))</f>
        <v>0</v>
      </c>
      <c r="I189" s="157">
        <f>IF('[1]Saved Waypoint Input Sheet'!F2586="E",H189,H189*-1)</f>
        <v>0</v>
      </c>
      <c r="J189" s="157">
        <f t="shared" si="40"/>
        <v>0</v>
      </c>
      <c r="K189" s="157">
        <f t="shared" si="54"/>
        <v>0</v>
      </c>
      <c r="L189" s="158">
        <f t="shared" si="41"/>
        <v>0</v>
      </c>
      <c r="M189" s="158">
        <f t="shared" si="42"/>
        <v>0</v>
      </c>
      <c r="N189" s="160">
        <f t="shared" si="43"/>
        <v>5.9999998658214085E-6</v>
      </c>
      <c r="O189" s="160">
        <f t="shared" si="44"/>
        <v>-6.0000002579599455E-6</v>
      </c>
      <c r="P189" s="161">
        <f t="shared" si="39"/>
        <v>0</v>
      </c>
      <c r="Q189" s="161">
        <f t="shared" si="45"/>
        <v>3.1415926535897931</v>
      </c>
      <c r="R189" s="158">
        <f t="shared" si="46"/>
        <v>180</v>
      </c>
      <c r="S189" s="162">
        <f t="shared" si="47"/>
        <v>180</v>
      </c>
      <c r="T189" s="159">
        <f t="shared" si="48"/>
        <v>1.2E-5</v>
      </c>
      <c r="U189" s="163">
        <f t="shared" si="49"/>
        <v>0</v>
      </c>
    </row>
    <row r="190" spans="1:21" x14ac:dyDescent="0.2">
      <c r="A190" s="156">
        <f t="shared" si="50"/>
        <v>-9.9999999999999995E-8</v>
      </c>
      <c r="B190" s="156">
        <f>IF(SUM('[1]Saved Waypoint Input Sheet'!D2587+('[1]Saved Waypoint Input Sheet'!E2587/60))=SUM('[1]Saved Waypoint Input Sheet'!D2586+('[1]Saved Waypoint Input Sheet'!E2586/60)),(SUM('[1]Saved Waypoint Input Sheet'!D2587+('[1]Saved Waypoint Input Sheet'!E2587/60))-0.0000001),(SUM('[1]Saved Waypoint Input Sheet'!D2587+('[1]Saved Waypoint Input Sheet'!E2587/60))))</f>
        <v>-9.9999999999999995E-8</v>
      </c>
      <c r="C190" s="156">
        <f>IF('[1]Saved Waypoint Input Sheet'!C2587="S",A190*-1,A190)</f>
        <v>-9.9999999999999995E-8</v>
      </c>
      <c r="D190" s="156">
        <f t="shared" si="38"/>
        <v>-1.7453292519943295E-9</v>
      </c>
      <c r="E190" s="156">
        <f t="shared" si="51"/>
        <v>-1.9999999999999999E-7</v>
      </c>
      <c r="F190" s="156">
        <f t="shared" si="52"/>
        <v>-2.5402259217278224E-9</v>
      </c>
      <c r="G190" s="156">
        <f t="shared" si="53"/>
        <v>-3.4906585427699079E-9</v>
      </c>
      <c r="H190" s="157">
        <f>SUM('[1]Saved Waypoint Input Sheet'!G2587+('[1]Saved Waypoint Input Sheet'!H2587/60))</f>
        <v>0</v>
      </c>
      <c r="I190" s="157">
        <f>IF('[1]Saved Waypoint Input Sheet'!F2587="E",H190,H190*-1)</f>
        <v>0</v>
      </c>
      <c r="J190" s="157">
        <f t="shared" si="40"/>
        <v>0</v>
      </c>
      <c r="K190" s="157">
        <f t="shared" si="54"/>
        <v>0</v>
      </c>
      <c r="L190" s="158">
        <f t="shared" si="41"/>
        <v>0</v>
      </c>
      <c r="M190" s="158">
        <f t="shared" si="42"/>
        <v>0</v>
      </c>
      <c r="N190" s="160">
        <f t="shared" si="43"/>
        <v>-6.0000002579599455E-6</v>
      </c>
      <c r="O190" s="160">
        <f t="shared" si="44"/>
        <v>5.9999998658214085E-6</v>
      </c>
      <c r="P190" s="161">
        <f t="shared" si="39"/>
        <v>0</v>
      </c>
      <c r="Q190" s="161">
        <f t="shared" si="45"/>
        <v>0</v>
      </c>
      <c r="R190" s="158">
        <f t="shared" si="46"/>
        <v>0</v>
      </c>
      <c r="S190" s="162">
        <f t="shared" si="47"/>
        <v>0</v>
      </c>
      <c r="T190" s="159">
        <f t="shared" si="48"/>
        <v>1.2E-5</v>
      </c>
      <c r="U190" s="163">
        <f t="shared" si="49"/>
        <v>0</v>
      </c>
    </row>
    <row r="191" spans="1:21" x14ac:dyDescent="0.2">
      <c r="A191" s="156">
        <f t="shared" si="50"/>
        <v>9.9999999999999995E-8</v>
      </c>
      <c r="B191" s="156">
        <f>IF(SUM('[1]Saved Waypoint Input Sheet'!D2588+('[1]Saved Waypoint Input Sheet'!E2588/60))=SUM('[1]Saved Waypoint Input Sheet'!D2587+('[1]Saved Waypoint Input Sheet'!E2587/60)),(SUM('[1]Saved Waypoint Input Sheet'!D2588+('[1]Saved Waypoint Input Sheet'!E2588/60))+0.0000001),(SUM('[1]Saved Waypoint Input Sheet'!D2588+('[1]Saved Waypoint Input Sheet'!E2588/60))))</f>
        <v>9.9999999999999995E-8</v>
      </c>
      <c r="C191" s="156">
        <f>IF('[1]Saved Waypoint Input Sheet'!C2588="S",A191*-1,A191)</f>
        <v>9.9999999999999995E-8</v>
      </c>
      <c r="D191" s="156">
        <f t="shared" si="38"/>
        <v>1.7453292519943295E-9</v>
      </c>
      <c r="E191" s="156">
        <f t="shared" si="51"/>
        <v>1.9999999999999999E-7</v>
      </c>
      <c r="F191" s="156">
        <f t="shared" si="52"/>
        <v>9.5043262104208532E-10</v>
      </c>
      <c r="G191" s="156">
        <f t="shared" si="53"/>
        <v>3.4906585427699079E-9</v>
      </c>
      <c r="H191" s="157">
        <f>SUM('[1]Saved Waypoint Input Sheet'!G2588+('[1]Saved Waypoint Input Sheet'!H2588/60))</f>
        <v>0</v>
      </c>
      <c r="I191" s="157">
        <f>IF('[1]Saved Waypoint Input Sheet'!F2588="E",H191,H191*-1)</f>
        <v>0</v>
      </c>
      <c r="J191" s="157">
        <f t="shared" si="40"/>
        <v>0</v>
      </c>
      <c r="K191" s="157">
        <f t="shared" si="54"/>
        <v>0</v>
      </c>
      <c r="L191" s="158">
        <f t="shared" si="41"/>
        <v>0</v>
      </c>
      <c r="M191" s="158">
        <f t="shared" si="42"/>
        <v>0</v>
      </c>
      <c r="N191" s="160">
        <f t="shared" si="43"/>
        <v>5.9999998658214085E-6</v>
      </c>
      <c r="O191" s="160">
        <f t="shared" si="44"/>
        <v>-6.0000002579599455E-6</v>
      </c>
      <c r="P191" s="161">
        <f t="shared" si="39"/>
        <v>0</v>
      </c>
      <c r="Q191" s="161">
        <f t="shared" si="45"/>
        <v>3.1415926535897931</v>
      </c>
      <c r="R191" s="158">
        <f t="shared" si="46"/>
        <v>180</v>
      </c>
      <c r="S191" s="162">
        <f t="shared" si="47"/>
        <v>180</v>
      </c>
      <c r="T191" s="159">
        <f t="shared" si="48"/>
        <v>1.2E-5</v>
      </c>
      <c r="U191" s="163">
        <f t="shared" si="49"/>
        <v>0</v>
      </c>
    </row>
    <row r="192" spans="1:21" x14ac:dyDescent="0.2">
      <c r="A192" s="156">
        <f t="shared" si="50"/>
        <v>-9.9999999999999995E-8</v>
      </c>
      <c r="B192" s="156">
        <f>IF(SUM('[1]Saved Waypoint Input Sheet'!D2589+('[1]Saved Waypoint Input Sheet'!E2589/60))=SUM('[1]Saved Waypoint Input Sheet'!D2588+('[1]Saved Waypoint Input Sheet'!E2588/60)),(SUM('[1]Saved Waypoint Input Sheet'!D2589+('[1]Saved Waypoint Input Sheet'!E2589/60))-0.0000001),(SUM('[1]Saved Waypoint Input Sheet'!D2589+('[1]Saved Waypoint Input Sheet'!E2589/60))))</f>
        <v>-9.9999999999999995E-8</v>
      </c>
      <c r="C192" s="156">
        <f>IF('[1]Saved Waypoint Input Sheet'!C2589="S",A192*-1,A192)</f>
        <v>-9.9999999999999995E-8</v>
      </c>
      <c r="D192" s="156">
        <f t="shared" si="38"/>
        <v>-1.7453292519943295E-9</v>
      </c>
      <c r="E192" s="156">
        <f t="shared" si="51"/>
        <v>-1.9999999999999999E-7</v>
      </c>
      <c r="F192" s="156">
        <f t="shared" si="52"/>
        <v>-2.5402259217278224E-9</v>
      </c>
      <c r="G192" s="156">
        <f t="shared" si="53"/>
        <v>-3.4906585427699079E-9</v>
      </c>
      <c r="H192" s="157">
        <f>SUM('[1]Saved Waypoint Input Sheet'!G2589+('[1]Saved Waypoint Input Sheet'!H2589/60))</f>
        <v>0</v>
      </c>
      <c r="I192" s="157">
        <f>IF('[1]Saved Waypoint Input Sheet'!F2589="E",H192,H192*-1)</f>
        <v>0</v>
      </c>
      <c r="J192" s="157">
        <f t="shared" si="40"/>
        <v>0</v>
      </c>
      <c r="K192" s="157">
        <f t="shared" si="54"/>
        <v>0</v>
      </c>
      <c r="L192" s="158">
        <f t="shared" si="41"/>
        <v>0</v>
      </c>
      <c r="M192" s="158">
        <f t="shared" si="42"/>
        <v>0</v>
      </c>
      <c r="N192" s="160">
        <f t="shared" si="43"/>
        <v>-6.0000002579599455E-6</v>
      </c>
      <c r="O192" s="160">
        <f t="shared" si="44"/>
        <v>5.9999998658214085E-6</v>
      </c>
      <c r="P192" s="161">
        <f t="shared" si="39"/>
        <v>0</v>
      </c>
      <c r="Q192" s="161">
        <f t="shared" si="45"/>
        <v>0</v>
      </c>
      <c r="R192" s="158">
        <f t="shared" si="46"/>
        <v>0</v>
      </c>
      <c r="S192" s="162">
        <f t="shared" si="47"/>
        <v>0</v>
      </c>
      <c r="T192" s="159">
        <f t="shared" si="48"/>
        <v>1.2E-5</v>
      </c>
      <c r="U192" s="163">
        <f t="shared" si="49"/>
        <v>0</v>
      </c>
    </row>
    <row r="193" spans="1:21" x14ac:dyDescent="0.2">
      <c r="A193" s="156">
        <f t="shared" si="50"/>
        <v>9.9999999999999995E-8</v>
      </c>
      <c r="B193" s="156">
        <f>IF(SUM('[1]Saved Waypoint Input Sheet'!D2590+('[1]Saved Waypoint Input Sheet'!E2590/60))=SUM('[1]Saved Waypoint Input Sheet'!D2589+('[1]Saved Waypoint Input Sheet'!E2589/60)),(SUM('[1]Saved Waypoint Input Sheet'!D2590+('[1]Saved Waypoint Input Sheet'!E2590/60))+0.0000001),(SUM('[1]Saved Waypoint Input Sheet'!D2590+('[1]Saved Waypoint Input Sheet'!E2590/60))))</f>
        <v>9.9999999999999995E-8</v>
      </c>
      <c r="C193" s="156">
        <f>IF('[1]Saved Waypoint Input Sheet'!C2590="S",A193*-1,A193)</f>
        <v>9.9999999999999995E-8</v>
      </c>
      <c r="D193" s="156">
        <f t="shared" si="38"/>
        <v>1.7453292519943295E-9</v>
      </c>
      <c r="E193" s="156">
        <f t="shared" si="51"/>
        <v>1.9999999999999999E-7</v>
      </c>
      <c r="F193" s="156">
        <f t="shared" si="52"/>
        <v>9.5043262104208532E-10</v>
      </c>
      <c r="G193" s="156">
        <f t="shared" si="53"/>
        <v>3.4906585427699079E-9</v>
      </c>
      <c r="H193" s="157">
        <f>SUM('[1]Saved Waypoint Input Sheet'!G2590+('[1]Saved Waypoint Input Sheet'!H2590/60))</f>
        <v>0</v>
      </c>
      <c r="I193" s="157">
        <f>IF('[1]Saved Waypoint Input Sheet'!F2590="E",H193,H193*-1)</f>
        <v>0</v>
      </c>
      <c r="J193" s="157">
        <f t="shared" si="40"/>
        <v>0</v>
      </c>
      <c r="K193" s="157">
        <f t="shared" si="54"/>
        <v>0</v>
      </c>
      <c r="L193" s="158">
        <f t="shared" si="41"/>
        <v>0</v>
      </c>
      <c r="M193" s="158">
        <f t="shared" si="42"/>
        <v>0</v>
      </c>
      <c r="N193" s="160">
        <f t="shared" si="43"/>
        <v>5.9999998658214085E-6</v>
      </c>
      <c r="O193" s="160">
        <f t="shared" si="44"/>
        <v>-6.0000002579599455E-6</v>
      </c>
      <c r="P193" s="161">
        <f t="shared" si="39"/>
        <v>0</v>
      </c>
      <c r="Q193" s="161">
        <f t="shared" si="45"/>
        <v>3.1415926535897931</v>
      </c>
      <c r="R193" s="158">
        <f t="shared" si="46"/>
        <v>180</v>
      </c>
      <c r="S193" s="162">
        <f t="shared" si="47"/>
        <v>180</v>
      </c>
      <c r="T193" s="159">
        <f t="shared" si="48"/>
        <v>1.2E-5</v>
      </c>
      <c r="U193" s="163">
        <f t="shared" si="49"/>
        <v>0</v>
      </c>
    </row>
    <row r="194" spans="1:21" x14ac:dyDescent="0.2">
      <c r="A194" s="156">
        <f t="shared" si="50"/>
        <v>-9.9999999999999995E-8</v>
      </c>
      <c r="B194" s="156">
        <f>IF(SUM('[1]Saved Waypoint Input Sheet'!D2591+('[1]Saved Waypoint Input Sheet'!E2591/60))=SUM('[1]Saved Waypoint Input Sheet'!D2590+('[1]Saved Waypoint Input Sheet'!E2590/60)),(SUM('[1]Saved Waypoint Input Sheet'!D2591+('[1]Saved Waypoint Input Sheet'!E2591/60))-0.0000001),(SUM('[1]Saved Waypoint Input Sheet'!D2591+('[1]Saved Waypoint Input Sheet'!E2591/60))))</f>
        <v>-9.9999999999999995E-8</v>
      </c>
      <c r="C194" s="156">
        <f>IF('[1]Saved Waypoint Input Sheet'!C2591="S",A194*-1,A194)</f>
        <v>-9.9999999999999995E-8</v>
      </c>
      <c r="D194" s="156">
        <f t="shared" si="38"/>
        <v>-1.7453292519943295E-9</v>
      </c>
      <c r="E194" s="156">
        <f t="shared" si="51"/>
        <v>-1.9999999999999999E-7</v>
      </c>
      <c r="F194" s="156">
        <f t="shared" si="52"/>
        <v>-2.5402259217278224E-9</v>
      </c>
      <c r="G194" s="156">
        <f t="shared" si="53"/>
        <v>-3.4906585427699079E-9</v>
      </c>
      <c r="H194" s="157">
        <f>SUM('[1]Saved Waypoint Input Sheet'!G2591+('[1]Saved Waypoint Input Sheet'!H2591/60))</f>
        <v>0</v>
      </c>
      <c r="I194" s="157">
        <f>IF('[1]Saved Waypoint Input Sheet'!F2591="E",H194,H194*-1)</f>
        <v>0</v>
      </c>
      <c r="J194" s="157">
        <f t="shared" si="40"/>
        <v>0</v>
      </c>
      <c r="K194" s="157">
        <f t="shared" si="54"/>
        <v>0</v>
      </c>
      <c r="L194" s="158">
        <f t="shared" si="41"/>
        <v>0</v>
      </c>
      <c r="M194" s="158">
        <f t="shared" si="42"/>
        <v>0</v>
      </c>
      <c r="N194" s="160">
        <f t="shared" si="43"/>
        <v>-6.0000002579599455E-6</v>
      </c>
      <c r="O194" s="160">
        <f t="shared" si="44"/>
        <v>5.9999998658214085E-6</v>
      </c>
      <c r="P194" s="161">
        <f t="shared" si="39"/>
        <v>0</v>
      </c>
      <c r="Q194" s="161">
        <f t="shared" si="45"/>
        <v>0</v>
      </c>
      <c r="R194" s="158">
        <f t="shared" si="46"/>
        <v>0</v>
      </c>
      <c r="S194" s="162">
        <f t="shared" si="47"/>
        <v>0</v>
      </c>
      <c r="T194" s="159">
        <f t="shared" si="48"/>
        <v>1.2E-5</v>
      </c>
      <c r="U194" s="163">
        <f t="shared" si="49"/>
        <v>0</v>
      </c>
    </row>
    <row r="195" spans="1:21" x14ac:dyDescent="0.2">
      <c r="A195" s="156">
        <f t="shared" si="50"/>
        <v>9.9999999999999995E-8</v>
      </c>
      <c r="B195" s="156">
        <f>IF(SUM('[1]Saved Waypoint Input Sheet'!D2592+('[1]Saved Waypoint Input Sheet'!E2592/60))=SUM('[1]Saved Waypoint Input Sheet'!D2591+('[1]Saved Waypoint Input Sheet'!E2591/60)),(SUM('[1]Saved Waypoint Input Sheet'!D2592+('[1]Saved Waypoint Input Sheet'!E2592/60))+0.0000001),(SUM('[1]Saved Waypoint Input Sheet'!D2592+('[1]Saved Waypoint Input Sheet'!E2592/60))))</f>
        <v>9.9999999999999995E-8</v>
      </c>
      <c r="C195" s="156">
        <f>IF('[1]Saved Waypoint Input Sheet'!C2592="S",A195*-1,A195)</f>
        <v>9.9999999999999995E-8</v>
      </c>
      <c r="D195" s="156">
        <f t="shared" si="38"/>
        <v>1.7453292519943295E-9</v>
      </c>
      <c r="E195" s="156">
        <f t="shared" si="51"/>
        <v>1.9999999999999999E-7</v>
      </c>
      <c r="F195" s="156">
        <f t="shared" si="52"/>
        <v>9.5043262104208532E-10</v>
      </c>
      <c r="G195" s="156">
        <f t="shared" si="53"/>
        <v>3.4906585427699079E-9</v>
      </c>
      <c r="H195" s="157">
        <f>SUM('[1]Saved Waypoint Input Sheet'!G2592+('[1]Saved Waypoint Input Sheet'!H2592/60))</f>
        <v>0</v>
      </c>
      <c r="I195" s="157">
        <f>IF('[1]Saved Waypoint Input Sheet'!F2592="E",H195,H195*-1)</f>
        <v>0</v>
      </c>
      <c r="J195" s="157">
        <f t="shared" si="40"/>
        <v>0</v>
      </c>
      <c r="K195" s="157">
        <f t="shared" si="54"/>
        <v>0</v>
      </c>
      <c r="L195" s="158">
        <f t="shared" si="41"/>
        <v>0</v>
      </c>
      <c r="M195" s="158">
        <f t="shared" si="42"/>
        <v>0</v>
      </c>
      <c r="N195" s="160">
        <f t="shared" si="43"/>
        <v>5.9999998658214085E-6</v>
      </c>
      <c r="O195" s="160">
        <f t="shared" si="44"/>
        <v>-6.0000002579599455E-6</v>
      </c>
      <c r="P195" s="161">
        <f t="shared" si="39"/>
        <v>0</v>
      </c>
      <c r="Q195" s="161">
        <f t="shared" si="45"/>
        <v>3.1415926535897931</v>
      </c>
      <c r="R195" s="158">
        <f t="shared" si="46"/>
        <v>180</v>
      </c>
      <c r="S195" s="162">
        <f t="shared" si="47"/>
        <v>180</v>
      </c>
      <c r="T195" s="159">
        <f t="shared" si="48"/>
        <v>1.2E-5</v>
      </c>
      <c r="U195" s="163">
        <f t="shared" si="49"/>
        <v>0</v>
      </c>
    </row>
    <row r="196" spans="1:21" x14ac:dyDescent="0.2">
      <c r="A196" s="156">
        <f t="shared" si="50"/>
        <v>-9.9999999999999995E-8</v>
      </c>
      <c r="B196" s="156">
        <f>IF(SUM('[1]Saved Waypoint Input Sheet'!D2593+('[1]Saved Waypoint Input Sheet'!E2593/60))=SUM('[1]Saved Waypoint Input Sheet'!D2592+('[1]Saved Waypoint Input Sheet'!E2592/60)),(SUM('[1]Saved Waypoint Input Sheet'!D2593+('[1]Saved Waypoint Input Sheet'!E2593/60))-0.0000001),(SUM('[1]Saved Waypoint Input Sheet'!D2593+('[1]Saved Waypoint Input Sheet'!E2593/60))))</f>
        <v>-9.9999999999999995E-8</v>
      </c>
      <c r="C196" s="156">
        <f>IF('[1]Saved Waypoint Input Sheet'!C2593="S",A196*-1,A196)</f>
        <v>-9.9999999999999995E-8</v>
      </c>
      <c r="D196" s="156">
        <f t="shared" ref="D196:D244" si="55">RADIANS(C196)</f>
        <v>-1.7453292519943295E-9</v>
      </c>
      <c r="E196" s="156">
        <f t="shared" si="51"/>
        <v>-1.9999999999999999E-7</v>
      </c>
      <c r="F196" s="156">
        <f t="shared" si="52"/>
        <v>-2.5402259217278224E-9</v>
      </c>
      <c r="G196" s="156">
        <f t="shared" si="53"/>
        <v>-3.4906585427699079E-9</v>
      </c>
      <c r="H196" s="157">
        <f>SUM('[1]Saved Waypoint Input Sheet'!G2593+('[1]Saved Waypoint Input Sheet'!H2593/60))</f>
        <v>0</v>
      </c>
      <c r="I196" s="157">
        <f>IF('[1]Saved Waypoint Input Sheet'!F2593="E",H196,H196*-1)</f>
        <v>0</v>
      </c>
      <c r="J196" s="157">
        <f t="shared" si="40"/>
        <v>0</v>
      </c>
      <c r="K196" s="157">
        <f t="shared" si="54"/>
        <v>0</v>
      </c>
      <c r="L196" s="158">
        <f t="shared" si="41"/>
        <v>0</v>
      </c>
      <c r="M196" s="158">
        <f t="shared" si="42"/>
        <v>0</v>
      </c>
      <c r="N196" s="160">
        <f t="shared" si="43"/>
        <v>-6.0000002579599455E-6</v>
      </c>
      <c r="O196" s="160">
        <f t="shared" si="44"/>
        <v>5.9999998658214085E-6</v>
      </c>
      <c r="P196" s="161">
        <f t="shared" ref="P196:P244" si="56">IF(O196&lt;&gt;N196,ATAN(10800*(M196)/(PI()*(O196-N196))),IF(M196&lt;0,3*PI()/2,PI()/2))</f>
        <v>0</v>
      </c>
      <c r="Q196" s="161">
        <f t="shared" si="45"/>
        <v>0</v>
      </c>
      <c r="R196" s="158">
        <f t="shared" si="46"/>
        <v>0</v>
      </c>
      <c r="S196" s="162">
        <f t="shared" si="47"/>
        <v>0</v>
      </c>
      <c r="T196" s="159">
        <f t="shared" si="48"/>
        <v>1.2E-5</v>
      </c>
      <c r="U196" s="163">
        <f t="shared" si="49"/>
        <v>0</v>
      </c>
    </row>
    <row r="197" spans="1:21" x14ac:dyDescent="0.2">
      <c r="A197" s="156">
        <f t="shared" si="50"/>
        <v>9.9999999999999995E-8</v>
      </c>
      <c r="B197" s="156">
        <f>IF(SUM('[1]Saved Waypoint Input Sheet'!D2594+('[1]Saved Waypoint Input Sheet'!E2594/60))=SUM('[1]Saved Waypoint Input Sheet'!D2593+('[1]Saved Waypoint Input Sheet'!E2593/60)),(SUM('[1]Saved Waypoint Input Sheet'!D2594+('[1]Saved Waypoint Input Sheet'!E2594/60))+0.0000001),(SUM('[1]Saved Waypoint Input Sheet'!D2594+('[1]Saved Waypoint Input Sheet'!E2594/60))))</f>
        <v>9.9999999999999995E-8</v>
      </c>
      <c r="C197" s="156">
        <f>IF('[1]Saved Waypoint Input Sheet'!C2594="S",A197*-1,A197)</f>
        <v>9.9999999999999995E-8</v>
      </c>
      <c r="D197" s="156">
        <f t="shared" si="55"/>
        <v>1.7453292519943295E-9</v>
      </c>
      <c r="E197" s="156">
        <f t="shared" si="51"/>
        <v>1.9999999999999999E-7</v>
      </c>
      <c r="F197" s="156">
        <f t="shared" si="52"/>
        <v>9.5043262104208532E-10</v>
      </c>
      <c r="G197" s="156">
        <f t="shared" si="53"/>
        <v>3.4906585427699079E-9</v>
      </c>
      <c r="H197" s="157">
        <f>SUM('[1]Saved Waypoint Input Sheet'!G2594+('[1]Saved Waypoint Input Sheet'!H2594/60))</f>
        <v>0</v>
      </c>
      <c r="I197" s="157">
        <f>IF('[1]Saved Waypoint Input Sheet'!F2594="E",H197,H197*-1)</f>
        <v>0</v>
      </c>
      <c r="J197" s="157">
        <f t="shared" ref="J197:J244" si="57">RADIANS(I197)</f>
        <v>0</v>
      </c>
      <c r="K197" s="157">
        <f t="shared" si="54"/>
        <v>0</v>
      </c>
      <c r="L197" s="158">
        <f t="shared" ref="L197:L244" si="58">I198-I197</f>
        <v>0</v>
      </c>
      <c r="M197" s="158">
        <f t="shared" ref="M197:M244" si="59">RADIANS(IF(L197&gt;180,L197-360,IF(L197&lt;-180,L197+360,L197)))</f>
        <v>0</v>
      </c>
      <c r="N197" s="160">
        <f t="shared" ref="N197:N244" si="60">10800*LN(TAN(0.25*PI()+0.5*D197))/PI()</f>
        <v>5.9999998658214085E-6</v>
      </c>
      <c r="O197" s="160">
        <f t="shared" ref="O197:O244" si="61">N198</f>
        <v>-6.0000002579599455E-6</v>
      </c>
      <c r="P197" s="161">
        <f t="shared" si="56"/>
        <v>0</v>
      </c>
      <c r="Q197" s="161">
        <f t="shared" ref="Q197:Q244" si="62">IF(F198&lt;F197,PI()+P197,P197)</f>
        <v>3.1415926535897931</v>
      </c>
      <c r="R197" s="158">
        <f t="shared" ref="R197:R244" si="63">IF(Q197&lt;0,DEGREES(Q197)+360,DEGREES(Q197))</f>
        <v>180</v>
      </c>
      <c r="S197" s="162">
        <f t="shared" ref="S197:S244" si="64">ROUND(R197,1)</f>
        <v>180</v>
      </c>
      <c r="T197" s="159">
        <f t="shared" ref="T197:T244" si="65">IF(N197&lt;&gt;O197,ABS(60*(C198-C197)/COS(Q197)),ABS(60*(I198-I197)*COS(D197)))</f>
        <v>1.2E-5</v>
      </c>
      <c r="U197" s="163">
        <f t="shared" ref="U197:U244" si="66">ROUND(T197,1)</f>
        <v>0</v>
      </c>
    </row>
    <row r="198" spans="1:21" x14ac:dyDescent="0.2">
      <c r="A198" s="156">
        <f t="shared" ref="A198:A244" si="67">B198</f>
        <v>-9.9999999999999995E-8</v>
      </c>
      <c r="B198" s="156">
        <f>IF(SUM('[1]Saved Waypoint Input Sheet'!D2595+('[1]Saved Waypoint Input Sheet'!E2595/60))=SUM('[1]Saved Waypoint Input Sheet'!D2594+('[1]Saved Waypoint Input Sheet'!E2594/60)),(SUM('[1]Saved Waypoint Input Sheet'!D2595+('[1]Saved Waypoint Input Sheet'!E2595/60))-0.0000001),(SUM('[1]Saved Waypoint Input Sheet'!D2595+('[1]Saved Waypoint Input Sheet'!E2595/60))))</f>
        <v>-9.9999999999999995E-8</v>
      </c>
      <c r="C198" s="156">
        <f>IF('[1]Saved Waypoint Input Sheet'!C2595="S",A198*-1,A198)</f>
        <v>-9.9999999999999995E-8</v>
      </c>
      <c r="D198" s="156">
        <f t="shared" si="55"/>
        <v>-1.7453292519943295E-9</v>
      </c>
      <c r="E198" s="156">
        <f t="shared" si="51"/>
        <v>-1.9999999999999999E-7</v>
      </c>
      <c r="F198" s="156">
        <f t="shared" si="52"/>
        <v>-2.5402259217278224E-9</v>
      </c>
      <c r="G198" s="156">
        <f t="shared" si="53"/>
        <v>-3.4906585427699079E-9</v>
      </c>
      <c r="H198" s="157">
        <f>SUM('[1]Saved Waypoint Input Sheet'!G2595+('[1]Saved Waypoint Input Sheet'!H2595/60))</f>
        <v>0</v>
      </c>
      <c r="I198" s="157">
        <f>IF('[1]Saved Waypoint Input Sheet'!F2595="E",H198,H198*-1)</f>
        <v>0</v>
      </c>
      <c r="J198" s="157">
        <f t="shared" si="57"/>
        <v>0</v>
      </c>
      <c r="K198" s="157">
        <f t="shared" si="54"/>
        <v>0</v>
      </c>
      <c r="L198" s="158">
        <f t="shared" si="58"/>
        <v>0</v>
      </c>
      <c r="M198" s="158">
        <f t="shared" si="59"/>
        <v>0</v>
      </c>
      <c r="N198" s="160">
        <f t="shared" si="60"/>
        <v>-6.0000002579599455E-6</v>
      </c>
      <c r="O198" s="160">
        <f t="shared" si="61"/>
        <v>5.9999998658214085E-6</v>
      </c>
      <c r="P198" s="161">
        <f t="shared" si="56"/>
        <v>0</v>
      </c>
      <c r="Q198" s="161">
        <f t="shared" si="62"/>
        <v>0</v>
      </c>
      <c r="R198" s="158">
        <f t="shared" si="63"/>
        <v>0</v>
      </c>
      <c r="S198" s="162">
        <f t="shared" si="64"/>
        <v>0</v>
      </c>
      <c r="T198" s="159">
        <f t="shared" si="65"/>
        <v>1.2E-5</v>
      </c>
      <c r="U198" s="163">
        <f t="shared" si="66"/>
        <v>0</v>
      </c>
    </row>
    <row r="199" spans="1:21" x14ac:dyDescent="0.2">
      <c r="A199" s="156">
        <f t="shared" si="67"/>
        <v>9.9999999999999995E-8</v>
      </c>
      <c r="B199" s="156">
        <f>IF(SUM('[1]Saved Waypoint Input Sheet'!D2596+('[1]Saved Waypoint Input Sheet'!E2596/60))=SUM('[1]Saved Waypoint Input Sheet'!D2595+('[1]Saved Waypoint Input Sheet'!E2595/60)),(SUM('[1]Saved Waypoint Input Sheet'!D2596+('[1]Saved Waypoint Input Sheet'!E2596/60))+0.0000001),(SUM('[1]Saved Waypoint Input Sheet'!D2596+('[1]Saved Waypoint Input Sheet'!E2596/60))))</f>
        <v>9.9999999999999995E-8</v>
      </c>
      <c r="C199" s="156">
        <f>IF('[1]Saved Waypoint Input Sheet'!C2596="S",A199*-1,A199)</f>
        <v>9.9999999999999995E-8</v>
      </c>
      <c r="D199" s="156">
        <f t="shared" si="55"/>
        <v>1.7453292519943295E-9</v>
      </c>
      <c r="E199" s="156">
        <f t="shared" si="51"/>
        <v>1.9999999999999999E-7</v>
      </c>
      <c r="F199" s="156">
        <f t="shared" si="52"/>
        <v>9.5043262104208532E-10</v>
      </c>
      <c r="G199" s="156">
        <f t="shared" si="53"/>
        <v>3.4906585427699079E-9</v>
      </c>
      <c r="H199" s="157">
        <f>SUM('[1]Saved Waypoint Input Sheet'!G2596+('[1]Saved Waypoint Input Sheet'!H2596/60))</f>
        <v>0</v>
      </c>
      <c r="I199" s="157">
        <f>IF('[1]Saved Waypoint Input Sheet'!F2596="E",H199,H199*-1)</f>
        <v>0</v>
      </c>
      <c r="J199" s="157">
        <f t="shared" si="57"/>
        <v>0</v>
      </c>
      <c r="K199" s="157">
        <f t="shared" si="54"/>
        <v>0</v>
      </c>
      <c r="L199" s="158">
        <f t="shared" si="58"/>
        <v>0</v>
      </c>
      <c r="M199" s="158">
        <f t="shared" si="59"/>
        <v>0</v>
      </c>
      <c r="N199" s="160">
        <f t="shared" si="60"/>
        <v>5.9999998658214085E-6</v>
      </c>
      <c r="O199" s="160">
        <f t="shared" si="61"/>
        <v>-6.0000002579599455E-6</v>
      </c>
      <c r="P199" s="161">
        <f t="shared" si="56"/>
        <v>0</v>
      </c>
      <c r="Q199" s="161">
        <f t="shared" si="62"/>
        <v>3.1415926535897931</v>
      </c>
      <c r="R199" s="158">
        <f t="shared" si="63"/>
        <v>180</v>
      </c>
      <c r="S199" s="162">
        <f t="shared" si="64"/>
        <v>180</v>
      </c>
      <c r="T199" s="159">
        <f t="shared" si="65"/>
        <v>1.2E-5</v>
      </c>
      <c r="U199" s="163">
        <f t="shared" si="66"/>
        <v>0</v>
      </c>
    </row>
    <row r="200" spans="1:21" x14ac:dyDescent="0.2">
      <c r="A200" s="156">
        <f t="shared" si="67"/>
        <v>-9.9999999999999995E-8</v>
      </c>
      <c r="B200" s="156">
        <f>IF(SUM('[1]Saved Waypoint Input Sheet'!D2597+('[1]Saved Waypoint Input Sheet'!E2597/60))=SUM('[1]Saved Waypoint Input Sheet'!D2596+('[1]Saved Waypoint Input Sheet'!E2596/60)),(SUM('[1]Saved Waypoint Input Sheet'!D2597+('[1]Saved Waypoint Input Sheet'!E2597/60))-0.0000001),(SUM('[1]Saved Waypoint Input Sheet'!D2597+('[1]Saved Waypoint Input Sheet'!E2597/60))))</f>
        <v>-9.9999999999999995E-8</v>
      </c>
      <c r="C200" s="156">
        <f>IF('[1]Saved Waypoint Input Sheet'!C2597="S",A200*-1,A200)</f>
        <v>-9.9999999999999995E-8</v>
      </c>
      <c r="D200" s="156">
        <f t="shared" si="55"/>
        <v>-1.7453292519943295E-9</v>
      </c>
      <c r="E200" s="156">
        <f t="shared" si="51"/>
        <v>-1.9999999999999999E-7</v>
      </c>
      <c r="F200" s="156">
        <f t="shared" si="52"/>
        <v>-2.5402259217278224E-9</v>
      </c>
      <c r="G200" s="156">
        <f t="shared" si="53"/>
        <v>-3.4906585427699079E-9</v>
      </c>
      <c r="H200" s="157">
        <f>SUM('[1]Saved Waypoint Input Sheet'!G2597+('[1]Saved Waypoint Input Sheet'!H2597/60))</f>
        <v>0</v>
      </c>
      <c r="I200" s="157">
        <f>IF('[1]Saved Waypoint Input Sheet'!F2597="E",H200,H200*-1)</f>
        <v>0</v>
      </c>
      <c r="J200" s="157">
        <f t="shared" si="57"/>
        <v>0</v>
      </c>
      <c r="K200" s="157">
        <f t="shared" si="54"/>
        <v>0</v>
      </c>
      <c r="L200" s="158">
        <f t="shared" si="58"/>
        <v>0</v>
      </c>
      <c r="M200" s="158">
        <f t="shared" si="59"/>
        <v>0</v>
      </c>
      <c r="N200" s="160">
        <f t="shared" si="60"/>
        <v>-6.0000002579599455E-6</v>
      </c>
      <c r="O200" s="160">
        <f t="shared" si="61"/>
        <v>5.9999998658214085E-6</v>
      </c>
      <c r="P200" s="161">
        <f t="shared" si="56"/>
        <v>0</v>
      </c>
      <c r="Q200" s="161">
        <f t="shared" si="62"/>
        <v>0</v>
      </c>
      <c r="R200" s="158">
        <f t="shared" si="63"/>
        <v>0</v>
      </c>
      <c r="S200" s="162">
        <f t="shared" si="64"/>
        <v>0</v>
      </c>
      <c r="T200" s="159">
        <f t="shared" si="65"/>
        <v>1.2E-5</v>
      </c>
      <c r="U200" s="163">
        <f t="shared" si="66"/>
        <v>0</v>
      </c>
    </row>
    <row r="201" spans="1:21" x14ac:dyDescent="0.2">
      <c r="A201" s="156">
        <f t="shared" si="67"/>
        <v>9.9999999999999995E-8</v>
      </c>
      <c r="B201" s="156">
        <f>IF(SUM('[1]Saved Waypoint Input Sheet'!D2598+('[1]Saved Waypoint Input Sheet'!E2598/60))=SUM('[1]Saved Waypoint Input Sheet'!D2597+('[1]Saved Waypoint Input Sheet'!E2597/60)),(SUM('[1]Saved Waypoint Input Sheet'!D2598+('[1]Saved Waypoint Input Sheet'!E2598/60))+0.0000001),(SUM('[1]Saved Waypoint Input Sheet'!D2598+('[1]Saved Waypoint Input Sheet'!E2598/60))))</f>
        <v>9.9999999999999995E-8</v>
      </c>
      <c r="C201" s="156">
        <f>IF('[1]Saved Waypoint Input Sheet'!C2598="S",A201*-1,A201)</f>
        <v>9.9999999999999995E-8</v>
      </c>
      <c r="D201" s="156">
        <f t="shared" si="55"/>
        <v>1.7453292519943295E-9</v>
      </c>
      <c r="E201" s="156">
        <f t="shared" si="51"/>
        <v>1.9999999999999999E-7</v>
      </c>
      <c r="F201" s="156">
        <f t="shared" si="52"/>
        <v>9.5043262104208532E-10</v>
      </c>
      <c r="G201" s="156">
        <f t="shared" si="53"/>
        <v>3.4906585427699079E-9</v>
      </c>
      <c r="H201" s="157">
        <f>SUM('[1]Saved Waypoint Input Sheet'!G2598+('[1]Saved Waypoint Input Sheet'!H2598/60))</f>
        <v>0</v>
      </c>
      <c r="I201" s="157">
        <f>IF('[1]Saved Waypoint Input Sheet'!F2598="E",H201,H201*-1)</f>
        <v>0</v>
      </c>
      <c r="J201" s="157">
        <f t="shared" si="57"/>
        <v>0</v>
      </c>
      <c r="K201" s="157">
        <f t="shared" si="54"/>
        <v>0</v>
      </c>
      <c r="L201" s="158">
        <f t="shared" si="58"/>
        <v>0</v>
      </c>
      <c r="M201" s="158">
        <f t="shared" si="59"/>
        <v>0</v>
      </c>
      <c r="N201" s="160">
        <f t="shared" si="60"/>
        <v>5.9999998658214085E-6</v>
      </c>
      <c r="O201" s="160">
        <f t="shared" si="61"/>
        <v>-6.0000002579599455E-6</v>
      </c>
      <c r="P201" s="161">
        <f t="shared" si="56"/>
        <v>0</v>
      </c>
      <c r="Q201" s="161">
        <f t="shared" si="62"/>
        <v>3.1415926535897931</v>
      </c>
      <c r="R201" s="158">
        <f t="shared" si="63"/>
        <v>180</v>
      </c>
      <c r="S201" s="162">
        <f t="shared" si="64"/>
        <v>180</v>
      </c>
      <c r="T201" s="159">
        <f t="shared" si="65"/>
        <v>1.2E-5</v>
      </c>
      <c r="U201" s="163">
        <f t="shared" si="66"/>
        <v>0</v>
      </c>
    </row>
    <row r="202" spans="1:21" x14ac:dyDescent="0.2">
      <c r="A202" s="156">
        <f t="shared" si="67"/>
        <v>-9.9999999999999995E-8</v>
      </c>
      <c r="B202" s="156">
        <f>IF(SUM('[1]Saved Waypoint Input Sheet'!D2599+('[1]Saved Waypoint Input Sheet'!E2599/60))=SUM('[1]Saved Waypoint Input Sheet'!D2598+('[1]Saved Waypoint Input Sheet'!E2598/60)),(SUM('[1]Saved Waypoint Input Sheet'!D2599+('[1]Saved Waypoint Input Sheet'!E2599/60))-0.0000001),(SUM('[1]Saved Waypoint Input Sheet'!D2599+('[1]Saved Waypoint Input Sheet'!E2599/60))))</f>
        <v>-9.9999999999999995E-8</v>
      </c>
      <c r="C202" s="156">
        <f>IF('[1]Saved Waypoint Input Sheet'!C2599="S",A202*-1,A202)</f>
        <v>-9.9999999999999995E-8</v>
      </c>
      <c r="D202" s="156">
        <f t="shared" si="55"/>
        <v>-1.7453292519943295E-9</v>
      </c>
      <c r="E202" s="156">
        <f t="shared" si="51"/>
        <v>-1.9999999999999999E-7</v>
      </c>
      <c r="F202" s="156">
        <f t="shared" si="52"/>
        <v>-2.5402259217278224E-9</v>
      </c>
      <c r="G202" s="156">
        <f t="shared" si="53"/>
        <v>-3.4906585427699079E-9</v>
      </c>
      <c r="H202" s="157">
        <f>SUM('[1]Saved Waypoint Input Sheet'!G2599+('[1]Saved Waypoint Input Sheet'!H2599/60))</f>
        <v>0</v>
      </c>
      <c r="I202" s="157">
        <f>IF('[1]Saved Waypoint Input Sheet'!F2599="E",H202,H202*-1)</f>
        <v>0</v>
      </c>
      <c r="J202" s="157">
        <f t="shared" si="57"/>
        <v>0</v>
      </c>
      <c r="K202" s="157">
        <f t="shared" si="54"/>
        <v>0</v>
      </c>
      <c r="L202" s="158">
        <f t="shared" si="58"/>
        <v>0</v>
      </c>
      <c r="M202" s="158">
        <f t="shared" si="59"/>
        <v>0</v>
      </c>
      <c r="N202" s="160">
        <f t="shared" si="60"/>
        <v>-6.0000002579599455E-6</v>
      </c>
      <c r="O202" s="160">
        <f t="shared" si="61"/>
        <v>5.9999998658214085E-6</v>
      </c>
      <c r="P202" s="161">
        <f t="shared" si="56"/>
        <v>0</v>
      </c>
      <c r="Q202" s="161">
        <f t="shared" si="62"/>
        <v>0</v>
      </c>
      <c r="R202" s="158">
        <f t="shared" si="63"/>
        <v>0</v>
      </c>
      <c r="S202" s="162">
        <f t="shared" si="64"/>
        <v>0</v>
      </c>
      <c r="T202" s="159">
        <f t="shared" si="65"/>
        <v>1.2E-5</v>
      </c>
      <c r="U202" s="163">
        <f t="shared" si="66"/>
        <v>0</v>
      </c>
    </row>
    <row r="203" spans="1:21" x14ac:dyDescent="0.2">
      <c r="A203" s="156">
        <f t="shared" si="67"/>
        <v>9.9999999999999995E-8</v>
      </c>
      <c r="B203" s="156">
        <f>IF(SUM('[1]Saved Waypoint Input Sheet'!D2600+('[1]Saved Waypoint Input Sheet'!E2600/60))=SUM('[1]Saved Waypoint Input Sheet'!D2599+('[1]Saved Waypoint Input Sheet'!E2599/60)),(SUM('[1]Saved Waypoint Input Sheet'!D2600+('[1]Saved Waypoint Input Sheet'!E2600/60))+0.0000001),(SUM('[1]Saved Waypoint Input Sheet'!D2600+('[1]Saved Waypoint Input Sheet'!E2600/60))))</f>
        <v>9.9999999999999995E-8</v>
      </c>
      <c r="C203" s="156">
        <f>IF('[1]Saved Waypoint Input Sheet'!C2600="S",A203*-1,A203)</f>
        <v>9.9999999999999995E-8</v>
      </c>
      <c r="D203" s="156">
        <f t="shared" si="55"/>
        <v>1.7453292519943295E-9</v>
      </c>
      <c r="E203" s="156">
        <f t="shared" si="51"/>
        <v>1.9999999999999999E-7</v>
      </c>
      <c r="F203" s="156">
        <f t="shared" si="52"/>
        <v>9.5043262104208532E-10</v>
      </c>
      <c r="G203" s="156">
        <f t="shared" si="53"/>
        <v>3.4906585427699079E-9</v>
      </c>
      <c r="H203" s="157">
        <f>SUM('[1]Saved Waypoint Input Sheet'!G2600+('[1]Saved Waypoint Input Sheet'!H2600/60))</f>
        <v>0</v>
      </c>
      <c r="I203" s="157">
        <f>IF('[1]Saved Waypoint Input Sheet'!F2600="E",H203,H203*-1)</f>
        <v>0</v>
      </c>
      <c r="J203" s="157">
        <f t="shared" si="57"/>
        <v>0</v>
      </c>
      <c r="K203" s="157">
        <f t="shared" si="54"/>
        <v>0</v>
      </c>
      <c r="L203" s="158">
        <f t="shared" si="58"/>
        <v>0</v>
      </c>
      <c r="M203" s="158">
        <f t="shared" si="59"/>
        <v>0</v>
      </c>
      <c r="N203" s="160">
        <f t="shared" si="60"/>
        <v>5.9999998658214085E-6</v>
      </c>
      <c r="O203" s="160">
        <f t="shared" si="61"/>
        <v>-6.0000002579599455E-6</v>
      </c>
      <c r="P203" s="161">
        <f t="shared" si="56"/>
        <v>0</v>
      </c>
      <c r="Q203" s="161">
        <f t="shared" si="62"/>
        <v>3.1415926535897931</v>
      </c>
      <c r="R203" s="158">
        <f t="shared" si="63"/>
        <v>180</v>
      </c>
      <c r="S203" s="162">
        <f t="shared" si="64"/>
        <v>180</v>
      </c>
      <c r="T203" s="159">
        <f t="shared" si="65"/>
        <v>1.2E-5</v>
      </c>
      <c r="U203" s="163">
        <f t="shared" si="66"/>
        <v>0</v>
      </c>
    </row>
    <row r="204" spans="1:21" x14ac:dyDescent="0.2">
      <c r="A204" s="156">
        <f t="shared" si="67"/>
        <v>-9.9999999999999995E-8</v>
      </c>
      <c r="B204" s="156">
        <f>IF(SUM('[1]Saved Waypoint Input Sheet'!D2603+('[1]Saved Waypoint Input Sheet'!E2603/60))=SUM('[1]Saved Waypoint Input Sheet'!D2600+('[1]Saved Waypoint Input Sheet'!E2600/60)),(SUM('[1]Saved Waypoint Input Sheet'!D2603+('[1]Saved Waypoint Input Sheet'!E2603/60))-0.0000001),(SUM('[1]Saved Waypoint Input Sheet'!D2603+('[1]Saved Waypoint Input Sheet'!E2603/60))))</f>
        <v>-9.9999999999999995E-8</v>
      </c>
      <c r="C204" s="156">
        <f>IF('[1]Saved Waypoint Input Sheet'!C2603="S",A204*-1,A204)</f>
        <v>-9.9999999999999995E-8</v>
      </c>
      <c r="D204" s="156">
        <f t="shared" si="55"/>
        <v>-1.7453292519943295E-9</v>
      </c>
      <c r="E204" s="156">
        <f t="shared" si="51"/>
        <v>-1.9999999999999999E-7</v>
      </c>
      <c r="F204" s="156">
        <f t="shared" si="52"/>
        <v>-2.5402259217278224E-9</v>
      </c>
      <c r="G204" s="156">
        <f t="shared" si="53"/>
        <v>-3.4906585427699079E-9</v>
      </c>
      <c r="H204" s="157">
        <f>SUM('[1]Saved Waypoint Input Sheet'!G2603+('[1]Saved Waypoint Input Sheet'!H2603/60))</f>
        <v>0</v>
      </c>
      <c r="I204" s="157">
        <f>IF('[1]Saved Waypoint Input Sheet'!F2603="E",H204,H204*-1)</f>
        <v>0</v>
      </c>
      <c r="J204" s="157">
        <f t="shared" si="57"/>
        <v>0</v>
      </c>
      <c r="K204" s="157">
        <f t="shared" si="54"/>
        <v>0</v>
      </c>
      <c r="L204" s="158">
        <f t="shared" si="58"/>
        <v>0</v>
      </c>
      <c r="M204" s="158">
        <f t="shared" si="59"/>
        <v>0</v>
      </c>
      <c r="N204" s="160">
        <f t="shared" si="60"/>
        <v>-6.0000002579599455E-6</v>
      </c>
      <c r="O204" s="160">
        <f t="shared" si="61"/>
        <v>5.9999998658214085E-6</v>
      </c>
      <c r="P204" s="161">
        <f t="shared" si="56"/>
        <v>0</v>
      </c>
      <c r="Q204" s="161">
        <f t="shared" si="62"/>
        <v>0</v>
      </c>
      <c r="R204" s="158">
        <f t="shared" si="63"/>
        <v>0</v>
      </c>
      <c r="S204" s="162">
        <f t="shared" si="64"/>
        <v>0</v>
      </c>
      <c r="T204" s="159">
        <f t="shared" si="65"/>
        <v>1.2E-5</v>
      </c>
      <c r="U204" s="163">
        <f t="shared" si="66"/>
        <v>0</v>
      </c>
    </row>
    <row r="205" spans="1:21" x14ac:dyDescent="0.2">
      <c r="A205" s="156">
        <f t="shared" si="67"/>
        <v>9.9999999999999995E-8</v>
      </c>
      <c r="B205" s="156">
        <f>IF(SUM('[1]Saved Waypoint Input Sheet'!D2604+('[1]Saved Waypoint Input Sheet'!E2604/60))=SUM('[1]Saved Waypoint Input Sheet'!D2603+('[1]Saved Waypoint Input Sheet'!E2603/60)),(SUM('[1]Saved Waypoint Input Sheet'!D2604+('[1]Saved Waypoint Input Sheet'!E2604/60))+0.0000001),(SUM('[1]Saved Waypoint Input Sheet'!D2604+('[1]Saved Waypoint Input Sheet'!E2604/60))))</f>
        <v>9.9999999999999995E-8</v>
      </c>
      <c r="C205" s="156">
        <f>IF('[1]Saved Waypoint Input Sheet'!C2604="S",A205*-1,A205)</f>
        <v>9.9999999999999995E-8</v>
      </c>
      <c r="D205" s="156">
        <f t="shared" si="55"/>
        <v>1.7453292519943295E-9</v>
      </c>
      <c r="E205" s="156">
        <f t="shared" si="51"/>
        <v>1.9999999999999999E-7</v>
      </c>
      <c r="F205" s="156">
        <f t="shared" si="52"/>
        <v>9.5043262104208532E-10</v>
      </c>
      <c r="G205" s="156">
        <f t="shared" si="53"/>
        <v>3.4906585427699079E-9</v>
      </c>
      <c r="H205" s="157">
        <f>SUM('[1]Saved Waypoint Input Sheet'!G2604+('[1]Saved Waypoint Input Sheet'!H2604/60))</f>
        <v>0</v>
      </c>
      <c r="I205" s="157">
        <f>IF('[1]Saved Waypoint Input Sheet'!F2604="E",H205,H205*-1)</f>
        <v>0</v>
      </c>
      <c r="J205" s="157">
        <f t="shared" si="57"/>
        <v>0</v>
      </c>
      <c r="K205" s="157">
        <f t="shared" si="54"/>
        <v>0</v>
      </c>
      <c r="L205" s="158">
        <f t="shared" si="58"/>
        <v>0</v>
      </c>
      <c r="M205" s="158">
        <f t="shared" si="59"/>
        <v>0</v>
      </c>
      <c r="N205" s="160">
        <f t="shared" si="60"/>
        <v>5.9999998658214085E-6</v>
      </c>
      <c r="O205" s="160">
        <f t="shared" si="61"/>
        <v>-6.0000002579599455E-6</v>
      </c>
      <c r="P205" s="161">
        <f t="shared" si="56"/>
        <v>0</v>
      </c>
      <c r="Q205" s="161">
        <f t="shared" si="62"/>
        <v>3.1415926535897931</v>
      </c>
      <c r="R205" s="158">
        <f t="shared" si="63"/>
        <v>180</v>
      </c>
      <c r="S205" s="162">
        <f t="shared" si="64"/>
        <v>180</v>
      </c>
      <c r="T205" s="159">
        <f t="shared" si="65"/>
        <v>1.2E-5</v>
      </c>
      <c r="U205" s="163">
        <f t="shared" si="66"/>
        <v>0</v>
      </c>
    </row>
    <row r="206" spans="1:21" x14ac:dyDescent="0.2">
      <c r="A206" s="156">
        <f t="shared" si="67"/>
        <v>-9.9999999999999995E-8</v>
      </c>
      <c r="B206" s="156">
        <f>IF(SUM('[1]Saved Waypoint Input Sheet'!D2605+('[1]Saved Waypoint Input Sheet'!E2605/60))=SUM('[1]Saved Waypoint Input Sheet'!D2604+('[1]Saved Waypoint Input Sheet'!E2604/60)),(SUM('[1]Saved Waypoint Input Sheet'!D2605+('[1]Saved Waypoint Input Sheet'!E2605/60))-0.0000001),(SUM('[1]Saved Waypoint Input Sheet'!D2605+('[1]Saved Waypoint Input Sheet'!E2605/60))))</f>
        <v>-9.9999999999999995E-8</v>
      </c>
      <c r="C206" s="156">
        <f>IF('[1]Saved Waypoint Input Sheet'!C2605="S",A206*-1,A206)</f>
        <v>-9.9999999999999995E-8</v>
      </c>
      <c r="D206" s="156">
        <f t="shared" si="55"/>
        <v>-1.7453292519943295E-9</v>
      </c>
      <c r="E206" s="156">
        <f t="shared" si="51"/>
        <v>-1.9999999999999999E-7</v>
      </c>
      <c r="F206" s="156">
        <f t="shared" si="52"/>
        <v>-2.5402259217278224E-9</v>
      </c>
      <c r="G206" s="156">
        <f t="shared" si="53"/>
        <v>-3.4906585427699079E-9</v>
      </c>
      <c r="H206" s="157">
        <f>SUM('[1]Saved Waypoint Input Sheet'!G2605+('[1]Saved Waypoint Input Sheet'!H2605/60))</f>
        <v>0</v>
      </c>
      <c r="I206" s="157">
        <f>IF('[1]Saved Waypoint Input Sheet'!F2605="E",H206,H206*-1)</f>
        <v>0</v>
      </c>
      <c r="J206" s="157">
        <f t="shared" si="57"/>
        <v>0</v>
      </c>
      <c r="K206" s="157">
        <f t="shared" si="54"/>
        <v>0</v>
      </c>
      <c r="L206" s="158">
        <f t="shared" si="58"/>
        <v>0</v>
      </c>
      <c r="M206" s="158">
        <f t="shared" si="59"/>
        <v>0</v>
      </c>
      <c r="N206" s="160">
        <f t="shared" si="60"/>
        <v>-6.0000002579599455E-6</v>
      </c>
      <c r="O206" s="160">
        <f t="shared" si="61"/>
        <v>5.9999998658214085E-6</v>
      </c>
      <c r="P206" s="161">
        <f t="shared" si="56"/>
        <v>0</v>
      </c>
      <c r="Q206" s="161">
        <f t="shared" si="62"/>
        <v>0</v>
      </c>
      <c r="R206" s="158">
        <f t="shared" si="63"/>
        <v>0</v>
      </c>
      <c r="S206" s="162">
        <f t="shared" si="64"/>
        <v>0</v>
      </c>
      <c r="T206" s="159">
        <f t="shared" si="65"/>
        <v>1.2E-5</v>
      </c>
      <c r="U206" s="163">
        <f t="shared" si="66"/>
        <v>0</v>
      </c>
    </row>
    <row r="207" spans="1:21" x14ac:dyDescent="0.2">
      <c r="A207" s="156">
        <f t="shared" si="67"/>
        <v>9.9999999999999995E-8</v>
      </c>
      <c r="B207" s="156">
        <f>IF(SUM('[1]Saved Waypoint Input Sheet'!D2606+('[1]Saved Waypoint Input Sheet'!E2606/60))=SUM('[1]Saved Waypoint Input Sheet'!D2605+('[1]Saved Waypoint Input Sheet'!E2605/60)),(SUM('[1]Saved Waypoint Input Sheet'!D2606+('[1]Saved Waypoint Input Sheet'!E2606/60))+0.0000001),(SUM('[1]Saved Waypoint Input Sheet'!D2606+('[1]Saved Waypoint Input Sheet'!E2606/60))))</f>
        <v>9.9999999999999995E-8</v>
      </c>
      <c r="C207" s="156">
        <f>IF('[1]Saved Waypoint Input Sheet'!C2606="S",A207*-1,A207)</f>
        <v>9.9999999999999995E-8</v>
      </c>
      <c r="D207" s="156">
        <f t="shared" si="55"/>
        <v>1.7453292519943295E-9</v>
      </c>
      <c r="E207" s="156">
        <f t="shared" si="51"/>
        <v>1.9999999999999999E-7</v>
      </c>
      <c r="F207" s="156">
        <f t="shared" si="52"/>
        <v>9.5043262104208532E-10</v>
      </c>
      <c r="G207" s="156">
        <f t="shared" si="53"/>
        <v>3.4906585427699079E-9</v>
      </c>
      <c r="H207" s="157">
        <f>SUM('[1]Saved Waypoint Input Sheet'!G2606+('[1]Saved Waypoint Input Sheet'!H2606/60))</f>
        <v>0</v>
      </c>
      <c r="I207" s="157">
        <f>IF('[1]Saved Waypoint Input Sheet'!F2606="E",H207,H207*-1)</f>
        <v>0</v>
      </c>
      <c r="J207" s="157">
        <f t="shared" si="57"/>
        <v>0</v>
      </c>
      <c r="K207" s="157">
        <f t="shared" si="54"/>
        <v>0</v>
      </c>
      <c r="L207" s="158">
        <f t="shared" si="58"/>
        <v>0</v>
      </c>
      <c r="M207" s="158">
        <f t="shared" si="59"/>
        <v>0</v>
      </c>
      <c r="N207" s="160">
        <f t="shared" si="60"/>
        <v>5.9999998658214085E-6</v>
      </c>
      <c r="O207" s="160">
        <f t="shared" si="61"/>
        <v>-6.0000002579599455E-6</v>
      </c>
      <c r="P207" s="161">
        <f t="shared" si="56"/>
        <v>0</v>
      </c>
      <c r="Q207" s="161">
        <f t="shared" si="62"/>
        <v>3.1415926535897931</v>
      </c>
      <c r="R207" s="158">
        <f t="shared" si="63"/>
        <v>180</v>
      </c>
      <c r="S207" s="162">
        <f t="shared" si="64"/>
        <v>180</v>
      </c>
      <c r="T207" s="159">
        <f t="shared" si="65"/>
        <v>1.2E-5</v>
      </c>
      <c r="U207" s="163">
        <f t="shared" si="66"/>
        <v>0</v>
      </c>
    </row>
    <row r="208" spans="1:21" x14ac:dyDescent="0.2">
      <c r="A208" s="156">
        <f t="shared" si="67"/>
        <v>-9.9999999999999995E-8</v>
      </c>
      <c r="B208" s="156">
        <f>IF(SUM('[1]Saved Waypoint Input Sheet'!D2607+('[1]Saved Waypoint Input Sheet'!E2607/60))=SUM('[1]Saved Waypoint Input Sheet'!D2606+('[1]Saved Waypoint Input Sheet'!E2606/60)),(SUM('[1]Saved Waypoint Input Sheet'!D2607+('[1]Saved Waypoint Input Sheet'!E2607/60))-0.0000001),(SUM('[1]Saved Waypoint Input Sheet'!D2607+('[1]Saved Waypoint Input Sheet'!E2607/60))))</f>
        <v>-9.9999999999999995E-8</v>
      </c>
      <c r="C208" s="156">
        <f>IF('[1]Saved Waypoint Input Sheet'!C2607="S",A208*-1,A208)</f>
        <v>-9.9999999999999995E-8</v>
      </c>
      <c r="D208" s="156">
        <f t="shared" si="55"/>
        <v>-1.7453292519943295E-9</v>
      </c>
      <c r="E208" s="156">
        <f t="shared" si="51"/>
        <v>-1.9999999999999999E-7</v>
      </c>
      <c r="F208" s="156">
        <f t="shared" si="52"/>
        <v>-2.5402259217278224E-9</v>
      </c>
      <c r="G208" s="156">
        <f t="shared" si="53"/>
        <v>-3.4906585427699079E-9</v>
      </c>
      <c r="H208" s="157">
        <f>SUM('[1]Saved Waypoint Input Sheet'!G2607+('[1]Saved Waypoint Input Sheet'!H2607/60))</f>
        <v>0</v>
      </c>
      <c r="I208" s="157">
        <f>IF('[1]Saved Waypoint Input Sheet'!F2607="E",H208,H208*-1)</f>
        <v>0</v>
      </c>
      <c r="J208" s="157">
        <f t="shared" si="57"/>
        <v>0</v>
      </c>
      <c r="K208" s="157">
        <f t="shared" si="54"/>
        <v>0</v>
      </c>
      <c r="L208" s="158">
        <f t="shared" si="58"/>
        <v>0</v>
      </c>
      <c r="M208" s="158">
        <f t="shared" si="59"/>
        <v>0</v>
      </c>
      <c r="N208" s="160">
        <f t="shared" si="60"/>
        <v>-6.0000002579599455E-6</v>
      </c>
      <c r="O208" s="160">
        <f t="shared" si="61"/>
        <v>5.9999998658214085E-6</v>
      </c>
      <c r="P208" s="161">
        <f t="shared" si="56"/>
        <v>0</v>
      </c>
      <c r="Q208" s="161">
        <f t="shared" si="62"/>
        <v>0</v>
      </c>
      <c r="R208" s="158">
        <f t="shared" si="63"/>
        <v>0</v>
      </c>
      <c r="S208" s="162">
        <f t="shared" si="64"/>
        <v>0</v>
      </c>
      <c r="T208" s="159">
        <f t="shared" si="65"/>
        <v>1.2E-5</v>
      </c>
      <c r="U208" s="163">
        <f t="shared" si="66"/>
        <v>0</v>
      </c>
    </row>
    <row r="209" spans="1:21" x14ac:dyDescent="0.2">
      <c r="A209" s="156">
        <f t="shared" si="67"/>
        <v>9.9999999999999995E-8</v>
      </c>
      <c r="B209" s="156">
        <f>IF(SUM('[1]Saved Waypoint Input Sheet'!D2608+('[1]Saved Waypoint Input Sheet'!E2608/60))=SUM('[1]Saved Waypoint Input Sheet'!D2607+('[1]Saved Waypoint Input Sheet'!E2607/60)),(SUM('[1]Saved Waypoint Input Sheet'!D2608+('[1]Saved Waypoint Input Sheet'!E2608/60))+0.0000001),(SUM('[1]Saved Waypoint Input Sheet'!D2608+('[1]Saved Waypoint Input Sheet'!E2608/60))))</f>
        <v>9.9999999999999995E-8</v>
      </c>
      <c r="C209" s="156">
        <f>IF('[1]Saved Waypoint Input Sheet'!C2608="S",A209*-1,A209)</f>
        <v>9.9999999999999995E-8</v>
      </c>
      <c r="D209" s="156">
        <f t="shared" si="55"/>
        <v>1.7453292519943295E-9</v>
      </c>
      <c r="E209" s="156">
        <f t="shared" si="51"/>
        <v>1.9999999999999999E-7</v>
      </c>
      <c r="F209" s="156">
        <f t="shared" si="52"/>
        <v>9.5043262104208532E-10</v>
      </c>
      <c r="G209" s="156">
        <f t="shared" si="53"/>
        <v>3.4906585427699079E-9</v>
      </c>
      <c r="H209" s="157">
        <f>SUM('[1]Saved Waypoint Input Sheet'!G2608+('[1]Saved Waypoint Input Sheet'!H2608/60))</f>
        <v>0</v>
      </c>
      <c r="I209" s="157">
        <f>IF('[1]Saved Waypoint Input Sheet'!F2608="E",H209,H209*-1)</f>
        <v>0</v>
      </c>
      <c r="J209" s="157">
        <f t="shared" si="57"/>
        <v>0</v>
      </c>
      <c r="K209" s="157">
        <f t="shared" si="54"/>
        <v>0</v>
      </c>
      <c r="L209" s="158">
        <f t="shared" si="58"/>
        <v>0</v>
      </c>
      <c r="M209" s="158">
        <f t="shared" si="59"/>
        <v>0</v>
      </c>
      <c r="N209" s="160">
        <f t="shared" si="60"/>
        <v>5.9999998658214085E-6</v>
      </c>
      <c r="O209" s="160">
        <f t="shared" si="61"/>
        <v>-6.0000002579599455E-6</v>
      </c>
      <c r="P209" s="161">
        <f t="shared" si="56"/>
        <v>0</v>
      </c>
      <c r="Q209" s="161">
        <f t="shared" si="62"/>
        <v>3.1415926535897931</v>
      </c>
      <c r="R209" s="158">
        <f t="shared" si="63"/>
        <v>180</v>
      </c>
      <c r="S209" s="162">
        <f t="shared" si="64"/>
        <v>180</v>
      </c>
      <c r="T209" s="159">
        <f t="shared" si="65"/>
        <v>1.2E-5</v>
      </c>
      <c r="U209" s="163">
        <f t="shared" si="66"/>
        <v>0</v>
      </c>
    </row>
    <row r="210" spans="1:21" x14ac:dyDescent="0.2">
      <c r="A210" s="156">
        <f t="shared" si="67"/>
        <v>-9.9999999999999995E-8</v>
      </c>
      <c r="B210" s="156">
        <f>IF(SUM('[1]Saved Waypoint Input Sheet'!D2609+('[1]Saved Waypoint Input Sheet'!E2609/60))=SUM('[1]Saved Waypoint Input Sheet'!D2608+('[1]Saved Waypoint Input Sheet'!E2608/60)),(SUM('[1]Saved Waypoint Input Sheet'!D2609+('[1]Saved Waypoint Input Sheet'!E2609/60))-0.0000001),(SUM('[1]Saved Waypoint Input Sheet'!D2609+('[1]Saved Waypoint Input Sheet'!E2609/60))))</f>
        <v>-9.9999999999999995E-8</v>
      </c>
      <c r="C210" s="156">
        <f>IF('[1]Saved Waypoint Input Sheet'!C2609="S",A210*-1,A210)</f>
        <v>-9.9999999999999995E-8</v>
      </c>
      <c r="D210" s="156">
        <f t="shared" si="55"/>
        <v>-1.7453292519943295E-9</v>
      </c>
      <c r="E210" s="156">
        <f t="shared" si="51"/>
        <v>-1.9999999999999999E-7</v>
      </c>
      <c r="F210" s="156">
        <f t="shared" si="52"/>
        <v>-2.5402259217278224E-9</v>
      </c>
      <c r="G210" s="156">
        <f t="shared" si="53"/>
        <v>-3.4906585427699079E-9</v>
      </c>
      <c r="H210" s="157">
        <f>SUM('[1]Saved Waypoint Input Sheet'!G2609+('[1]Saved Waypoint Input Sheet'!H2609/60))</f>
        <v>0</v>
      </c>
      <c r="I210" s="157">
        <f>IF('[1]Saved Waypoint Input Sheet'!F2609="E",H210,H210*-1)</f>
        <v>0</v>
      </c>
      <c r="J210" s="157">
        <f t="shared" si="57"/>
        <v>0</v>
      </c>
      <c r="K210" s="157">
        <f t="shared" si="54"/>
        <v>0</v>
      </c>
      <c r="L210" s="158">
        <f t="shared" si="58"/>
        <v>0</v>
      </c>
      <c r="M210" s="158">
        <f t="shared" si="59"/>
        <v>0</v>
      </c>
      <c r="N210" s="160">
        <f t="shared" si="60"/>
        <v>-6.0000002579599455E-6</v>
      </c>
      <c r="O210" s="160">
        <f t="shared" si="61"/>
        <v>5.9999998658214085E-6</v>
      </c>
      <c r="P210" s="161">
        <f t="shared" si="56"/>
        <v>0</v>
      </c>
      <c r="Q210" s="161">
        <f t="shared" si="62"/>
        <v>0</v>
      </c>
      <c r="R210" s="158">
        <f t="shared" si="63"/>
        <v>0</v>
      </c>
      <c r="S210" s="162">
        <f t="shared" si="64"/>
        <v>0</v>
      </c>
      <c r="T210" s="159">
        <f t="shared" si="65"/>
        <v>1.2E-5</v>
      </c>
      <c r="U210" s="163">
        <f t="shared" si="66"/>
        <v>0</v>
      </c>
    </row>
    <row r="211" spans="1:21" x14ac:dyDescent="0.2">
      <c r="A211" s="156">
        <f t="shared" si="67"/>
        <v>9.9999999999999995E-8</v>
      </c>
      <c r="B211" s="156">
        <f>IF(SUM('[1]Saved Waypoint Input Sheet'!D2610+('[1]Saved Waypoint Input Sheet'!E2610/60))=SUM('[1]Saved Waypoint Input Sheet'!D2609+('[1]Saved Waypoint Input Sheet'!E2609/60)),(SUM('[1]Saved Waypoint Input Sheet'!D2610+('[1]Saved Waypoint Input Sheet'!E2610/60))+0.0000001),(SUM('[1]Saved Waypoint Input Sheet'!D2610+('[1]Saved Waypoint Input Sheet'!E2610/60))))</f>
        <v>9.9999999999999995E-8</v>
      </c>
      <c r="C211" s="156">
        <f>IF('[1]Saved Waypoint Input Sheet'!C2610="S",A211*-1,A211)</f>
        <v>9.9999999999999995E-8</v>
      </c>
      <c r="D211" s="156">
        <f t="shared" si="55"/>
        <v>1.7453292519943295E-9</v>
      </c>
      <c r="E211" s="156">
        <f t="shared" si="51"/>
        <v>1.9999999999999999E-7</v>
      </c>
      <c r="F211" s="156">
        <f t="shared" si="52"/>
        <v>9.5043262104208532E-10</v>
      </c>
      <c r="G211" s="156">
        <f t="shared" si="53"/>
        <v>3.4906585427699079E-9</v>
      </c>
      <c r="H211" s="157">
        <f>SUM('[1]Saved Waypoint Input Sheet'!G2610+('[1]Saved Waypoint Input Sheet'!H2610/60))</f>
        <v>0</v>
      </c>
      <c r="I211" s="157">
        <f>IF('[1]Saved Waypoint Input Sheet'!F2610="E",H211,H211*-1)</f>
        <v>0</v>
      </c>
      <c r="J211" s="157">
        <f t="shared" si="57"/>
        <v>0</v>
      </c>
      <c r="K211" s="157">
        <f t="shared" si="54"/>
        <v>0</v>
      </c>
      <c r="L211" s="158">
        <f t="shared" si="58"/>
        <v>0</v>
      </c>
      <c r="M211" s="158">
        <f t="shared" si="59"/>
        <v>0</v>
      </c>
      <c r="N211" s="160">
        <f t="shared" si="60"/>
        <v>5.9999998658214085E-6</v>
      </c>
      <c r="O211" s="160">
        <f t="shared" si="61"/>
        <v>-6.0000002579599455E-6</v>
      </c>
      <c r="P211" s="161">
        <f t="shared" si="56"/>
        <v>0</v>
      </c>
      <c r="Q211" s="161">
        <f t="shared" si="62"/>
        <v>3.1415926535897931</v>
      </c>
      <c r="R211" s="158">
        <f t="shared" si="63"/>
        <v>180</v>
      </c>
      <c r="S211" s="162">
        <f t="shared" si="64"/>
        <v>180</v>
      </c>
      <c r="T211" s="159">
        <f t="shared" si="65"/>
        <v>1.2E-5</v>
      </c>
      <c r="U211" s="163">
        <f t="shared" si="66"/>
        <v>0</v>
      </c>
    </row>
    <row r="212" spans="1:21" x14ac:dyDescent="0.2">
      <c r="A212" s="156">
        <f t="shared" si="67"/>
        <v>-9.9999999999999995E-8</v>
      </c>
      <c r="B212" s="156">
        <f>IF(SUM('[1]Saved Waypoint Input Sheet'!D2611+('[1]Saved Waypoint Input Sheet'!E2611/60))=SUM('[1]Saved Waypoint Input Sheet'!D2610+('[1]Saved Waypoint Input Sheet'!E2610/60)),(SUM('[1]Saved Waypoint Input Sheet'!D2611+('[1]Saved Waypoint Input Sheet'!E2611/60))-0.0000001),(SUM('[1]Saved Waypoint Input Sheet'!D2611+('[1]Saved Waypoint Input Sheet'!E2611/60))))</f>
        <v>-9.9999999999999995E-8</v>
      </c>
      <c r="C212" s="156">
        <f>IF('[1]Saved Waypoint Input Sheet'!C2611="S",A212*-1,A212)</f>
        <v>-9.9999999999999995E-8</v>
      </c>
      <c r="D212" s="156">
        <f t="shared" si="55"/>
        <v>-1.7453292519943295E-9</v>
      </c>
      <c r="E212" s="156">
        <f t="shared" si="51"/>
        <v>-1.9999999999999999E-7</v>
      </c>
      <c r="F212" s="156">
        <f t="shared" si="52"/>
        <v>-2.5402259217278224E-9</v>
      </c>
      <c r="G212" s="156">
        <f t="shared" si="53"/>
        <v>-3.4906585427699079E-9</v>
      </c>
      <c r="H212" s="157">
        <f>SUM('[1]Saved Waypoint Input Sheet'!G2611+('[1]Saved Waypoint Input Sheet'!H2611/60))</f>
        <v>0</v>
      </c>
      <c r="I212" s="157">
        <f>IF('[1]Saved Waypoint Input Sheet'!F2611="E",H212,H212*-1)</f>
        <v>0</v>
      </c>
      <c r="J212" s="157">
        <f t="shared" si="57"/>
        <v>0</v>
      </c>
      <c r="K212" s="157">
        <f t="shared" si="54"/>
        <v>0</v>
      </c>
      <c r="L212" s="158">
        <f t="shared" si="58"/>
        <v>0</v>
      </c>
      <c r="M212" s="158">
        <f t="shared" si="59"/>
        <v>0</v>
      </c>
      <c r="N212" s="160">
        <f t="shared" si="60"/>
        <v>-6.0000002579599455E-6</v>
      </c>
      <c r="O212" s="160">
        <f t="shared" si="61"/>
        <v>5.9999998658214085E-6</v>
      </c>
      <c r="P212" s="161">
        <f t="shared" si="56"/>
        <v>0</v>
      </c>
      <c r="Q212" s="161">
        <f t="shared" si="62"/>
        <v>0</v>
      </c>
      <c r="R212" s="158">
        <f t="shared" si="63"/>
        <v>0</v>
      </c>
      <c r="S212" s="162">
        <f t="shared" si="64"/>
        <v>0</v>
      </c>
      <c r="T212" s="159">
        <f t="shared" si="65"/>
        <v>1.2E-5</v>
      </c>
      <c r="U212" s="163">
        <f t="shared" si="66"/>
        <v>0</v>
      </c>
    </row>
    <row r="213" spans="1:21" x14ac:dyDescent="0.2">
      <c r="A213" s="156">
        <f t="shared" si="67"/>
        <v>9.9999999999999995E-8</v>
      </c>
      <c r="B213" s="156">
        <f>IF(SUM('[1]Saved Waypoint Input Sheet'!D2612+('[1]Saved Waypoint Input Sheet'!E2612/60))=SUM('[1]Saved Waypoint Input Sheet'!D2611+('[1]Saved Waypoint Input Sheet'!E2611/60)),(SUM('[1]Saved Waypoint Input Sheet'!D2612+('[1]Saved Waypoint Input Sheet'!E2612/60))+0.0000001),(SUM('[1]Saved Waypoint Input Sheet'!D2612+('[1]Saved Waypoint Input Sheet'!E2612/60))))</f>
        <v>9.9999999999999995E-8</v>
      </c>
      <c r="C213" s="156">
        <f>IF('[1]Saved Waypoint Input Sheet'!C2612="S",A213*-1,A213)</f>
        <v>9.9999999999999995E-8</v>
      </c>
      <c r="D213" s="156">
        <f t="shared" si="55"/>
        <v>1.7453292519943295E-9</v>
      </c>
      <c r="E213" s="156">
        <f t="shared" si="51"/>
        <v>1.9999999999999999E-7</v>
      </c>
      <c r="F213" s="156">
        <f t="shared" si="52"/>
        <v>9.5043262104208532E-10</v>
      </c>
      <c r="G213" s="156">
        <f t="shared" si="53"/>
        <v>3.4906585427699079E-9</v>
      </c>
      <c r="H213" s="157">
        <f>SUM('[1]Saved Waypoint Input Sheet'!G2612+('[1]Saved Waypoint Input Sheet'!H2612/60))</f>
        <v>0</v>
      </c>
      <c r="I213" s="157">
        <f>IF('[1]Saved Waypoint Input Sheet'!F2612="E",H213,H213*-1)</f>
        <v>0</v>
      </c>
      <c r="J213" s="157">
        <f t="shared" si="57"/>
        <v>0</v>
      </c>
      <c r="K213" s="157">
        <f t="shared" si="54"/>
        <v>0</v>
      </c>
      <c r="L213" s="158">
        <f t="shared" si="58"/>
        <v>0</v>
      </c>
      <c r="M213" s="158">
        <f t="shared" si="59"/>
        <v>0</v>
      </c>
      <c r="N213" s="160">
        <f t="shared" si="60"/>
        <v>5.9999998658214085E-6</v>
      </c>
      <c r="O213" s="160">
        <f t="shared" si="61"/>
        <v>-6.0000002579599455E-6</v>
      </c>
      <c r="P213" s="161">
        <f t="shared" si="56"/>
        <v>0</v>
      </c>
      <c r="Q213" s="161">
        <f t="shared" si="62"/>
        <v>3.1415926535897931</v>
      </c>
      <c r="R213" s="158">
        <f t="shared" si="63"/>
        <v>180</v>
      </c>
      <c r="S213" s="162">
        <f t="shared" si="64"/>
        <v>180</v>
      </c>
      <c r="T213" s="159">
        <f t="shared" si="65"/>
        <v>1.2E-5</v>
      </c>
      <c r="U213" s="163">
        <f t="shared" si="66"/>
        <v>0</v>
      </c>
    </row>
    <row r="214" spans="1:21" x14ac:dyDescent="0.2">
      <c r="A214" s="156">
        <f t="shared" si="67"/>
        <v>-9.9999999999999995E-8</v>
      </c>
      <c r="B214" s="156">
        <f>IF(SUM('[1]Saved Waypoint Input Sheet'!D2613+('[1]Saved Waypoint Input Sheet'!E2613/60))=SUM('[1]Saved Waypoint Input Sheet'!D2612+('[1]Saved Waypoint Input Sheet'!E2612/60)),(SUM('[1]Saved Waypoint Input Sheet'!D2613+('[1]Saved Waypoint Input Sheet'!E2613/60))-0.0000001),(SUM('[1]Saved Waypoint Input Sheet'!D2613+('[1]Saved Waypoint Input Sheet'!E2613/60))))</f>
        <v>-9.9999999999999995E-8</v>
      </c>
      <c r="C214" s="156">
        <f>IF('[1]Saved Waypoint Input Sheet'!C2613="S",A214*-1,A214)</f>
        <v>-9.9999999999999995E-8</v>
      </c>
      <c r="D214" s="156">
        <f t="shared" si="55"/>
        <v>-1.7453292519943295E-9</v>
      </c>
      <c r="E214" s="156">
        <f t="shared" si="51"/>
        <v>-1.9999999999999999E-7</v>
      </c>
      <c r="F214" s="156">
        <f t="shared" si="52"/>
        <v>-2.5402259217278224E-9</v>
      </c>
      <c r="G214" s="156">
        <f t="shared" si="53"/>
        <v>-3.4906585427699079E-9</v>
      </c>
      <c r="H214" s="157">
        <f>SUM('[1]Saved Waypoint Input Sheet'!G2613+('[1]Saved Waypoint Input Sheet'!H2613/60))</f>
        <v>0</v>
      </c>
      <c r="I214" s="157">
        <f>IF('[1]Saved Waypoint Input Sheet'!F2613="E",H214,H214*-1)</f>
        <v>0</v>
      </c>
      <c r="J214" s="157">
        <f t="shared" si="57"/>
        <v>0</v>
      </c>
      <c r="K214" s="157">
        <f t="shared" si="54"/>
        <v>0</v>
      </c>
      <c r="L214" s="158">
        <f t="shared" si="58"/>
        <v>0</v>
      </c>
      <c r="M214" s="158">
        <f t="shared" si="59"/>
        <v>0</v>
      </c>
      <c r="N214" s="160">
        <f t="shared" si="60"/>
        <v>-6.0000002579599455E-6</v>
      </c>
      <c r="O214" s="160">
        <f t="shared" si="61"/>
        <v>5.9999998658214085E-6</v>
      </c>
      <c r="P214" s="161">
        <f t="shared" si="56"/>
        <v>0</v>
      </c>
      <c r="Q214" s="161">
        <f t="shared" si="62"/>
        <v>0</v>
      </c>
      <c r="R214" s="158">
        <f t="shared" si="63"/>
        <v>0</v>
      </c>
      <c r="S214" s="162">
        <f t="shared" si="64"/>
        <v>0</v>
      </c>
      <c r="T214" s="159">
        <f t="shared" si="65"/>
        <v>1.2E-5</v>
      </c>
      <c r="U214" s="163">
        <f t="shared" si="66"/>
        <v>0</v>
      </c>
    </row>
    <row r="215" spans="1:21" x14ac:dyDescent="0.2">
      <c r="A215" s="156">
        <f t="shared" si="67"/>
        <v>9.9999999999999995E-8</v>
      </c>
      <c r="B215" s="156">
        <f>IF(SUM('[1]Saved Waypoint Input Sheet'!D2614+('[1]Saved Waypoint Input Sheet'!E2614/60))=SUM('[1]Saved Waypoint Input Sheet'!D2613+('[1]Saved Waypoint Input Sheet'!E2613/60)),(SUM('[1]Saved Waypoint Input Sheet'!D2614+('[1]Saved Waypoint Input Sheet'!E2614/60))+0.0000001),(SUM('[1]Saved Waypoint Input Sheet'!D2614+('[1]Saved Waypoint Input Sheet'!E2614/60))))</f>
        <v>9.9999999999999995E-8</v>
      </c>
      <c r="C215" s="156">
        <f>IF('[1]Saved Waypoint Input Sheet'!C2614="S",A215*-1,A215)</f>
        <v>9.9999999999999995E-8</v>
      </c>
      <c r="D215" s="156">
        <f t="shared" si="55"/>
        <v>1.7453292519943295E-9</v>
      </c>
      <c r="E215" s="156">
        <f t="shared" si="51"/>
        <v>1.9999999999999999E-7</v>
      </c>
      <c r="F215" s="156">
        <f t="shared" si="52"/>
        <v>9.5043262104208532E-10</v>
      </c>
      <c r="G215" s="156">
        <f t="shared" si="53"/>
        <v>3.4906585427699079E-9</v>
      </c>
      <c r="H215" s="157">
        <f>SUM('[1]Saved Waypoint Input Sheet'!G2614+('[1]Saved Waypoint Input Sheet'!H2614/60))</f>
        <v>0</v>
      </c>
      <c r="I215" s="157">
        <f>IF('[1]Saved Waypoint Input Sheet'!F2614="E",H215,H215*-1)</f>
        <v>0</v>
      </c>
      <c r="J215" s="157">
        <f t="shared" si="57"/>
        <v>0</v>
      </c>
      <c r="K215" s="157">
        <f t="shared" si="54"/>
        <v>0</v>
      </c>
      <c r="L215" s="158">
        <f t="shared" si="58"/>
        <v>0</v>
      </c>
      <c r="M215" s="158">
        <f t="shared" si="59"/>
        <v>0</v>
      </c>
      <c r="N215" s="160">
        <f t="shared" si="60"/>
        <v>5.9999998658214085E-6</v>
      </c>
      <c r="O215" s="160">
        <f t="shared" si="61"/>
        <v>-6.0000002579599455E-6</v>
      </c>
      <c r="P215" s="161">
        <f t="shared" si="56"/>
        <v>0</v>
      </c>
      <c r="Q215" s="161">
        <f t="shared" si="62"/>
        <v>3.1415926535897931</v>
      </c>
      <c r="R215" s="158">
        <f t="shared" si="63"/>
        <v>180</v>
      </c>
      <c r="S215" s="162">
        <f t="shared" si="64"/>
        <v>180</v>
      </c>
      <c r="T215" s="159">
        <f t="shared" si="65"/>
        <v>1.2E-5</v>
      </c>
      <c r="U215" s="163">
        <f t="shared" si="66"/>
        <v>0</v>
      </c>
    </row>
    <row r="216" spans="1:21" x14ac:dyDescent="0.2">
      <c r="A216" s="156">
        <f t="shared" si="67"/>
        <v>-9.9999999999999995E-8</v>
      </c>
      <c r="B216" s="156">
        <f>IF(SUM('[1]Saved Waypoint Input Sheet'!D2615+('[1]Saved Waypoint Input Sheet'!E2615/60))=SUM('[1]Saved Waypoint Input Sheet'!D2614+('[1]Saved Waypoint Input Sheet'!E2614/60)),(SUM('[1]Saved Waypoint Input Sheet'!D2615+('[1]Saved Waypoint Input Sheet'!E2615/60))-0.0000001),(SUM('[1]Saved Waypoint Input Sheet'!D2615+('[1]Saved Waypoint Input Sheet'!E2615/60))))</f>
        <v>-9.9999999999999995E-8</v>
      </c>
      <c r="C216" s="156">
        <f>IF('[1]Saved Waypoint Input Sheet'!C2615="S",A216*-1,A216)</f>
        <v>-9.9999999999999995E-8</v>
      </c>
      <c r="D216" s="156">
        <f t="shared" si="55"/>
        <v>-1.7453292519943295E-9</v>
      </c>
      <c r="E216" s="156">
        <f t="shared" si="51"/>
        <v>-1.9999999999999999E-7</v>
      </c>
      <c r="F216" s="156">
        <f t="shared" si="52"/>
        <v>-2.5402259217278224E-9</v>
      </c>
      <c r="G216" s="156">
        <f t="shared" si="53"/>
        <v>-3.4906585427699079E-9</v>
      </c>
      <c r="H216" s="157">
        <f>SUM('[1]Saved Waypoint Input Sheet'!G2615+('[1]Saved Waypoint Input Sheet'!H2615/60))</f>
        <v>0</v>
      </c>
      <c r="I216" s="157">
        <f>IF('[1]Saved Waypoint Input Sheet'!F2615="E",H216,H216*-1)</f>
        <v>0</v>
      </c>
      <c r="J216" s="157">
        <f t="shared" si="57"/>
        <v>0</v>
      </c>
      <c r="K216" s="157">
        <f t="shared" si="54"/>
        <v>0</v>
      </c>
      <c r="L216" s="158">
        <f t="shared" si="58"/>
        <v>0</v>
      </c>
      <c r="M216" s="158">
        <f t="shared" si="59"/>
        <v>0</v>
      </c>
      <c r="N216" s="160">
        <f t="shared" si="60"/>
        <v>-6.0000002579599455E-6</v>
      </c>
      <c r="O216" s="160">
        <f t="shared" si="61"/>
        <v>5.9999998658214085E-6</v>
      </c>
      <c r="P216" s="161">
        <f t="shared" si="56"/>
        <v>0</v>
      </c>
      <c r="Q216" s="161">
        <f t="shared" si="62"/>
        <v>0</v>
      </c>
      <c r="R216" s="158">
        <f t="shared" si="63"/>
        <v>0</v>
      </c>
      <c r="S216" s="162">
        <f t="shared" si="64"/>
        <v>0</v>
      </c>
      <c r="T216" s="159">
        <f t="shared" si="65"/>
        <v>1.2E-5</v>
      </c>
      <c r="U216" s="163">
        <f t="shared" si="66"/>
        <v>0</v>
      </c>
    </row>
    <row r="217" spans="1:21" x14ac:dyDescent="0.2">
      <c r="A217" s="156">
        <f t="shared" si="67"/>
        <v>9.9999999999999995E-8</v>
      </c>
      <c r="B217" s="156">
        <f>IF(SUM('[1]Saved Waypoint Input Sheet'!D2616+('[1]Saved Waypoint Input Sheet'!E2616/60))=SUM('[1]Saved Waypoint Input Sheet'!D2615+('[1]Saved Waypoint Input Sheet'!E2615/60)),(SUM('[1]Saved Waypoint Input Sheet'!D2616+('[1]Saved Waypoint Input Sheet'!E2616/60))+0.0000001),(SUM('[1]Saved Waypoint Input Sheet'!D2616+('[1]Saved Waypoint Input Sheet'!E2616/60))))</f>
        <v>9.9999999999999995E-8</v>
      </c>
      <c r="C217" s="156">
        <f>IF('[1]Saved Waypoint Input Sheet'!C2616="S",A217*-1,A217)</f>
        <v>9.9999999999999995E-8</v>
      </c>
      <c r="D217" s="156">
        <f t="shared" si="55"/>
        <v>1.7453292519943295E-9</v>
      </c>
      <c r="E217" s="156">
        <f t="shared" si="51"/>
        <v>1.9999999999999999E-7</v>
      </c>
      <c r="F217" s="156">
        <f t="shared" si="52"/>
        <v>9.5043262104208532E-10</v>
      </c>
      <c r="G217" s="156">
        <f t="shared" si="53"/>
        <v>3.4906585427699079E-9</v>
      </c>
      <c r="H217" s="157">
        <f>SUM('[1]Saved Waypoint Input Sheet'!G2616+('[1]Saved Waypoint Input Sheet'!H2616/60))</f>
        <v>0</v>
      </c>
      <c r="I217" s="157">
        <f>IF('[1]Saved Waypoint Input Sheet'!F2616="E",H217,H217*-1)</f>
        <v>0</v>
      </c>
      <c r="J217" s="157">
        <f t="shared" si="57"/>
        <v>0</v>
      </c>
      <c r="K217" s="157">
        <f t="shared" si="54"/>
        <v>0</v>
      </c>
      <c r="L217" s="158">
        <f t="shared" si="58"/>
        <v>0</v>
      </c>
      <c r="M217" s="158">
        <f t="shared" si="59"/>
        <v>0</v>
      </c>
      <c r="N217" s="160">
        <f t="shared" si="60"/>
        <v>5.9999998658214085E-6</v>
      </c>
      <c r="O217" s="160">
        <f t="shared" si="61"/>
        <v>-6.0000002579599455E-6</v>
      </c>
      <c r="P217" s="161">
        <f t="shared" si="56"/>
        <v>0</v>
      </c>
      <c r="Q217" s="161">
        <f t="shared" si="62"/>
        <v>3.1415926535897931</v>
      </c>
      <c r="R217" s="158">
        <f t="shared" si="63"/>
        <v>180</v>
      </c>
      <c r="S217" s="162">
        <f t="shared" si="64"/>
        <v>180</v>
      </c>
      <c r="T217" s="159">
        <f t="shared" si="65"/>
        <v>1.2E-5</v>
      </c>
      <c r="U217" s="163">
        <f t="shared" si="66"/>
        <v>0</v>
      </c>
    </row>
    <row r="218" spans="1:21" x14ac:dyDescent="0.2">
      <c r="A218" s="156">
        <f t="shared" si="67"/>
        <v>-9.9999999999999995E-8</v>
      </c>
      <c r="B218" s="156">
        <f>IF(SUM('[1]Saved Waypoint Input Sheet'!D2617+('[1]Saved Waypoint Input Sheet'!E2617/60))=SUM('[1]Saved Waypoint Input Sheet'!D2616+('[1]Saved Waypoint Input Sheet'!E2616/60)),(SUM('[1]Saved Waypoint Input Sheet'!D2617+('[1]Saved Waypoint Input Sheet'!E2617/60))-0.0000001),(SUM('[1]Saved Waypoint Input Sheet'!D2617+('[1]Saved Waypoint Input Sheet'!E2617/60))))</f>
        <v>-9.9999999999999995E-8</v>
      </c>
      <c r="C218" s="156">
        <f>IF('[1]Saved Waypoint Input Sheet'!C2617="S",A218*-1,A218)</f>
        <v>-9.9999999999999995E-8</v>
      </c>
      <c r="D218" s="156">
        <f t="shared" si="55"/>
        <v>-1.7453292519943295E-9</v>
      </c>
      <c r="E218" s="156">
        <f t="shared" si="51"/>
        <v>-1.9999999999999999E-7</v>
      </c>
      <c r="F218" s="156">
        <f t="shared" si="52"/>
        <v>-2.5402259217278224E-9</v>
      </c>
      <c r="G218" s="156">
        <f t="shared" si="53"/>
        <v>-3.4906585427699079E-9</v>
      </c>
      <c r="H218" s="157">
        <f>SUM('[1]Saved Waypoint Input Sheet'!G2617+('[1]Saved Waypoint Input Sheet'!H2617/60))</f>
        <v>0</v>
      </c>
      <c r="I218" s="157">
        <f>IF('[1]Saved Waypoint Input Sheet'!F2617="E",H218,H218*-1)</f>
        <v>0</v>
      </c>
      <c r="J218" s="157">
        <f t="shared" si="57"/>
        <v>0</v>
      </c>
      <c r="K218" s="157">
        <f t="shared" si="54"/>
        <v>0</v>
      </c>
      <c r="L218" s="158">
        <f t="shared" si="58"/>
        <v>0</v>
      </c>
      <c r="M218" s="158">
        <f t="shared" si="59"/>
        <v>0</v>
      </c>
      <c r="N218" s="160">
        <f t="shared" si="60"/>
        <v>-6.0000002579599455E-6</v>
      </c>
      <c r="O218" s="160">
        <f t="shared" si="61"/>
        <v>5.9999998658214085E-6</v>
      </c>
      <c r="P218" s="161">
        <f t="shared" si="56"/>
        <v>0</v>
      </c>
      <c r="Q218" s="161">
        <f t="shared" si="62"/>
        <v>0</v>
      </c>
      <c r="R218" s="158">
        <f t="shared" si="63"/>
        <v>0</v>
      </c>
      <c r="S218" s="162">
        <f t="shared" si="64"/>
        <v>0</v>
      </c>
      <c r="T218" s="159">
        <f t="shared" si="65"/>
        <v>1.2E-5</v>
      </c>
      <c r="U218" s="163">
        <f t="shared" si="66"/>
        <v>0</v>
      </c>
    </row>
    <row r="219" spans="1:21" x14ac:dyDescent="0.2">
      <c r="A219" s="156">
        <f t="shared" si="67"/>
        <v>9.9999999999999995E-8</v>
      </c>
      <c r="B219" s="156">
        <f>IF(SUM('[1]Saved Waypoint Input Sheet'!D2618+('[1]Saved Waypoint Input Sheet'!E2618/60))=SUM('[1]Saved Waypoint Input Sheet'!D2617+('[1]Saved Waypoint Input Sheet'!E2617/60)),(SUM('[1]Saved Waypoint Input Sheet'!D2618+('[1]Saved Waypoint Input Sheet'!E2618/60))+0.0000001),(SUM('[1]Saved Waypoint Input Sheet'!D2618+('[1]Saved Waypoint Input Sheet'!E2618/60))))</f>
        <v>9.9999999999999995E-8</v>
      </c>
      <c r="C219" s="156">
        <f>IF('[1]Saved Waypoint Input Sheet'!C2618="S",A219*-1,A219)</f>
        <v>9.9999999999999995E-8</v>
      </c>
      <c r="D219" s="156">
        <f t="shared" si="55"/>
        <v>1.7453292519943295E-9</v>
      </c>
      <c r="E219" s="156">
        <f t="shared" si="51"/>
        <v>1.9999999999999999E-7</v>
      </c>
      <c r="F219" s="156">
        <f t="shared" si="52"/>
        <v>9.5043262104208532E-10</v>
      </c>
      <c r="G219" s="156">
        <f t="shared" si="53"/>
        <v>3.4906585427699079E-9</v>
      </c>
      <c r="H219" s="157">
        <f>SUM('[1]Saved Waypoint Input Sheet'!G2618+('[1]Saved Waypoint Input Sheet'!H2618/60))</f>
        <v>0</v>
      </c>
      <c r="I219" s="157">
        <f>IF('[1]Saved Waypoint Input Sheet'!F2618="E",H219,H219*-1)</f>
        <v>0</v>
      </c>
      <c r="J219" s="157">
        <f t="shared" si="57"/>
        <v>0</v>
      </c>
      <c r="K219" s="157">
        <f t="shared" si="54"/>
        <v>0</v>
      </c>
      <c r="L219" s="158">
        <f t="shared" si="58"/>
        <v>0</v>
      </c>
      <c r="M219" s="158">
        <f t="shared" si="59"/>
        <v>0</v>
      </c>
      <c r="N219" s="160">
        <f t="shared" si="60"/>
        <v>5.9999998658214085E-6</v>
      </c>
      <c r="O219" s="160">
        <f t="shared" si="61"/>
        <v>-6.0000002579599455E-6</v>
      </c>
      <c r="P219" s="161">
        <f t="shared" si="56"/>
        <v>0</v>
      </c>
      <c r="Q219" s="161">
        <f t="shared" si="62"/>
        <v>3.1415926535897931</v>
      </c>
      <c r="R219" s="158">
        <f t="shared" si="63"/>
        <v>180</v>
      </c>
      <c r="S219" s="162">
        <f t="shared" si="64"/>
        <v>180</v>
      </c>
      <c r="T219" s="159">
        <f t="shared" si="65"/>
        <v>1.2E-5</v>
      </c>
      <c r="U219" s="163">
        <f t="shared" si="66"/>
        <v>0</v>
      </c>
    </row>
    <row r="220" spans="1:21" x14ac:dyDescent="0.2">
      <c r="A220" s="156">
        <f t="shared" si="67"/>
        <v>-9.9999999999999995E-8</v>
      </c>
      <c r="B220" s="156">
        <f>IF(SUM('[1]Saved Waypoint Input Sheet'!D2619+('[1]Saved Waypoint Input Sheet'!E2619/60))=SUM('[1]Saved Waypoint Input Sheet'!D2618+('[1]Saved Waypoint Input Sheet'!E2618/60)),(SUM('[1]Saved Waypoint Input Sheet'!D2619+('[1]Saved Waypoint Input Sheet'!E2619/60))-0.0000001),(SUM('[1]Saved Waypoint Input Sheet'!D2619+('[1]Saved Waypoint Input Sheet'!E2619/60))))</f>
        <v>-9.9999999999999995E-8</v>
      </c>
      <c r="C220" s="156">
        <f>IF('[1]Saved Waypoint Input Sheet'!C2619="S",A220*-1,A220)</f>
        <v>-9.9999999999999995E-8</v>
      </c>
      <c r="D220" s="156">
        <f t="shared" si="55"/>
        <v>-1.7453292519943295E-9</v>
      </c>
      <c r="E220" s="156">
        <f t="shared" si="51"/>
        <v>-1.9999999999999999E-7</v>
      </c>
      <c r="F220" s="156">
        <f t="shared" si="52"/>
        <v>-2.5402259217278224E-9</v>
      </c>
      <c r="G220" s="156">
        <f t="shared" si="53"/>
        <v>-3.4906585427699079E-9</v>
      </c>
      <c r="H220" s="157">
        <f>SUM('[1]Saved Waypoint Input Sheet'!G2619+('[1]Saved Waypoint Input Sheet'!H2619/60))</f>
        <v>0</v>
      </c>
      <c r="I220" s="157">
        <f>IF('[1]Saved Waypoint Input Sheet'!F2619="E",H220,H220*-1)</f>
        <v>0</v>
      </c>
      <c r="J220" s="157">
        <f t="shared" si="57"/>
        <v>0</v>
      </c>
      <c r="K220" s="157">
        <f t="shared" si="54"/>
        <v>0</v>
      </c>
      <c r="L220" s="158">
        <f t="shared" si="58"/>
        <v>0</v>
      </c>
      <c r="M220" s="158">
        <f t="shared" si="59"/>
        <v>0</v>
      </c>
      <c r="N220" s="160">
        <f t="shared" si="60"/>
        <v>-6.0000002579599455E-6</v>
      </c>
      <c r="O220" s="160">
        <f t="shared" si="61"/>
        <v>5.9999998658214085E-6</v>
      </c>
      <c r="P220" s="161">
        <f t="shared" si="56"/>
        <v>0</v>
      </c>
      <c r="Q220" s="161">
        <f t="shared" si="62"/>
        <v>0</v>
      </c>
      <c r="R220" s="158">
        <f t="shared" si="63"/>
        <v>0</v>
      </c>
      <c r="S220" s="162">
        <f t="shared" si="64"/>
        <v>0</v>
      </c>
      <c r="T220" s="159">
        <f t="shared" si="65"/>
        <v>1.2E-5</v>
      </c>
      <c r="U220" s="163">
        <f t="shared" si="66"/>
        <v>0</v>
      </c>
    </row>
    <row r="221" spans="1:21" x14ac:dyDescent="0.2">
      <c r="A221" s="156">
        <f t="shared" si="67"/>
        <v>9.9999999999999995E-8</v>
      </c>
      <c r="B221" s="156">
        <f>IF(SUM('[1]Saved Waypoint Input Sheet'!D2620+('[1]Saved Waypoint Input Sheet'!E2620/60))=SUM('[1]Saved Waypoint Input Sheet'!D2619+('[1]Saved Waypoint Input Sheet'!E2619/60)),(SUM('[1]Saved Waypoint Input Sheet'!D2620+('[1]Saved Waypoint Input Sheet'!E2620/60))+0.0000001),(SUM('[1]Saved Waypoint Input Sheet'!D2620+('[1]Saved Waypoint Input Sheet'!E2620/60))))</f>
        <v>9.9999999999999995E-8</v>
      </c>
      <c r="C221" s="156">
        <f>IF('[1]Saved Waypoint Input Sheet'!C2620="S",A221*-1,A221)</f>
        <v>9.9999999999999995E-8</v>
      </c>
      <c r="D221" s="156">
        <f t="shared" si="55"/>
        <v>1.7453292519943295E-9</v>
      </c>
      <c r="E221" s="156">
        <f t="shared" si="51"/>
        <v>1.9999999999999999E-7</v>
      </c>
      <c r="F221" s="156">
        <f t="shared" si="52"/>
        <v>9.5043262104208532E-10</v>
      </c>
      <c r="G221" s="156">
        <f t="shared" si="53"/>
        <v>3.4906585427699079E-9</v>
      </c>
      <c r="H221" s="157">
        <f>SUM('[1]Saved Waypoint Input Sheet'!G2620+('[1]Saved Waypoint Input Sheet'!H2620/60))</f>
        <v>0</v>
      </c>
      <c r="I221" s="157">
        <f>IF('[1]Saved Waypoint Input Sheet'!F2620="E",H221,H221*-1)</f>
        <v>0</v>
      </c>
      <c r="J221" s="157">
        <f t="shared" si="57"/>
        <v>0</v>
      </c>
      <c r="K221" s="157">
        <f t="shared" si="54"/>
        <v>0</v>
      </c>
      <c r="L221" s="158">
        <f t="shared" si="58"/>
        <v>0</v>
      </c>
      <c r="M221" s="158">
        <f t="shared" si="59"/>
        <v>0</v>
      </c>
      <c r="N221" s="160">
        <f t="shared" si="60"/>
        <v>5.9999998658214085E-6</v>
      </c>
      <c r="O221" s="160">
        <f t="shared" si="61"/>
        <v>-6.0000002579599455E-6</v>
      </c>
      <c r="P221" s="161">
        <f t="shared" si="56"/>
        <v>0</v>
      </c>
      <c r="Q221" s="161">
        <f t="shared" si="62"/>
        <v>3.1415926535897931</v>
      </c>
      <c r="R221" s="158">
        <f t="shared" si="63"/>
        <v>180</v>
      </c>
      <c r="S221" s="162">
        <f t="shared" si="64"/>
        <v>180</v>
      </c>
      <c r="T221" s="159">
        <f t="shared" si="65"/>
        <v>1.2E-5</v>
      </c>
      <c r="U221" s="163">
        <f t="shared" si="66"/>
        <v>0</v>
      </c>
    </row>
    <row r="222" spans="1:21" x14ac:dyDescent="0.2">
      <c r="A222" s="156">
        <f t="shared" si="67"/>
        <v>-9.9999999999999995E-8</v>
      </c>
      <c r="B222" s="156">
        <f>IF(SUM('[1]Saved Waypoint Input Sheet'!D2621+('[1]Saved Waypoint Input Sheet'!E2621/60))=SUM('[1]Saved Waypoint Input Sheet'!D2620+('[1]Saved Waypoint Input Sheet'!E2620/60)),(SUM('[1]Saved Waypoint Input Sheet'!D2621+('[1]Saved Waypoint Input Sheet'!E2621/60))-0.0000001),(SUM('[1]Saved Waypoint Input Sheet'!D2621+('[1]Saved Waypoint Input Sheet'!E2621/60))))</f>
        <v>-9.9999999999999995E-8</v>
      </c>
      <c r="C222" s="156">
        <f>IF('[1]Saved Waypoint Input Sheet'!C2621="S",A222*-1,A222)</f>
        <v>-9.9999999999999995E-8</v>
      </c>
      <c r="D222" s="156">
        <f t="shared" si="55"/>
        <v>-1.7453292519943295E-9</v>
      </c>
      <c r="E222" s="156">
        <f t="shared" si="51"/>
        <v>-1.9999999999999999E-7</v>
      </c>
      <c r="F222" s="156">
        <f t="shared" si="52"/>
        <v>-2.5402259217278224E-9</v>
      </c>
      <c r="G222" s="156">
        <f t="shared" si="53"/>
        <v>-3.4906585427699079E-9</v>
      </c>
      <c r="H222" s="157">
        <f>SUM('[1]Saved Waypoint Input Sheet'!G2621+('[1]Saved Waypoint Input Sheet'!H2621/60))</f>
        <v>0</v>
      </c>
      <c r="I222" s="157">
        <f>IF('[1]Saved Waypoint Input Sheet'!F2621="E",H222,H222*-1)</f>
        <v>0</v>
      </c>
      <c r="J222" s="157">
        <f t="shared" si="57"/>
        <v>0</v>
      </c>
      <c r="K222" s="157">
        <f t="shared" si="54"/>
        <v>0</v>
      </c>
      <c r="L222" s="158">
        <f t="shared" si="58"/>
        <v>0</v>
      </c>
      <c r="M222" s="158">
        <f t="shared" si="59"/>
        <v>0</v>
      </c>
      <c r="N222" s="160">
        <f t="shared" si="60"/>
        <v>-6.0000002579599455E-6</v>
      </c>
      <c r="O222" s="160">
        <f t="shared" si="61"/>
        <v>5.9999998658214085E-6</v>
      </c>
      <c r="P222" s="161">
        <f t="shared" si="56"/>
        <v>0</v>
      </c>
      <c r="Q222" s="161">
        <f t="shared" si="62"/>
        <v>0</v>
      </c>
      <c r="R222" s="158">
        <f t="shared" si="63"/>
        <v>0</v>
      </c>
      <c r="S222" s="162">
        <f t="shared" si="64"/>
        <v>0</v>
      </c>
      <c r="T222" s="159">
        <f t="shared" si="65"/>
        <v>1.2E-5</v>
      </c>
      <c r="U222" s="163">
        <f t="shared" si="66"/>
        <v>0</v>
      </c>
    </row>
    <row r="223" spans="1:21" x14ac:dyDescent="0.2">
      <c r="A223" s="156">
        <f t="shared" si="67"/>
        <v>9.9999999999999995E-8</v>
      </c>
      <c r="B223" s="156">
        <f>IF(SUM('[1]Saved Waypoint Input Sheet'!D2622+('[1]Saved Waypoint Input Sheet'!E2622/60))=SUM('[1]Saved Waypoint Input Sheet'!D2621+('[1]Saved Waypoint Input Sheet'!E2621/60)),(SUM('[1]Saved Waypoint Input Sheet'!D2622+('[1]Saved Waypoint Input Sheet'!E2622/60))+0.0000001),(SUM('[1]Saved Waypoint Input Sheet'!D2622+('[1]Saved Waypoint Input Sheet'!E2622/60))))</f>
        <v>9.9999999999999995E-8</v>
      </c>
      <c r="C223" s="156">
        <f>IF('[1]Saved Waypoint Input Sheet'!C2622="S",A223*-1,A223)</f>
        <v>9.9999999999999995E-8</v>
      </c>
      <c r="D223" s="156">
        <f t="shared" si="55"/>
        <v>1.7453292519943295E-9</v>
      </c>
      <c r="E223" s="156">
        <f t="shared" si="51"/>
        <v>1.9999999999999999E-7</v>
      </c>
      <c r="F223" s="156">
        <f t="shared" si="52"/>
        <v>9.5043262104208532E-10</v>
      </c>
      <c r="G223" s="156">
        <f t="shared" si="53"/>
        <v>3.4906585427699079E-9</v>
      </c>
      <c r="H223" s="157">
        <f>SUM('[1]Saved Waypoint Input Sheet'!G2622+('[1]Saved Waypoint Input Sheet'!H2622/60))</f>
        <v>0</v>
      </c>
      <c r="I223" s="157">
        <f>IF('[1]Saved Waypoint Input Sheet'!F2622="E",H223,H223*-1)</f>
        <v>0</v>
      </c>
      <c r="J223" s="157">
        <f t="shared" si="57"/>
        <v>0</v>
      </c>
      <c r="K223" s="157">
        <f t="shared" si="54"/>
        <v>0</v>
      </c>
      <c r="L223" s="158">
        <f t="shared" si="58"/>
        <v>0</v>
      </c>
      <c r="M223" s="158">
        <f t="shared" si="59"/>
        <v>0</v>
      </c>
      <c r="N223" s="160">
        <f t="shared" si="60"/>
        <v>5.9999998658214085E-6</v>
      </c>
      <c r="O223" s="160">
        <f t="shared" si="61"/>
        <v>-6.0000002579599455E-6</v>
      </c>
      <c r="P223" s="161">
        <f t="shared" si="56"/>
        <v>0</v>
      </c>
      <c r="Q223" s="161">
        <f t="shared" si="62"/>
        <v>3.1415926535897931</v>
      </c>
      <c r="R223" s="158">
        <f t="shared" si="63"/>
        <v>180</v>
      </c>
      <c r="S223" s="162">
        <f t="shared" si="64"/>
        <v>180</v>
      </c>
      <c r="T223" s="159">
        <f t="shared" si="65"/>
        <v>1.2E-5</v>
      </c>
      <c r="U223" s="163">
        <f t="shared" si="66"/>
        <v>0</v>
      </c>
    </row>
    <row r="224" spans="1:21" x14ac:dyDescent="0.2">
      <c r="A224" s="156">
        <f t="shared" si="67"/>
        <v>-9.9999999999999995E-8</v>
      </c>
      <c r="B224" s="156">
        <f>IF(SUM('[1]Saved Waypoint Input Sheet'!D2623+('[1]Saved Waypoint Input Sheet'!E2623/60))=SUM('[1]Saved Waypoint Input Sheet'!D2622+('[1]Saved Waypoint Input Sheet'!E2622/60)),(SUM('[1]Saved Waypoint Input Sheet'!D2623+('[1]Saved Waypoint Input Sheet'!E2623/60))-0.0000001),(SUM('[1]Saved Waypoint Input Sheet'!D2623+('[1]Saved Waypoint Input Sheet'!E2623/60))))</f>
        <v>-9.9999999999999995E-8</v>
      </c>
      <c r="C224" s="156">
        <f>IF('[1]Saved Waypoint Input Sheet'!C2623="S",A224*-1,A224)</f>
        <v>-9.9999999999999995E-8</v>
      </c>
      <c r="D224" s="156">
        <f t="shared" si="55"/>
        <v>-1.7453292519943295E-9</v>
      </c>
      <c r="E224" s="156">
        <f t="shared" si="51"/>
        <v>-1.9999999999999999E-7</v>
      </c>
      <c r="F224" s="156">
        <f t="shared" si="52"/>
        <v>-2.5402259217278224E-9</v>
      </c>
      <c r="G224" s="156">
        <f t="shared" si="53"/>
        <v>-3.4906585427699079E-9</v>
      </c>
      <c r="H224" s="157">
        <f>SUM('[1]Saved Waypoint Input Sheet'!G2623+('[1]Saved Waypoint Input Sheet'!H2623/60))</f>
        <v>0</v>
      </c>
      <c r="I224" s="157">
        <f>IF('[1]Saved Waypoint Input Sheet'!F2623="E",H224,H224*-1)</f>
        <v>0</v>
      </c>
      <c r="J224" s="157">
        <f t="shared" si="57"/>
        <v>0</v>
      </c>
      <c r="K224" s="157">
        <f t="shared" si="54"/>
        <v>0</v>
      </c>
      <c r="L224" s="158">
        <f t="shared" si="58"/>
        <v>0</v>
      </c>
      <c r="M224" s="158">
        <f t="shared" si="59"/>
        <v>0</v>
      </c>
      <c r="N224" s="160">
        <f t="shared" si="60"/>
        <v>-6.0000002579599455E-6</v>
      </c>
      <c r="O224" s="160">
        <f t="shared" si="61"/>
        <v>5.9999998658214085E-6</v>
      </c>
      <c r="P224" s="161">
        <f t="shared" si="56"/>
        <v>0</v>
      </c>
      <c r="Q224" s="161">
        <f t="shared" si="62"/>
        <v>0</v>
      </c>
      <c r="R224" s="158">
        <f t="shared" si="63"/>
        <v>0</v>
      </c>
      <c r="S224" s="162">
        <f t="shared" si="64"/>
        <v>0</v>
      </c>
      <c r="T224" s="159">
        <f t="shared" si="65"/>
        <v>1.2E-5</v>
      </c>
      <c r="U224" s="163">
        <f t="shared" si="66"/>
        <v>0</v>
      </c>
    </row>
    <row r="225" spans="1:21" x14ac:dyDescent="0.2">
      <c r="A225" s="156">
        <f t="shared" si="67"/>
        <v>9.9999999999999995E-8</v>
      </c>
      <c r="B225" s="156">
        <f>IF(SUM('[1]Saved Waypoint Input Sheet'!D2624+('[1]Saved Waypoint Input Sheet'!E2624/60))=SUM('[1]Saved Waypoint Input Sheet'!D2623+('[1]Saved Waypoint Input Sheet'!E2623/60)),(SUM('[1]Saved Waypoint Input Sheet'!D2624+('[1]Saved Waypoint Input Sheet'!E2624/60))+0.0000001),(SUM('[1]Saved Waypoint Input Sheet'!D2624+('[1]Saved Waypoint Input Sheet'!E2624/60))))</f>
        <v>9.9999999999999995E-8</v>
      </c>
      <c r="C225" s="156">
        <f>IF('[1]Saved Waypoint Input Sheet'!C2624="S",A225*-1,A225)</f>
        <v>9.9999999999999995E-8</v>
      </c>
      <c r="D225" s="156">
        <f t="shared" si="55"/>
        <v>1.7453292519943295E-9</v>
      </c>
      <c r="E225" s="156">
        <f t="shared" si="51"/>
        <v>1.9999999999999999E-7</v>
      </c>
      <c r="F225" s="156">
        <f t="shared" si="52"/>
        <v>9.5043262104208532E-10</v>
      </c>
      <c r="G225" s="156">
        <f t="shared" si="53"/>
        <v>3.4906585427699079E-9</v>
      </c>
      <c r="H225" s="157">
        <f>SUM('[1]Saved Waypoint Input Sheet'!G2624+('[1]Saved Waypoint Input Sheet'!H2624/60))</f>
        <v>0</v>
      </c>
      <c r="I225" s="157">
        <f>IF('[1]Saved Waypoint Input Sheet'!F2624="E",H225,H225*-1)</f>
        <v>0</v>
      </c>
      <c r="J225" s="157">
        <f t="shared" si="57"/>
        <v>0</v>
      </c>
      <c r="K225" s="157">
        <f t="shared" si="54"/>
        <v>0</v>
      </c>
      <c r="L225" s="158">
        <f t="shared" si="58"/>
        <v>0</v>
      </c>
      <c r="M225" s="158">
        <f t="shared" si="59"/>
        <v>0</v>
      </c>
      <c r="N225" s="160">
        <f t="shared" si="60"/>
        <v>5.9999998658214085E-6</v>
      </c>
      <c r="O225" s="160">
        <f t="shared" si="61"/>
        <v>-6.0000002579599455E-6</v>
      </c>
      <c r="P225" s="161">
        <f t="shared" si="56"/>
        <v>0</v>
      </c>
      <c r="Q225" s="161">
        <f t="shared" si="62"/>
        <v>3.1415926535897931</v>
      </c>
      <c r="R225" s="158">
        <f t="shared" si="63"/>
        <v>180</v>
      </c>
      <c r="S225" s="162">
        <f t="shared" si="64"/>
        <v>180</v>
      </c>
      <c r="T225" s="159">
        <f t="shared" si="65"/>
        <v>1.2E-5</v>
      </c>
      <c r="U225" s="163">
        <f t="shared" si="66"/>
        <v>0</v>
      </c>
    </row>
    <row r="226" spans="1:21" x14ac:dyDescent="0.2">
      <c r="A226" s="156">
        <f t="shared" si="67"/>
        <v>-9.9999999999999995E-8</v>
      </c>
      <c r="B226" s="156">
        <f>IF(SUM('[1]Saved Waypoint Input Sheet'!D2625+('[1]Saved Waypoint Input Sheet'!E2625/60))=SUM('[1]Saved Waypoint Input Sheet'!D2624+('[1]Saved Waypoint Input Sheet'!E2624/60)),(SUM('[1]Saved Waypoint Input Sheet'!D2625+('[1]Saved Waypoint Input Sheet'!E2625/60))-0.0000001),(SUM('[1]Saved Waypoint Input Sheet'!D2625+('[1]Saved Waypoint Input Sheet'!E2625/60))))</f>
        <v>-9.9999999999999995E-8</v>
      </c>
      <c r="C226" s="156">
        <f>IF('[1]Saved Waypoint Input Sheet'!C2625="S",A226*-1,A226)</f>
        <v>-9.9999999999999995E-8</v>
      </c>
      <c r="D226" s="156">
        <f t="shared" si="55"/>
        <v>-1.7453292519943295E-9</v>
      </c>
      <c r="E226" s="156">
        <f t="shared" si="51"/>
        <v>-1.9999999999999999E-7</v>
      </c>
      <c r="F226" s="156">
        <f t="shared" si="52"/>
        <v>-2.5402259217278224E-9</v>
      </c>
      <c r="G226" s="156">
        <f t="shared" si="53"/>
        <v>-3.4906585427699079E-9</v>
      </c>
      <c r="H226" s="157">
        <f>SUM('[1]Saved Waypoint Input Sheet'!G2625+('[1]Saved Waypoint Input Sheet'!H2625/60))</f>
        <v>0</v>
      </c>
      <c r="I226" s="157">
        <f>IF('[1]Saved Waypoint Input Sheet'!F2625="E",H226,H226*-1)</f>
        <v>0</v>
      </c>
      <c r="J226" s="157">
        <f t="shared" si="57"/>
        <v>0</v>
      </c>
      <c r="K226" s="157">
        <f t="shared" si="54"/>
        <v>0</v>
      </c>
      <c r="L226" s="158">
        <f t="shared" si="58"/>
        <v>0</v>
      </c>
      <c r="M226" s="158">
        <f t="shared" si="59"/>
        <v>0</v>
      </c>
      <c r="N226" s="160">
        <f t="shared" si="60"/>
        <v>-6.0000002579599455E-6</v>
      </c>
      <c r="O226" s="160">
        <f t="shared" si="61"/>
        <v>5.9999998658214085E-6</v>
      </c>
      <c r="P226" s="161">
        <f t="shared" si="56"/>
        <v>0</v>
      </c>
      <c r="Q226" s="161">
        <f t="shared" si="62"/>
        <v>0</v>
      </c>
      <c r="R226" s="158">
        <f t="shared" si="63"/>
        <v>0</v>
      </c>
      <c r="S226" s="162">
        <f t="shared" si="64"/>
        <v>0</v>
      </c>
      <c r="T226" s="159">
        <f t="shared" si="65"/>
        <v>1.2E-5</v>
      </c>
      <c r="U226" s="163">
        <f t="shared" si="66"/>
        <v>0</v>
      </c>
    </row>
    <row r="227" spans="1:21" x14ac:dyDescent="0.2">
      <c r="A227" s="156">
        <f t="shared" si="67"/>
        <v>9.9999999999999995E-8</v>
      </c>
      <c r="B227" s="156">
        <f>IF(SUM('[1]Saved Waypoint Input Sheet'!D2626+('[1]Saved Waypoint Input Sheet'!E2626/60))=SUM('[1]Saved Waypoint Input Sheet'!D2625+('[1]Saved Waypoint Input Sheet'!E2625/60)),(SUM('[1]Saved Waypoint Input Sheet'!D2626+('[1]Saved Waypoint Input Sheet'!E2626/60))+0.0000001),(SUM('[1]Saved Waypoint Input Sheet'!D2626+('[1]Saved Waypoint Input Sheet'!E2626/60))))</f>
        <v>9.9999999999999995E-8</v>
      </c>
      <c r="C227" s="156">
        <f>IF('[1]Saved Waypoint Input Sheet'!C2626="S",A227*-1,A227)</f>
        <v>9.9999999999999995E-8</v>
      </c>
      <c r="D227" s="156">
        <f t="shared" si="55"/>
        <v>1.7453292519943295E-9</v>
      </c>
      <c r="E227" s="156">
        <f t="shared" si="51"/>
        <v>1.9999999999999999E-7</v>
      </c>
      <c r="F227" s="156">
        <f t="shared" si="52"/>
        <v>9.5043262104208532E-10</v>
      </c>
      <c r="G227" s="156">
        <f t="shared" si="53"/>
        <v>3.4906585427699079E-9</v>
      </c>
      <c r="H227" s="157">
        <f>SUM('[1]Saved Waypoint Input Sheet'!G2626+('[1]Saved Waypoint Input Sheet'!H2626/60))</f>
        <v>0</v>
      </c>
      <c r="I227" s="157">
        <f>IF('[1]Saved Waypoint Input Sheet'!F2626="E",H227,H227*-1)</f>
        <v>0</v>
      </c>
      <c r="J227" s="157">
        <f t="shared" si="57"/>
        <v>0</v>
      </c>
      <c r="K227" s="157">
        <f t="shared" si="54"/>
        <v>0</v>
      </c>
      <c r="L227" s="158">
        <f t="shared" si="58"/>
        <v>0</v>
      </c>
      <c r="M227" s="158">
        <f t="shared" si="59"/>
        <v>0</v>
      </c>
      <c r="N227" s="160">
        <f t="shared" si="60"/>
        <v>5.9999998658214085E-6</v>
      </c>
      <c r="O227" s="160">
        <f t="shared" si="61"/>
        <v>-6.0000002579599455E-6</v>
      </c>
      <c r="P227" s="161">
        <f t="shared" si="56"/>
        <v>0</v>
      </c>
      <c r="Q227" s="161">
        <f t="shared" si="62"/>
        <v>3.1415926535897931</v>
      </c>
      <c r="R227" s="158">
        <f t="shared" si="63"/>
        <v>180</v>
      </c>
      <c r="S227" s="162">
        <f t="shared" si="64"/>
        <v>180</v>
      </c>
      <c r="T227" s="159">
        <f t="shared" si="65"/>
        <v>1.2E-5</v>
      </c>
      <c r="U227" s="163">
        <f t="shared" si="66"/>
        <v>0</v>
      </c>
    </row>
    <row r="228" spans="1:21" x14ac:dyDescent="0.2">
      <c r="A228" s="156">
        <f t="shared" si="67"/>
        <v>-9.9999999999999995E-8</v>
      </c>
      <c r="B228" s="156">
        <f>IF(SUM('[1]Saved Waypoint Input Sheet'!D2627+('[1]Saved Waypoint Input Sheet'!E2627/60))=SUM('[1]Saved Waypoint Input Sheet'!D2626+('[1]Saved Waypoint Input Sheet'!E2626/60)),(SUM('[1]Saved Waypoint Input Sheet'!D2627+('[1]Saved Waypoint Input Sheet'!E2627/60))-0.0000001),(SUM('[1]Saved Waypoint Input Sheet'!D2627+('[1]Saved Waypoint Input Sheet'!E2627/60))))</f>
        <v>-9.9999999999999995E-8</v>
      </c>
      <c r="C228" s="156">
        <f>IF('[1]Saved Waypoint Input Sheet'!C2627="S",A228*-1,A228)</f>
        <v>-9.9999999999999995E-8</v>
      </c>
      <c r="D228" s="156">
        <f t="shared" si="55"/>
        <v>-1.7453292519943295E-9</v>
      </c>
      <c r="E228" s="156">
        <f t="shared" si="51"/>
        <v>-1.9999999999999999E-7</v>
      </c>
      <c r="F228" s="156">
        <f t="shared" si="52"/>
        <v>-2.5402259217278224E-9</v>
      </c>
      <c r="G228" s="156">
        <f t="shared" si="53"/>
        <v>-3.4906585427699079E-9</v>
      </c>
      <c r="H228" s="157">
        <f>SUM('[1]Saved Waypoint Input Sheet'!G2627+('[1]Saved Waypoint Input Sheet'!H2627/60))</f>
        <v>0</v>
      </c>
      <c r="I228" s="157">
        <f>IF('[1]Saved Waypoint Input Sheet'!F2627="E",H228,H228*-1)</f>
        <v>0</v>
      </c>
      <c r="J228" s="157">
        <f t="shared" si="57"/>
        <v>0</v>
      </c>
      <c r="K228" s="157">
        <f t="shared" si="54"/>
        <v>0</v>
      </c>
      <c r="L228" s="158">
        <f t="shared" si="58"/>
        <v>0</v>
      </c>
      <c r="M228" s="158">
        <f t="shared" si="59"/>
        <v>0</v>
      </c>
      <c r="N228" s="160">
        <f t="shared" si="60"/>
        <v>-6.0000002579599455E-6</v>
      </c>
      <c r="O228" s="160">
        <f t="shared" si="61"/>
        <v>5.9999998658214085E-6</v>
      </c>
      <c r="P228" s="161">
        <f t="shared" si="56"/>
        <v>0</v>
      </c>
      <c r="Q228" s="161">
        <f t="shared" si="62"/>
        <v>0</v>
      </c>
      <c r="R228" s="158">
        <f t="shared" si="63"/>
        <v>0</v>
      </c>
      <c r="S228" s="162">
        <f t="shared" si="64"/>
        <v>0</v>
      </c>
      <c r="T228" s="159">
        <f t="shared" si="65"/>
        <v>1.2E-5</v>
      </c>
      <c r="U228" s="163">
        <f t="shared" si="66"/>
        <v>0</v>
      </c>
    </row>
    <row r="229" spans="1:21" x14ac:dyDescent="0.2">
      <c r="A229" s="156">
        <f t="shared" si="67"/>
        <v>9.9999999999999995E-8</v>
      </c>
      <c r="B229" s="156">
        <f>IF(SUM('[1]Saved Waypoint Input Sheet'!D2628+('[1]Saved Waypoint Input Sheet'!E2628/60))=SUM('[1]Saved Waypoint Input Sheet'!D2627+('[1]Saved Waypoint Input Sheet'!E2627/60)),(SUM('[1]Saved Waypoint Input Sheet'!D2628+('[1]Saved Waypoint Input Sheet'!E2628/60))+0.0000001),(SUM('[1]Saved Waypoint Input Sheet'!D2628+('[1]Saved Waypoint Input Sheet'!E2628/60))))</f>
        <v>9.9999999999999995E-8</v>
      </c>
      <c r="C229" s="156">
        <f>IF('[1]Saved Waypoint Input Sheet'!C2628="S",A229*-1,A229)</f>
        <v>9.9999999999999995E-8</v>
      </c>
      <c r="D229" s="156">
        <f t="shared" si="55"/>
        <v>1.7453292519943295E-9</v>
      </c>
      <c r="E229" s="156">
        <f t="shared" ref="E229:E244" si="68">(C229-C228)</f>
        <v>1.9999999999999999E-7</v>
      </c>
      <c r="F229" s="156">
        <f t="shared" ref="F229:F244" si="69">LN(TAN(0.785398163+D229/2))</f>
        <v>9.5043262104208532E-10</v>
      </c>
      <c r="G229" s="156">
        <f t="shared" ref="G229:G244" si="70">(F229-F228)</f>
        <v>3.4906585427699079E-9</v>
      </c>
      <c r="H229" s="157">
        <f>SUM('[1]Saved Waypoint Input Sheet'!G2628+('[1]Saved Waypoint Input Sheet'!H2628/60))</f>
        <v>0</v>
      </c>
      <c r="I229" s="157">
        <f>IF('[1]Saved Waypoint Input Sheet'!F2628="E",H229,H229*-1)</f>
        <v>0</v>
      </c>
      <c r="J229" s="157">
        <f t="shared" si="57"/>
        <v>0</v>
      </c>
      <c r="K229" s="157">
        <f t="shared" ref="K229:K244" si="71">(J229-J228)</f>
        <v>0</v>
      </c>
      <c r="L229" s="158">
        <f t="shared" si="58"/>
        <v>0</v>
      </c>
      <c r="M229" s="158">
        <f t="shared" si="59"/>
        <v>0</v>
      </c>
      <c r="N229" s="160">
        <f t="shared" si="60"/>
        <v>5.9999998658214085E-6</v>
      </c>
      <c r="O229" s="160">
        <f t="shared" si="61"/>
        <v>-6.0000002579599455E-6</v>
      </c>
      <c r="P229" s="161">
        <f t="shared" si="56"/>
        <v>0</v>
      </c>
      <c r="Q229" s="161">
        <f t="shared" si="62"/>
        <v>3.1415926535897931</v>
      </c>
      <c r="R229" s="158">
        <f t="shared" si="63"/>
        <v>180</v>
      </c>
      <c r="S229" s="162">
        <f t="shared" si="64"/>
        <v>180</v>
      </c>
      <c r="T229" s="159">
        <f t="shared" si="65"/>
        <v>1.2E-5</v>
      </c>
      <c r="U229" s="163">
        <f t="shared" si="66"/>
        <v>0</v>
      </c>
    </row>
    <row r="230" spans="1:21" x14ac:dyDescent="0.2">
      <c r="A230" s="156">
        <f t="shared" si="67"/>
        <v>-9.9999999999999995E-8</v>
      </c>
      <c r="B230" s="156">
        <f>IF(SUM('[1]Saved Waypoint Input Sheet'!D2629+('[1]Saved Waypoint Input Sheet'!E2629/60))=SUM('[1]Saved Waypoint Input Sheet'!D2628+('[1]Saved Waypoint Input Sheet'!E2628/60)),(SUM('[1]Saved Waypoint Input Sheet'!D2629+('[1]Saved Waypoint Input Sheet'!E2629/60))-0.0000001),(SUM('[1]Saved Waypoint Input Sheet'!D2629+('[1]Saved Waypoint Input Sheet'!E2629/60))))</f>
        <v>-9.9999999999999995E-8</v>
      </c>
      <c r="C230" s="156">
        <f>IF('[1]Saved Waypoint Input Sheet'!C2629="S",A230*-1,A230)</f>
        <v>-9.9999999999999995E-8</v>
      </c>
      <c r="D230" s="156">
        <f t="shared" si="55"/>
        <v>-1.7453292519943295E-9</v>
      </c>
      <c r="E230" s="156">
        <f t="shared" si="68"/>
        <v>-1.9999999999999999E-7</v>
      </c>
      <c r="F230" s="156">
        <f t="shared" si="69"/>
        <v>-2.5402259217278224E-9</v>
      </c>
      <c r="G230" s="156">
        <f t="shared" si="70"/>
        <v>-3.4906585427699079E-9</v>
      </c>
      <c r="H230" s="157">
        <f>SUM('[1]Saved Waypoint Input Sheet'!G2629+('[1]Saved Waypoint Input Sheet'!H2629/60))</f>
        <v>0</v>
      </c>
      <c r="I230" s="157">
        <f>IF('[1]Saved Waypoint Input Sheet'!F2629="E",H230,H230*-1)</f>
        <v>0</v>
      </c>
      <c r="J230" s="157">
        <f t="shared" si="57"/>
        <v>0</v>
      </c>
      <c r="K230" s="157">
        <f t="shared" si="71"/>
        <v>0</v>
      </c>
      <c r="L230" s="158">
        <f t="shared" si="58"/>
        <v>0</v>
      </c>
      <c r="M230" s="158">
        <f t="shared" si="59"/>
        <v>0</v>
      </c>
      <c r="N230" s="160">
        <f t="shared" si="60"/>
        <v>-6.0000002579599455E-6</v>
      </c>
      <c r="O230" s="160">
        <f t="shared" si="61"/>
        <v>5.9999998658214085E-6</v>
      </c>
      <c r="P230" s="161">
        <f t="shared" si="56"/>
        <v>0</v>
      </c>
      <c r="Q230" s="161">
        <f t="shared" si="62"/>
        <v>0</v>
      </c>
      <c r="R230" s="158">
        <f t="shared" si="63"/>
        <v>0</v>
      </c>
      <c r="S230" s="162">
        <f t="shared" si="64"/>
        <v>0</v>
      </c>
      <c r="T230" s="159">
        <f t="shared" si="65"/>
        <v>1.2E-5</v>
      </c>
      <c r="U230" s="163">
        <f t="shared" si="66"/>
        <v>0</v>
      </c>
    </row>
    <row r="231" spans="1:21" x14ac:dyDescent="0.2">
      <c r="A231" s="156">
        <f t="shared" si="67"/>
        <v>9.9999999999999995E-8</v>
      </c>
      <c r="B231" s="156">
        <f>IF(SUM('[1]Saved Waypoint Input Sheet'!D2630+('[1]Saved Waypoint Input Sheet'!E2630/60))=SUM('[1]Saved Waypoint Input Sheet'!D2629+('[1]Saved Waypoint Input Sheet'!E2629/60)),(SUM('[1]Saved Waypoint Input Sheet'!D2630+('[1]Saved Waypoint Input Sheet'!E2630/60))+0.0000001),(SUM('[1]Saved Waypoint Input Sheet'!D2630+('[1]Saved Waypoint Input Sheet'!E2630/60))))</f>
        <v>9.9999999999999995E-8</v>
      </c>
      <c r="C231" s="156">
        <f>IF('[1]Saved Waypoint Input Sheet'!C2630="S",A231*-1,A231)</f>
        <v>9.9999999999999995E-8</v>
      </c>
      <c r="D231" s="156">
        <f t="shared" si="55"/>
        <v>1.7453292519943295E-9</v>
      </c>
      <c r="E231" s="156">
        <f t="shared" si="68"/>
        <v>1.9999999999999999E-7</v>
      </c>
      <c r="F231" s="156">
        <f t="shared" si="69"/>
        <v>9.5043262104208532E-10</v>
      </c>
      <c r="G231" s="156">
        <f t="shared" si="70"/>
        <v>3.4906585427699079E-9</v>
      </c>
      <c r="H231" s="157">
        <f>SUM('[1]Saved Waypoint Input Sheet'!G2630+('[1]Saved Waypoint Input Sheet'!H2630/60))</f>
        <v>0</v>
      </c>
      <c r="I231" s="157">
        <f>IF('[1]Saved Waypoint Input Sheet'!F2630="E",H231,H231*-1)</f>
        <v>0</v>
      </c>
      <c r="J231" s="157">
        <f t="shared" si="57"/>
        <v>0</v>
      </c>
      <c r="K231" s="157">
        <f t="shared" si="71"/>
        <v>0</v>
      </c>
      <c r="L231" s="158">
        <f t="shared" si="58"/>
        <v>0</v>
      </c>
      <c r="M231" s="158">
        <f t="shared" si="59"/>
        <v>0</v>
      </c>
      <c r="N231" s="160">
        <f t="shared" si="60"/>
        <v>5.9999998658214085E-6</v>
      </c>
      <c r="O231" s="160">
        <f t="shared" si="61"/>
        <v>-6.0000002579599455E-6</v>
      </c>
      <c r="P231" s="161">
        <f t="shared" si="56"/>
        <v>0</v>
      </c>
      <c r="Q231" s="161">
        <f t="shared" si="62"/>
        <v>3.1415926535897931</v>
      </c>
      <c r="R231" s="158">
        <f t="shared" si="63"/>
        <v>180</v>
      </c>
      <c r="S231" s="162">
        <f t="shared" si="64"/>
        <v>180</v>
      </c>
      <c r="T231" s="159">
        <f t="shared" si="65"/>
        <v>1.2E-5</v>
      </c>
      <c r="U231" s="163">
        <f t="shared" si="66"/>
        <v>0</v>
      </c>
    </row>
    <row r="232" spans="1:21" x14ac:dyDescent="0.2">
      <c r="A232" s="156">
        <f t="shared" si="67"/>
        <v>-9.9999999999999995E-8</v>
      </c>
      <c r="B232" s="156">
        <f>IF(SUM('[1]Saved Waypoint Input Sheet'!D2631+('[1]Saved Waypoint Input Sheet'!E2631/60))=SUM('[1]Saved Waypoint Input Sheet'!D2630+('[1]Saved Waypoint Input Sheet'!E2630/60)),(SUM('[1]Saved Waypoint Input Sheet'!D2631+('[1]Saved Waypoint Input Sheet'!E2631/60))-0.0000001),(SUM('[1]Saved Waypoint Input Sheet'!D2631+('[1]Saved Waypoint Input Sheet'!E2631/60))))</f>
        <v>-9.9999999999999995E-8</v>
      </c>
      <c r="C232" s="156">
        <f>IF('[1]Saved Waypoint Input Sheet'!C2631="S",A232*-1,A232)</f>
        <v>-9.9999999999999995E-8</v>
      </c>
      <c r="D232" s="156">
        <f t="shared" si="55"/>
        <v>-1.7453292519943295E-9</v>
      </c>
      <c r="E232" s="156">
        <f t="shared" si="68"/>
        <v>-1.9999999999999999E-7</v>
      </c>
      <c r="F232" s="156">
        <f t="shared" si="69"/>
        <v>-2.5402259217278224E-9</v>
      </c>
      <c r="G232" s="156">
        <f t="shared" si="70"/>
        <v>-3.4906585427699079E-9</v>
      </c>
      <c r="H232" s="157">
        <f>SUM('[1]Saved Waypoint Input Sheet'!G2631+('[1]Saved Waypoint Input Sheet'!H2631/60))</f>
        <v>0</v>
      </c>
      <c r="I232" s="157">
        <f>IF('[1]Saved Waypoint Input Sheet'!F2631="E",H232,H232*-1)</f>
        <v>0</v>
      </c>
      <c r="J232" s="157">
        <f t="shared" si="57"/>
        <v>0</v>
      </c>
      <c r="K232" s="157">
        <f t="shared" si="71"/>
        <v>0</v>
      </c>
      <c r="L232" s="158">
        <f t="shared" si="58"/>
        <v>0</v>
      </c>
      <c r="M232" s="158">
        <f t="shared" si="59"/>
        <v>0</v>
      </c>
      <c r="N232" s="160">
        <f t="shared" si="60"/>
        <v>-6.0000002579599455E-6</v>
      </c>
      <c r="O232" s="160">
        <f t="shared" si="61"/>
        <v>5.9999998658214085E-6</v>
      </c>
      <c r="P232" s="161">
        <f t="shared" si="56"/>
        <v>0</v>
      </c>
      <c r="Q232" s="161">
        <f t="shared" si="62"/>
        <v>0</v>
      </c>
      <c r="R232" s="158">
        <f t="shared" si="63"/>
        <v>0</v>
      </c>
      <c r="S232" s="162">
        <f t="shared" si="64"/>
        <v>0</v>
      </c>
      <c r="T232" s="159">
        <f t="shared" si="65"/>
        <v>1.2E-5</v>
      </c>
      <c r="U232" s="163">
        <f t="shared" si="66"/>
        <v>0</v>
      </c>
    </row>
    <row r="233" spans="1:21" x14ac:dyDescent="0.2">
      <c r="A233" s="156">
        <f t="shared" si="67"/>
        <v>9.9999999999999995E-8</v>
      </c>
      <c r="B233" s="156">
        <f>IF(SUM('[1]Saved Waypoint Input Sheet'!D2632+('[1]Saved Waypoint Input Sheet'!E2632/60))=SUM('[1]Saved Waypoint Input Sheet'!D2631+('[1]Saved Waypoint Input Sheet'!E2631/60)),(SUM('[1]Saved Waypoint Input Sheet'!D2632+('[1]Saved Waypoint Input Sheet'!E2632/60))+0.0000001),(SUM('[1]Saved Waypoint Input Sheet'!D2632+('[1]Saved Waypoint Input Sheet'!E2632/60))))</f>
        <v>9.9999999999999995E-8</v>
      </c>
      <c r="C233" s="156">
        <f>IF('[1]Saved Waypoint Input Sheet'!C2632="S",A233*-1,A233)</f>
        <v>9.9999999999999995E-8</v>
      </c>
      <c r="D233" s="156">
        <f t="shared" si="55"/>
        <v>1.7453292519943295E-9</v>
      </c>
      <c r="E233" s="156">
        <f t="shared" si="68"/>
        <v>1.9999999999999999E-7</v>
      </c>
      <c r="F233" s="156">
        <f t="shared" si="69"/>
        <v>9.5043262104208532E-10</v>
      </c>
      <c r="G233" s="156">
        <f t="shared" si="70"/>
        <v>3.4906585427699079E-9</v>
      </c>
      <c r="H233" s="157">
        <f>SUM('[1]Saved Waypoint Input Sheet'!G2632+('[1]Saved Waypoint Input Sheet'!H2632/60))</f>
        <v>0</v>
      </c>
      <c r="I233" s="157">
        <f>IF('[1]Saved Waypoint Input Sheet'!F2632="E",H233,H233*-1)</f>
        <v>0</v>
      </c>
      <c r="J233" s="157">
        <f t="shared" si="57"/>
        <v>0</v>
      </c>
      <c r="K233" s="157">
        <f t="shared" si="71"/>
        <v>0</v>
      </c>
      <c r="L233" s="158">
        <f t="shared" si="58"/>
        <v>0</v>
      </c>
      <c r="M233" s="158">
        <f t="shared" si="59"/>
        <v>0</v>
      </c>
      <c r="N233" s="160">
        <f t="shared" si="60"/>
        <v>5.9999998658214085E-6</v>
      </c>
      <c r="O233" s="160">
        <f t="shared" si="61"/>
        <v>-6.0000002579599455E-6</v>
      </c>
      <c r="P233" s="161">
        <f t="shared" si="56"/>
        <v>0</v>
      </c>
      <c r="Q233" s="161">
        <f t="shared" si="62"/>
        <v>3.1415926535897931</v>
      </c>
      <c r="R233" s="158">
        <f t="shared" si="63"/>
        <v>180</v>
      </c>
      <c r="S233" s="162">
        <f t="shared" si="64"/>
        <v>180</v>
      </c>
      <c r="T233" s="159">
        <f t="shared" si="65"/>
        <v>1.2E-5</v>
      </c>
      <c r="U233" s="163">
        <f t="shared" si="66"/>
        <v>0</v>
      </c>
    </row>
    <row r="234" spans="1:21" x14ac:dyDescent="0.2">
      <c r="A234" s="156">
        <f t="shared" si="67"/>
        <v>-9.9999999999999995E-8</v>
      </c>
      <c r="B234" s="156">
        <f>IF(SUM('[1]Saved Waypoint Input Sheet'!D2633+('[1]Saved Waypoint Input Sheet'!E2633/60))=SUM('[1]Saved Waypoint Input Sheet'!D2632+('[1]Saved Waypoint Input Sheet'!E2632/60)),(SUM('[1]Saved Waypoint Input Sheet'!D2633+('[1]Saved Waypoint Input Sheet'!E2633/60))-0.0000001),(SUM('[1]Saved Waypoint Input Sheet'!D2633+('[1]Saved Waypoint Input Sheet'!E2633/60))))</f>
        <v>-9.9999999999999995E-8</v>
      </c>
      <c r="C234" s="156">
        <f>IF('[1]Saved Waypoint Input Sheet'!C2633="S",A234*-1,A234)</f>
        <v>-9.9999999999999995E-8</v>
      </c>
      <c r="D234" s="156">
        <f t="shared" si="55"/>
        <v>-1.7453292519943295E-9</v>
      </c>
      <c r="E234" s="156">
        <f t="shared" si="68"/>
        <v>-1.9999999999999999E-7</v>
      </c>
      <c r="F234" s="156">
        <f t="shared" si="69"/>
        <v>-2.5402259217278224E-9</v>
      </c>
      <c r="G234" s="156">
        <f t="shared" si="70"/>
        <v>-3.4906585427699079E-9</v>
      </c>
      <c r="H234" s="157">
        <f>SUM('[1]Saved Waypoint Input Sheet'!G2633+('[1]Saved Waypoint Input Sheet'!H2633/60))</f>
        <v>0</v>
      </c>
      <c r="I234" s="157">
        <f>IF('[1]Saved Waypoint Input Sheet'!F2633="E",H234,H234*-1)</f>
        <v>0</v>
      </c>
      <c r="J234" s="157">
        <f t="shared" si="57"/>
        <v>0</v>
      </c>
      <c r="K234" s="157">
        <f t="shared" si="71"/>
        <v>0</v>
      </c>
      <c r="L234" s="158">
        <f t="shared" si="58"/>
        <v>0</v>
      </c>
      <c r="M234" s="158">
        <f t="shared" si="59"/>
        <v>0</v>
      </c>
      <c r="N234" s="160">
        <f t="shared" si="60"/>
        <v>-6.0000002579599455E-6</v>
      </c>
      <c r="O234" s="160">
        <f t="shared" si="61"/>
        <v>5.9999998658214085E-6</v>
      </c>
      <c r="P234" s="161">
        <f t="shared" si="56"/>
        <v>0</v>
      </c>
      <c r="Q234" s="161">
        <f t="shared" si="62"/>
        <v>0</v>
      </c>
      <c r="R234" s="158">
        <f t="shared" si="63"/>
        <v>0</v>
      </c>
      <c r="S234" s="162">
        <f t="shared" si="64"/>
        <v>0</v>
      </c>
      <c r="T234" s="159">
        <f t="shared" si="65"/>
        <v>1.2E-5</v>
      </c>
      <c r="U234" s="163">
        <f t="shared" si="66"/>
        <v>0</v>
      </c>
    </row>
    <row r="235" spans="1:21" x14ac:dyDescent="0.2">
      <c r="A235" s="156">
        <f t="shared" si="67"/>
        <v>9.9999999999999995E-8</v>
      </c>
      <c r="B235" s="156">
        <f>IF(SUM('[1]Saved Waypoint Input Sheet'!D2634+('[1]Saved Waypoint Input Sheet'!E2634/60))=SUM('[1]Saved Waypoint Input Sheet'!D2633+('[1]Saved Waypoint Input Sheet'!E2633/60)),(SUM('[1]Saved Waypoint Input Sheet'!D2634+('[1]Saved Waypoint Input Sheet'!E2634/60))+0.0000001),(SUM('[1]Saved Waypoint Input Sheet'!D2634+('[1]Saved Waypoint Input Sheet'!E2634/60))))</f>
        <v>9.9999999999999995E-8</v>
      </c>
      <c r="C235" s="156">
        <f>IF('[1]Saved Waypoint Input Sheet'!C2634="S",A235*-1,A235)</f>
        <v>9.9999999999999995E-8</v>
      </c>
      <c r="D235" s="156">
        <f t="shared" si="55"/>
        <v>1.7453292519943295E-9</v>
      </c>
      <c r="E235" s="156">
        <f t="shared" si="68"/>
        <v>1.9999999999999999E-7</v>
      </c>
      <c r="F235" s="156">
        <f t="shared" si="69"/>
        <v>9.5043262104208532E-10</v>
      </c>
      <c r="G235" s="156">
        <f t="shared" si="70"/>
        <v>3.4906585427699079E-9</v>
      </c>
      <c r="H235" s="157">
        <f>SUM('[1]Saved Waypoint Input Sheet'!G2634+('[1]Saved Waypoint Input Sheet'!H2634/60))</f>
        <v>0</v>
      </c>
      <c r="I235" s="157">
        <f>IF('[1]Saved Waypoint Input Sheet'!F2634="E",H235,H235*-1)</f>
        <v>0</v>
      </c>
      <c r="J235" s="157">
        <f t="shared" si="57"/>
        <v>0</v>
      </c>
      <c r="K235" s="157">
        <f t="shared" si="71"/>
        <v>0</v>
      </c>
      <c r="L235" s="158">
        <f t="shared" si="58"/>
        <v>0</v>
      </c>
      <c r="M235" s="158">
        <f t="shared" si="59"/>
        <v>0</v>
      </c>
      <c r="N235" s="160">
        <f t="shared" si="60"/>
        <v>5.9999998658214085E-6</v>
      </c>
      <c r="O235" s="160">
        <f t="shared" si="61"/>
        <v>-6.0000002579599455E-6</v>
      </c>
      <c r="P235" s="161">
        <f t="shared" si="56"/>
        <v>0</v>
      </c>
      <c r="Q235" s="161">
        <f t="shared" si="62"/>
        <v>3.1415926535897931</v>
      </c>
      <c r="R235" s="158">
        <f t="shared" si="63"/>
        <v>180</v>
      </c>
      <c r="S235" s="162">
        <f t="shared" si="64"/>
        <v>180</v>
      </c>
      <c r="T235" s="159">
        <f t="shared" si="65"/>
        <v>1.2E-5</v>
      </c>
      <c r="U235" s="163">
        <f t="shared" si="66"/>
        <v>0</v>
      </c>
    </row>
    <row r="236" spans="1:21" x14ac:dyDescent="0.2">
      <c r="A236" s="156">
        <f t="shared" si="67"/>
        <v>-9.9999999999999995E-8</v>
      </c>
      <c r="B236" s="156">
        <f>IF(SUM('[1]Saved Waypoint Input Sheet'!D2635+('[1]Saved Waypoint Input Sheet'!E2635/60))=SUM('[1]Saved Waypoint Input Sheet'!D2634+('[1]Saved Waypoint Input Sheet'!E2634/60)),(SUM('[1]Saved Waypoint Input Sheet'!D2635+('[1]Saved Waypoint Input Sheet'!E2635/60))-0.0000001),(SUM('[1]Saved Waypoint Input Sheet'!D2635+('[1]Saved Waypoint Input Sheet'!E2635/60))))</f>
        <v>-9.9999999999999995E-8</v>
      </c>
      <c r="C236" s="156">
        <f>IF('[1]Saved Waypoint Input Sheet'!C2635="S",A236*-1,A236)</f>
        <v>-9.9999999999999995E-8</v>
      </c>
      <c r="D236" s="156">
        <f t="shared" si="55"/>
        <v>-1.7453292519943295E-9</v>
      </c>
      <c r="E236" s="156">
        <f t="shared" si="68"/>
        <v>-1.9999999999999999E-7</v>
      </c>
      <c r="F236" s="156">
        <f t="shared" si="69"/>
        <v>-2.5402259217278224E-9</v>
      </c>
      <c r="G236" s="156">
        <f t="shared" si="70"/>
        <v>-3.4906585427699079E-9</v>
      </c>
      <c r="H236" s="157">
        <f>SUM('[1]Saved Waypoint Input Sheet'!G2635+('[1]Saved Waypoint Input Sheet'!H2635/60))</f>
        <v>0</v>
      </c>
      <c r="I236" s="157">
        <f>IF('[1]Saved Waypoint Input Sheet'!F2635="E",H236,H236*-1)</f>
        <v>0</v>
      </c>
      <c r="J236" s="157">
        <f t="shared" si="57"/>
        <v>0</v>
      </c>
      <c r="K236" s="157">
        <f t="shared" si="71"/>
        <v>0</v>
      </c>
      <c r="L236" s="158">
        <f t="shared" si="58"/>
        <v>0</v>
      </c>
      <c r="M236" s="158">
        <f t="shared" si="59"/>
        <v>0</v>
      </c>
      <c r="N236" s="160">
        <f t="shared" si="60"/>
        <v>-6.0000002579599455E-6</v>
      </c>
      <c r="O236" s="160">
        <f t="shared" si="61"/>
        <v>5.9999998658214085E-6</v>
      </c>
      <c r="P236" s="161">
        <f t="shared" si="56"/>
        <v>0</v>
      </c>
      <c r="Q236" s="161">
        <f t="shared" si="62"/>
        <v>0</v>
      </c>
      <c r="R236" s="158">
        <f t="shared" si="63"/>
        <v>0</v>
      </c>
      <c r="S236" s="162">
        <f t="shared" si="64"/>
        <v>0</v>
      </c>
      <c r="T236" s="159">
        <f t="shared" si="65"/>
        <v>1.2E-5</v>
      </c>
      <c r="U236" s="163">
        <f t="shared" si="66"/>
        <v>0</v>
      </c>
    </row>
    <row r="237" spans="1:21" x14ac:dyDescent="0.2">
      <c r="A237" s="156">
        <f t="shared" si="67"/>
        <v>9.9999999999999995E-8</v>
      </c>
      <c r="B237" s="156">
        <f>IF(SUM('[1]Saved Waypoint Input Sheet'!D2636+('[1]Saved Waypoint Input Sheet'!E2636/60))=SUM('[1]Saved Waypoint Input Sheet'!D2635+('[1]Saved Waypoint Input Sheet'!E2635/60)),(SUM('[1]Saved Waypoint Input Sheet'!D2636+('[1]Saved Waypoint Input Sheet'!E2636/60))+0.0000001),(SUM('[1]Saved Waypoint Input Sheet'!D2636+('[1]Saved Waypoint Input Sheet'!E2636/60))))</f>
        <v>9.9999999999999995E-8</v>
      </c>
      <c r="C237" s="156">
        <f>IF('[1]Saved Waypoint Input Sheet'!C2636="S",A237*-1,A237)</f>
        <v>9.9999999999999995E-8</v>
      </c>
      <c r="D237" s="156">
        <f t="shared" si="55"/>
        <v>1.7453292519943295E-9</v>
      </c>
      <c r="E237" s="156">
        <f t="shared" si="68"/>
        <v>1.9999999999999999E-7</v>
      </c>
      <c r="F237" s="156">
        <f t="shared" si="69"/>
        <v>9.5043262104208532E-10</v>
      </c>
      <c r="G237" s="156">
        <f t="shared" si="70"/>
        <v>3.4906585427699079E-9</v>
      </c>
      <c r="H237" s="157">
        <f>SUM('[1]Saved Waypoint Input Sheet'!G2636+('[1]Saved Waypoint Input Sheet'!H2636/60))</f>
        <v>0</v>
      </c>
      <c r="I237" s="157">
        <f>IF('[1]Saved Waypoint Input Sheet'!F2636="E",H237,H237*-1)</f>
        <v>0</v>
      </c>
      <c r="J237" s="157">
        <f t="shared" si="57"/>
        <v>0</v>
      </c>
      <c r="K237" s="157">
        <f t="shared" si="71"/>
        <v>0</v>
      </c>
      <c r="L237" s="158">
        <f t="shared" si="58"/>
        <v>0</v>
      </c>
      <c r="M237" s="158">
        <f t="shared" si="59"/>
        <v>0</v>
      </c>
      <c r="N237" s="160">
        <f t="shared" si="60"/>
        <v>5.9999998658214085E-6</v>
      </c>
      <c r="O237" s="160">
        <f t="shared" si="61"/>
        <v>-6.0000002579599455E-6</v>
      </c>
      <c r="P237" s="161">
        <f t="shared" si="56"/>
        <v>0</v>
      </c>
      <c r="Q237" s="161">
        <f t="shared" si="62"/>
        <v>3.1415926535897931</v>
      </c>
      <c r="R237" s="158">
        <f t="shared" si="63"/>
        <v>180</v>
      </c>
      <c r="S237" s="162">
        <f t="shared" si="64"/>
        <v>180</v>
      </c>
      <c r="T237" s="159">
        <f t="shared" si="65"/>
        <v>1.2E-5</v>
      </c>
      <c r="U237" s="163">
        <f t="shared" si="66"/>
        <v>0</v>
      </c>
    </row>
    <row r="238" spans="1:21" x14ac:dyDescent="0.2">
      <c r="A238" s="156">
        <f t="shared" si="67"/>
        <v>-9.9999999999999995E-8</v>
      </c>
      <c r="B238" s="156">
        <f>IF(SUM('[1]Saved Waypoint Input Sheet'!D2637+('[1]Saved Waypoint Input Sheet'!E2637/60))=SUM('[1]Saved Waypoint Input Sheet'!D2636+('[1]Saved Waypoint Input Sheet'!E2636/60)),(SUM('[1]Saved Waypoint Input Sheet'!D2637+('[1]Saved Waypoint Input Sheet'!E2637/60))-0.0000001),(SUM('[1]Saved Waypoint Input Sheet'!D2637+('[1]Saved Waypoint Input Sheet'!E2637/60))))</f>
        <v>-9.9999999999999995E-8</v>
      </c>
      <c r="C238" s="156">
        <f>IF('[1]Saved Waypoint Input Sheet'!C2637="S",A238*-1,A238)</f>
        <v>-9.9999999999999995E-8</v>
      </c>
      <c r="D238" s="156">
        <f t="shared" si="55"/>
        <v>-1.7453292519943295E-9</v>
      </c>
      <c r="E238" s="156">
        <f t="shared" si="68"/>
        <v>-1.9999999999999999E-7</v>
      </c>
      <c r="F238" s="156">
        <f t="shared" si="69"/>
        <v>-2.5402259217278224E-9</v>
      </c>
      <c r="G238" s="156">
        <f t="shared" si="70"/>
        <v>-3.4906585427699079E-9</v>
      </c>
      <c r="H238" s="157">
        <f>SUM('[1]Saved Waypoint Input Sheet'!G2637+('[1]Saved Waypoint Input Sheet'!H2637/60))</f>
        <v>0</v>
      </c>
      <c r="I238" s="157">
        <f>IF('[1]Saved Waypoint Input Sheet'!F2637="E",H238,H238*-1)</f>
        <v>0</v>
      </c>
      <c r="J238" s="157">
        <f t="shared" si="57"/>
        <v>0</v>
      </c>
      <c r="K238" s="157">
        <f t="shared" si="71"/>
        <v>0</v>
      </c>
      <c r="L238" s="158">
        <f t="shared" si="58"/>
        <v>0</v>
      </c>
      <c r="M238" s="158">
        <f t="shared" si="59"/>
        <v>0</v>
      </c>
      <c r="N238" s="160">
        <f t="shared" si="60"/>
        <v>-6.0000002579599455E-6</v>
      </c>
      <c r="O238" s="160">
        <f t="shared" si="61"/>
        <v>5.9999998658214085E-6</v>
      </c>
      <c r="P238" s="161">
        <f t="shared" si="56"/>
        <v>0</v>
      </c>
      <c r="Q238" s="161">
        <f t="shared" si="62"/>
        <v>0</v>
      </c>
      <c r="R238" s="158">
        <f t="shared" si="63"/>
        <v>0</v>
      </c>
      <c r="S238" s="162">
        <f t="shared" si="64"/>
        <v>0</v>
      </c>
      <c r="T238" s="159">
        <f t="shared" si="65"/>
        <v>1.2E-5</v>
      </c>
      <c r="U238" s="163">
        <f t="shared" si="66"/>
        <v>0</v>
      </c>
    </row>
    <row r="239" spans="1:21" x14ac:dyDescent="0.2">
      <c r="A239" s="156">
        <f t="shared" si="67"/>
        <v>9.9999999999999995E-8</v>
      </c>
      <c r="B239" s="156">
        <f>IF(SUM('[1]Saved Waypoint Input Sheet'!D2638+('[1]Saved Waypoint Input Sheet'!E2638/60))=SUM('[1]Saved Waypoint Input Sheet'!D2637+('[1]Saved Waypoint Input Sheet'!E2637/60)),(SUM('[1]Saved Waypoint Input Sheet'!D2638+('[1]Saved Waypoint Input Sheet'!E2638/60))+0.0000001),(SUM('[1]Saved Waypoint Input Sheet'!D2638+('[1]Saved Waypoint Input Sheet'!E2638/60))))</f>
        <v>9.9999999999999995E-8</v>
      </c>
      <c r="C239" s="156">
        <f>IF('[1]Saved Waypoint Input Sheet'!C2638="S",A239*-1,A239)</f>
        <v>9.9999999999999995E-8</v>
      </c>
      <c r="D239" s="156">
        <f t="shared" si="55"/>
        <v>1.7453292519943295E-9</v>
      </c>
      <c r="E239" s="156">
        <f t="shared" si="68"/>
        <v>1.9999999999999999E-7</v>
      </c>
      <c r="F239" s="156">
        <f t="shared" si="69"/>
        <v>9.5043262104208532E-10</v>
      </c>
      <c r="G239" s="156">
        <f t="shared" si="70"/>
        <v>3.4906585427699079E-9</v>
      </c>
      <c r="H239" s="157">
        <f>SUM('[1]Saved Waypoint Input Sheet'!G2638+('[1]Saved Waypoint Input Sheet'!H2638/60))</f>
        <v>0</v>
      </c>
      <c r="I239" s="157">
        <f>IF('[1]Saved Waypoint Input Sheet'!F2638="E",H239,H239*-1)</f>
        <v>0</v>
      </c>
      <c r="J239" s="157">
        <f t="shared" si="57"/>
        <v>0</v>
      </c>
      <c r="K239" s="157">
        <f t="shared" si="71"/>
        <v>0</v>
      </c>
      <c r="L239" s="158">
        <f t="shared" si="58"/>
        <v>0</v>
      </c>
      <c r="M239" s="158">
        <f t="shared" si="59"/>
        <v>0</v>
      </c>
      <c r="N239" s="160">
        <f t="shared" si="60"/>
        <v>5.9999998658214085E-6</v>
      </c>
      <c r="O239" s="160">
        <f t="shared" si="61"/>
        <v>-6.0000002579599455E-6</v>
      </c>
      <c r="P239" s="161">
        <f t="shared" si="56"/>
        <v>0</v>
      </c>
      <c r="Q239" s="161">
        <f t="shared" si="62"/>
        <v>3.1415926535897931</v>
      </c>
      <c r="R239" s="158">
        <f t="shared" si="63"/>
        <v>180</v>
      </c>
      <c r="S239" s="162">
        <f t="shared" si="64"/>
        <v>180</v>
      </c>
      <c r="T239" s="159">
        <f t="shared" si="65"/>
        <v>1.2E-5</v>
      </c>
      <c r="U239" s="163">
        <f t="shared" si="66"/>
        <v>0</v>
      </c>
    </row>
    <row r="240" spans="1:21" x14ac:dyDescent="0.2">
      <c r="A240" s="156">
        <f t="shared" si="67"/>
        <v>-9.9999999999999995E-8</v>
      </c>
      <c r="B240" s="156">
        <f>IF(SUM('[1]Saved Waypoint Input Sheet'!D2639+('[1]Saved Waypoint Input Sheet'!E2639/60))=SUM('[1]Saved Waypoint Input Sheet'!D2638+('[1]Saved Waypoint Input Sheet'!E2638/60)),(SUM('[1]Saved Waypoint Input Sheet'!D2639+('[1]Saved Waypoint Input Sheet'!E2639/60))-0.0000001),(SUM('[1]Saved Waypoint Input Sheet'!D2639+('[1]Saved Waypoint Input Sheet'!E2639/60))))</f>
        <v>-9.9999999999999995E-8</v>
      </c>
      <c r="C240" s="156">
        <f>IF('[1]Saved Waypoint Input Sheet'!C2639="S",A240*-1,A240)</f>
        <v>-9.9999999999999995E-8</v>
      </c>
      <c r="D240" s="156">
        <f t="shared" si="55"/>
        <v>-1.7453292519943295E-9</v>
      </c>
      <c r="E240" s="156">
        <f t="shared" si="68"/>
        <v>-1.9999999999999999E-7</v>
      </c>
      <c r="F240" s="156">
        <f t="shared" si="69"/>
        <v>-2.5402259217278224E-9</v>
      </c>
      <c r="G240" s="156">
        <f t="shared" si="70"/>
        <v>-3.4906585427699079E-9</v>
      </c>
      <c r="H240" s="157">
        <f>SUM('[1]Saved Waypoint Input Sheet'!G2639+('[1]Saved Waypoint Input Sheet'!H2639/60))</f>
        <v>0</v>
      </c>
      <c r="I240" s="157">
        <f>IF('[1]Saved Waypoint Input Sheet'!F2639="E",H240,H240*-1)</f>
        <v>0</v>
      </c>
      <c r="J240" s="157">
        <f t="shared" si="57"/>
        <v>0</v>
      </c>
      <c r="K240" s="157">
        <f t="shared" si="71"/>
        <v>0</v>
      </c>
      <c r="L240" s="158">
        <f t="shared" si="58"/>
        <v>0</v>
      </c>
      <c r="M240" s="158">
        <f t="shared" si="59"/>
        <v>0</v>
      </c>
      <c r="N240" s="160">
        <f t="shared" si="60"/>
        <v>-6.0000002579599455E-6</v>
      </c>
      <c r="O240" s="160">
        <f t="shared" si="61"/>
        <v>5.9999998658214085E-6</v>
      </c>
      <c r="P240" s="161">
        <f t="shared" si="56"/>
        <v>0</v>
      </c>
      <c r="Q240" s="161">
        <f t="shared" si="62"/>
        <v>0</v>
      </c>
      <c r="R240" s="158">
        <f t="shared" si="63"/>
        <v>0</v>
      </c>
      <c r="S240" s="162">
        <f t="shared" si="64"/>
        <v>0</v>
      </c>
      <c r="T240" s="159">
        <f t="shared" si="65"/>
        <v>1.2E-5</v>
      </c>
      <c r="U240" s="163">
        <f t="shared" si="66"/>
        <v>0</v>
      </c>
    </row>
    <row r="241" spans="1:21" x14ac:dyDescent="0.2">
      <c r="A241" s="156">
        <f t="shared" si="67"/>
        <v>9.9999999999999995E-8</v>
      </c>
      <c r="B241" s="156">
        <f>IF(SUM('[1]Saved Waypoint Input Sheet'!D2640+('[1]Saved Waypoint Input Sheet'!E2640/60))=SUM('[1]Saved Waypoint Input Sheet'!D2639+('[1]Saved Waypoint Input Sheet'!E2639/60)),(SUM('[1]Saved Waypoint Input Sheet'!D2640+('[1]Saved Waypoint Input Sheet'!E2640/60))+0.0000001),(SUM('[1]Saved Waypoint Input Sheet'!D2640+('[1]Saved Waypoint Input Sheet'!E2640/60))))</f>
        <v>9.9999999999999995E-8</v>
      </c>
      <c r="C241" s="156">
        <f>IF('[1]Saved Waypoint Input Sheet'!C2640="S",A241*-1,A241)</f>
        <v>9.9999999999999995E-8</v>
      </c>
      <c r="D241" s="156">
        <f t="shared" si="55"/>
        <v>1.7453292519943295E-9</v>
      </c>
      <c r="E241" s="156">
        <f t="shared" si="68"/>
        <v>1.9999999999999999E-7</v>
      </c>
      <c r="F241" s="156">
        <f t="shared" si="69"/>
        <v>9.5043262104208532E-10</v>
      </c>
      <c r="G241" s="156">
        <f t="shared" si="70"/>
        <v>3.4906585427699079E-9</v>
      </c>
      <c r="H241" s="157">
        <f>SUM('[1]Saved Waypoint Input Sheet'!G2640+('[1]Saved Waypoint Input Sheet'!H2640/60))</f>
        <v>0</v>
      </c>
      <c r="I241" s="157">
        <f>IF('[1]Saved Waypoint Input Sheet'!F2640="E",H241,H241*-1)</f>
        <v>0</v>
      </c>
      <c r="J241" s="157">
        <f t="shared" si="57"/>
        <v>0</v>
      </c>
      <c r="K241" s="157">
        <f t="shared" si="71"/>
        <v>0</v>
      </c>
      <c r="L241" s="158">
        <f t="shared" si="58"/>
        <v>0</v>
      </c>
      <c r="M241" s="158">
        <f t="shared" si="59"/>
        <v>0</v>
      </c>
      <c r="N241" s="160">
        <f t="shared" si="60"/>
        <v>5.9999998658214085E-6</v>
      </c>
      <c r="O241" s="160">
        <f t="shared" si="61"/>
        <v>-6.0000002579599455E-6</v>
      </c>
      <c r="P241" s="161">
        <f t="shared" si="56"/>
        <v>0</v>
      </c>
      <c r="Q241" s="161">
        <f t="shared" si="62"/>
        <v>3.1415926535897931</v>
      </c>
      <c r="R241" s="158">
        <f t="shared" si="63"/>
        <v>180</v>
      </c>
      <c r="S241" s="162">
        <f t="shared" si="64"/>
        <v>180</v>
      </c>
      <c r="T241" s="159">
        <f t="shared" si="65"/>
        <v>1.2E-5</v>
      </c>
      <c r="U241" s="163">
        <f t="shared" si="66"/>
        <v>0</v>
      </c>
    </row>
    <row r="242" spans="1:21" x14ac:dyDescent="0.2">
      <c r="A242" s="156">
        <f t="shared" si="67"/>
        <v>-9.9999999999999995E-8</v>
      </c>
      <c r="B242" s="156">
        <f>IF(SUM('[1]Saved Waypoint Input Sheet'!D2641+('[1]Saved Waypoint Input Sheet'!E2641/60))=SUM('[1]Saved Waypoint Input Sheet'!D2640+('[1]Saved Waypoint Input Sheet'!E2640/60)),(SUM('[1]Saved Waypoint Input Sheet'!D2641+('[1]Saved Waypoint Input Sheet'!E2641/60))-0.0000001),(SUM('[1]Saved Waypoint Input Sheet'!D2641+('[1]Saved Waypoint Input Sheet'!E2641/60))))</f>
        <v>-9.9999999999999995E-8</v>
      </c>
      <c r="C242" s="156">
        <f>IF('[1]Saved Waypoint Input Sheet'!C2641="S",A242*-1,A242)</f>
        <v>-9.9999999999999995E-8</v>
      </c>
      <c r="D242" s="156">
        <f t="shared" si="55"/>
        <v>-1.7453292519943295E-9</v>
      </c>
      <c r="E242" s="156">
        <f t="shared" si="68"/>
        <v>-1.9999999999999999E-7</v>
      </c>
      <c r="F242" s="156">
        <f t="shared" si="69"/>
        <v>-2.5402259217278224E-9</v>
      </c>
      <c r="G242" s="156">
        <f t="shared" si="70"/>
        <v>-3.4906585427699079E-9</v>
      </c>
      <c r="H242" s="157">
        <f>SUM('[1]Saved Waypoint Input Sheet'!G2641+('[1]Saved Waypoint Input Sheet'!H2641/60))</f>
        <v>0</v>
      </c>
      <c r="I242" s="157">
        <f>IF('[1]Saved Waypoint Input Sheet'!F2641="E",H242,H242*-1)</f>
        <v>0</v>
      </c>
      <c r="J242" s="157">
        <f t="shared" si="57"/>
        <v>0</v>
      </c>
      <c r="K242" s="157">
        <f t="shared" si="71"/>
        <v>0</v>
      </c>
      <c r="L242" s="158">
        <f t="shared" si="58"/>
        <v>0</v>
      </c>
      <c r="M242" s="158">
        <f t="shared" si="59"/>
        <v>0</v>
      </c>
      <c r="N242" s="160">
        <f t="shared" si="60"/>
        <v>-6.0000002579599455E-6</v>
      </c>
      <c r="O242" s="160">
        <f t="shared" si="61"/>
        <v>5.9999998658214085E-6</v>
      </c>
      <c r="P242" s="161">
        <f t="shared" si="56"/>
        <v>0</v>
      </c>
      <c r="Q242" s="161">
        <f t="shared" si="62"/>
        <v>0</v>
      </c>
      <c r="R242" s="158">
        <f t="shared" si="63"/>
        <v>0</v>
      </c>
      <c r="S242" s="162">
        <f t="shared" si="64"/>
        <v>0</v>
      </c>
      <c r="T242" s="159">
        <f t="shared" si="65"/>
        <v>1.2E-5</v>
      </c>
      <c r="U242" s="163">
        <f t="shared" si="66"/>
        <v>0</v>
      </c>
    </row>
    <row r="243" spans="1:21" x14ac:dyDescent="0.2">
      <c r="A243" s="156">
        <f t="shared" si="67"/>
        <v>9.9999999999999995E-8</v>
      </c>
      <c r="B243" s="156">
        <f>IF(SUM('[1]Saved Waypoint Input Sheet'!D2642+('[1]Saved Waypoint Input Sheet'!E2642/60))=SUM('[1]Saved Waypoint Input Sheet'!D2641+('[1]Saved Waypoint Input Sheet'!E2641/60)),(SUM('[1]Saved Waypoint Input Sheet'!D2642+('[1]Saved Waypoint Input Sheet'!E2642/60))+0.0000001),(SUM('[1]Saved Waypoint Input Sheet'!D2642+('[1]Saved Waypoint Input Sheet'!E2642/60))))</f>
        <v>9.9999999999999995E-8</v>
      </c>
      <c r="C243" s="156">
        <f>IF('[1]Saved Waypoint Input Sheet'!C2642="S",A243*-1,A243)</f>
        <v>9.9999999999999995E-8</v>
      </c>
      <c r="D243" s="156">
        <f t="shared" si="55"/>
        <v>1.7453292519943295E-9</v>
      </c>
      <c r="E243" s="156">
        <f t="shared" si="68"/>
        <v>1.9999999999999999E-7</v>
      </c>
      <c r="F243" s="156">
        <f t="shared" si="69"/>
        <v>9.5043262104208532E-10</v>
      </c>
      <c r="G243" s="156">
        <f t="shared" si="70"/>
        <v>3.4906585427699079E-9</v>
      </c>
      <c r="H243" s="157">
        <f>SUM('[1]Saved Waypoint Input Sheet'!G2642+('[1]Saved Waypoint Input Sheet'!H2642/60))</f>
        <v>0</v>
      </c>
      <c r="I243" s="157">
        <f>IF('[1]Saved Waypoint Input Sheet'!F2642="E",H243,H243*-1)</f>
        <v>0</v>
      </c>
      <c r="J243" s="157">
        <f t="shared" si="57"/>
        <v>0</v>
      </c>
      <c r="K243" s="157">
        <f t="shared" si="71"/>
        <v>0</v>
      </c>
      <c r="L243" s="158">
        <f t="shared" si="58"/>
        <v>0</v>
      </c>
      <c r="M243" s="158">
        <f t="shared" si="59"/>
        <v>0</v>
      </c>
      <c r="N243" s="160">
        <f t="shared" si="60"/>
        <v>5.9999998658214085E-6</v>
      </c>
      <c r="O243" s="160">
        <f t="shared" si="61"/>
        <v>-6.0000002579599455E-6</v>
      </c>
      <c r="P243" s="161">
        <f t="shared" si="56"/>
        <v>0</v>
      </c>
      <c r="Q243" s="161">
        <f t="shared" si="62"/>
        <v>3.1415926535897931</v>
      </c>
      <c r="R243" s="158">
        <f t="shared" si="63"/>
        <v>180</v>
      </c>
      <c r="S243" s="162">
        <f t="shared" si="64"/>
        <v>180</v>
      </c>
      <c r="T243" s="159">
        <f t="shared" si="65"/>
        <v>1.2E-5</v>
      </c>
      <c r="U243" s="163">
        <f t="shared" si="66"/>
        <v>0</v>
      </c>
    </row>
    <row r="244" spans="1:21" x14ac:dyDescent="0.2">
      <c r="A244" s="156">
        <f t="shared" si="67"/>
        <v>-9.9999999999999995E-8</v>
      </c>
      <c r="B244" s="156">
        <f>IF(SUM('[1]Saved Waypoint Input Sheet'!D2643+('[1]Saved Waypoint Input Sheet'!E2643/60))=SUM('[1]Saved Waypoint Input Sheet'!D2642+('[1]Saved Waypoint Input Sheet'!E2642/60)),(SUM('[1]Saved Waypoint Input Sheet'!D2643+('[1]Saved Waypoint Input Sheet'!E2643/60))-0.0000001),(SUM('[1]Saved Waypoint Input Sheet'!D2643+('[1]Saved Waypoint Input Sheet'!E2643/60))))</f>
        <v>-9.9999999999999995E-8</v>
      </c>
      <c r="C244" s="156">
        <f>IF('[1]Saved Waypoint Input Sheet'!C2643="S",A244*-1,A244)</f>
        <v>-9.9999999999999995E-8</v>
      </c>
      <c r="D244" s="156">
        <f t="shared" si="55"/>
        <v>-1.7453292519943295E-9</v>
      </c>
      <c r="E244" s="156">
        <f t="shared" si="68"/>
        <v>-1.9999999999999999E-7</v>
      </c>
      <c r="F244" s="156">
        <f t="shared" si="69"/>
        <v>-2.5402259217278224E-9</v>
      </c>
      <c r="G244" s="156">
        <f t="shared" si="70"/>
        <v>-3.4906585427699079E-9</v>
      </c>
      <c r="H244" s="157">
        <f>SUM('[1]Saved Waypoint Input Sheet'!G2643+('[1]Saved Waypoint Input Sheet'!H2643/60))</f>
        <v>0</v>
      </c>
      <c r="I244" s="157">
        <f>IF('[1]Saved Waypoint Input Sheet'!F2643="E",H244,H244*-1)</f>
        <v>0</v>
      </c>
      <c r="J244" s="157">
        <f t="shared" si="57"/>
        <v>0</v>
      </c>
      <c r="K244" s="157">
        <f t="shared" si="71"/>
        <v>0</v>
      </c>
      <c r="L244" s="158">
        <f t="shared" si="58"/>
        <v>0</v>
      </c>
      <c r="M244" s="158">
        <f t="shared" si="59"/>
        <v>0</v>
      </c>
      <c r="N244" s="160">
        <f t="shared" si="60"/>
        <v>-6.0000002579599455E-6</v>
      </c>
      <c r="O244" s="160">
        <f t="shared" si="61"/>
        <v>0</v>
      </c>
      <c r="P244" s="161">
        <f t="shared" si="56"/>
        <v>0</v>
      </c>
      <c r="Q244" s="161">
        <f t="shared" si="62"/>
        <v>0</v>
      </c>
      <c r="R244" s="158">
        <f t="shared" si="63"/>
        <v>0</v>
      </c>
      <c r="S244" s="162">
        <f t="shared" si="64"/>
        <v>0</v>
      </c>
      <c r="T244" s="159">
        <f t="shared" si="65"/>
        <v>6.0000000000000002E-6</v>
      </c>
      <c r="U244" s="163">
        <f t="shared" si="66"/>
        <v>0</v>
      </c>
    </row>
    <row r="245" spans="1:21" x14ac:dyDescent="0.2">
      <c r="T245" s="151"/>
      <c r="U245" s="151"/>
    </row>
    <row r="246" spans="1:21" x14ac:dyDescent="0.2">
      <c r="T246" s="151"/>
      <c r="U246" s="151"/>
    </row>
    <row r="247" spans="1:21" x14ac:dyDescent="0.2">
      <c r="T247" s="151"/>
      <c r="U247" s="151"/>
    </row>
    <row r="248" spans="1:21" x14ac:dyDescent="0.2">
      <c r="T248" s="151"/>
      <c r="U248" s="151"/>
    </row>
    <row r="249" spans="1:21" x14ac:dyDescent="0.2">
      <c r="T249" s="151"/>
      <c r="U249" s="151"/>
    </row>
    <row r="250" spans="1:21" x14ac:dyDescent="0.2">
      <c r="T250" s="151"/>
      <c r="U250" s="151"/>
    </row>
    <row r="251" spans="1:21" x14ac:dyDescent="0.2">
      <c r="T251" s="151"/>
      <c r="U251" s="151"/>
    </row>
    <row r="252" spans="1:21" x14ac:dyDescent="0.2">
      <c r="T252" s="151"/>
      <c r="U252" s="151"/>
    </row>
    <row r="253" spans="1:21" x14ac:dyDescent="0.2">
      <c r="T253" s="151"/>
      <c r="U253" s="151"/>
    </row>
    <row r="254" spans="1:21" x14ac:dyDescent="0.2">
      <c r="T254" s="151"/>
      <c r="U254" s="151"/>
    </row>
    <row r="255" spans="1:21" x14ac:dyDescent="0.2">
      <c r="T255" s="151"/>
      <c r="U255" s="151"/>
    </row>
    <row r="256" spans="1:21" x14ac:dyDescent="0.2">
      <c r="T256" s="151"/>
      <c r="U256" s="151"/>
    </row>
    <row r="257" spans="20:21" x14ac:dyDescent="0.2">
      <c r="T257" s="151"/>
      <c r="U257" s="151"/>
    </row>
    <row r="258" spans="20:21" x14ac:dyDescent="0.2">
      <c r="T258" s="151"/>
      <c r="U258" s="151"/>
    </row>
    <row r="259" spans="20:21" x14ac:dyDescent="0.2">
      <c r="T259" s="151"/>
      <c r="U259" s="151"/>
    </row>
    <row r="260" spans="20:21" x14ac:dyDescent="0.2">
      <c r="T260" s="151"/>
      <c r="U260" s="151"/>
    </row>
    <row r="261" spans="20:21" x14ac:dyDescent="0.2">
      <c r="T261" s="151"/>
      <c r="U261" s="151"/>
    </row>
    <row r="262" spans="20:21" x14ac:dyDescent="0.2">
      <c r="T262" s="151"/>
      <c r="U262" s="151"/>
    </row>
    <row r="263" spans="20:21" x14ac:dyDescent="0.2">
      <c r="T263" s="151"/>
      <c r="U263" s="151"/>
    </row>
    <row r="264" spans="20:21" x14ac:dyDescent="0.2">
      <c r="T264" s="151"/>
      <c r="U264" s="151"/>
    </row>
    <row r="265" spans="20:21" x14ac:dyDescent="0.2">
      <c r="T265" s="151"/>
      <c r="U265" s="151"/>
    </row>
    <row r="266" spans="20:21" x14ac:dyDescent="0.2">
      <c r="T266" s="151"/>
      <c r="U266" s="151"/>
    </row>
    <row r="267" spans="20:21" x14ac:dyDescent="0.2">
      <c r="T267" s="151"/>
      <c r="U267" s="151"/>
    </row>
    <row r="268" spans="20:21" x14ac:dyDescent="0.2">
      <c r="T268" s="151"/>
      <c r="U268" s="151"/>
    </row>
    <row r="269" spans="20:21" x14ac:dyDescent="0.2">
      <c r="T269" s="151"/>
      <c r="U269" s="151"/>
    </row>
    <row r="270" spans="20:21" x14ac:dyDescent="0.2">
      <c r="T270" s="151"/>
      <c r="U270" s="151"/>
    </row>
    <row r="271" spans="20:21" x14ac:dyDescent="0.2">
      <c r="T271" s="151"/>
      <c r="U271" s="151"/>
    </row>
    <row r="272" spans="20:21" x14ac:dyDescent="0.2">
      <c r="T272" s="151"/>
      <c r="U272" s="151"/>
    </row>
    <row r="273" spans="20:21" x14ac:dyDescent="0.2">
      <c r="T273" s="151"/>
      <c r="U273" s="151"/>
    </row>
    <row r="274" spans="20:21" x14ac:dyDescent="0.2">
      <c r="T274" s="151"/>
      <c r="U274" s="151"/>
    </row>
    <row r="275" spans="20:21" x14ac:dyDescent="0.2">
      <c r="T275" s="151"/>
      <c r="U275" s="151"/>
    </row>
    <row r="276" spans="20:21" x14ac:dyDescent="0.2">
      <c r="T276" s="151"/>
      <c r="U276" s="151"/>
    </row>
    <row r="277" spans="20:21" x14ac:dyDescent="0.2">
      <c r="T277" s="151"/>
      <c r="U277" s="151"/>
    </row>
    <row r="278" spans="20:21" x14ac:dyDescent="0.2">
      <c r="T278" s="151"/>
      <c r="U278" s="151"/>
    </row>
    <row r="279" spans="20:21" x14ac:dyDescent="0.2">
      <c r="T279" s="151"/>
      <c r="U279" s="151"/>
    </row>
    <row r="280" spans="20:21" x14ac:dyDescent="0.2">
      <c r="T280" s="151"/>
      <c r="U280" s="151"/>
    </row>
    <row r="281" spans="20:21" x14ac:dyDescent="0.2">
      <c r="T281" s="151"/>
      <c r="U281" s="151"/>
    </row>
    <row r="282" spans="20:21" x14ac:dyDescent="0.2">
      <c r="T282" s="151"/>
      <c r="U282" s="151"/>
    </row>
    <row r="283" spans="20:21" x14ac:dyDescent="0.2">
      <c r="T283" s="151"/>
      <c r="U283" s="151"/>
    </row>
    <row r="284" spans="20:21" x14ac:dyDescent="0.2">
      <c r="T284" s="151"/>
      <c r="U284" s="151"/>
    </row>
    <row r="285" spans="20:21" x14ac:dyDescent="0.2">
      <c r="T285" s="151"/>
      <c r="U285" s="151"/>
    </row>
    <row r="286" spans="20:21" x14ac:dyDescent="0.2">
      <c r="T286" s="151"/>
      <c r="U286" s="151"/>
    </row>
    <row r="287" spans="20:21" x14ac:dyDescent="0.2">
      <c r="T287" s="151"/>
      <c r="U287" s="151"/>
    </row>
    <row r="288" spans="20:21" x14ac:dyDescent="0.2">
      <c r="T288" s="151"/>
      <c r="U288" s="151"/>
    </row>
    <row r="289" spans="20:21" x14ac:dyDescent="0.2">
      <c r="T289" s="151"/>
      <c r="U289" s="151"/>
    </row>
    <row r="290" spans="20:21" x14ac:dyDescent="0.2">
      <c r="T290" s="151"/>
      <c r="U290" s="151"/>
    </row>
    <row r="291" spans="20:21" x14ac:dyDescent="0.2">
      <c r="T291" s="151"/>
      <c r="U291" s="151"/>
    </row>
    <row r="292" spans="20:21" x14ac:dyDescent="0.2">
      <c r="T292" s="151"/>
      <c r="U292" s="151"/>
    </row>
    <row r="293" spans="20:21" x14ac:dyDescent="0.2">
      <c r="T293" s="151"/>
      <c r="U293" s="151"/>
    </row>
    <row r="294" spans="20:21" x14ac:dyDescent="0.2">
      <c r="T294" s="151"/>
      <c r="U294" s="151"/>
    </row>
    <row r="295" spans="20:21" x14ac:dyDescent="0.2">
      <c r="T295" s="151"/>
      <c r="U295" s="151"/>
    </row>
    <row r="296" spans="20:21" x14ac:dyDescent="0.2">
      <c r="T296" s="151"/>
      <c r="U296" s="151"/>
    </row>
    <row r="297" spans="20:21" x14ac:dyDescent="0.2">
      <c r="T297" s="151"/>
      <c r="U297" s="151"/>
    </row>
    <row r="298" spans="20:21" x14ac:dyDescent="0.2">
      <c r="T298" s="151"/>
      <c r="U298" s="151"/>
    </row>
    <row r="299" spans="20:21" x14ac:dyDescent="0.2">
      <c r="T299" s="151"/>
      <c r="U299" s="151"/>
    </row>
    <row r="300" spans="20:21" x14ac:dyDescent="0.2">
      <c r="T300" s="151"/>
      <c r="U300" s="151"/>
    </row>
    <row r="301" spans="20:21" x14ac:dyDescent="0.2">
      <c r="T301" s="151"/>
      <c r="U301" s="151"/>
    </row>
    <row r="302" spans="20:21" x14ac:dyDescent="0.2">
      <c r="T302" s="151"/>
      <c r="U302" s="151"/>
    </row>
    <row r="303" spans="20:21" x14ac:dyDescent="0.2">
      <c r="T303" s="151"/>
      <c r="U303" s="151"/>
    </row>
    <row r="304" spans="20:21" x14ac:dyDescent="0.2">
      <c r="T304" s="151"/>
      <c r="U304" s="151"/>
    </row>
    <row r="305" spans="20:21" x14ac:dyDescent="0.2">
      <c r="T305" s="151"/>
      <c r="U305" s="151"/>
    </row>
    <row r="306" spans="20:21" x14ac:dyDescent="0.2">
      <c r="T306" s="151"/>
      <c r="U306" s="151"/>
    </row>
    <row r="307" spans="20:21" x14ac:dyDescent="0.2">
      <c r="T307" s="151"/>
      <c r="U307" s="151"/>
    </row>
    <row r="308" spans="20:21" x14ac:dyDescent="0.2">
      <c r="T308" s="151"/>
      <c r="U308" s="151"/>
    </row>
    <row r="309" spans="20:21" x14ac:dyDescent="0.2">
      <c r="T309" s="151"/>
      <c r="U309" s="151"/>
    </row>
    <row r="310" spans="20:21" x14ac:dyDescent="0.2">
      <c r="T310" s="151"/>
      <c r="U310" s="151"/>
    </row>
    <row r="311" spans="20:21" x14ac:dyDescent="0.2">
      <c r="T311" s="151"/>
      <c r="U311" s="151"/>
    </row>
    <row r="312" spans="20:21" x14ac:dyDescent="0.2">
      <c r="T312" s="151"/>
      <c r="U312" s="151"/>
    </row>
    <row r="313" spans="20:21" x14ac:dyDescent="0.2">
      <c r="T313" s="151"/>
      <c r="U313" s="151"/>
    </row>
    <row r="314" spans="20:21" x14ac:dyDescent="0.2">
      <c r="T314" s="151"/>
      <c r="U314" s="151"/>
    </row>
    <row r="315" spans="20:21" x14ac:dyDescent="0.2">
      <c r="T315" s="151"/>
      <c r="U315" s="151"/>
    </row>
    <row r="316" spans="20:21" x14ac:dyDescent="0.2">
      <c r="T316" s="151"/>
      <c r="U316" s="151"/>
    </row>
    <row r="317" spans="20:21" x14ac:dyDescent="0.2">
      <c r="T317" s="151"/>
      <c r="U317" s="151"/>
    </row>
    <row r="318" spans="20:21" x14ac:dyDescent="0.2">
      <c r="T318" s="151"/>
      <c r="U318" s="151"/>
    </row>
    <row r="319" spans="20:21" x14ac:dyDescent="0.2">
      <c r="T319" s="151"/>
      <c r="U319" s="151"/>
    </row>
    <row r="320" spans="20:21" x14ac:dyDescent="0.2">
      <c r="T320" s="151"/>
      <c r="U320" s="151"/>
    </row>
    <row r="321" spans="20:21" x14ac:dyDescent="0.2">
      <c r="T321" s="151"/>
      <c r="U321" s="151"/>
    </row>
    <row r="322" spans="20:21" x14ac:dyDescent="0.2">
      <c r="T322" s="151"/>
      <c r="U322" s="151"/>
    </row>
    <row r="323" spans="20:21" x14ac:dyDescent="0.2">
      <c r="T323" s="151"/>
      <c r="U323" s="151"/>
    </row>
    <row r="324" spans="20:21" x14ac:dyDescent="0.2">
      <c r="T324" s="151"/>
      <c r="U324" s="151"/>
    </row>
    <row r="325" spans="20:21" x14ac:dyDescent="0.2">
      <c r="T325" s="151"/>
      <c r="U325" s="151"/>
    </row>
    <row r="326" spans="20:21" x14ac:dyDescent="0.2">
      <c r="T326" s="151"/>
      <c r="U326" s="151"/>
    </row>
    <row r="327" spans="20:21" x14ac:dyDescent="0.2">
      <c r="T327" s="151"/>
      <c r="U327" s="151"/>
    </row>
    <row r="328" spans="20:21" x14ac:dyDescent="0.2">
      <c r="T328" s="151"/>
      <c r="U328" s="151"/>
    </row>
    <row r="329" spans="20:21" x14ac:dyDescent="0.2">
      <c r="T329" s="151"/>
      <c r="U329" s="151"/>
    </row>
    <row r="330" spans="20:21" x14ac:dyDescent="0.2">
      <c r="T330" s="151"/>
      <c r="U330" s="151"/>
    </row>
    <row r="331" spans="20:21" x14ac:dyDescent="0.2">
      <c r="T331" s="151"/>
      <c r="U331" s="151"/>
    </row>
    <row r="332" spans="20:21" x14ac:dyDescent="0.2">
      <c r="T332" s="151"/>
      <c r="U332" s="151"/>
    </row>
    <row r="333" spans="20:21" x14ac:dyDescent="0.2">
      <c r="T333" s="151"/>
      <c r="U333" s="151"/>
    </row>
    <row r="334" spans="20:21" x14ac:dyDescent="0.2">
      <c r="T334" s="151"/>
      <c r="U334" s="151"/>
    </row>
    <row r="335" spans="20:21" x14ac:dyDescent="0.2">
      <c r="T335" s="151"/>
      <c r="U335" s="151"/>
    </row>
    <row r="336" spans="20:21" x14ac:dyDescent="0.2">
      <c r="T336" s="151"/>
      <c r="U336" s="151"/>
    </row>
    <row r="337" spans="20:21" x14ac:dyDescent="0.2">
      <c r="T337" s="151"/>
      <c r="U337" s="151"/>
    </row>
    <row r="338" spans="20:21" x14ac:dyDescent="0.2">
      <c r="T338" s="151"/>
      <c r="U338" s="151"/>
    </row>
    <row r="339" spans="20:21" x14ac:dyDescent="0.2">
      <c r="T339" s="151"/>
      <c r="U339" s="151"/>
    </row>
    <row r="340" spans="20:21" x14ac:dyDescent="0.2">
      <c r="T340" s="151"/>
      <c r="U340" s="151"/>
    </row>
    <row r="341" spans="20:21" x14ac:dyDescent="0.2">
      <c r="T341" s="151"/>
      <c r="U341" s="151"/>
    </row>
    <row r="342" spans="20:21" x14ac:dyDescent="0.2">
      <c r="T342" s="151"/>
      <c r="U342" s="151"/>
    </row>
    <row r="343" spans="20:21" x14ac:dyDescent="0.2">
      <c r="T343" s="151"/>
      <c r="U343" s="151"/>
    </row>
    <row r="344" spans="20:21" x14ac:dyDescent="0.2">
      <c r="T344" s="151"/>
      <c r="U344" s="151"/>
    </row>
    <row r="345" spans="20:21" x14ac:dyDescent="0.2">
      <c r="T345" s="151"/>
      <c r="U345" s="151"/>
    </row>
    <row r="346" spans="20:21" x14ac:dyDescent="0.2">
      <c r="T346" s="151"/>
      <c r="U346" s="151"/>
    </row>
    <row r="347" spans="20:21" x14ac:dyDescent="0.2">
      <c r="T347" s="151"/>
      <c r="U347" s="151"/>
    </row>
    <row r="348" spans="20:21" x14ac:dyDescent="0.2">
      <c r="T348" s="151"/>
      <c r="U348" s="151"/>
    </row>
    <row r="349" spans="20:21" x14ac:dyDescent="0.2">
      <c r="T349" s="151"/>
      <c r="U349" s="151"/>
    </row>
    <row r="350" spans="20:21" x14ac:dyDescent="0.2">
      <c r="T350" s="151"/>
      <c r="U350" s="151"/>
    </row>
    <row r="351" spans="20:21" x14ac:dyDescent="0.2">
      <c r="T351" s="151"/>
      <c r="U351" s="151"/>
    </row>
    <row r="352" spans="20:21" x14ac:dyDescent="0.2">
      <c r="T352" s="151"/>
      <c r="U352" s="151"/>
    </row>
    <row r="353" spans="20:21" x14ac:dyDescent="0.2">
      <c r="T353" s="151"/>
      <c r="U353" s="151"/>
    </row>
    <row r="354" spans="20:21" x14ac:dyDescent="0.2">
      <c r="T354" s="151"/>
      <c r="U354" s="151"/>
    </row>
    <row r="355" spans="20:21" x14ac:dyDescent="0.2">
      <c r="T355" s="151"/>
      <c r="U355" s="151"/>
    </row>
    <row r="356" spans="20:21" x14ac:dyDescent="0.2">
      <c r="T356" s="151"/>
      <c r="U356" s="151"/>
    </row>
    <row r="357" spans="20:21" x14ac:dyDescent="0.2">
      <c r="T357" s="151"/>
      <c r="U357" s="151"/>
    </row>
    <row r="358" spans="20:21" x14ac:dyDescent="0.2">
      <c r="T358" s="151"/>
      <c r="U358" s="151"/>
    </row>
    <row r="359" spans="20:21" x14ac:dyDescent="0.2">
      <c r="T359" s="151"/>
      <c r="U359" s="151"/>
    </row>
    <row r="360" spans="20:21" x14ac:dyDescent="0.2">
      <c r="T360" s="151"/>
      <c r="U360" s="151"/>
    </row>
    <row r="361" spans="20:21" x14ac:dyDescent="0.2">
      <c r="T361" s="151"/>
      <c r="U361" s="151"/>
    </row>
    <row r="362" spans="20:21" x14ac:dyDescent="0.2">
      <c r="T362" s="151"/>
      <c r="U362" s="151"/>
    </row>
    <row r="363" spans="20:21" x14ac:dyDescent="0.2">
      <c r="T363" s="151"/>
      <c r="U363" s="151"/>
    </row>
    <row r="364" spans="20:21" x14ac:dyDescent="0.2">
      <c r="T364" s="151"/>
      <c r="U364" s="151"/>
    </row>
    <row r="365" spans="20:21" x14ac:dyDescent="0.2">
      <c r="T365" s="151"/>
      <c r="U365" s="151"/>
    </row>
    <row r="366" spans="20:21" x14ac:dyDescent="0.2">
      <c r="T366" s="151"/>
      <c r="U366" s="151"/>
    </row>
    <row r="367" spans="20:21" x14ac:dyDescent="0.2">
      <c r="T367" s="151"/>
      <c r="U367" s="151"/>
    </row>
    <row r="368" spans="20:21" x14ac:dyDescent="0.2">
      <c r="T368" s="151"/>
      <c r="U368" s="151"/>
    </row>
    <row r="369" spans="20:21" x14ac:dyDescent="0.2">
      <c r="T369" s="151"/>
      <c r="U369" s="151"/>
    </row>
    <row r="370" spans="20:21" x14ac:dyDescent="0.2">
      <c r="T370" s="151"/>
      <c r="U370" s="151"/>
    </row>
    <row r="371" spans="20:21" x14ac:dyDescent="0.2">
      <c r="T371" s="151"/>
      <c r="U371" s="151"/>
    </row>
    <row r="372" spans="20:21" x14ac:dyDescent="0.2">
      <c r="T372" s="151"/>
      <c r="U372" s="151"/>
    </row>
    <row r="373" spans="20:21" x14ac:dyDescent="0.2">
      <c r="T373" s="151"/>
      <c r="U373" s="151"/>
    </row>
    <row r="374" spans="20:21" x14ac:dyDescent="0.2">
      <c r="T374" s="151"/>
      <c r="U374" s="151"/>
    </row>
    <row r="375" spans="20:21" x14ac:dyDescent="0.2">
      <c r="T375" s="151"/>
      <c r="U375" s="151"/>
    </row>
    <row r="376" spans="20:21" x14ac:dyDescent="0.2">
      <c r="T376" s="151"/>
      <c r="U376" s="151"/>
    </row>
    <row r="377" spans="20:21" x14ac:dyDescent="0.2">
      <c r="T377" s="151"/>
      <c r="U377" s="151"/>
    </row>
    <row r="378" spans="20:21" x14ac:dyDescent="0.2">
      <c r="T378" s="151"/>
      <c r="U378" s="151"/>
    </row>
    <row r="379" spans="20:21" x14ac:dyDescent="0.2">
      <c r="T379" s="151"/>
      <c r="U379" s="151"/>
    </row>
    <row r="380" spans="20:21" x14ac:dyDescent="0.2">
      <c r="T380" s="151"/>
      <c r="U380" s="151"/>
    </row>
    <row r="381" spans="20:21" x14ac:dyDescent="0.2">
      <c r="T381" s="151"/>
      <c r="U381" s="151"/>
    </row>
    <row r="382" spans="20:21" x14ac:dyDescent="0.2">
      <c r="T382" s="151"/>
      <c r="U382" s="151"/>
    </row>
    <row r="383" spans="20:21" x14ac:dyDescent="0.2">
      <c r="T383" s="151"/>
      <c r="U383" s="151"/>
    </row>
    <row r="384" spans="20:21" x14ac:dyDescent="0.2">
      <c r="T384" s="151"/>
      <c r="U384" s="151"/>
    </row>
    <row r="385" spans="20:21" x14ac:dyDescent="0.2">
      <c r="T385" s="151"/>
      <c r="U385" s="151"/>
    </row>
    <row r="386" spans="20:21" x14ac:dyDescent="0.2">
      <c r="T386" s="151"/>
      <c r="U386" s="151"/>
    </row>
    <row r="387" spans="20:21" x14ac:dyDescent="0.2">
      <c r="T387" s="151"/>
      <c r="U387" s="151"/>
    </row>
    <row r="388" spans="20:21" x14ac:dyDescent="0.2">
      <c r="T388" s="151"/>
      <c r="U388" s="151"/>
    </row>
    <row r="389" spans="20:21" x14ac:dyDescent="0.2">
      <c r="T389" s="151"/>
      <c r="U389" s="151"/>
    </row>
    <row r="390" spans="20:21" x14ac:dyDescent="0.2">
      <c r="T390" s="151"/>
      <c r="U390" s="151"/>
    </row>
    <row r="391" spans="20:21" x14ac:dyDescent="0.2">
      <c r="T391" s="151"/>
      <c r="U391" s="151"/>
    </row>
    <row r="392" spans="20:21" x14ac:dyDescent="0.2">
      <c r="T392" s="151"/>
      <c r="U392" s="151"/>
    </row>
    <row r="393" spans="20:21" x14ac:dyDescent="0.2">
      <c r="T393" s="151"/>
      <c r="U393" s="151"/>
    </row>
    <row r="394" spans="20:21" x14ac:dyDescent="0.2">
      <c r="T394" s="151"/>
      <c r="U394" s="151"/>
    </row>
    <row r="395" spans="20:21" x14ac:dyDescent="0.2">
      <c r="T395" s="151"/>
      <c r="U395" s="151"/>
    </row>
    <row r="396" spans="20:21" x14ac:dyDescent="0.2">
      <c r="T396" s="151"/>
      <c r="U396" s="151"/>
    </row>
    <row r="397" spans="20:21" x14ac:dyDescent="0.2">
      <c r="T397" s="151"/>
      <c r="U397" s="151"/>
    </row>
    <row r="398" spans="20:21" x14ac:dyDescent="0.2">
      <c r="T398" s="151"/>
      <c r="U398" s="151"/>
    </row>
    <row r="399" spans="20:21" x14ac:dyDescent="0.2">
      <c r="T399" s="151"/>
      <c r="U399" s="151"/>
    </row>
    <row r="400" spans="20:21" x14ac:dyDescent="0.2">
      <c r="T400" s="151"/>
      <c r="U400" s="151"/>
    </row>
    <row r="401" spans="20:21" x14ac:dyDescent="0.2">
      <c r="T401" s="151"/>
      <c r="U401" s="151"/>
    </row>
    <row r="402" spans="20:21" x14ac:dyDescent="0.2">
      <c r="T402" s="151"/>
      <c r="U402" s="151"/>
    </row>
    <row r="403" spans="20:21" x14ac:dyDescent="0.2">
      <c r="T403" s="151"/>
      <c r="U403" s="151"/>
    </row>
    <row r="404" spans="20:21" x14ac:dyDescent="0.2">
      <c r="T404" s="151"/>
      <c r="U404" s="151"/>
    </row>
    <row r="405" spans="20:21" x14ac:dyDescent="0.2">
      <c r="T405" s="151"/>
      <c r="U405" s="151"/>
    </row>
    <row r="406" spans="20:21" x14ac:dyDescent="0.2">
      <c r="T406" s="151"/>
      <c r="U406" s="151"/>
    </row>
    <row r="407" spans="20:21" x14ac:dyDescent="0.2">
      <c r="T407" s="151"/>
      <c r="U407" s="151"/>
    </row>
    <row r="408" spans="20:21" x14ac:dyDescent="0.2">
      <c r="T408" s="151"/>
      <c r="U408" s="151"/>
    </row>
    <row r="409" spans="20:21" x14ac:dyDescent="0.2">
      <c r="T409" s="151"/>
      <c r="U409" s="151"/>
    </row>
    <row r="410" spans="20:21" x14ac:dyDescent="0.2">
      <c r="T410" s="151"/>
      <c r="U410" s="151"/>
    </row>
    <row r="411" spans="20:21" x14ac:dyDescent="0.2">
      <c r="T411" s="151"/>
      <c r="U411" s="151"/>
    </row>
    <row r="412" spans="20:21" x14ac:dyDescent="0.2">
      <c r="T412" s="151"/>
      <c r="U412" s="151"/>
    </row>
    <row r="413" spans="20:21" x14ac:dyDescent="0.2">
      <c r="T413" s="151"/>
      <c r="U413" s="151"/>
    </row>
    <row r="414" spans="20:21" x14ac:dyDescent="0.2">
      <c r="T414" s="151"/>
      <c r="U414" s="151"/>
    </row>
    <row r="415" spans="20:21" x14ac:dyDescent="0.2">
      <c r="T415" s="151"/>
      <c r="U415" s="151"/>
    </row>
    <row r="416" spans="20:21" x14ac:dyDescent="0.2">
      <c r="T416" s="151"/>
      <c r="U416" s="151"/>
    </row>
    <row r="417" spans="20:21" x14ac:dyDescent="0.2">
      <c r="T417" s="151"/>
      <c r="U417" s="151"/>
    </row>
    <row r="418" spans="20:21" x14ac:dyDescent="0.2">
      <c r="T418" s="151"/>
      <c r="U418" s="151"/>
    </row>
    <row r="419" spans="20:21" x14ac:dyDescent="0.2">
      <c r="T419" s="151"/>
      <c r="U419" s="151"/>
    </row>
    <row r="420" spans="20:21" x14ac:dyDescent="0.2">
      <c r="T420" s="151"/>
      <c r="U420" s="151"/>
    </row>
    <row r="421" spans="20:21" x14ac:dyDescent="0.2">
      <c r="T421" s="151"/>
      <c r="U421" s="151"/>
    </row>
    <row r="422" spans="20:21" x14ac:dyDescent="0.2">
      <c r="T422" s="151"/>
      <c r="U422" s="151"/>
    </row>
    <row r="423" spans="20:21" x14ac:dyDescent="0.2">
      <c r="T423" s="151"/>
      <c r="U423" s="151"/>
    </row>
    <row r="424" spans="20:21" x14ac:dyDescent="0.2">
      <c r="T424" s="151"/>
      <c r="U424" s="151"/>
    </row>
    <row r="425" spans="20:21" x14ac:dyDescent="0.2">
      <c r="T425" s="151"/>
      <c r="U425" s="151"/>
    </row>
    <row r="426" spans="20:21" x14ac:dyDescent="0.2">
      <c r="T426" s="151"/>
      <c r="U426" s="151"/>
    </row>
    <row r="427" spans="20:21" x14ac:dyDescent="0.2">
      <c r="T427" s="151"/>
      <c r="U427" s="151"/>
    </row>
    <row r="428" spans="20:21" x14ac:dyDescent="0.2">
      <c r="T428" s="151"/>
      <c r="U428" s="151"/>
    </row>
    <row r="429" spans="20:21" x14ac:dyDescent="0.2">
      <c r="T429" s="151"/>
      <c r="U429" s="151"/>
    </row>
    <row r="430" spans="20:21" x14ac:dyDescent="0.2">
      <c r="T430" s="151"/>
      <c r="U430" s="151"/>
    </row>
    <row r="431" spans="20:21" x14ac:dyDescent="0.2">
      <c r="T431" s="151"/>
      <c r="U431" s="151"/>
    </row>
    <row r="432" spans="20:21" x14ac:dyDescent="0.2">
      <c r="T432" s="151"/>
      <c r="U432" s="151"/>
    </row>
    <row r="433" spans="20:21" x14ac:dyDescent="0.2">
      <c r="T433" s="151"/>
      <c r="U433" s="151"/>
    </row>
    <row r="434" spans="20:21" x14ac:dyDescent="0.2">
      <c r="T434" s="151"/>
      <c r="U434" s="151"/>
    </row>
    <row r="435" spans="20:21" x14ac:dyDescent="0.2">
      <c r="T435" s="151"/>
      <c r="U435" s="151"/>
    </row>
    <row r="436" spans="20:21" x14ac:dyDescent="0.2">
      <c r="T436" s="151"/>
      <c r="U436" s="151"/>
    </row>
    <row r="437" spans="20:21" x14ac:dyDescent="0.2">
      <c r="T437" s="151"/>
      <c r="U437" s="151"/>
    </row>
    <row r="438" spans="20:21" x14ac:dyDescent="0.2">
      <c r="T438" s="151"/>
      <c r="U438" s="151"/>
    </row>
    <row r="439" spans="20:21" x14ac:dyDescent="0.2">
      <c r="T439" s="151"/>
      <c r="U439" s="151"/>
    </row>
    <row r="440" spans="20:21" x14ac:dyDescent="0.2">
      <c r="T440" s="151"/>
      <c r="U440" s="151"/>
    </row>
    <row r="441" spans="20:21" x14ac:dyDescent="0.2">
      <c r="T441" s="151"/>
      <c r="U441" s="151"/>
    </row>
    <row r="442" spans="20:21" x14ac:dyDescent="0.2">
      <c r="T442" s="151"/>
      <c r="U442" s="151"/>
    </row>
    <row r="443" spans="20:21" x14ac:dyDescent="0.2">
      <c r="T443" s="151"/>
      <c r="U443" s="151"/>
    </row>
    <row r="444" spans="20:21" x14ac:dyDescent="0.2">
      <c r="T444" s="151"/>
      <c r="U444" s="151"/>
    </row>
    <row r="445" spans="20:21" x14ac:dyDescent="0.2">
      <c r="T445" s="151"/>
      <c r="U445" s="151"/>
    </row>
    <row r="446" spans="20:21" x14ac:dyDescent="0.2">
      <c r="T446" s="151"/>
      <c r="U446" s="151"/>
    </row>
    <row r="447" spans="20:21" x14ac:dyDescent="0.2">
      <c r="T447" s="151"/>
      <c r="U447" s="151"/>
    </row>
    <row r="448" spans="20:21" x14ac:dyDescent="0.2">
      <c r="T448" s="151"/>
      <c r="U448" s="151"/>
    </row>
    <row r="449" spans="20:21" x14ac:dyDescent="0.2">
      <c r="T449" s="151"/>
      <c r="U449" s="151"/>
    </row>
    <row r="450" spans="20:21" x14ac:dyDescent="0.2">
      <c r="T450" s="151"/>
      <c r="U450" s="151"/>
    </row>
    <row r="451" spans="20:21" x14ac:dyDescent="0.2">
      <c r="T451" s="151"/>
      <c r="U451" s="151"/>
    </row>
    <row r="452" spans="20:21" x14ac:dyDescent="0.2">
      <c r="T452" s="151"/>
      <c r="U452" s="151"/>
    </row>
    <row r="453" spans="20:21" x14ac:dyDescent="0.2">
      <c r="T453" s="151"/>
      <c r="U453" s="151"/>
    </row>
    <row r="454" spans="20:21" x14ac:dyDescent="0.2">
      <c r="T454" s="151"/>
      <c r="U454" s="151"/>
    </row>
    <row r="455" spans="20:21" x14ac:dyDescent="0.2">
      <c r="T455" s="151"/>
      <c r="U455" s="151"/>
    </row>
    <row r="456" spans="20:21" x14ac:dyDescent="0.2">
      <c r="T456" s="151"/>
      <c r="U456" s="151"/>
    </row>
    <row r="457" spans="20:21" x14ac:dyDescent="0.2">
      <c r="T457" s="151"/>
      <c r="U457" s="151"/>
    </row>
    <row r="458" spans="20:21" x14ac:dyDescent="0.2">
      <c r="T458" s="151"/>
      <c r="U458" s="151"/>
    </row>
    <row r="459" spans="20:21" x14ac:dyDescent="0.2">
      <c r="T459" s="151"/>
      <c r="U459" s="151"/>
    </row>
    <row r="460" spans="20:21" x14ac:dyDescent="0.2">
      <c r="T460" s="151"/>
      <c r="U460" s="151"/>
    </row>
    <row r="461" spans="20:21" x14ac:dyDescent="0.2">
      <c r="T461" s="151"/>
      <c r="U461" s="151"/>
    </row>
    <row r="462" spans="20:21" x14ac:dyDescent="0.2">
      <c r="T462" s="151"/>
      <c r="U462" s="151"/>
    </row>
    <row r="463" spans="20:21" x14ac:dyDescent="0.2">
      <c r="T463" s="151"/>
      <c r="U463" s="151"/>
    </row>
    <row r="464" spans="20:21" x14ac:dyDescent="0.2">
      <c r="T464" s="151"/>
      <c r="U464" s="151"/>
    </row>
    <row r="465" spans="20:21" x14ac:dyDescent="0.2">
      <c r="T465" s="151"/>
      <c r="U465" s="151"/>
    </row>
    <row r="466" spans="20:21" x14ac:dyDescent="0.2">
      <c r="T466" s="151"/>
      <c r="U466" s="151"/>
    </row>
    <row r="467" spans="20:21" x14ac:dyDescent="0.2">
      <c r="T467" s="151"/>
      <c r="U467" s="151"/>
    </row>
    <row r="468" spans="20:21" x14ac:dyDescent="0.2">
      <c r="T468" s="151"/>
      <c r="U468" s="151"/>
    </row>
    <row r="469" spans="20:21" x14ac:dyDescent="0.2">
      <c r="T469" s="151"/>
      <c r="U469" s="151"/>
    </row>
    <row r="470" spans="20:21" x14ac:dyDescent="0.2">
      <c r="T470" s="151"/>
      <c r="U470" s="151"/>
    </row>
    <row r="471" spans="20:21" x14ac:dyDescent="0.2">
      <c r="T471" s="151"/>
      <c r="U471" s="151"/>
    </row>
    <row r="472" spans="20:21" x14ac:dyDescent="0.2">
      <c r="T472" s="151"/>
      <c r="U472" s="151"/>
    </row>
    <row r="473" spans="20:21" x14ac:dyDescent="0.2">
      <c r="T473" s="151"/>
      <c r="U473" s="151"/>
    </row>
    <row r="474" spans="20:21" x14ac:dyDescent="0.2">
      <c r="T474" s="151"/>
      <c r="U474" s="151"/>
    </row>
    <row r="475" spans="20:21" x14ac:dyDescent="0.2">
      <c r="T475" s="151"/>
      <c r="U475" s="151"/>
    </row>
    <row r="476" spans="20:21" x14ac:dyDescent="0.2">
      <c r="T476" s="151"/>
      <c r="U476" s="151"/>
    </row>
    <row r="477" spans="20:21" x14ac:dyDescent="0.2">
      <c r="T477" s="151"/>
      <c r="U477" s="151"/>
    </row>
    <row r="478" spans="20:21" x14ac:dyDescent="0.2">
      <c r="T478" s="151"/>
      <c r="U478" s="151"/>
    </row>
    <row r="479" spans="20:21" x14ac:dyDescent="0.2">
      <c r="T479" s="151"/>
      <c r="U479" s="151"/>
    </row>
    <row r="480" spans="20:21" x14ac:dyDescent="0.2">
      <c r="T480" s="151"/>
      <c r="U480" s="151"/>
    </row>
    <row r="481" spans="20:21" x14ac:dyDescent="0.2">
      <c r="T481" s="151"/>
      <c r="U481" s="151"/>
    </row>
    <row r="482" spans="20:21" x14ac:dyDescent="0.2">
      <c r="T482" s="151"/>
      <c r="U482" s="151"/>
    </row>
    <row r="483" spans="20:21" x14ac:dyDescent="0.2">
      <c r="T483" s="151"/>
      <c r="U483" s="151"/>
    </row>
    <row r="484" spans="20:21" x14ac:dyDescent="0.2">
      <c r="T484" s="151"/>
      <c r="U484" s="151"/>
    </row>
    <row r="485" spans="20:21" x14ac:dyDescent="0.2">
      <c r="T485" s="151"/>
      <c r="U485" s="151"/>
    </row>
    <row r="486" spans="20:21" x14ac:dyDescent="0.2">
      <c r="T486" s="151"/>
      <c r="U486" s="151"/>
    </row>
    <row r="487" spans="20:21" x14ac:dyDescent="0.2">
      <c r="T487" s="151"/>
      <c r="U487" s="151"/>
    </row>
    <row r="488" spans="20:21" x14ac:dyDescent="0.2">
      <c r="T488" s="151"/>
      <c r="U488" s="151"/>
    </row>
    <row r="489" spans="20:21" x14ac:dyDescent="0.2">
      <c r="T489" s="151"/>
      <c r="U489" s="151"/>
    </row>
    <row r="490" spans="20:21" x14ac:dyDescent="0.2">
      <c r="T490" s="151"/>
      <c r="U490" s="151"/>
    </row>
    <row r="491" spans="20:21" x14ac:dyDescent="0.2">
      <c r="T491" s="151"/>
      <c r="U491" s="151"/>
    </row>
    <row r="492" spans="20:21" x14ac:dyDescent="0.2">
      <c r="T492" s="151"/>
      <c r="U492" s="151"/>
    </row>
    <row r="493" spans="20:21" x14ac:dyDescent="0.2">
      <c r="T493" s="151"/>
      <c r="U493" s="151"/>
    </row>
    <row r="494" spans="20:21" x14ac:dyDescent="0.2">
      <c r="T494" s="151"/>
      <c r="U494" s="151"/>
    </row>
    <row r="495" spans="20:21" x14ac:dyDescent="0.2">
      <c r="T495" s="151"/>
      <c r="U495" s="151"/>
    </row>
    <row r="496" spans="20:21" x14ac:dyDescent="0.2">
      <c r="T496" s="151"/>
      <c r="U496" s="151"/>
    </row>
    <row r="497" spans="20:21" x14ac:dyDescent="0.2">
      <c r="T497" s="151"/>
      <c r="U497" s="151"/>
    </row>
    <row r="498" spans="20:21" x14ac:dyDescent="0.2">
      <c r="T498" s="151"/>
      <c r="U498" s="151"/>
    </row>
    <row r="499" spans="20:21" x14ac:dyDescent="0.2">
      <c r="T499" s="151"/>
      <c r="U499" s="151"/>
    </row>
    <row r="500" spans="20:21" x14ac:dyDescent="0.2">
      <c r="T500" s="151"/>
      <c r="U500" s="151"/>
    </row>
    <row r="501" spans="20:21" x14ac:dyDescent="0.2">
      <c r="T501" s="151"/>
      <c r="U501" s="151"/>
    </row>
    <row r="502" spans="20:21" x14ac:dyDescent="0.2">
      <c r="T502" s="151"/>
      <c r="U502" s="151"/>
    </row>
    <row r="503" spans="20:21" x14ac:dyDescent="0.2">
      <c r="T503" s="151"/>
      <c r="U503" s="151"/>
    </row>
    <row r="504" spans="20:21" x14ac:dyDescent="0.2">
      <c r="T504" s="151"/>
      <c r="U504" s="151"/>
    </row>
    <row r="505" spans="20:21" x14ac:dyDescent="0.2">
      <c r="T505" s="151"/>
      <c r="U505" s="151"/>
    </row>
    <row r="506" spans="20:21" x14ac:dyDescent="0.2">
      <c r="T506" s="151"/>
      <c r="U506" s="151"/>
    </row>
    <row r="507" spans="20:21" x14ac:dyDescent="0.2">
      <c r="T507" s="151"/>
      <c r="U507" s="151"/>
    </row>
    <row r="508" spans="20:21" x14ac:dyDescent="0.2">
      <c r="T508" s="151"/>
      <c r="U508" s="151"/>
    </row>
    <row r="509" spans="20:21" x14ac:dyDescent="0.2">
      <c r="T509" s="151"/>
      <c r="U509" s="151"/>
    </row>
    <row r="510" spans="20:21" x14ac:dyDescent="0.2">
      <c r="T510" s="151"/>
      <c r="U510" s="151"/>
    </row>
    <row r="511" spans="20:21" x14ac:dyDescent="0.2">
      <c r="T511" s="151"/>
      <c r="U511" s="151"/>
    </row>
    <row r="512" spans="20:21" x14ac:dyDescent="0.2">
      <c r="T512" s="151"/>
      <c r="U512" s="151"/>
    </row>
    <row r="513" spans="20:21" x14ac:dyDescent="0.2">
      <c r="T513" s="151"/>
      <c r="U513" s="151"/>
    </row>
    <row r="514" spans="20:21" x14ac:dyDescent="0.2">
      <c r="T514" s="151"/>
      <c r="U514" s="151"/>
    </row>
    <row r="515" spans="20:21" x14ac:dyDescent="0.2">
      <c r="T515" s="151"/>
      <c r="U515" s="151"/>
    </row>
    <row r="516" spans="20:21" x14ac:dyDescent="0.2">
      <c r="T516" s="151"/>
      <c r="U516" s="151"/>
    </row>
    <row r="517" spans="20:21" x14ac:dyDescent="0.2">
      <c r="T517" s="151"/>
      <c r="U517" s="151"/>
    </row>
    <row r="518" spans="20:21" x14ac:dyDescent="0.2">
      <c r="T518" s="151"/>
      <c r="U518" s="151"/>
    </row>
    <row r="519" spans="20:21" x14ac:dyDescent="0.2">
      <c r="T519" s="151"/>
      <c r="U519" s="151"/>
    </row>
    <row r="520" spans="20:21" x14ac:dyDescent="0.2">
      <c r="T520" s="151"/>
      <c r="U520" s="151"/>
    </row>
    <row r="521" spans="20:21" x14ac:dyDescent="0.2">
      <c r="T521" s="151"/>
      <c r="U521" s="151"/>
    </row>
    <row r="522" spans="20:21" x14ac:dyDescent="0.2">
      <c r="T522" s="151"/>
      <c r="U522" s="151"/>
    </row>
    <row r="523" spans="20:21" x14ac:dyDescent="0.2">
      <c r="T523" s="151"/>
      <c r="U523" s="151"/>
    </row>
    <row r="524" spans="20:21" x14ac:dyDescent="0.2">
      <c r="T524" s="151"/>
      <c r="U524" s="151"/>
    </row>
    <row r="525" spans="20:21" x14ac:dyDescent="0.2">
      <c r="T525" s="151"/>
      <c r="U525" s="151"/>
    </row>
    <row r="526" spans="20:21" x14ac:dyDescent="0.2">
      <c r="T526" s="151"/>
      <c r="U526" s="151"/>
    </row>
    <row r="527" spans="20:21" x14ac:dyDescent="0.2">
      <c r="T527" s="151"/>
      <c r="U527" s="151"/>
    </row>
    <row r="528" spans="20:21" x14ac:dyDescent="0.2">
      <c r="T528" s="151"/>
      <c r="U528" s="151"/>
    </row>
    <row r="529" spans="20:21" x14ac:dyDescent="0.2">
      <c r="T529" s="151"/>
      <c r="U529" s="151"/>
    </row>
    <row r="530" spans="20:21" x14ac:dyDescent="0.2">
      <c r="T530" s="151"/>
      <c r="U530" s="151"/>
    </row>
    <row r="531" spans="20:21" x14ac:dyDescent="0.2">
      <c r="T531" s="151"/>
      <c r="U531" s="151"/>
    </row>
    <row r="532" spans="20:21" x14ac:dyDescent="0.2">
      <c r="T532" s="151"/>
      <c r="U532" s="151"/>
    </row>
    <row r="533" spans="20:21" x14ac:dyDescent="0.2">
      <c r="T533" s="151"/>
      <c r="U533" s="151"/>
    </row>
    <row r="534" spans="20:21" x14ac:dyDescent="0.2">
      <c r="T534" s="151"/>
      <c r="U534" s="151"/>
    </row>
    <row r="535" spans="20:21" x14ac:dyDescent="0.2">
      <c r="T535" s="151"/>
      <c r="U535" s="151"/>
    </row>
    <row r="536" spans="20:21" x14ac:dyDescent="0.2">
      <c r="T536" s="151"/>
      <c r="U536" s="151"/>
    </row>
    <row r="537" spans="20:21" x14ac:dyDescent="0.2">
      <c r="T537" s="151"/>
      <c r="U537" s="151"/>
    </row>
    <row r="538" spans="20:21" x14ac:dyDescent="0.2">
      <c r="T538" s="151"/>
      <c r="U538" s="151"/>
    </row>
    <row r="539" spans="20:21" x14ac:dyDescent="0.2">
      <c r="T539" s="151"/>
      <c r="U539" s="151"/>
    </row>
    <row r="540" spans="20:21" x14ac:dyDescent="0.2">
      <c r="T540" s="151"/>
      <c r="U540" s="151"/>
    </row>
    <row r="541" spans="20:21" x14ac:dyDescent="0.2">
      <c r="T541" s="151"/>
      <c r="U541" s="151"/>
    </row>
    <row r="542" spans="20:21" x14ac:dyDescent="0.2">
      <c r="T542" s="151"/>
      <c r="U542" s="151"/>
    </row>
    <row r="543" spans="20:21" x14ac:dyDescent="0.2">
      <c r="T543" s="151"/>
      <c r="U543" s="151"/>
    </row>
    <row r="544" spans="20:21" x14ac:dyDescent="0.2">
      <c r="T544" s="151"/>
      <c r="U544" s="151"/>
    </row>
    <row r="545" spans="20:21" x14ac:dyDescent="0.2">
      <c r="T545" s="151"/>
      <c r="U545" s="151"/>
    </row>
    <row r="546" spans="20:21" x14ac:dyDescent="0.2">
      <c r="T546" s="151"/>
      <c r="U546" s="151"/>
    </row>
    <row r="547" spans="20:21" x14ac:dyDescent="0.2">
      <c r="T547" s="151"/>
      <c r="U547" s="151"/>
    </row>
    <row r="548" spans="20:21" x14ac:dyDescent="0.2">
      <c r="T548" s="151"/>
      <c r="U548" s="151"/>
    </row>
    <row r="549" spans="20:21" x14ac:dyDescent="0.2">
      <c r="T549" s="151"/>
      <c r="U549" s="151"/>
    </row>
    <row r="550" spans="20:21" x14ac:dyDescent="0.2">
      <c r="T550" s="151"/>
      <c r="U550" s="151"/>
    </row>
    <row r="551" spans="20:21" x14ac:dyDescent="0.2">
      <c r="T551" s="151"/>
      <c r="U551" s="151"/>
    </row>
    <row r="552" spans="20:21" x14ac:dyDescent="0.2">
      <c r="T552" s="151"/>
      <c r="U552" s="151"/>
    </row>
    <row r="553" spans="20:21" x14ac:dyDescent="0.2">
      <c r="T553" s="151"/>
      <c r="U553" s="151"/>
    </row>
    <row r="554" spans="20:21" x14ac:dyDescent="0.2">
      <c r="T554" s="151"/>
      <c r="U554" s="151"/>
    </row>
    <row r="555" spans="20:21" x14ac:dyDescent="0.2">
      <c r="T555" s="151"/>
      <c r="U555" s="151"/>
    </row>
    <row r="556" spans="20:21" x14ac:dyDescent="0.2">
      <c r="T556" s="151"/>
      <c r="U556" s="151"/>
    </row>
    <row r="557" spans="20:21" x14ac:dyDescent="0.2">
      <c r="T557" s="151"/>
      <c r="U557" s="151"/>
    </row>
    <row r="558" spans="20:21" x14ac:dyDescent="0.2">
      <c r="T558" s="151"/>
      <c r="U558" s="151"/>
    </row>
    <row r="559" spans="20:21" x14ac:dyDescent="0.2">
      <c r="T559" s="151"/>
      <c r="U559" s="151"/>
    </row>
    <row r="560" spans="20:21" x14ac:dyDescent="0.2">
      <c r="T560" s="151"/>
      <c r="U560" s="151"/>
    </row>
    <row r="561" spans="20:21" x14ac:dyDescent="0.2">
      <c r="T561" s="151"/>
      <c r="U561" s="151"/>
    </row>
    <row r="562" spans="20:21" x14ac:dyDescent="0.2">
      <c r="T562" s="151"/>
      <c r="U562" s="151"/>
    </row>
    <row r="563" spans="20:21" x14ac:dyDescent="0.2">
      <c r="T563" s="151"/>
      <c r="U563" s="151"/>
    </row>
    <row r="564" spans="20:21" x14ac:dyDescent="0.2">
      <c r="T564" s="151"/>
      <c r="U564" s="151"/>
    </row>
    <row r="565" spans="20:21" x14ac:dyDescent="0.2">
      <c r="T565" s="151"/>
      <c r="U565" s="151"/>
    </row>
    <row r="566" spans="20:21" x14ac:dyDescent="0.2">
      <c r="T566" s="151"/>
      <c r="U566" s="151"/>
    </row>
    <row r="567" spans="20:21" x14ac:dyDescent="0.2">
      <c r="T567" s="151"/>
      <c r="U567" s="151"/>
    </row>
    <row r="568" spans="20:21" x14ac:dyDescent="0.2">
      <c r="T568" s="151"/>
      <c r="U568" s="151"/>
    </row>
    <row r="569" spans="20:21" x14ac:dyDescent="0.2">
      <c r="T569" s="151"/>
      <c r="U569" s="151"/>
    </row>
    <row r="570" spans="20:21" x14ac:dyDescent="0.2">
      <c r="T570" s="151"/>
      <c r="U570" s="151"/>
    </row>
    <row r="571" spans="20:21" x14ac:dyDescent="0.2">
      <c r="T571" s="151"/>
      <c r="U571" s="151"/>
    </row>
    <row r="572" spans="20:21" x14ac:dyDescent="0.2">
      <c r="T572" s="151"/>
      <c r="U572" s="151"/>
    </row>
    <row r="573" spans="20:21" x14ac:dyDescent="0.2">
      <c r="T573" s="151"/>
      <c r="U573" s="151"/>
    </row>
    <row r="574" spans="20:21" x14ac:dyDescent="0.2">
      <c r="T574" s="151"/>
      <c r="U574" s="151"/>
    </row>
    <row r="575" spans="20:21" x14ac:dyDescent="0.2">
      <c r="T575" s="151"/>
      <c r="U575" s="151"/>
    </row>
    <row r="576" spans="20:21" x14ac:dyDescent="0.2">
      <c r="T576" s="151"/>
      <c r="U576" s="151"/>
    </row>
    <row r="577" spans="20:21" x14ac:dyDescent="0.2">
      <c r="T577" s="151"/>
      <c r="U577" s="151"/>
    </row>
    <row r="578" spans="20:21" x14ac:dyDescent="0.2">
      <c r="T578" s="151"/>
      <c r="U578" s="151"/>
    </row>
    <row r="579" spans="20:21" x14ac:dyDescent="0.2">
      <c r="T579" s="151"/>
      <c r="U579" s="151"/>
    </row>
    <row r="580" spans="20:21" x14ac:dyDescent="0.2">
      <c r="T580" s="151"/>
      <c r="U580" s="151"/>
    </row>
    <row r="581" spans="20:21" x14ac:dyDescent="0.2">
      <c r="T581" s="151"/>
      <c r="U581" s="151"/>
    </row>
    <row r="582" spans="20:21" x14ac:dyDescent="0.2">
      <c r="T582" s="151"/>
      <c r="U582" s="151"/>
    </row>
    <row r="583" spans="20:21" x14ac:dyDescent="0.2">
      <c r="T583" s="151"/>
      <c r="U583" s="151"/>
    </row>
    <row r="584" spans="20:21" x14ac:dyDescent="0.2">
      <c r="T584" s="151"/>
      <c r="U584" s="151"/>
    </row>
    <row r="585" spans="20:21" x14ac:dyDescent="0.2">
      <c r="T585" s="151"/>
      <c r="U585" s="151"/>
    </row>
    <row r="586" spans="20:21" x14ac:dyDescent="0.2">
      <c r="T586" s="151"/>
      <c r="U586" s="151"/>
    </row>
    <row r="587" spans="20:21" x14ac:dyDescent="0.2">
      <c r="T587" s="151"/>
      <c r="U587" s="151"/>
    </row>
    <row r="588" spans="20:21" x14ac:dyDescent="0.2">
      <c r="T588" s="151"/>
      <c r="U588" s="151"/>
    </row>
    <row r="589" spans="20:21" x14ac:dyDescent="0.2">
      <c r="T589" s="151"/>
      <c r="U589" s="151"/>
    </row>
    <row r="590" spans="20:21" x14ac:dyDescent="0.2">
      <c r="T590" s="151"/>
      <c r="U590" s="151"/>
    </row>
    <row r="591" spans="20:21" x14ac:dyDescent="0.2">
      <c r="T591" s="151"/>
      <c r="U591" s="151"/>
    </row>
    <row r="592" spans="20:21" x14ac:dyDescent="0.2">
      <c r="T592" s="151"/>
      <c r="U592" s="151"/>
    </row>
    <row r="593" spans="20:21" x14ac:dyDescent="0.2">
      <c r="T593" s="151"/>
      <c r="U593" s="151"/>
    </row>
    <row r="594" spans="20:21" x14ac:dyDescent="0.2">
      <c r="T594" s="151"/>
      <c r="U594" s="151"/>
    </row>
    <row r="595" spans="20:21" x14ac:dyDescent="0.2">
      <c r="T595" s="151"/>
      <c r="U595" s="151"/>
    </row>
    <row r="596" spans="20:21" x14ac:dyDescent="0.2">
      <c r="T596" s="151"/>
      <c r="U596" s="151"/>
    </row>
    <row r="597" spans="20:21" x14ac:dyDescent="0.2">
      <c r="T597" s="151"/>
      <c r="U597" s="151"/>
    </row>
    <row r="598" spans="20:21" x14ac:dyDescent="0.2">
      <c r="T598" s="151"/>
      <c r="U598" s="151"/>
    </row>
    <row r="599" spans="20:21" x14ac:dyDescent="0.2">
      <c r="T599" s="151"/>
      <c r="U599" s="151"/>
    </row>
    <row r="600" spans="20:21" x14ac:dyDescent="0.2">
      <c r="T600" s="151"/>
      <c r="U600" s="151"/>
    </row>
    <row r="601" spans="20:21" x14ac:dyDescent="0.2">
      <c r="T601" s="151"/>
      <c r="U601" s="151"/>
    </row>
    <row r="602" spans="20:21" x14ac:dyDescent="0.2">
      <c r="T602" s="151"/>
      <c r="U602" s="151"/>
    </row>
    <row r="603" spans="20:21" x14ac:dyDescent="0.2">
      <c r="T603" s="151"/>
      <c r="U603" s="151"/>
    </row>
    <row r="604" spans="20:21" x14ac:dyDescent="0.2">
      <c r="T604" s="151"/>
      <c r="U604" s="151"/>
    </row>
    <row r="605" spans="20:21" x14ac:dyDescent="0.2">
      <c r="T605" s="151"/>
      <c r="U605" s="151"/>
    </row>
    <row r="606" spans="20:21" x14ac:dyDescent="0.2">
      <c r="T606" s="151"/>
      <c r="U606" s="151"/>
    </row>
    <row r="607" spans="20:21" x14ac:dyDescent="0.2">
      <c r="T607" s="151"/>
      <c r="U607" s="151"/>
    </row>
    <row r="608" spans="20:21" x14ac:dyDescent="0.2">
      <c r="T608" s="151"/>
      <c r="U608" s="151"/>
    </row>
    <row r="609" spans="20:21" x14ac:dyDescent="0.2">
      <c r="T609" s="151"/>
      <c r="U609" s="151"/>
    </row>
    <row r="610" spans="20:21" x14ac:dyDescent="0.2">
      <c r="T610" s="151"/>
      <c r="U610" s="151"/>
    </row>
    <row r="611" spans="20:21" x14ac:dyDescent="0.2">
      <c r="T611" s="151"/>
      <c r="U611" s="151"/>
    </row>
    <row r="612" spans="20:21" x14ac:dyDescent="0.2">
      <c r="T612" s="151"/>
      <c r="U612" s="151"/>
    </row>
    <row r="613" spans="20:21" x14ac:dyDescent="0.2">
      <c r="T613" s="151"/>
      <c r="U613" s="151"/>
    </row>
    <row r="614" spans="20:21" x14ac:dyDescent="0.2">
      <c r="T614" s="151"/>
      <c r="U614" s="151"/>
    </row>
    <row r="615" spans="20:21" x14ac:dyDescent="0.2">
      <c r="T615" s="151"/>
      <c r="U615" s="151"/>
    </row>
    <row r="616" spans="20:21" x14ac:dyDescent="0.2">
      <c r="T616" s="151"/>
      <c r="U616" s="151"/>
    </row>
    <row r="617" spans="20:21" x14ac:dyDescent="0.2">
      <c r="T617" s="151"/>
      <c r="U617" s="151"/>
    </row>
    <row r="618" spans="20:21" x14ac:dyDescent="0.2">
      <c r="T618" s="151"/>
      <c r="U618" s="151"/>
    </row>
    <row r="619" spans="20:21" x14ac:dyDescent="0.2">
      <c r="T619" s="151"/>
      <c r="U619" s="151"/>
    </row>
    <row r="620" spans="20:21" x14ac:dyDescent="0.2">
      <c r="T620" s="151"/>
      <c r="U620" s="151"/>
    </row>
    <row r="621" spans="20:21" x14ac:dyDescent="0.2">
      <c r="T621" s="151"/>
      <c r="U621" s="151"/>
    </row>
    <row r="622" spans="20:21" x14ac:dyDescent="0.2">
      <c r="T622" s="151"/>
      <c r="U622" s="151"/>
    </row>
    <row r="623" spans="20:21" x14ac:dyDescent="0.2">
      <c r="T623" s="151"/>
      <c r="U623" s="151"/>
    </row>
    <row r="624" spans="20:21" x14ac:dyDescent="0.2">
      <c r="T624" s="151"/>
      <c r="U624" s="151"/>
    </row>
    <row r="625" spans="20:21" x14ac:dyDescent="0.2">
      <c r="T625" s="151"/>
      <c r="U625" s="151"/>
    </row>
    <row r="626" spans="20:21" x14ac:dyDescent="0.2">
      <c r="T626" s="151"/>
      <c r="U626" s="151"/>
    </row>
    <row r="627" spans="20:21" x14ac:dyDescent="0.2">
      <c r="T627" s="151"/>
      <c r="U627" s="151"/>
    </row>
    <row r="628" spans="20:21" x14ac:dyDescent="0.2">
      <c r="T628" s="151"/>
      <c r="U628" s="151"/>
    </row>
    <row r="629" spans="20:21" x14ac:dyDescent="0.2">
      <c r="T629" s="151"/>
      <c r="U629" s="151"/>
    </row>
    <row r="630" spans="20:21" x14ac:dyDescent="0.2">
      <c r="T630" s="151"/>
      <c r="U630" s="151"/>
    </row>
    <row r="631" spans="20:21" x14ac:dyDescent="0.2">
      <c r="T631" s="151"/>
      <c r="U631" s="151"/>
    </row>
    <row r="632" spans="20:21" x14ac:dyDescent="0.2">
      <c r="T632" s="151"/>
      <c r="U632" s="151"/>
    </row>
    <row r="633" spans="20:21" x14ac:dyDescent="0.2">
      <c r="T633" s="151"/>
      <c r="U633" s="151"/>
    </row>
    <row r="634" spans="20:21" x14ac:dyDescent="0.2">
      <c r="T634" s="151"/>
      <c r="U634" s="151"/>
    </row>
    <row r="635" spans="20:21" x14ac:dyDescent="0.2">
      <c r="T635" s="151"/>
      <c r="U635" s="151"/>
    </row>
    <row r="636" spans="20:21" x14ac:dyDescent="0.2">
      <c r="T636" s="151"/>
      <c r="U636" s="151"/>
    </row>
    <row r="637" spans="20:21" x14ac:dyDescent="0.2">
      <c r="T637" s="151"/>
      <c r="U637" s="151"/>
    </row>
    <row r="638" spans="20:21" x14ac:dyDescent="0.2">
      <c r="T638" s="151"/>
      <c r="U638" s="151"/>
    </row>
    <row r="639" spans="20:21" x14ac:dyDescent="0.2">
      <c r="T639" s="151"/>
      <c r="U639" s="151"/>
    </row>
    <row r="640" spans="20:21" x14ac:dyDescent="0.2">
      <c r="T640" s="151"/>
      <c r="U640" s="151"/>
    </row>
    <row r="641" spans="20:21" x14ac:dyDescent="0.2">
      <c r="T641" s="151"/>
      <c r="U641" s="151"/>
    </row>
    <row r="642" spans="20:21" x14ac:dyDescent="0.2">
      <c r="T642" s="151"/>
      <c r="U642" s="151"/>
    </row>
    <row r="643" spans="20:21" x14ac:dyDescent="0.2">
      <c r="T643" s="151"/>
      <c r="U643" s="151"/>
    </row>
    <row r="644" spans="20:21" x14ac:dyDescent="0.2">
      <c r="T644" s="151"/>
      <c r="U644" s="151"/>
    </row>
    <row r="645" spans="20:21" x14ac:dyDescent="0.2">
      <c r="T645" s="151"/>
      <c r="U645" s="151"/>
    </row>
    <row r="646" spans="20:21" x14ac:dyDescent="0.2">
      <c r="T646" s="151"/>
      <c r="U646" s="151"/>
    </row>
    <row r="647" spans="20:21" x14ac:dyDescent="0.2">
      <c r="T647" s="151"/>
      <c r="U647" s="151"/>
    </row>
    <row r="648" spans="20:21" x14ac:dyDescent="0.2">
      <c r="T648" s="151"/>
      <c r="U648" s="151"/>
    </row>
    <row r="649" spans="20:21" x14ac:dyDescent="0.2">
      <c r="T649" s="151"/>
      <c r="U649" s="151"/>
    </row>
    <row r="650" spans="20:21" x14ac:dyDescent="0.2">
      <c r="T650" s="151"/>
      <c r="U650" s="151"/>
    </row>
    <row r="651" spans="20:21" x14ac:dyDescent="0.2">
      <c r="T651" s="151"/>
      <c r="U651" s="151"/>
    </row>
    <row r="652" spans="20:21" x14ac:dyDescent="0.2">
      <c r="T652" s="151"/>
      <c r="U652" s="151"/>
    </row>
    <row r="653" spans="20:21" x14ac:dyDescent="0.2">
      <c r="T653" s="151"/>
      <c r="U653" s="151"/>
    </row>
    <row r="654" spans="20:21" x14ac:dyDescent="0.2">
      <c r="T654" s="151"/>
      <c r="U654" s="151"/>
    </row>
    <row r="655" spans="20:21" x14ac:dyDescent="0.2">
      <c r="T655" s="151"/>
      <c r="U655" s="151"/>
    </row>
    <row r="656" spans="20:21" x14ac:dyDescent="0.2">
      <c r="T656" s="151"/>
      <c r="U656" s="151"/>
    </row>
    <row r="657" spans="20:21" x14ac:dyDescent="0.2">
      <c r="T657" s="151"/>
      <c r="U657" s="151"/>
    </row>
    <row r="658" spans="20:21" x14ac:dyDescent="0.2">
      <c r="T658" s="151"/>
      <c r="U658" s="151"/>
    </row>
    <row r="659" spans="20:21" x14ac:dyDescent="0.2">
      <c r="T659" s="151"/>
      <c r="U659" s="151"/>
    </row>
    <row r="660" spans="20:21" x14ac:dyDescent="0.2">
      <c r="T660" s="151"/>
      <c r="U660" s="151"/>
    </row>
    <row r="661" spans="20:21" x14ac:dyDescent="0.2">
      <c r="T661" s="151"/>
      <c r="U661" s="151"/>
    </row>
    <row r="662" spans="20:21" x14ac:dyDescent="0.2">
      <c r="T662" s="151"/>
      <c r="U662" s="151"/>
    </row>
    <row r="663" spans="20:21" x14ac:dyDescent="0.2">
      <c r="T663" s="151"/>
      <c r="U663" s="151"/>
    </row>
    <row r="664" spans="20:21" x14ac:dyDescent="0.2">
      <c r="T664" s="151"/>
      <c r="U664" s="151"/>
    </row>
    <row r="665" spans="20:21" x14ac:dyDescent="0.2">
      <c r="T665" s="151"/>
      <c r="U665" s="151"/>
    </row>
    <row r="666" spans="20:21" x14ac:dyDescent="0.2">
      <c r="T666" s="151"/>
      <c r="U666" s="151"/>
    </row>
    <row r="667" spans="20:21" x14ac:dyDescent="0.2">
      <c r="T667" s="151"/>
      <c r="U667" s="151"/>
    </row>
    <row r="668" spans="20:21" x14ac:dyDescent="0.2">
      <c r="T668" s="151"/>
      <c r="U668" s="151"/>
    </row>
    <row r="669" spans="20:21" x14ac:dyDescent="0.2">
      <c r="T669" s="151"/>
      <c r="U669" s="151"/>
    </row>
    <row r="670" spans="20:21" x14ac:dyDescent="0.2">
      <c r="T670" s="151"/>
      <c r="U670" s="151"/>
    </row>
    <row r="671" spans="20:21" x14ac:dyDescent="0.2">
      <c r="T671" s="151"/>
      <c r="U671" s="151"/>
    </row>
    <row r="672" spans="20:21" x14ac:dyDescent="0.2">
      <c r="T672" s="151"/>
      <c r="U672" s="151"/>
    </row>
    <row r="673" spans="20:21" x14ac:dyDescent="0.2">
      <c r="T673" s="151"/>
      <c r="U673" s="151"/>
    </row>
    <row r="674" spans="20:21" x14ac:dyDescent="0.2">
      <c r="T674" s="151"/>
      <c r="U674" s="151"/>
    </row>
    <row r="675" spans="20:21" x14ac:dyDescent="0.2">
      <c r="T675" s="151"/>
      <c r="U675" s="151"/>
    </row>
    <row r="676" spans="20:21" x14ac:dyDescent="0.2">
      <c r="T676" s="151"/>
      <c r="U676" s="151"/>
    </row>
    <row r="677" spans="20:21" x14ac:dyDescent="0.2">
      <c r="T677" s="151"/>
      <c r="U677" s="151"/>
    </row>
    <row r="678" spans="20:21" x14ac:dyDescent="0.2">
      <c r="T678" s="151"/>
      <c r="U678" s="151"/>
    </row>
    <row r="679" spans="20:21" x14ac:dyDescent="0.2">
      <c r="T679" s="151"/>
      <c r="U679" s="151"/>
    </row>
    <row r="680" spans="20:21" x14ac:dyDescent="0.2">
      <c r="T680" s="151"/>
      <c r="U680" s="151"/>
    </row>
    <row r="681" spans="20:21" x14ac:dyDescent="0.2">
      <c r="T681" s="151"/>
      <c r="U681" s="151"/>
    </row>
    <row r="682" spans="20:21" x14ac:dyDescent="0.2">
      <c r="T682" s="151"/>
      <c r="U682" s="151"/>
    </row>
    <row r="683" spans="20:21" x14ac:dyDescent="0.2">
      <c r="T683" s="151"/>
      <c r="U683" s="151"/>
    </row>
    <row r="684" spans="20:21" x14ac:dyDescent="0.2">
      <c r="T684" s="151"/>
      <c r="U684" s="151"/>
    </row>
    <row r="685" spans="20:21" x14ac:dyDescent="0.2">
      <c r="T685" s="151"/>
      <c r="U685" s="151"/>
    </row>
    <row r="686" spans="20:21" x14ac:dyDescent="0.2">
      <c r="T686" s="151"/>
      <c r="U686" s="151"/>
    </row>
    <row r="687" spans="20:21" x14ac:dyDescent="0.2">
      <c r="T687" s="151"/>
      <c r="U687" s="151"/>
    </row>
    <row r="688" spans="20:21" x14ac:dyDescent="0.2">
      <c r="T688" s="151"/>
      <c r="U688" s="151"/>
    </row>
    <row r="689" spans="20:21" x14ac:dyDescent="0.2">
      <c r="T689" s="151"/>
      <c r="U689" s="151"/>
    </row>
    <row r="690" spans="20:21" x14ac:dyDescent="0.2">
      <c r="T690" s="151"/>
      <c r="U690" s="151"/>
    </row>
    <row r="691" spans="20:21" x14ac:dyDescent="0.2">
      <c r="T691" s="151"/>
      <c r="U691" s="151"/>
    </row>
    <row r="692" spans="20:21" x14ac:dyDescent="0.2">
      <c r="T692" s="151"/>
      <c r="U692" s="151"/>
    </row>
    <row r="693" spans="20:21" x14ac:dyDescent="0.2">
      <c r="T693" s="151"/>
      <c r="U693" s="151"/>
    </row>
    <row r="694" spans="20:21" x14ac:dyDescent="0.2">
      <c r="T694" s="151"/>
      <c r="U694" s="151"/>
    </row>
    <row r="695" spans="20:21" x14ac:dyDescent="0.2">
      <c r="T695" s="151"/>
      <c r="U695" s="151"/>
    </row>
    <row r="696" spans="20:21" x14ac:dyDescent="0.2">
      <c r="T696" s="151"/>
      <c r="U696" s="151"/>
    </row>
    <row r="697" spans="20:21" x14ac:dyDescent="0.2">
      <c r="T697" s="151"/>
      <c r="U697" s="151"/>
    </row>
    <row r="698" spans="20:21" x14ac:dyDescent="0.2">
      <c r="T698" s="151"/>
      <c r="U698" s="151"/>
    </row>
    <row r="699" spans="20:21" x14ac:dyDescent="0.2">
      <c r="T699" s="151"/>
      <c r="U699" s="151"/>
    </row>
    <row r="700" spans="20:21" x14ac:dyDescent="0.2">
      <c r="T700" s="151"/>
      <c r="U700" s="151"/>
    </row>
    <row r="701" spans="20:21" x14ac:dyDescent="0.2">
      <c r="T701" s="151"/>
      <c r="U701" s="151"/>
    </row>
    <row r="702" spans="20:21" x14ac:dyDescent="0.2">
      <c r="T702" s="151"/>
      <c r="U702" s="151"/>
    </row>
    <row r="703" spans="20:21" x14ac:dyDescent="0.2">
      <c r="T703" s="151"/>
      <c r="U703" s="151"/>
    </row>
    <row r="704" spans="20:21" x14ac:dyDescent="0.2">
      <c r="T704" s="151"/>
      <c r="U704" s="151"/>
    </row>
    <row r="705" spans="20:21" x14ac:dyDescent="0.2">
      <c r="T705" s="151"/>
      <c r="U705" s="151"/>
    </row>
    <row r="706" spans="20:21" x14ac:dyDescent="0.2">
      <c r="T706" s="151"/>
      <c r="U706" s="151"/>
    </row>
    <row r="707" spans="20:21" x14ac:dyDescent="0.2">
      <c r="T707" s="151"/>
      <c r="U707" s="151"/>
    </row>
    <row r="708" spans="20:21" x14ac:dyDescent="0.2">
      <c r="T708" s="151"/>
      <c r="U708" s="151"/>
    </row>
    <row r="709" spans="20:21" x14ac:dyDescent="0.2">
      <c r="T709" s="151"/>
      <c r="U709" s="151"/>
    </row>
    <row r="710" spans="20:21" x14ac:dyDescent="0.2">
      <c r="T710" s="151"/>
      <c r="U710" s="151"/>
    </row>
    <row r="711" spans="20:21" x14ac:dyDescent="0.2">
      <c r="T711" s="151"/>
      <c r="U711" s="151"/>
    </row>
    <row r="712" spans="20:21" x14ac:dyDescent="0.2">
      <c r="T712" s="151"/>
      <c r="U712" s="151"/>
    </row>
    <row r="713" spans="20:21" x14ac:dyDescent="0.2">
      <c r="T713" s="151"/>
      <c r="U713" s="151"/>
    </row>
    <row r="714" spans="20:21" x14ac:dyDescent="0.2">
      <c r="T714" s="151"/>
      <c r="U714" s="151"/>
    </row>
    <row r="715" spans="20:21" x14ac:dyDescent="0.2">
      <c r="T715" s="151"/>
      <c r="U715" s="151"/>
    </row>
    <row r="716" spans="20:21" x14ac:dyDescent="0.2">
      <c r="T716" s="151"/>
      <c r="U716" s="151"/>
    </row>
    <row r="717" spans="20:21" x14ac:dyDescent="0.2">
      <c r="T717" s="151"/>
      <c r="U717" s="151"/>
    </row>
    <row r="718" spans="20:21" x14ac:dyDescent="0.2">
      <c r="T718" s="151"/>
      <c r="U718" s="151"/>
    </row>
    <row r="719" spans="20:21" x14ac:dyDescent="0.2">
      <c r="T719" s="151"/>
      <c r="U719" s="151"/>
    </row>
    <row r="720" spans="20:21" x14ac:dyDescent="0.2">
      <c r="T720" s="151"/>
      <c r="U720" s="151"/>
    </row>
    <row r="721" spans="20:21" x14ac:dyDescent="0.2">
      <c r="T721" s="151"/>
      <c r="U721" s="151"/>
    </row>
    <row r="722" spans="20:21" x14ac:dyDescent="0.2">
      <c r="T722" s="151"/>
      <c r="U722" s="151"/>
    </row>
    <row r="723" spans="20:21" x14ac:dyDescent="0.2">
      <c r="T723" s="151"/>
      <c r="U723" s="151"/>
    </row>
    <row r="724" spans="20:21" x14ac:dyDescent="0.2">
      <c r="T724" s="151"/>
      <c r="U724" s="151"/>
    </row>
    <row r="725" spans="20:21" x14ac:dyDescent="0.2">
      <c r="T725" s="151"/>
      <c r="U725" s="151"/>
    </row>
    <row r="726" spans="20:21" x14ac:dyDescent="0.2">
      <c r="T726" s="151"/>
      <c r="U726" s="151"/>
    </row>
    <row r="727" spans="20:21" x14ac:dyDescent="0.2">
      <c r="T727" s="151"/>
      <c r="U727" s="151"/>
    </row>
    <row r="728" spans="20:21" x14ac:dyDescent="0.2">
      <c r="T728" s="151"/>
      <c r="U728" s="151"/>
    </row>
    <row r="729" spans="20:21" x14ac:dyDescent="0.2">
      <c r="T729" s="151"/>
      <c r="U729" s="151"/>
    </row>
    <row r="730" spans="20:21" x14ac:dyDescent="0.2">
      <c r="T730" s="151"/>
      <c r="U730" s="151"/>
    </row>
    <row r="731" spans="20:21" x14ac:dyDescent="0.2">
      <c r="T731" s="151"/>
      <c r="U731" s="151"/>
    </row>
    <row r="732" spans="20:21" x14ac:dyDescent="0.2">
      <c r="T732" s="151"/>
      <c r="U732" s="151"/>
    </row>
    <row r="733" spans="20:21" x14ac:dyDescent="0.2">
      <c r="T733" s="151"/>
      <c r="U733" s="151"/>
    </row>
    <row r="734" spans="20:21" x14ac:dyDescent="0.2">
      <c r="T734" s="151"/>
      <c r="U734" s="151"/>
    </row>
    <row r="735" spans="20:21" x14ac:dyDescent="0.2">
      <c r="T735" s="151"/>
      <c r="U735" s="151"/>
    </row>
    <row r="736" spans="20:21" x14ac:dyDescent="0.2">
      <c r="T736" s="151"/>
      <c r="U736" s="151"/>
    </row>
    <row r="737" spans="20:21" x14ac:dyDescent="0.2">
      <c r="T737" s="151"/>
      <c r="U737" s="151"/>
    </row>
    <row r="738" spans="20:21" x14ac:dyDescent="0.2">
      <c r="T738" s="151"/>
      <c r="U738" s="151"/>
    </row>
    <row r="739" spans="20:21" x14ac:dyDescent="0.2">
      <c r="T739" s="151"/>
      <c r="U739" s="151"/>
    </row>
    <row r="740" spans="20:21" x14ac:dyDescent="0.2">
      <c r="T740" s="151"/>
      <c r="U740" s="151"/>
    </row>
    <row r="741" spans="20:21" x14ac:dyDescent="0.2">
      <c r="T741" s="151"/>
      <c r="U741" s="151"/>
    </row>
    <row r="742" spans="20:21" x14ac:dyDescent="0.2">
      <c r="T742" s="151"/>
      <c r="U742" s="151"/>
    </row>
    <row r="743" spans="20:21" x14ac:dyDescent="0.2">
      <c r="T743" s="151"/>
      <c r="U743" s="151"/>
    </row>
    <row r="744" spans="20:21" x14ac:dyDescent="0.2">
      <c r="T744" s="151"/>
      <c r="U744" s="151"/>
    </row>
    <row r="745" spans="20:21" x14ac:dyDescent="0.2">
      <c r="T745" s="151"/>
      <c r="U745" s="151"/>
    </row>
    <row r="746" spans="20:21" x14ac:dyDescent="0.2">
      <c r="T746" s="151"/>
      <c r="U746" s="151"/>
    </row>
    <row r="747" spans="20:21" x14ac:dyDescent="0.2">
      <c r="T747" s="151"/>
      <c r="U747" s="151"/>
    </row>
    <row r="748" spans="20:21" x14ac:dyDescent="0.2">
      <c r="T748" s="151"/>
      <c r="U748" s="151"/>
    </row>
    <row r="749" spans="20:21" x14ac:dyDescent="0.2">
      <c r="T749" s="151"/>
      <c r="U749" s="151"/>
    </row>
    <row r="750" spans="20:21" x14ac:dyDescent="0.2">
      <c r="T750" s="151"/>
      <c r="U750" s="151"/>
    </row>
    <row r="751" spans="20:21" x14ac:dyDescent="0.2">
      <c r="T751" s="151"/>
      <c r="U751" s="151"/>
    </row>
    <row r="752" spans="20:21" x14ac:dyDescent="0.2">
      <c r="T752" s="151"/>
      <c r="U752" s="151"/>
    </row>
    <row r="753" spans="20:21" x14ac:dyDescent="0.2">
      <c r="T753" s="151"/>
      <c r="U753" s="151"/>
    </row>
    <row r="754" spans="20:21" x14ac:dyDescent="0.2">
      <c r="T754" s="151"/>
      <c r="U754" s="151"/>
    </row>
    <row r="755" spans="20:21" x14ac:dyDescent="0.2">
      <c r="T755" s="151"/>
      <c r="U755" s="151"/>
    </row>
    <row r="756" spans="20:21" x14ac:dyDescent="0.2">
      <c r="T756" s="151"/>
      <c r="U756" s="151"/>
    </row>
    <row r="757" spans="20:21" x14ac:dyDescent="0.2">
      <c r="T757" s="151"/>
      <c r="U757" s="151"/>
    </row>
    <row r="758" spans="20:21" x14ac:dyDescent="0.2">
      <c r="T758" s="151"/>
      <c r="U758" s="151"/>
    </row>
    <row r="759" spans="20:21" x14ac:dyDescent="0.2">
      <c r="T759" s="151"/>
      <c r="U759" s="151"/>
    </row>
    <row r="760" spans="20:21" x14ac:dyDescent="0.2">
      <c r="T760" s="151"/>
      <c r="U760" s="151"/>
    </row>
    <row r="761" spans="20:21" x14ac:dyDescent="0.2">
      <c r="T761" s="151"/>
      <c r="U761" s="151"/>
    </row>
    <row r="762" spans="20:21" x14ac:dyDescent="0.2">
      <c r="T762" s="151"/>
      <c r="U762" s="151"/>
    </row>
    <row r="763" spans="20:21" x14ac:dyDescent="0.2">
      <c r="T763" s="151"/>
      <c r="U763" s="151"/>
    </row>
    <row r="764" spans="20:21" x14ac:dyDescent="0.2">
      <c r="T764" s="151"/>
      <c r="U764" s="151"/>
    </row>
    <row r="765" spans="20:21" x14ac:dyDescent="0.2">
      <c r="T765" s="151"/>
      <c r="U765" s="151"/>
    </row>
    <row r="766" spans="20:21" x14ac:dyDescent="0.2">
      <c r="T766" s="151"/>
      <c r="U766" s="151"/>
    </row>
    <row r="767" spans="20:21" x14ac:dyDescent="0.2">
      <c r="T767" s="151"/>
      <c r="U767" s="151"/>
    </row>
    <row r="768" spans="20:21" x14ac:dyDescent="0.2">
      <c r="T768" s="151"/>
      <c r="U768" s="151"/>
    </row>
    <row r="769" spans="20:21" x14ac:dyDescent="0.2">
      <c r="T769" s="151"/>
      <c r="U769" s="151"/>
    </row>
    <row r="770" spans="20:21" x14ac:dyDescent="0.2">
      <c r="T770" s="151"/>
      <c r="U770" s="151"/>
    </row>
    <row r="771" spans="20:21" x14ac:dyDescent="0.2">
      <c r="T771" s="151"/>
      <c r="U771" s="151"/>
    </row>
    <row r="772" spans="20:21" x14ac:dyDescent="0.2">
      <c r="T772" s="151"/>
      <c r="U772" s="151"/>
    </row>
    <row r="773" spans="20:21" x14ac:dyDescent="0.2">
      <c r="T773" s="151"/>
      <c r="U773" s="151"/>
    </row>
    <row r="774" spans="20:21" x14ac:dyDescent="0.2">
      <c r="T774" s="151"/>
      <c r="U774" s="151"/>
    </row>
    <row r="775" spans="20:21" x14ac:dyDescent="0.2">
      <c r="T775" s="151"/>
      <c r="U775" s="151"/>
    </row>
    <row r="776" spans="20:21" x14ac:dyDescent="0.2">
      <c r="T776" s="151"/>
      <c r="U776" s="151"/>
    </row>
    <row r="777" spans="20:21" x14ac:dyDescent="0.2">
      <c r="T777" s="151"/>
      <c r="U777" s="151"/>
    </row>
    <row r="778" spans="20:21" x14ac:dyDescent="0.2">
      <c r="T778" s="151"/>
      <c r="U778" s="151"/>
    </row>
    <row r="779" spans="20:21" x14ac:dyDescent="0.2">
      <c r="T779" s="151"/>
      <c r="U779" s="151"/>
    </row>
    <row r="780" spans="20:21" x14ac:dyDescent="0.2">
      <c r="T780" s="151"/>
      <c r="U780" s="151"/>
    </row>
    <row r="781" spans="20:21" x14ac:dyDescent="0.2">
      <c r="T781" s="151"/>
      <c r="U781" s="151"/>
    </row>
    <row r="782" spans="20:21" x14ac:dyDescent="0.2">
      <c r="T782" s="151"/>
      <c r="U782" s="151"/>
    </row>
    <row r="783" spans="20:21" x14ac:dyDescent="0.2">
      <c r="T783" s="151"/>
      <c r="U783" s="151"/>
    </row>
    <row r="784" spans="20:21" x14ac:dyDescent="0.2">
      <c r="T784" s="151"/>
      <c r="U784" s="151"/>
    </row>
    <row r="785" spans="20:21" x14ac:dyDescent="0.2">
      <c r="T785" s="151"/>
      <c r="U785" s="151"/>
    </row>
    <row r="786" spans="20:21" x14ac:dyDescent="0.2">
      <c r="T786" s="151"/>
      <c r="U786" s="151"/>
    </row>
    <row r="787" spans="20:21" x14ac:dyDescent="0.2">
      <c r="T787" s="151"/>
      <c r="U787" s="151"/>
    </row>
    <row r="788" spans="20:21" x14ac:dyDescent="0.2">
      <c r="T788" s="151"/>
      <c r="U788" s="151"/>
    </row>
    <row r="789" spans="20:21" x14ac:dyDescent="0.2">
      <c r="T789" s="151"/>
      <c r="U789" s="151"/>
    </row>
    <row r="790" spans="20:21" x14ac:dyDescent="0.2">
      <c r="T790" s="151"/>
      <c r="U790" s="151"/>
    </row>
    <row r="791" spans="20:21" x14ac:dyDescent="0.2">
      <c r="T791" s="151"/>
      <c r="U791" s="151"/>
    </row>
    <row r="792" spans="20:21" x14ac:dyDescent="0.2">
      <c r="T792" s="151"/>
      <c r="U792" s="151"/>
    </row>
    <row r="793" spans="20:21" x14ac:dyDescent="0.2">
      <c r="T793" s="151"/>
      <c r="U793" s="151"/>
    </row>
    <row r="794" spans="20:21" x14ac:dyDescent="0.2">
      <c r="T794" s="151"/>
      <c r="U794" s="151"/>
    </row>
    <row r="795" spans="20:21" x14ac:dyDescent="0.2">
      <c r="T795" s="151"/>
      <c r="U795" s="151"/>
    </row>
    <row r="796" spans="20:21" x14ac:dyDescent="0.2">
      <c r="T796" s="151"/>
      <c r="U796" s="151"/>
    </row>
    <row r="797" spans="20:21" x14ac:dyDescent="0.2">
      <c r="T797" s="151"/>
      <c r="U797" s="151"/>
    </row>
    <row r="798" spans="20:21" x14ac:dyDescent="0.2">
      <c r="T798" s="151"/>
      <c r="U798" s="151"/>
    </row>
    <row r="799" spans="20:21" x14ac:dyDescent="0.2">
      <c r="T799" s="151"/>
      <c r="U799" s="151"/>
    </row>
    <row r="800" spans="20:21" x14ac:dyDescent="0.2">
      <c r="T800" s="151"/>
      <c r="U800" s="151"/>
    </row>
    <row r="801" spans="20:21" x14ac:dyDescent="0.2">
      <c r="T801" s="151"/>
      <c r="U801" s="151"/>
    </row>
    <row r="802" spans="20:21" x14ac:dyDescent="0.2">
      <c r="T802" s="151"/>
      <c r="U802" s="151"/>
    </row>
    <row r="803" spans="20:21" x14ac:dyDescent="0.2">
      <c r="T803" s="151"/>
      <c r="U803" s="151"/>
    </row>
    <row r="804" spans="20:21" x14ac:dyDescent="0.2">
      <c r="T804" s="151"/>
      <c r="U804" s="151"/>
    </row>
    <row r="805" spans="20:21" x14ac:dyDescent="0.2">
      <c r="T805" s="151"/>
      <c r="U805" s="151"/>
    </row>
    <row r="806" spans="20:21" x14ac:dyDescent="0.2">
      <c r="T806" s="151"/>
      <c r="U806" s="151"/>
    </row>
    <row r="807" spans="20:21" x14ac:dyDescent="0.2">
      <c r="T807" s="151"/>
      <c r="U807" s="151"/>
    </row>
    <row r="808" spans="20:21" x14ac:dyDescent="0.2">
      <c r="T808" s="151"/>
      <c r="U808" s="151"/>
    </row>
    <row r="809" spans="20:21" x14ac:dyDescent="0.2">
      <c r="T809" s="151"/>
      <c r="U809" s="151"/>
    </row>
    <row r="810" spans="20:21" x14ac:dyDescent="0.2">
      <c r="T810" s="151"/>
      <c r="U810" s="151"/>
    </row>
    <row r="811" spans="20:21" x14ac:dyDescent="0.2">
      <c r="T811" s="151"/>
      <c r="U811" s="151"/>
    </row>
    <row r="812" spans="20:21" x14ac:dyDescent="0.2">
      <c r="T812" s="151"/>
      <c r="U812" s="151"/>
    </row>
    <row r="813" spans="20:21" x14ac:dyDescent="0.2">
      <c r="T813" s="151"/>
      <c r="U813" s="151"/>
    </row>
    <row r="814" spans="20:21" x14ac:dyDescent="0.2">
      <c r="T814" s="151"/>
      <c r="U814" s="151"/>
    </row>
    <row r="815" spans="20:21" x14ac:dyDescent="0.2">
      <c r="T815" s="151"/>
      <c r="U815" s="151"/>
    </row>
    <row r="816" spans="20:21" x14ac:dyDescent="0.2">
      <c r="T816" s="151"/>
      <c r="U816" s="151"/>
    </row>
    <row r="817" spans="20:21" x14ac:dyDescent="0.2">
      <c r="T817" s="151"/>
      <c r="U817" s="151"/>
    </row>
    <row r="818" spans="20:21" x14ac:dyDescent="0.2">
      <c r="T818" s="151"/>
      <c r="U818" s="151"/>
    </row>
    <row r="819" spans="20:21" x14ac:dyDescent="0.2">
      <c r="T819" s="151"/>
      <c r="U819" s="151"/>
    </row>
    <row r="820" spans="20:21" x14ac:dyDescent="0.2">
      <c r="T820" s="151"/>
      <c r="U820" s="151"/>
    </row>
    <row r="821" spans="20:21" x14ac:dyDescent="0.2">
      <c r="T821" s="151"/>
      <c r="U821" s="151"/>
    </row>
    <row r="822" spans="20:21" x14ac:dyDescent="0.2">
      <c r="T822" s="151"/>
      <c r="U822" s="151"/>
    </row>
    <row r="823" spans="20:21" x14ac:dyDescent="0.2">
      <c r="T823" s="151"/>
      <c r="U823" s="151"/>
    </row>
    <row r="824" spans="20:21" x14ac:dyDescent="0.2">
      <c r="T824" s="151"/>
      <c r="U824" s="151"/>
    </row>
    <row r="825" spans="20:21" x14ac:dyDescent="0.2">
      <c r="T825" s="151"/>
      <c r="U825" s="151"/>
    </row>
    <row r="826" spans="20:21" x14ac:dyDescent="0.2">
      <c r="T826" s="151"/>
      <c r="U826" s="151"/>
    </row>
    <row r="827" spans="20:21" x14ac:dyDescent="0.2">
      <c r="T827" s="151"/>
      <c r="U827" s="151"/>
    </row>
    <row r="828" spans="20:21" x14ac:dyDescent="0.2">
      <c r="T828" s="151"/>
      <c r="U828" s="151"/>
    </row>
    <row r="829" spans="20:21" x14ac:dyDescent="0.2">
      <c r="T829" s="151"/>
      <c r="U829" s="151"/>
    </row>
    <row r="830" spans="20:21" x14ac:dyDescent="0.2">
      <c r="T830" s="151"/>
      <c r="U830" s="151"/>
    </row>
    <row r="831" spans="20:21" x14ac:dyDescent="0.2">
      <c r="T831" s="151"/>
      <c r="U831" s="151"/>
    </row>
    <row r="832" spans="20:21" x14ac:dyDescent="0.2">
      <c r="T832" s="151"/>
      <c r="U832" s="151"/>
    </row>
    <row r="833" spans="20:21" x14ac:dyDescent="0.2">
      <c r="T833" s="151"/>
      <c r="U833" s="151"/>
    </row>
    <row r="834" spans="20:21" x14ac:dyDescent="0.2">
      <c r="T834" s="151"/>
      <c r="U834" s="151"/>
    </row>
    <row r="835" spans="20:21" x14ac:dyDescent="0.2">
      <c r="T835" s="151"/>
      <c r="U835" s="151"/>
    </row>
    <row r="836" spans="20:21" x14ac:dyDescent="0.2">
      <c r="T836" s="151"/>
      <c r="U836" s="151"/>
    </row>
    <row r="837" spans="20:21" x14ac:dyDescent="0.2">
      <c r="T837" s="151"/>
      <c r="U837" s="151"/>
    </row>
    <row r="838" spans="20:21" x14ac:dyDescent="0.2">
      <c r="T838" s="151"/>
      <c r="U838" s="151"/>
    </row>
    <row r="839" spans="20:21" x14ac:dyDescent="0.2">
      <c r="T839" s="151"/>
      <c r="U839" s="151"/>
    </row>
    <row r="840" spans="20:21" x14ac:dyDescent="0.2">
      <c r="T840" s="151"/>
      <c r="U840" s="151"/>
    </row>
    <row r="841" spans="20:21" x14ac:dyDescent="0.2">
      <c r="T841" s="151"/>
      <c r="U841" s="151"/>
    </row>
    <row r="842" spans="20:21" x14ac:dyDescent="0.2">
      <c r="T842" s="151"/>
      <c r="U842" s="151"/>
    </row>
    <row r="843" spans="20:21" x14ac:dyDescent="0.2">
      <c r="T843" s="151"/>
      <c r="U843" s="151"/>
    </row>
    <row r="844" spans="20:21" x14ac:dyDescent="0.2">
      <c r="T844" s="151"/>
      <c r="U844" s="151"/>
    </row>
    <row r="845" spans="20:21" x14ac:dyDescent="0.2">
      <c r="T845" s="151"/>
      <c r="U845" s="151"/>
    </row>
    <row r="846" spans="20:21" x14ac:dyDescent="0.2">
      <c r="T846" s="151"/>
      <c r="U846" s="151"/>
    </row>
    <row r="847" spans="20:21" x14ac:dyDescent="0.2">
      <c r="T847" s="151"/>
      <c r="U847" s="151"/>
    </row>
    <row r="848" spans="20:21" x14ac:dyDescent="0.2">
      <c r="T848" s="151"/>
      <c r="U848" s="151"/>
    </row>
    <row r="849" spans="20:21" x14ac:dyDescent="0.2">
      <c r="T849" s="151"/>
      <c r="U849" s="151"/>
    </row>
    <row r="850" spans="20:21" x14ac:dyDescent="0.2">
      <c r="T850" s="151"/>
      <c r="U850" s="151"/>
    </row>
    <row r="851" spans="20:21" x14ac:dyDescent="0.2">
      <c r="T851" s="151"/>
      <c r="U851" s="151"/>
    </row>
    <row r="852" spans="20:21" x14ac:dyDescent="0.2">
      <c r="T852" s="151"/>
      <c r="U852" s="151"/>
    </row>
    <row r="853" spans="20:21" x14ac:dyDescent="0.2">
      <c r="T853" s="151"/>
      <c r="U853" s="151"/>
    </row>
    <row r="854" spans="20:21" x14ac:dyDescent="0.2">
      <c r="T854" s="151"/>
      <c r="U854" s="151"/>
    </row>
    <row r="855" spans="20:21" x14ac:dyDescent="0.2">
      <c r="T855" s="151"/>
      <c r="U855" s="151"/>
    </row>
    <row r="856" spans="20:21" x14ac:dyDescent="0.2">
      <c r="T856" s="151"/>
      <c r="U856" s="151"/>
    </row>
    <row r="857" spans="20:21" x14ac:dyDescent="0.2">
      <c r="T857" s="151"/>
      <c r="U857" s="151"/>
    </row>
    <row r="858" spans="20:21" x14ac:dyDescent="0.2">
      <c r="T858" s="151"/>
      <c r="U858" s="151"/>
    </row>
    <row r="859" spans="20:21" x14ac:dyDescent="0.2">
      <c r="T859" s="151"/>
      <c r="U859" s="151"/>
    </row>
    <row r="860" spans="20:21" x14ac:dyDescent="0.2">
      <c r="T860" s="151"/>
      <c r="U860" s="151"/>
    </row>
    <row r="861" spans="20:21" x14ac:dyDescent="0.2">
      <c r="T861" s="151"/>
      <c r="U861" s="151"/>
    </row>
    <row r="862" spans="20:21" x14ac:dyDescent="0.2">
      <c r="T862" s="151"/>
      <c r="U862" s="151"/>
    </row>
    <row r="863" spans="20:21" x14ac:dyDescent="0.2">
      <c r="T863" s="151"/>
      <c r="U863" s="151"/>
    </row>
    <row r="864" spans="20:21" x14ac:dyDescent="0.2">
      <c r="T864" s="151"/>
      <c r="U864" s="151"/>
    </row>
    <row r="865" spans="20:21" x14ac:dyDescent="0.2">
      <c r="T865" s="151"/>
      <c r="U865" s="151"/>
    </row>
    <row r="866" spans="20:21" x14ac:dyDescent="0.2">
      <c r="T866" s="151"/>
      <c r="U866" s="151"/>
    </row>
    <row r="867" spans="20:21" x14ac:dyDescent="0.2">
      <c r="T867" s="151"/>
      <c r="U867" s="151"/>
    </row>
    <row r="868" spans="20:21" x14ac:dyDescent="0.2">
      <c r="T868" s="151"/>
      <c r="U868" s="151"/>
    </row>
    <row r="869" spans="20:21" x14ac:dyDescent="0.2">
      <c r="T869" s="151"/>
      <c r="U869" s="151"/>
    </row>
    <row r="870" spans="20:21" x14ac:dyDescent="0.2">
      <c r="T870" s="151"/>
      <c r="U870" s="151"/>
    </row>
    <row r="871" spans="20:21" x14ac:dyDescent="0.2">
      <c r="T871" s="151"/>
      <c r="U871" s="151"/>
    </row>
    <row r="872" spans="20:21" x14ac:dyDescent="0.2">
      <c r="T872" s="151"/>
      <c r="U872" s="151"/>
    </row>
    <row r="873" spans="20:21" x14ac:dyDescent="0.2">
      <c r="T873" s="151"/>
      <c r="U873" s="151"/>
    </row>
    <row r="874" spans="20:21" x14ac:dyDescent="0.2">
      <c r="T874" s="151"/>
      <c r="U874" s="151"/>
    </row>
    <row r="875" spans="20:21" x14ac:dyDescent="0.2">
      <c r="T875" s="151"/>
      <c r="U875" s="151"/>
    </row>
    <row r="876" spans="20:21" x14ac:dyDescent="0.2">
      <c r="T876" s="151"/>
      <c r="U876" s="151"/>
    </row>
    <row r="877" spans="20:21" x14ac:dyDescent="0.2">
      <c r="T877" s="151"/>
      <c r="U877" s="151"/>
    </row>
    <row r="878" spans="20:21" x14ac:dyDescent="0.2">
      <c r="T878" s="151"/>
      <c r="U878" s="151"/>
    </row>
    <row r="879" spans="20:21" x14ac:dyDescent="0.2">
      <c r="T879" s="151"/>
      <c r="U879" s="151"/>
    </row>
    <row r="880" spans="20:21" x14ac:dyDescent="0.2">
      <c r="T880" s="151"/>
      <c r="U880" s="151"/>
    </row>
    <row r="881" spans="20:21" x14ac:dyDescent="0.2">
      <c r="T881" s="151"/>
      <c r="U881" s="151"/>
    </row>
    <row r="882" spans="20:21" x14ac:dyDescent="0.2">
      <c r="T882" s="151"/>
      <c r="U882" s="151"/>
    </row>
    <row r="883" spans="20:21" x14ac:dyDescent="0.2">
      <c r="T883" s="151"/>
      <c r="U883" s="151"/>
    </row>
    <row r="884" spans="20:21" x14ac:dyDescent="0.2">
      <c r="T884" s="151"/>
      <c r="U884" s="151"/>
    </row>
    <row r="885" spans="20:21" x14ac:dyDescent="0.2">
      <c r="T885" s="151"/>
      <c r="U885" s="151"/>
    </row>
    <row r="886" spans="20:21" x14ac:dyDescent="0.2">
      <c r="T886" s="151"/>
      <c r="U886" s="151"/>
    </row>
    <row r="887" spans="20:21" x14ac:dyDescent="0.2">
      <c r="T887" s="151"/>
      <c r="U887" s="151"/>
    </row>
    <row r="888" spans="20:21" x14ac:dyDescent="0.2">
      <c r="T888" s="151"/>
      <c r="U888" s="151"/>
    </row>
    <row r="889" spans="20:21" x14ac:dyDescent="0.2">
      <c r="T889" s="151"/>
      <c r="U889" s="151"/>
    </row>
    <row r="890" spans="20:21" x14ac:dyDescent="0.2">
      <c r="T890" s="151"/>
      <c r="U890" s="151"/>
    </row>
    <row r="891" spans="20:21" x14ac:dyDescent="0.2">
      <c r="T891" s="151"/>
      <c r="U891" s="151"/>
    </row>
    <row r="892" spans="20:21" x14ac:dyDescent="0.2">
      <c r="T892" s="151"/>
      <c r="U892" s="151"/>
    </row>
    <row r="893" spans="20:21" x14ac:dyDescent="0.2">
      <c r="T893" s="151"/>
      <c r="U893" s="151"/>
    </row>
    <row r="894" spans="20:21" x14ac:dyDescent="0.2">
      <c r="T894" s="151"/>
      <c r="U894" s="151"/>
    </row>
    <row r="895" spans="20:21" x14ac:dyDescent="0.2">
      <c r="T895" s="151"/>
      <c r="U895" s="151"/>
    </row>
    <row r="896" spans="20:21" x14ac:dyDescent="0.2">
      <c r="T896" s="151"/>
      <c r="U896" s="151"/>
    </row>
    <row r="897" spans="20:21" x14ac:dyDescent="0.2">
      <c r="T897" s="151"/>
      <c r="U897" s="151"/>
    </row>
    <row r="898" spans="20:21" x14ac:dyDescent="0.2">
      <c r="T898" s="151"/>
      <c r="U898" s="151"/>
    </row>
    <row r="899" spans="20:21" x14ac:dyDescent="0.2">
      <c r="T899" s="151"/>
      <c r="U899" s="151"/>
    </row>
    <row r="900" spans="20:21" x14ac:dyDescent="0.2">
      <c r="T900" s="151"/>
      <c r="U900" s="151"/>
    </row>
    <row r="901" spans="20:21" x14ac:dyDescent="0.2">
      <c r="T901" s="151"/>
      <c r="U901" s="151"/>
    </row>
    <row r="902" spans="20:21" x14ac:dyDescent="0.2">
      <c r="T902" s="151"/>
      <c r="U902" s="151"/>
    </row>
    <row r="903" spans="20:21" x14ac:dyDescent="0.2">
      <c r="T903" s="151"/>
      <c r="U903" s="151"/>
    </row>
    <row r="904" spans="20:21" x14ac:dyDescent="0.2">
      <c r="T904" s="151"/>
      <c r="U904" s="151"/>
    </row>
    <row r="905" spans="20:21" x14ac:dyDescent="0.2">
      <c r="T905" s="151"/>
      <c r="U905" s="151"/>
    </row>
    <row r="906" spans="20:21" x14ac:dyDescent="0.2">
      <c r="T906" s="151"/>
      <c r="U906" s="151"/>
    </row>
    <row r="907" spans="20:21" x14ac:dyDescent="0.2">
      <c r="T907" s="151"/>
      <c r="U907" s="151"/>
    </row>
    <row r="908" spans="20:21" x14ac:dyDescent="0.2">
      <c r="T908" s="151"/>
      <c r="U908" s="151"/>
    </row>
    <row r="909" spans="20:21" x14ac:dyDescent="0.2">
      <c r="T909" s="151"/>
      <c r="U909" s="151"/>
    </row>
    <row r="910" spans="20:21" x14ac:dyDescent="0.2">
      <c r="T910" s="151"/>
      <c r="U910" s="151"/>
    </row>
    <row r="911" spans="20:21" x14ac:dyDescent="0.2">
      <c r="T911" s="151"/>
      <c r="U911" s="151"/>
    </row>
    <row r="912" spans="20:21" x14ac:dyDescent="0.2">
      <c r="T912" s="151"/>
      <c r="U912" s="151"/>
    </row>
    <row r="913" spans="20:21" x14ac:dyDescent="0.2">
      <c r="T913" s="151"/>
      <c r="U913" s="151"/>
    </row>
    <row r="914" spans="20:21" x14ac:dyDescent="0.2">
      <c r="T914" s="151"/>
      <c r="U914" s="151"/>
    </row>
    <row r="915" spans="20:21" x14ac:dyDescent="0.2">
      <c r="T915" s="151"/>
      <c r="U915" s="151"/>
    </row>
    <row r="916" spans="20:21" x14ac:dyDescent="0.2">
      <c r="T916" s="151"/>
      <c r="U916" s="151"/>
    </row>
    <row r="917" spans="20:21" x14ac:dyDescent="0.2">
      <c r="T917" s="151"/>
      <c r="U917" s="151"/>
    </row>
    <row r="918" spans="20:21" x14ac:dyDescent="0.2">
      <c r="T918" s="151"/>
      <c r="U918" s="151"/>
    </row>
    <row r="919" spans="20:21" x14ac:dyDescent="0.2">
      <c r="T919" s="151"/>
      <c r="U919" s="151"/>
    </row>
    <row r="920" spans="20:21" x14ac:dyDescent="0.2">
      <c r="T920" s="151"/>
      <c r="U920" s="151"/>
    </row>
    <row r="921" spans="20:21" x14ac:dyDescent="0.2">
      <c r="T921" s="151"/>
      <c r="U921" s="151"/>
    </row>
    <row r="922" spans="20:21" x14ac:dyDescent="0.2">
      <c r="T922" s="151"/>
      <c r="U922" s="151"/>
    </row>
    <row r="923" spans="20:21" x14ac:dyDescent="0.2">
      <c r="T923" s="151"/>
      <c r="U923" s="151"/>
    </row>
    <row r="924" spans="20:21" x14ac:dyDescent="0.2">
      <c r="T924" s="151"/>
      <c r="U924" s="151"/>
    </row>
    <row r="925" spans="20:21" x14ac:dyDescent="0.2">
      <c r="T925" s="151"/>
      <c r="U925" s="151"/>
    </row>
    <row r="926" spans="20:21" x14ac:dyDescent="0.2">
      <c r="T926" s="151"/>
      <c r="U926" s="151"/>
    </row>
    <row r="927" spans="20:21" x14ac:dyDescent="0.2">
      <c r="T927" s="151"/>
      <c r="U927" s="151"/>
    </row>
    <row r="928" spans="20:21" x14ac:dyDescent="0.2">
      <c r="T928" s="151"/>
      <c r="U928" s="151"/>
    </row>
    <row r="929" spans="20:21" x14ac:dyDescent="0.2">
      <c r="T929" s="151"/>
      <c r="U929" s="151"/>
    </row>
    <row r="930" spans="20:21" x14ac:dyDescent="0.2">
      <c r="T930" s="151"/>
      <c r="U930" s="151"/>
    </row>
    <row r="931" spans="20:21" x14ac:dyDescent="0.2">
      <c r="T931" s="151"/>
      <c r="U931" s="151"/>
    </row>
    <row r="932" spans="20:21" x14ac:dyDescent="0.2">
      <c r="T932" s="151"/>
      <c r="U932" s="151"/>
    </row>
    <row r="933" spans="20:21" x14ac:dyDescent="0.2">
      <c r="T933" s="151"/>
      <c r="U933" s="151"/>
    </row>
    <row r="934" spans="20:21" x14ac:dyDescent="0.2">
      <c r="T934" s="151"/>
      <c r="U934" s="151"/>
    </row>
    <row r="935" spans="20:21" x14ac:dyDescent="0.2">
      <c r="T935" s="151"/>
      <c r="U935" s="151"/>
    </row>
    <row r="936" spans="20:21" x14ac:dyDescent="0.2">
      <c r="T936" s="151"/>
      <c r="U936" s="151"/>
    </row>
    <row r="937" spans="20:21" x14ac:dyDescent="0.2">
      <c r="T937" s="151"/>
      <c r="U937" s="151"/>
    </row>
    <row r="938" spans="20:21" x14ac:dyDescent="0.2">
      <c r="T938" s="151"/>
      <c r="U938" s="151"/>
    </row>
    <row r="939" spans="20:21" x14ac:dyDescent="0.2">
      <c r="T939" s="151"/>
      <c r="U939" s="151"/>
    </row>
    <row r="940" spans="20:21" x14ac:dyDescent="0.2">
      <c r="T940" s="151"/>
      <c r="U940" s="151"/>
    </row>
    <row r="941" spans="20:21" x14ac:dyDescent="0.2">
      <c r="T941" s="151"/>
      <c r="U941" s="151"/>
    </row>
    <row r="942" spans="20:21" x14ac:dyDescent="0.2">
      <c r="T942" s="151"/>
      <c r="U942" s="151"/>
    </row>
    <row r="943" spans="20:21" x14ac:dyDescent="0.2">
      <c r="T943" s="151"/>
      <c r="U943" s="151"/>
    </row>
    <row r="944" spans="20:21" x14ac:dyDescent="0.2">
      <c r="T944" s="151"/>
      <c r="U944" s="151"/>
    </row>
    <row r="945" spans="20:21" x14ac:dyDescent="0.2">
      <c r="T945" s="151"/>
      <c r="U945" s="151"/>
    </row>
    <row r="946" spans="20:21" x14ac:dyDescent="0.2">
      <c r="T946" s="151"/>
      <c r="U946" s="151"/>
    </row>
    <row r="947" spans="20:21" x14ac:dyDescent="0.2">
      <c r="T947" s="151"/>
      <c r="U947" s="151"/>
    </row>
    <row r="948" spans="20:21" x14ac:dyDescent="0.2">
      <c r="T948" s="151"/>
      <c r="U948" s="151"/>
    </row>
    <row r="949" spans="20:21" x14ac:dyDescent="0.2">
      <c r="T949" s="151"/>
      <c r="U949" s="151"/>
    </row>
    <row r="950" spans="20:21" x14ac:dyDescent="0.2">
      <c r="T950" s="151"/>
      <c r="U950" s="151"/>
    </row>
    <row r="951" spans="20:21" x14ac:dyDescent="0.2">
      <c r="T951" s="151"/>
      <c r="U951" s="151"/>
    </row>
    <row r="952" spans="20:21" x14ac:dyDescent="0.2">
      <c r="T952" s="151"/>
      <c r="U952" s="151"/>
    </row>
    <row r="953" spans="20:21" x14ac:dyDescent="0.2">
      <c r="T953" s="151"/>
      <c r="U953" s="151"/>
    </row>
    <row r="954" spans="20:21" x14ac:dyDescent="0.2">
      <c r="T954" s="151"/>
      <c r="U954" s="151"/>
    </row>
    <row r="955" spans="20:21" x14ac:dyDescent="0.2">
      <c r="T955" s="151"/>
      <c r="U955" s="151"/>
    </row>
    <row r="956" spans="20:21" x14ac:dyDescent="0.2">
      <c r="T956" s="151"/>
      <c r="U956" s="151"/>
    </row>
    <row r="957" spans="20:21" x14ac:dyDescent="0.2">
      <c r="T957" s="151"/>
      <c r="U957" s="151"/>
    </row>
    <row r="958" spans="20:21" x14ac:dyDescent="0.2">
      <c r="T958" s="151"/>
      <c r="U958" s="151"/>
    </row>
    <row r="959" spans="20:21" x14ac:dyDescent="0.2">
      <c r="T959" s="151"/>
      <c r="U959" s="151"/>
    </row>
    <row r="960" spans="20:21" x14ac:dyDescent="0.2">
      <c r="T960" s="151"/>
      <c r="U960" s="151"/>
    </row>
    <row r="961" spans="20:21" x14ac:dyDescent="0.2">
      <c r="T961" s="151"/>
      <c r="U961" s="151"/>
    </row>
    <row r="962" spans="20:21" x14ac:dyDescent="0.2">
      <c r="T962" s="151"/>
      <c r="U962" s="151"/>
    </row>
    <row r="963" spans="20:21" x14ac:dyDescent="0.2">
      <c r="T963" s="151"/>
      <c r="U963" s="151"/>
    </row>
    <row r="964" spans="20:21" x14ac:dyDescent="0.2">
      <c r="T964" s="151"/>
      <c r="U964" s="151"/>
    </row>
    <row r="965" spans="20:21" x14ac:dyDescent="0.2">
      <c r="T965" s="151"/>
      <c r="U965" s="151"/>
    </row>
    <row r="966" spans="20:21" x14ac:dyDescent="0.2">
      <c r="T966" s="151"/>
      <c r="U966" s="151"/>
    </row>
    <row r="967" spans="20:21" x14ac:dyDescent="0.2">
      <c r="T967" s="151"/>
      <c r="U967" s="151"/>
    </row>
    <row r="968" spans="20:21" x14ac:dyDescent="0.2">
      <c r="T968" s="151"/>
      <c r="U968" s="151"/>
    </row>
    <row r="969" spans="20:21" x14ac:dyDescent="0.2">
      <c r="T969" s="151"/>
      <c r="U969" s="151"/>
    </row>
    <row r="970" spans="20:21" x14ac:dyDescent="0.2">
      <c r="T970" s="151"/>
      <c r="U970" s="151"/>
    </row>
    <row r="971" spans="20:21" x14ac:dyDescent="0.2">
      <c r="T971" s="151"/>
      <c r="U971" s="151"/>
    </row>
    <row r="972" spans="20:21" x14ac:dyDescent="0.2">
      <c r="T972" s="151"/>
      <c r="U972" s="151"/>
    </row>
    <row r="973" spans="20:21" x14ac:dyDescent="0.2">
      <c r="T973" s="151"/>
      <c r="U973" s="151"/>
    </row>
    <row r="974" spans="20:21" x14ac:dyDescent="0.2">
      <c r="T974" s="151"/>
      <c r="U974" s="151"/>
    </row>
    <row r="975" spans="20:21" x14ac:dyDescent="0.2">
      <c r="T975" s="151"/>
      <c r="U975" s="151"/>
    </row>
    <row r="976" spans="20:21" x14ac:dyDescent="0.2">
      <c r="T976" s="151"/>
      <c r="U976" s="151"/>
    </row>
    <row r="977" spans="20:21" x14ac:dyDescent="0.2">
      <c r="T977" s="151"/>
      <c r="U977" s="151"/>
    </row>
    <row r="978" spans="20:21" x14ac:dyDescent="0.2">
      <c r="T978" s="151"/>
      <c r="U978" s="151"/>
    </row>
    <row r="979" spans="20:21" x14ac:dyDescent="0.2">
      <c r="T979" s="151"/>
      <c r="U979" s="151"/>
    </row>
    <row r="980" spans="20:21" x14ac:dyDescent="0.2">
      <c r="T980" s="151"/>
      <c r="U980" s="151"/>
    </row>
    <row r="981" spans="20:21" x14ac:dyDescent="0.2">
      <c r="T981" s="151"/>
      <c r="U981" s="151"/>
    </row>
    <row r="982" spans="20:21" x14ac:dyDescent="0.2">
      <c r="T982" s="151"/>
      <c r="U982" s="151"/>
    </row>
    <row r="983" spans="20:21" x14ac:dyDescent="0.2">
      <c r="T983" s="151"/>
      <c r="U983" s="151"/>
    </row>
    <row r="984" spans="20:21" x14ac:dyDescent="0.2">
      <c r="T984" s="151"/>
      <c r="U984" s="151"/>
    </row>
    <row r="985" spans="20:21" x14ac:dyDescent="0.2">
      <c r="T985" s="151"/>
      <c r="U985" s="151"/>
    </row>
    <row r="986" spans="20:21" x14ac:dyDescent="0.2">
      <c r="T986" s="151"/>
      <c r="U986" s="151"/>
    </row>
    <row r="987" spans="20:21" x14ac:dyDescent="0.2">
      <c r="T987" s="151"/>
      <c r="U987" s="151"/>
    </row>
    <row r="988" spans="20:21" x14ac:dyDescent="0.2">
      <c r="T988" s="151"/>
      <c r="U988" s="151"/>
    </row>
    <row r="989" spans="20:21" x14ac:dyDescent="0.2">
      <c r="T989" s="151"/>
      <c r="U989" s="151"/>
    </row>
    <row r="990" spans="20:21" x14ac:dyDescent="0.2">
      <c r="T990" s="151"/>
      <c r="U990" s="151"/>
    </row>
    <row r="991" spans="20:21" x14ac:dyDescent="0.2">
      <c r="T991" s="151"/>
      <c r="U991" s="151"/>
    </row>
    <row r="992" spans="20:21" x14ac:dyDescent="0.2">
      <c r="T992" s="151"/>
      <c r="U992" s="151"/>
    </row>
    <row r="993" spans="20:27" x14ac:dyDescent="0.2">
      <c r="T993" s="151"/>
      <c r="U993" s="151"/>
    </row>
    <row r="994" spans="20:27" x14ac:dyDescent="0.2">
      <c r="T994" s="151"/>
      <c r="U994" s="151"/>
    </row>
    <row r="995" spans="20:27" x14ac:dyDescent="0.2">
      <c r="T995" s="151"/>
      <c r="U995" s="151"/>
    </row>
    <row r="996" spans="20:27" x14ac:dyDescent="0.2">
      <c r="T996" s="151"/>
      <c r="U996" s="151"/>
    </row>
    <row r="997" spans="20:27" x14ac:dyDescent="0.2">
      <c r="T997" s="151"/>
      <c r="U997" s="151"/>
    </row>
    <row r="998" spans="20:27" x14ac:dyDescent="0.2">
      <c r="T998" s="151"/>
      <c r="U998" s="151"/>
    </row>
    <row r="999" spans="20:27" x14ac:dyDescent="0.2">
      <c r="T999" s="151"/>
      <c r="U999" s="151"/>
    </row>
    <row r="1000" spans="20:27" ht="15.75" x14ac:dyDescent="0.25">
      <c r="T1000" s="151"/>
      <c r="U1000" s="151"/>
      <c r="AA1000" s="165" t="s">
        <v>161</v>
      </c>
    </row>
    <row r="1001" spans="20:27" x14ac:dyDescent="0.2">
      <c r="T1001" s="151"/>
      <c r="U1001" s="151"/>
    </row>
    <row r="1002" spans="20:27" x14ac:dyDescent="0.2">
      <c r="T1002" s="151"/>
      <c r="U1002" s="151"/>
    </row>
    <row r="1003" spans="20:27" x14ac:dyDescent="0.2">
      <c r="T1003" s="151"/>
      <c r="U1003" s="151"/>
    </row>
    <row r="1004" spans="20:27" x14ac:dyDescent="0.2">
      <c r="T1004" s="151"/>
      <c r="U1004" s="151"/>
    </row>
    <row r="1005" spans="20:27" x14ac:dyDescent="0.2">
      <c r="T1005" s="151"/>
      <c r="U1005" s="151"/>
    </row>
    <row r="1006" spans="20:27" x14ac:dyDescent="0.2">
      <c r="T1006" s="151"/>
      <c r="U1006" s="151"/>
    </row>
    <row r="1007" spans="20:27" x14ac:dyDescent="0.2">
      <c r="T1007" s="151"/>
      <c r="U1007" s="151"/>
    </row>
    <row r="1008" spans="20:27" x14ac:dyDescent="0.2">
      <c r="T1008" s="151"/>
      <c r="U1008" s="151"/>
    </row>
    <row r="1009" spans="20:21" x14ac:dyDescent="0.2">
      <c r="T1009" s="151"/>
      <c r="U1009" s="151"/>
    </row>
    <row r="1010" spans="20:21" x14ac:dyDescent="0.2">
      <c r="T1010" s="151"/>
      <c r="U1010" s="151"/>
    </row>
    <row r="1011" spans="20:21" x14ac:dyDescent="0.2">
      <c r="T1011" s="151"/>
      <c r="U1011" s="151"/>
    </row>
    <row r="1012" spans="20:21" x14ac:dyDescent="0.2">
      <c r="T1012" s="151"/>
      <c r="U1012" s="151"/>
    </row>
    <row r="1013" spans="20:21" x14ac:dyDescent="0.2">
      <c r="T1013" s="151"/>
      <c r="U1013" s="151"/>
    </row>
    <row r="1014" spans="20:21" x14ac:dyDescent="0.2">
      <c r="T1014" s="151"/>
      <c r="U1014" s="151"/>
    </row>
    <row r="1015" spans="20:21" x14ac:dyDescent="0.2">
      <c r="T1015" s="151"/>
      <c r="U1015" s="151"/>
    </row>
    <row r="1016" spans="20:21" x14ac:dyDescent="0.2">
      <c r="T1016" s="151"/>
      <c r="U1016" s="151"/>
    </row>
    <row r="1017" spans="20:21" x14ac:dyDescent="0.2">
      <c r="T1017" s="151"/>
      <c r="U1017" s="151"/>
    </row>
    <row r="1018" spans="20:21" x14ac:dyDescent="0.2">
      <c r="T1018" s="151"/>
      <c r="U1018" s="151"/>
    </row>
    <row r="1019" spans="20:21" x14ac:dyDescent="0.2">
      <c r="T1019" s="151"/>
      <c r="U1019" s="151"/>
    </row>
    <row r="1020" spans="20:21" x14ac:dyDescent="0.2">
      <c r="T1020" s="151"/>
      <c r="U1020" s="151"/>
    </row>
    <row r="1021" spans="20:21" x14ac:dyDescent="0.2">
      <c r="T1021" s="151"/>
      <c r="U1021" s="151"/>
    </row>
    <row r="1022" spans="20:21" x14ac:dyDescent="0.2">
      <c r="T1022" s="151"/>
      <c r="U1022" s="151"/>
    </row>
    <row r="1023" spans="20:21" x14ac:dyDescent="0.2">
      <c r="T1023" s="151"/>
      <c r="U1023" s="151"/>
    </row>
    <row r="1024" spans="20:21" x14ac:dyDescent="0.2">
      <c r="T1024" s="151"/>
      <c r="U1024" s="151"/>
    </row>
    <row r="1025" spans="20:21" x14ac:dyDescent="0.2">
      <c r="T1025" s="151"/>
      <c r="U1025" s="151"/>
    </row>
    <row r="1026" spans="20:21" x14ac:dyDescent="0.2">
      <c r="T1026" s="151"/>
      <c r="U1026" s="151"/>
    </row>
    <row r="1027" spans="20:21" x14ac:dyDescent="0.2">
      <c r="T1027" s="151"/>
      <c r="U1027" s="151"/>
    </row>
    <row r="1028" spans="20:21" x14ac:dyDescent="0.2">
      <c r="T1028" s="151"/>
      <c r="U1028" s="151"/>
    </row>
    <row r="1029" spans="20:21" x14ac:dyDescent="0.2">
      <c r="T1029" s="151"/>
      <c r="U1029" s="151"/>
    </row>
    <row r="1030" spans="20:21" x14ac:dyDescent="0.2">
      <c r="T1030" s="151"/>
      <c r="U1030" s="151"/>
    </row>
    <row r="1031" spans="20:21" x14ac:dyDescent="0.2">
      <c r="T1031" s="151"/>
      <c r="U1031" s="151"/>
    </row>
    <row r="1032" spans="20:21" x14ac:dyDescent="0.2">
      <c r="T1032" s="151"/>
      <c r="U1032" s="151"/>
    </row>
    <row r="1033" spans="20:21" x14ac:dyDescent="0.2">
      <c r="T1033" s="151"/>
      <c r="U1033" s="151"/>
    </row>
    <row r="1034" spans="20:21" x14ac:dyDescent="0.2">
      <c r="T1034" s="151"/>
      <c r="U1034" s="151"/>
    </row>
    <row r="1035" spans="20:21" x14ac:dyDescent="0.2">
      <c r="T1035" s="151"/>
      <c r="U1035" s="151"/>
    </row>
    <row r="1036" spans="20:21" x14ac:dyDescent="0.2">
      <c r="T1036" s="151"/>
      <c r="U1036" s="151"/>
    </row>
    <row r="1037" spans="20:21" x14ac:dyDescent="0.2">
      <c r="T1037" s="151"/>
      <c r="U1037" s="151"/>
    </row>
    <row r="1038" spans="20:21" x14ac:dyDescent="0.2">
      <c r="T1038" s="151"/>
      <c r="U1038" s="151"/>
    </row>
    <row r="1039" spans="20:21" x14ac:dyDescent="0.2">
      <c r="T1039" s="151"/>
      <c r="U1039" s="151"/>
    </row>
    <row r="1040" spans="20:21" x14ac:dyDescent="0.2">
      <c r="T1040" s="151"/>
      <c r="U1040" s="151"/>
    </row>
    <row r="1041" spans="20:21" x14ac:dyDescent="0.2">
      <c r="T1041" s="151"/>
      <c r="U1041" s="151"/>
    </row>
    <row r="1042" spans="20:21" x14ac:dyDescent="0.2">
      <c r="T1042" s="151"/>
      <c r="U1042" s="151"/>
    </row>
    <row r="1043" spans="20:21" x14ac:dyDescent="0.2">
      <c r="T1043" s="151"/>
      <c r="U1043" s="151"/>
    </row>
    <row r="1044" spans="20:21" x14ac:dyDescent="0.2">
      <c r="T1044" s="151"/>
      <c r="U1044" s="151"/>
    </row>
    <row r="1045" spans="20:21" x14ac:dyDescent="0.2">
      <c r="T1045" s="151"/>
      <c r="U1045" s="151"/>
    </row>
    <row r="1046" spans="20:21" x14ac:dyDescent="0.2">
      <c r="T1046" s="151"/>
      <c r="U1046" s="151"/>
    </row>
    <row r="1047" spans="20:21" x14ac:dyDescent="0.2">
      <c r="T1047" s="151"/>
      <c r="U1047" s="151"/>
    </row>
    <row r="1048" spans="20:21" x14ac:dyDescent="0.2">
      <c r="T1048" s="151"/>
      <c r="U1048" s="151"/>
    </row>
    <row r="1049" spans="20:21" x14ac:dyDescent="0.2">
      <c r="T1049" s="151"/>
      <c r="U1049" s="151"/>
    </row>
    <row r="1050" spans="20:21" x14ac:dyDescent="0.2">
      <c r="T1050" s="151"/>
      <c r="U1050" s="151"/>
    </row>
    <row r="1051" spans="20:21" x14ac:dyDescent="0.2">
      <c r="T1051" s="151"/>
      <c r="U1051" s="151"/>
    </row>
    <row r="1052" spans="20:21" x14ac:dyDescent="0.2">
      <c r="T1052" s="151"/>
      <c r="U1052" s="151"/>
    </row>
    <row r="1053" spans="20:21" x14ac:dyDescent="0.2">
      <c r="T1053" s="151"/>
      <c r="U1053" s="151"/>
    </row>
    <row r="1054" spans="20:21" x14ac:dyDescent="0.2">
      <c r="T1054" s="151"/>
      <c r="U1054" s="151"/>
    </row>
    <row r="1055" spans="20:21" x14ac:dyDescent="0.2">
      <c r="T1055" s="151"/>
      <c r="U1055" s="151"/>
    </row>
    <row r="1056" spans="20:21" x14ac:dyDescent="0.2">
      <c r="T1056" s="151"/>
      <c r="U1056" s="151"/>
    </row>
    <row r="1057" spans="20:21" x14ac:dyDescent="0.2">
      <c r="T1057" s="151"/>
      <c r="U1057" s="151"/>
    </row>
    <row r="1058" spans="20:21" x14ac:dyDescent="0.2">
      <c r="T1058" s="151"/>
      <c r="U1058" s="151"/>
    </row>
    <row r="1059" spans="20:21" x14ac:dyDescent="0.2">
      <c r="T1059" s="151"/>
      <c r="U1059" s="151"/>
    </row>
    <row r="1060" spans="20:21" x14ac:dyDescent="0.2">
      <c r="T1060" s="151"/>
      <c r="U1060" s="151"/>
    </row>
    <row r="1061" spans="20:21" x14ac:dyDescent="0.2">
      <c r="T1061" s="151"/>
      <c r="U1061" s="151"/>
    </row>
    <row r="1062" spans="20:21" x14ac:dyDescent="0.2">
      <c r="T1062" s="151"/>
      <c r="U1062" s="151"/>
    </row>
    <row r="1063" spans="20:21" x14ac:dyDescent="0.2">
      <c r="T1063" s="151"/>
      <c r="U1063" s="151"/>
    </row>
    <row r="1064" spans="20:21" x14ac:dyDescent="0.2">
      <c r="T1064" s="151"/>
      <c r="U1064" s="151"/>
    </row>
    <row r="1065" spans="20:21" x14ac:dyDescent="0.2">
      <c r="T1065" s="151"/>
      <c r="U1065" s="151"/>
    </row>
    <row r="1066" spans="20:21" x14ac:dyDescent="0.2">
      <c r="T1066" s="151"/>
      <c r="U1066" s="151"/>
    </row>
    <row r="1067" spans="20:21" x14ac:dyDescent="0.2">
      <c r="T1067" s="151"/>
      <c r="U1067" s="151"/>
    </row>
    <row r="1068" spans="20:21" x14ac:dyDescent="0.2">
      <c r="T1068" s="151"/>
      <c r="U1068" s="151"/>
    </row>
    <row r="1069" spans="20:21" x14ac:dyDescent="0.2">
      <c r="T1069" s="151"/>
      <c r="U1069" s="151"/>
    </row>
    <row r="1070" spans="20:21" x14ac:dyDescent="0.2">
      <c r="T1070" s="151"/>
      <c r="U1070" s="151"/>
    </row>
    <row r="1071" spans="20:21" x14ac:dyDescent="0.2">
      <c r="T1071" s="151"/>
      <c r="U1071" s="151"/>
    </row>
    <row r="1072" spans="20:21" x14ac:dyDescent="0.2">
      <c r="T1072" s="151"/>
      <c r="U1072" s="151"/>
    </row>
    <row r="1073" spans="20:21" x14ac:dyDescent="0.2">
      <c r="T1073" s="151"/>
      <c r="U1073" s="151"/>
    </row>
    <row r="1074" spans="20:21" x14ac:dyDescent="0.2">
      <c r="T1074" s="151"/>
      <c r="U1074" s="151"/>
    </row>
    <row r="1075" spans="20:21" x14ac:dyDescent="0.2">
      <c r="T1075" s="151"/>
      <c r="U1075" s="151"/>
    </row>
    <row r="1076" spans="20:21" x14ac:dyDescent="0.2">
      <c r="T1076" s="151"/>
      <c r="U1076" s="151"/>
    </row>
    <row r="1077" spans="20:21" x14ac:dyDescent="0.2">
      <c r="T1077" s="151"/>
      <c r="U1077" s="151"/>
    </row>
    <row r="1078" spans="20:21" x14ac:dyDescent="0.2">
      <c r="T1078" s="151"/>
      <c r="U1078" s="151"/>
    </row>
    <row r="1079" spans="20:21" x14ac:dyDescent="0.2">
      <c r="T1079" s="151"/>
      <c r="U1079" s="151"/>
    </row>
    <row r="1080" spans="20:21" x14ac:dyDescent="0.2">
      <c r="T1080" s="151"/>
      <c r="U1080" s="151"/>
    </row>
    <row r="1081" spans="20:21" x14ac:dyDescent="0.2">
      <c r="T1081" s="151"/>
      <c r="U1081" s="151"/>
    </row>
    <row r="1082" spans="20:21" x14ac:dyDescent="0.2">
      <c r="T1082" s="151"/>
      <c r="U1082" s="151"/>
    </row>
    <row r="1083" spans="20:21" x14ac:dyDescent="0.2">
      <c r="T1083" s="151"/>
      <c r="U1083" s="151"/>
    </row>
    <row r="1084" spans="20:21" x14ac:dyDescent="0.2">
      <c r="T1084" s="151"/>
      <c r="U1084" s="151"/>
    </row>
    <row r="1085" spans="20:21" x14ac:dyDescent="0.2">
      <c r="T1085" s="151"/>
      <c r="U1085" s="151"/>
    </row>
    <row r="1086" spans="20:21" x14ac:dyDescent="0.2">
      <c r="T1086" s="151"/>
      <c r="U1086" s="151"/>
    </row>
    <row r="1087" spans="20:21" x14ac:dyDescent="0.2">
      <c r="T1087" s="151"/>
      <c r="U1087" s="151"/>
    </row>
    <row r="1088" spans="20:21" x14ac:dyDescent="0.2">
      <c r="T1088" s="151"/>
      <c r="U1088" s="151"/>
    </row>
    <row r="1089" spans="20:21" x14ac:dyDescent="0.2">
      <c r="T1089" s="151"/>
      <c r="U1089" s="151"/>
    </row>
    <row r="1090" spans="20:21" x14ac:dyDescent="0.2">
      <c r="T1090" s="151"/>
      <c r="U1090" s="151"/>
    </row>
    <row r="1091" spans="20:21" x14ac:dyDescent="0.2">
      <c r="T1091" s="151"/>
      <c r="U1091" s="151"/>
    </row>
    <row r="1092" spans="20:21" x14ac:dyDescent="0.2">
      <c r="T1092" s="151"/>
      <c r="U1092" s="151"/>
    </row>
    <row r="1093" spans="20:21" x14ac:dyDescent="0.2">
      <c r="T1093" s="151"/>
      <c r="U1093" s="151"/>
    </row>
    <row r="1094" spans="20:21" x14ac:dyDescent="0.2">
      <c r="T1094" s="151"/>
      <c r="U1094" s="151"/>
    </row>
    <row r="1095" spans="20:21" x14ac:dyDescent="0.2">
      <c r="T1095" s="151"/>
      <c r="U1095" s="151"/>
    </row>
    <row r="1096" spans="20:21" x14ac:dyDescent="0.2">
      <c r="T1096" s="151"/>
      <c r="U1096" s="151"/>
    </row>
    <row r="1097" spans="20:21" x14ac:dyDescent="0.2">
      <c r="T1097" s="151"/>
      <c r="U1097" s="151"/>
    </row>
    <row r="1098" spans="20:21" x14ac:dyDescent="0.2">
      <c r="T1098" s="151"/>
      <c r="U1098" s="151"/>
    </row>
    <row r="1099" spans="20:21" x14ac:dyDescent="0.2">
      <c r="T1099" s="151"/>
      <c r="U1099" s="151"/>
    </row>
    <row r="1100" spans="20:21" x14ac:dyDescent="0.2">
      <c r="T1100" s="151"/>
      <c r="U1100" s="151"/>
    </row>
    <row r="1101" spans="20:21" x14ac:dyDescent="0.2">
      <c r="T1101" s="151"/>
      <c r="U1101" s="151"/>
    </row>
    <row r="1102" spans="20:21" x14ac:dyDescent="0.2">
      <c r="T1102" s="151"/>
      <c r="U1102" s="151"/>
    </row>
    <row r="1103" spans="20:21" x14ac:dyDescent="0.2">
      <c r="T1103" s="151"/>
      <c r="U1103" s="151"/>
    </row>
    <row r="1104" spans="20:21" x14ac:dyDescent="0.2">
      <c r="T1104" s="151"/>
      <c r="U1104" s="151"/>
    </row>
    <row r="1105" spans="20:21" x14ac:dyDescent="0.2">
      <c r="T1105" s="151"/>
      <c r="U1105" s="151"/>
    </row>
    <row r="1106" spans="20:21" x14ac:dyDescent="0.2">
      <c r="T1106" s="151"/>
      <c r="U1106" s="151"/>
    </row>
    <row r="1107" spans="20:21" x14ac:dyDescent="0.2">
      <c r="T1107" s="151"/>
      <c r="U1107" s="151"/>
    </row>
    <row r="1108" spans="20:21" x14ac:dyDescent="0.2">
      <c r="T1108" s="151"/>
      <c r="U1108" s="151"/>
    </row>
    <row r="1109" spans="20:21" x14ac:dyDescent="0.2">
      <c r="T1109" s="151"/>
      <c r="U1109" s="151"/>
    </row>
    <row r="1110" spans="20:21" x14ac:dyDescent="0.2">
      <c r="T1110" s="151"/>
      <c r="U1110" s="151"/>
    </row>
    <row r="1111" spans="20:21" x14ac:dyDescent="0.2">
      <c r="T1111" s="151"/>
      <c r="U1111" s="151"/>
    </row>
    <row r="1112" spans="20:21" x14ac:dyDescent="0.2">
      <c r="T1112" s="151"/>
      <c r="U1112" s="151"/>
    </row>
    <row r="1113" spans="20:21" x14ac:dyDescent="0.2">
      <c r="T1113" s="151"/>
      <c r="U1113" s="151"/>
    </row>
    <row r="1114" spans="20:21" x14ac:dyDescent="0.2">
      <c r="T1114" s="151"/>
      <c r="U1114" s="151"/>
    </row>
    <row r="1115" spans="20:21" x14ac:dyDescent="0.2">
      <c r="T1115" s="151"/>
      <c r="U1115" s="151"/>
    </row>
    <row r="1116" spans="20:21" x14ac:dyDescent="0.2">
      <c r="T1116" s="151"/>
      <c r="U1116" s="151"/>
    </row>
    <row r="1117" spans="20:21" x14ac:dyDescent="0.2">
      <c r="T1117" s="151"/>
      <c r="U1117" s="151"/>
    </row>
    <row r="1118" spans="20:21" x14ac:dyDescent="0.2">
      <c r="T1118" s="151"/>
      <c r="U1118" s="151"/>
    </row>
    <row r="1119" spans="20:21" x14ac:dyDescent="0.2">
      <c r="T1119" s="151"/>
      <c r="U1119" s="151"/>
    </row>
    <row r="1120" spans="20:21" x14ac:dyDescent="0.2">
      <c r="T1120" s="151"/>
      <c r="U1120" s="151"/>
    </row>
    <row r="1121" spans="20:21" x14ac:dyDescent="0.2">
      <c r="T1121" s="151"/>
      <c r="U1121" s="151"/>
    </row>
    <row r="1122" spans="20:21" x14ac:dyDescent="0.2">
      <c r="T1122" s="151"/>
      <c r="U1122" s="151"/>
    </row>
    <row r="1123" spans="20:21" x14ac:dyDescent="0.2">
      <c r="T1123" s="151"/>
      <c r="U1123" s="151"/>
    </row>
    <row r="1124" spans="20:21" x14ac:dyDescent="0.2">
      <c r="T1124" s="151"/>
      <c r="U1124" s="151"/>
    </row>
    <row r="1125" spans="20:21" x14ac:dyDescent="0.2">
      <c r="T1125" s="151"/>
      <c r="U1125" s="151"/>
    </row>
    <row r="1126" spans="20:21" x14ac:dyDescent="0.2">
      <c r="T1126" s="151"/>
      <c r="U1126" s="151"/>
    </row>
    <row r="1127" spans="20:21" x14ac:dyDescent="0.2">
      <c r="T1127" s="151"/>
      <c r="U1127" s="151"/>
    </row>
    <row r="1128" spans="20:21" x14ac:dyDescent="0.2">
      <c r="T1128" s="151"/>
      <c r="U1128" s="151"/>
    </row>
    <row r="1129" spans="20:21" x14ac:dyDescent="0.2">
      <c r="T1129" s="151"/>
      <c r="U1129" s="151"/>
    </row>
    <row r="1130" spans="20:21" x14ac:dyDescent="0.2">
      <c r="T1130" s="151"/>
      <c r="U1130" s="151"/>
    </row>
    <row r="1131" spans="20:21" x14ac:dyDescent="0.2">
      <c r="T1131" s="151"/>
      <c r="U1131" s="151"/>
    </row>
    <row r="1132" spans="20:21" x14ac:dyDescent="0.2">
      <c r="T1132" s="151"/>
      <c r="U1132" s="151"/>
    </row>
    <row r="1133" spans="20:21" x14ac:dyDescent="0.2">
      <c r="T1133" s="151"/>
      <c r="U1133" s="151"/>
    </row>
    <row r="1134" spans="20:21" x14ac:dyDescent="0.2">
      <c r="T1134" s="151"/>
      <c r="U1134" s="151"/>
    </row>
    <row r="1135" spans="20:21" x14ac:dyDescent="0.2">
      <c r="T1135" s="151"/>
      <c r="U1135" s="151"/>
    </row>
    <row r="1136" spans="20:21" x14ac:dyDescent="0.2">
      <c r="T1136" s="151"/>
      <c r="U1136" s="151"/>
    </row>
    <row r="1137" spans="20:21" x14ac:dyDescent="0.2">
      <c r="T1137" s="151"/>
      <c r="U1137" s="151"/>
    </row>
    <row r="1138" spans="20:21" x14ac:dyDescent="0.2">
      <c r="T1138" s="151"/>
      <c r="U1138" s="151"/>
    </row>
    <row r="1139" spans="20:21" x14ac:dyDescent="0.2">
      <c r="T1139" s="151"/>
      <c r="U1139" s="151"/>
    </row>
    <row r="1140" spans="20:21" x14ac:dyDescent="0.2">
      <c r="T1140" s="151"/>
      <c r="U1140" s="151"/>
    </row>
    <row r="1141" spans="20:21" x14ac:dyDescent="0.2">
      <c r="T1141" s="151"/>
      <c r="U1141" s="151"/>
    </row>
    <row r="1142" spans="20:21" x14ac:dyDescent="0.2">
      <c r="T1142" s="151"/>
      <c r="U1142" s="151"/>
    </row>
    <row r="1143" spans="20:21" x14ac:dyDescent="0.2">
      <c r="T1143" s="151"/>
      <c r="U1143" s="151"/>
    </row>
    <row r="1144" spans="20:21" x14ac:dyDescent="0.2">
      <c r="T1144" s="151"/>
      <c r="U1144" s="151"/>
    </row>
    <row r="1145" spans="20:21" x14ac:dyDescent="0.2">
      <c r="T1145" s="151"/>
      <c r="U1145" s="151"/>
    </row>
    <row r="1146" spans="20:21" x14ac:dyDescent="0.2">
      <c r="T1146" s="151"/>
      <c r="U1146" s="151"/>
    </row>
    <row r="1147" spans="20:21" x14ac:dyDescent="0.2">
      <c r="T1147" s="151"/>
      <c r="U1147" s="151"/>
    </row>
    <row r="1148" spans="20:21" x14ac:dyDescent="0.2">
      <c r="T1148" s="151"/>
      <c r="U1148" s="151"/>
    </row>
    <row r="1149" spans="20:21" x14ac:dyDescent="0.2">
      <c r="T1149" s="151"/>
      <c r="U1149" s="151"/>
    </row>
    <row r="1150" spans="20:21" x14ac:dyDescent="0.2">
      <c r="T1150" s="151"/>
      <c r="U1150" s="151"/>
    </row>
    <row r="1151" spans="20:21" x14ac:dyDescent="0.2">
      <c r="T1151" s="151"/>
      <c r="U1151" s="151"/>
    </row>
    <row r="1152" spans="20:21" x14ac:dyDescent="0.2">
      <c r="T1152" s="151"/>
      <c r="U1152" s="151"/>
    </row>
    <row r="1153" spans="20:21" x14ac:dyDescent="0.2">
      <c r="T1153" s="151"/>
      <c r="U1153" s="151"/>
    </row>
    <row r="1154" spans="20:21" x14ac:dyDescent="0.2">
      <c r="T1154" s="151"/>
      <c r="U1154" s="151"/>
    </row>
    <row r="1155" spans="20:21" x14ac:dyDescent="0.2">
      <c r="T1155" s="151"/>
      <c r="U1155" s="151"/>
    </row>
    <row r="1156" spans="20:21" x14ac:dyDescent="0.2">
      <c r="T1156" s="151"/>
      <c r="U1156" s="151"/>
    </row>
    <row r="1157" spans="20:21" x14ac:dyDescent="0.2">
      <c r="T1157" s="151"/>
      <c r="U1157" s="151"/>
    </row>
    <row r="1158" spans="20:21" x14ac:dyDescent="0.2">
      <c r="T1158" s="151"/>
      <c r="U1158" s="151"/>
    </row>
    <row r="1159" spans="20:21" x14ac:dyDescent="0.2">
      <c r="T1159" s="151"/>
      <c r="U1159" s="151"/>
    </row>
    <row r="1160" spans="20:21" x14ac:dyDescent="0.2">
      <c r="T1160" s="151"/>
      <c r="U1160" s="151"/>
    </row>
    <row r="1161" spans="20:21" x14ac:dyDescent="0.2">
      <c r="T1161" s="151"/>
      <c r="U1161" s="151"/>
    </row>
    <row r="1162" spans="20:21" x14ac:dyDescent="0.2">
      <c r="T1162" s="151"/>
      <c r="U1162" s="151"/>
    </row>
    <row r="1163" spans="20:21" x14ac:dyDescent="0.2">
      <c r="T1163" s="151"/>
      <c r="U1163" s="151"/>
    </row>
    <row r="1164" spans="20:21" x14ac:dyDescent="0.2">
      <c r="T1164" s="151"/>
      <c r="U1164" s="151"/>
    </row>
    <row r="1165" spans="20:21" x14ac:dyDescent="0.2">
      <c r="T1165" s="151"/>
      <c r="U1165" s="151"/>
    </row>
    <row r="1166" spans="20:21" x14ac:dyDescent="0.2">
      <c r="T1166" s="151"/>
      <c r="U1166" s="151"/>
    </row>
    <row r="1167" spans="20:21" x14ac:dyDescent="0.2">
      <c r="T1167" s="151"/>
      <c r="U1167" s="151"/>
    </row>
    <row r="1168" spans="20:21" x14ac:dyDescent="0.2">
      <c r="T1168" s="151"/>
      <c r="U1168" s="151"/>
    </row>
    <row r="1169" spans="20:21" x14ac:dyDescent="0.2">
      <c r="T1169" s="151"/>
      <c r="U1169" s="151"/>
    </row>
    <row r="1170" spans="20:21" x14ac:dyDescent="0.2">
      <c r="T1170" s="151"/>
      <c r="U1170" s="151"/>
    </row>
    <row r="1171" spans="20:21" x14ac:dyDescent="0.2">
      <c r="T1171" s="151"/>
      <c r="U1171" s="151"/>
    </row>
    <row r="1172" spans="20:21" x14ac:dyDescent="0.2">
      <c r="T1172" s="151"/>
      <c r="U1172" s="151"/>
    </row>
    <row r="1173" spans="20:21" x14ac:dyDescent="0.2">
      <c r="T1173" s="151"/>
      <c r="U1173" s="151"/>
    </row>
    <row r="1174" spans="20:21" x14ac:dyDescent="0.2">
      <c r="T1174" s="151"/>
      <c r="U1174" s="151"/>
    </row>
    <row r="1175" spans="20:21" x14ac:dyDescent="0.2">
      <c r="T1175" s="151"/>
      <c r="U1175" s="151"/>
    </row>
    <row r="1176" spans="20:21" x14ac:dyDescent="0.2">
      <c r="T1176" s="151"/>
      <c r="U1176" s="151"/>
    </row>
    <row r="1177" spans="20:21" x14ac:dyDescent="0.2">
      <c r="T1177" s="151"/>
      <c r="U1177" s="151"/>
    </row>
    <row r="1178" spans="20:21" x14ac:dyDescent="0.2">
      <c r="T1178" s="151"/>
      <c r="U1178" s="151"/>
    </row>
    <row r="1179" spans="20:21" x14ac:dyDescent="0.2">
      <c r="T1179" s="151"/>
      <c r="U1179" s="151"/>
    </row>
    <row r="1180" spans="20:21" x14ac:dyDescent="0.2">
      <c r="T1180" s="151"/>
      <c r="U1180" s="151"/>
    </row>
    <row r="1181" spans="20:21" x14ac:dyDescent="0.2">
      <c r="T1181" s="151"/>
      <c r="U1181" s="151"/>
    </row>
    <row r="1182" spans="20:21" x14ac:dyDescent="0.2">
      <c r="T1182" s="151"/>
      <c r="U1182" s="151"/>
    </row>
    <row r="1183" spans="20:21" x14ac:dyDescent="0.2">
      <c r="T1183" s="151"/>
      <c r="U1183" s="151"/>
    </row>
    <row r="1184" spans="20:21" x14ac:dyDescent="0.2">
      <c r="T1184" s="151"/>
      <c r="U1184" s="151"/>
    </row>
    <row r="1185" spans="20:21" x14ac:dyDescent="0.2">
      <c r="T1185" s="151"/>
      <c r="U1185" s="151"/>
    </row>
    <row r="1186" spans="20:21" x14ac:dyDescent="0.2">
      <c r="T1186" s="151"/>
      <c r="U1186" s="151"/>
    </row>
    <row r="1187" spans="20:21" x14ac:dyDescent="0.2">
      <c r="T1187" s="151"/>
      <c r="U1187" s="151"/>
    </row>
    <row r="1188" spans="20:21" x14ac:dyDescent="0.2">
      <c r="T1188" s="151"/>
      <c r="U1188" s="151"/>
    </row>
    <row r="1189" spans="20:21" x14ac:dyDescent="0.2">
      <c r="T1189" s="151"/>
      <c r="U1189" s="151"/>
    </row>
    <row r="1190" spans="20:21" x14ac:dyDescent="0.2">
      <c r="T1190" s="151"/>
      <c r="U1190" s="151"/>
    </row>
    <row r="1191" spans="20:21" x14ac:dyDescent="0.2">
      <c r="T1191" s="151"/>
      <c r="U1191" s="151"/>
    </row>
    <row r="1192" spans="20:21" x14ac:dyDescent="0.2">
      <c r="T1192" s="151"/>
      <c r="U1192" s="151"/>
    </row>
    <row r="1193" spans="20:21" x14ac:dyDescent="0.2">
      <c r="T1193" s="151"/>
      <c r="U1193" s="151"/>
    </row>
    <row r="1194" spans="20:21" x14ac:dyDescent="0.2">
      <c r="T1194" s="151"/>
      <c r="U1194" s="151"/>
    </row>
    <row r="1195" spans="20:21" x14ac:dyDescent="0.2">
      <c r="T1195" s="151"/>
      <c r="U1195" s="151"/>
    </row>
    <row r="1196" spans="20:21" x14ac:dyDescent="0.2">
      <c r="T1196" s="151"/>
      <c r="U1196" s="151"/>
    </row>
    <row r="1197" spans="20:21" x14ac:dyDescent="0.2">
      <c r="T1197" s="151"/>
      <c r="U1197" s="151"/>
    </row>
    <row r="1198" spans="20:21" x14ac:dyDescent="0.2">
      <c r="T1198" s="151"/>
      <c r="U1198" s="151"/>
    </row>
    <row r="1199" spans="20:21" x14ac:dyDescent="0.2">
      <c r="T1199" s="151"/>
      <c r="U1199" s="151"/>
    </row>
    <row r="1200" spans="20:21" x14ac:dyDescent="0.2">
      <c r="T1200" s="151"/>
      <c r="U1200" s="151"/>
    </row>
    <row r="1201" spans="20:21" x14ac:dyDescent="0.2">
      <c r="T1201" s="151"/>
      <c r="U1201" s="151"/>
    </row>
    <row r="1202" spans="20:21" x14ac:dyDescent="0.2">
      <c r="T1202" s="151"/>
      <c r="U1202" s="151"/>
    </row>
    <row r="1203" spans="20:21" x14ac:dyDescent="0.2">
      <c r="T1203" s="151"/>
      <c r="U1203" s="151"/>
    </row>
    <row r="1204" spans="20:21" x14ac:dyDescent="0.2">
      <c r="T1204" s="151"/>
      <c r="U1204" s="151"/>
    </row>
    <row r="1205" spans="20:21" x14ac:dyDescent="0.2">
      <c r="T1205" s="151"/>
      <c r="U1205" s="151"/>
    </row>
    <row r="1206" spans="20:21" x14ac:dyDescent="0.2">
      <c r="T1206" s="151"/>
      <c r="U1206" s="151"/>
    </row>
    <row r="1207" spans="20:21" x14ac:dyDescent="0.2">
      <c r="T1207" s="151"/>
      <c r="U1207" s="151"/>
    </row>
    <row r="1208" spans="20:21" x14ac:dyDescent="0.2">
      <c r="T1208" s="151"/>
      <c r="U1208" s="151"/>
    </row>
    <row r="1209" spans="20:21" x14ac:dyDescent="0.2">
      <c r="T1209" s="151"/>
      <c r="U1209" s="151"/>
    </row>
    <row r="1210" spans="20:21" x14ac:dyDescent="0.2">
      <c r="T1210" s="151"/>
      <c r="U1210" s="151"/>
    </row>
    <row r="1211" spans="20:21" x14ac:dyDescent="0.2">
      <c r="T1211" s="151"/>
      <c r="U1211" s="151"/>
    </row>
    <row r="1212" spans="20:21" x14ac:dyDescent="0.2">
      <c r="T1212" s="151"/>
      <c r="U1212" s="151"/>
    </row>
    <row r="1213" spans="20:21" x14ac:dyDescent="0.2">
      <c r="T1213" s="151"/>
      <c r="U1213" s="151"/>
    </row>
    <row r="1214" spans="20:21" x14ac:dyDescent="0.2">
      <c r="T1214" s="151"/>
      <c r="U1214" s="151"/>
    </row>
    <row r="1215" spans="20:21" x14ac:dyDescent="0.2">
      <c r="T1215" s="151"/>
      <c r="U1215" s="151"/>
    </row>
    <row r="1216" spans="20:21" x14ac:dyDescent="0.2">
      <c r="T1216" s="151"/>
      <c r="U1216" s="151"/>
    </row>
    <row r="1217" spans="20:21" x14ac:dyDescent="0.2">
      <c r="T1217" s="151"/>
      <c r="U1217" s="151"/>
    </row>
    <row r="1218" spans="20:21" x14ac:dyDescent="0.2">
      <c r="T1218" s="151"/>
      <c r="U1218" s="151"/>
    </row>
    <row r="1219" spans="20:21" x14ac:dyDescent="0.2">
      <c r="T1219" s="151"/>
      <c r="U1219" s="151"/>
    </row>
    <row r="1220" spans="20:21" x14ac:dyDescent="0.2">
      <c r="T1220" s="151"/>
      <c r="U1220" s="151"/>
    </row>
    <row r="1221" spans="20:21" x14ac:dyDescent="0.2">
      <c r="T1221" s="151"/>
      <c r="U1221" s="151"/>
    </row>
    <row r="1222" spans="20:21" x14ac:dyDescent="0.2">
      <c r="T1222" s="151"/>
      <c r="U1222" s="151"/>
    </row>
    <row r="1223" spans="20:21" x14ac:dyDescent="0.2">
      <c r="T1223" s="151"/>
      <c r="U1223" s="151"/>
    </row>
    <row r="1224" spans="20:21" x14ac:dyDescent="0.2">
      <c r="T1224" s="151"/>
      <c r="U1224" s="151"/>
    </row>
    <row r="1225" spans="20:21" x14ac:dyDescent="0.2">
      <c r="T1225" s="151"/>
      <c r="U1225" s="151"/>
    </row>
    <row r="1226" spans="20:21" x14ac:dyDescent="0.2">
      <c r="T1226" s="151"/>
      <c r="U1226" s="151"/>
    </row>
    <row r="1227" spans="20:21" x14ac:dyDescent="0.2">
      <c r="T1227" s="151"/>
      <c r="U1227" s="151"/>
    </row>
    <row r="1228" spans="20:21" x14ac:dyDescent="0.2">
      <c r="T1228" s="151"/>
      <c r="U1228" s="151"/>
    </row>
    <row r="1229" spans="20:21" x14ac:dyDescent="0.2">
      <c r="T1229" s="151"/>
      <c r="U1229" s="151"/>
    </row>
    <row r="1230" spans="20:21" x14ac:dyDescent="0.2">
      <c r="T1230" s="151"/>
      <c r="U1230" s="151"/>
    </row>
    <row r="1231" spans="20:21" x14ac:dyDescent="0.2">
      <c r="T1231" s="151"/>
      <c r="U1231" s="151"/>
    </row>
    <row r="1232" spans="20:21" x14ac:dyDescent="0.2">
      <c r="T1232" s="151"/>
      <c r="U1232" s="151"/>
    </row>
    <row r="1233" spans="20:21" x14ac:dyDescent="0.2">
      <c r="T1233" s="151"/>
      <c r="U1233" s="151"/>
    </row>
    <row r="1234" spans="20:21" x14ac:dyDescent="0.2">
      <c r="T1234" s="151"/>
      <c r="U1234" s="151"/>
    </row>
    <row r="1235" spans="20:21" x14ac:dyDescent="0.2">
      <c r="T1235" s="151"/>
      <c r="U1235" s="151"/>
    </row>
    <row r="1236" spans="20:21" x14ac:dyDescent="0.2">
      <c r="T1236" s="151"/>
      <c r="U1236" s="151"/>
    </row>
    <row r="1237" spans="20:21" x14ac:dyDescent="0.2">
      <c r="T1237" s="151"/>
      <c r="U1237" s="151"/>
    </row>
    <row r="1238" spans="20:21" x14ac:dyDescent="0.2">
      <c r="T1238" s="151"/>
      <c r="U1238" s="151"/>
    </row>
    <row r="1239" spans="20:21" x14ac:dyDescent="0.2">
      <c r="T1239" s="151"/>
      <c r="U1239" s="151"/>
    </row>
    <row r="1240" spans="20:21" x14ac:dyDescent="0.2">
      <c r="T1240" s="151"/>
      <c r="U1240" s="151"/>
    </row>
    <row r="1241" spans="20:21" x14ac:dyDescent="0.2">
      <c r="T1241" s="151"/>
      <c r="U1241" s="151"/>
    </row>
    <row r="1242" spans="20:21" x14ac:dyDescent="0.2">
      <c r="T1242" s="151"/>
      <c r="U1242" s="151"/>
    </row>
    <row r="1243" spans="20:21" x14ac:dyDescent="0.2">
      <c r="T1243" s="151"/>
      <c r="U1243" s="151"/>
    </row>
    <row r="1244" spans="20:21" x14ac:dyDescent="0.2">
      <c r="T1244" s="151"/>
      <c r="U1244" s="151"/>
    </row>
    <row r="1245" spans="20:21" x14ac:dyDescent="0.2">
      <c r="T1245" s="151"/>
      <c r="U1245" s="151"/>
    </row>
    <row r="1246" spans="20:21" x14ac:dyDescent="0.2">
      <c r="T1246" s="151"/>
      <c r="U1246" s="151"/>
    </row>
    <row r="1247" spans="20:21" x14ac:dyDescent="0.2">
      <c r="T1247" s="151"/>
      <c r="U1247" s="151"/>
    </row>
    <row r="1248" spans="20:21" x14ac:dyDescent="0.2">
      <c r="T1248" s="151"/>
      <c r="U1248" s="151"/>
    </row>
    <row r="1249" spans="20:21" x14ac:dyDescent="0.2">
      <c r="T1249" s="151"/>
      <c r="U1249" s="151"/>
    </row>
    <row r="1250" spans="20:21" x14ac:dyDescent="0.2">
      <c r="T1250" s="151"/>
      <c r="U1250" s="151"/>
    </row>
    <row r="1251" spans="20:21" x14ac:dyDescent="0.2">
      <c r="T1251" s="151"/>
      <c r="U1251" s="151"/>
    </row>
    <row r="1252" spans="20:21" x14ac:dyDescent="0.2">
      <c r="T1252" s="151"/>
      <c r="U1252" s="151"/>
    </row>
    <row r="1253" spans="20:21" x14ac:dyDescent="0.2">
      <c r="T1253" s="151"/>
      <c r="U1253" s="151"/>
    </row>
    <row r="1254" spans="20:21" x14ac:dyDescent="0.2">
      <c r="T1254" s="151"/>
      <c r="U1254" s="151"/>
    </row>
    <row r="1255" spans="20:21" x14ac:dyDescent="0.2">
      <c r="T1255" s="151"/>
      <c r="U1255" s="151"/>
    </row>
    <row r="1256" spans="20:21" x14ac:dyDescent="0.2">
      <c r="T1256" s="151"/>
      <c r="U1256" s="151"/>
    </row>
    <row r="1257" spans="20:21" x14ac:dyDescent="0.2">
      <c r="T1257" s="151"/>
      <c r="U1257" s="151"/>
    </row>
    <row r="1258" spans="20:21" x14ac:dyDescent="0.2">
      <c r="T1258" s="151"/>
      <c r="U1258" s="151"/>
    </row>
    <row r="1259" spans="20:21" x14ac:dyDescent="0.2">
      <c r="T1259" s="151"/>
      <c r="U1259" s="151"/>
    </row>
    <row r="1260" spans="20:21" x14ac:dyDescent="0.2">
      <c r="T1260" s="151"/>
      <c r="U1260" s="151"/>
    </row>
    <row r="1261" spans="20:21" x14ac:dyDescent="0.2">
      <c r="T1261" s="151"/>
      <c r="U1261" s="151"/>
    </row>
    <row r="1262" spans="20:21" x14ac:dyDescent="0.2">
      <c r="T1262" s="151"/>
      <c r="U1262" s="151"/>
    </row>
    <row r="1263" spans="20:21" x14ac:dyDescent="0.2">
      <c r="T1263" s="151"/>
      <c r="U1263" s="151"/>
    </row>
    <row r="1264" spans="20:21" x14ac:dyDescent="0.2">
      <c r="T1264" s="151"/>
      <c r="U1264" s="151"/>
    </row>
    <row r="1265" spans="20:21" x14ac:dyDescent="0.2">
      <c r="T1265" s="151"/>
      <c r="U1265" s="151"/>
    </row>
    <row r="1266" spans="20:21" x14ac:dyDescent="0.2">
      <c r="T1266" s="151"/>
      <c r="U1266" s="151"/>
    </row>
    <row r="1267" spans="20:21" x14ac:dyDescent="0.2">
      <c r="T1267" s="151"/>
      <c r="U1267" s="151"/>
    </row>
    <row r="1268" spans="20:21" x14ac:dyDescent="0.2">
      <c r="T1268" s="151"/>
      <c r="U1268" s="151"/>
    </row>
    <row r="1269" spans="20:21" x14ac:dyDescent="0.2">
      <c r="T1269" s="151"/>
      <c r="U1269" s="151"/>
    </row>
    <row r="1270" spans="20:21" x14ac:dyDescent="0.2">
      <c r="T1270" s="151"/>
      <c r="U1270" s="151"/>
    </row>
    <row r="1271" spans="20:21" x14ac:dyDescent="0.2">
      <c r="T1271" s="151"/>
      <c r="U1271" s="151"/>
    </row>
    <row r="1272" spans="20:21" x14ac:dyDescent="0.2">
      <c r="T1272" s="151"/>
      <c r="U1272" s="151"/>
    </row>
    <row r="1273" spans="20:21" x14ac:dyDescent="0.2">
      <c r="T1273" s="151"/>
      <c r="U1273" s="151"/>
    </row>
    <row r="1274" spans="20:21" x14ac:dyDescent="0.2">
      <c r="T1274" s="151"/>
      <c r="U1274" s="151"/>
    </row>
    <row r="1275" spans="20:21" x14ac:dyDescent="0.2">
      <c r="T1275" s="151"/>
      <c r="U1275" s="151"/>
    </row>
    <row r="1276" spans="20:21" x14ac:dyDescent="0.2">
      <c r="T1276" s="151"/>
      <c r="U1276" s="151"/>
    </row>
    <row r="1277" spans="20:21" x14ac:dyDescent="0.2">
      <c r="T1277" s="151"/>
      <c r="U1277" s="151"/>
    </row>
    <row r="1278" spans="20:21" x14ac:dyDescent="0.2">
      <c r="T1278" s="151"/>
      <c r="U1278" s="151"/>
    </row>
    <row r="1279" spans="20:21" x14ac:dyDescent="0.2">
      <c r="T1279" s="151"/>
      <c r="U1279" s="151"/>
    </row>
    <row r="1280" spans="20:21" x14ac:dyDescent="0.2">
      <c r="T1280" s="151"/>
      <c r="U1280" s="151"/>
    </row>
    <row r="1281" spans="20:21" x14ac:dyDescent="0.2">
      <c r="T1281" s="151"/>
      <c r="U1281" s="151"/>
    </row>
    <row r="1282" spans="20:21" x14ac:dyDescent="0.2">
      <c r="T1282" s="151"/>
      <c r="U1282" s="151"/>
    </row>
    <row r="1283" spans="20:21" x14ac:dyDescent="0.2">
      <c r="T1283" s="151"/>
      <c r="U1283" s="151"/>
    </row>
    <row r="1284" spans="20:21" x14ac:dyDescent="0.2">
      <c r="T1284" s="151"/>
      <c r="U1284" s="151"/>
    </row>
    <row r="1285" spans="20:21" x14ac:dyDescent="0.2">
      <c r="T1285" s="151"/>
      <c r="U1285" s="151"/>
    </row>
    <row r="1286" spans="20:21" x14ac:dyDescent="0.2">
      <c r="T1286" s="151"/>
      <c r="U1286" s="151"/>
    </row>
    <row r="1287" spans="20:21" x14ac:dyDescent="0.2">
      <c r="T1287" s="151"/>
      <c r="U1287" s="151"/>
    </row>
    <row r="1288" spans="20:21" x14ac:dyDescent="0.2">
      <c r="T1288" s="151"/>
      <c r="U1288" s="151"/>
    </row>
    <row r="1289" spans="20:21" x14ac:dyDescent="0.2">
      <c r="T1289" s="151"/>
      <c r="U1289" s="151"/>
    </row>
    <row r="1290" spans="20:21" x14ac:dyDescent="0.2">
      <c r="T1290" s="151"/>
      <c r="U1290" s="151"/>
    </row>
    <row r="1291" spans="20:21" x14ac:dyDescent="0.2">
      <c r="T1291" s="151"/>
      <c r="U1291" s="151"/>
    </row>
    <row r="1292" spans="20:21" x14ac:dyDescent="0.2">
      <c r="T1292" s="151"/>
      <c r="U1292" s="151"/>
    </row>
    <row r="1293" spans="20:21" x14ac:dyDescent="0.2">
      <c r="T1293" s="151"/>
      <c r="U1293" s="151"/>
    </row>
    <row r="1294" spans="20:21" x14ac:dyDescent="0.2">
      <c r="T1294" s="151"/>
      <c r="U1294" s="151"/>
    </row>
    <row r="1295" spans="20:21" x14ac:dyDescent="0.2">
      <c r="T1295" s="151"/>
      <c r="U1295" s="151"/>
    </row>
    <row r="1296" spans="20:21" x14ac:dyDescent="0.2">
      <c r="T1296" s="151"/>
      <c r="U1296" s="151"/>
    </row>
    <row r="1297" spans="20:21" x14ac:dyDescent="0.2">
      <c r="T1297" s="151"/>
      <c r="U1297" s="151"/>
    </row>
    <row r="1298" spans="20:21" x14ac:dyDescent="0.2">
      <c r="T1298" s="151"/>
      <c r="U1298" s="151"/>
    </row>
    <row r="1299" spans="20:21" x14ac:dyDescent="0.2">
      <c r="T1299" s="151"/>
      <c r="U1299" s="151"/>
    </row>
    <row r="1300" spans="20:21" x14ac:dyDescent="0.2">
      <c r="T1300" s="151"/>
      <c r="U1300" s="151"/>
    </row>
    <row r="1301" spans="20:21" x14ac:dyDescent="0.2">
      <c r="T1301" s="151"/>
      <c r="U1301" s="151"/>
    </row>
    <row r="1302" spans="20:21" x14ac:dyDescent="0.2">
      <c r="T1302" s="151"/>
      <c r="U1302" s="151"/>
    </row>
    <row r="1303" spans="20:21" x14ac:dyDescent="0.2">
      <c r="T1303" s="151"/>
      <c r="U1303" s="151"/>
    </row>
    <row r="1304" spans="20:21" x14ac:dyDescent="0.2">
      <c r="T1304" s="151"/>
      <c r="U1304" s="151"/>
    </row>
    <row r="1305" spans="20:21" x14ac:dyDescent="0.2">
      <c r="T1305" s="151"/>
      <c r="U1305" s="151"/>
    </row>
    <row r="1306" spans="20:21" x14ac:dyDescent="0.2">
      <c r="T1306" s="151"/>
      <c r="U1306" s="151"/>
    </row>
    <row r="1307" spans="20:21" x14ac:dyDescent="0.2">
      <c r="T1307" s="151"/>
      <c r="U1307" s="151"/>
    </row>
    <row r="1308" spans="20:21" x14ac:dyDescent="0.2">
      <c r="T1308" s="151"/>
      <c r="U1308" s="151"/>
    </row>
    <row r="1309" spans="20:21" x14ac:dyDescent="0.2">
      <c r="T1309" s="151"/>
      <c r="U1309" s="151"/>
    </row>
    <row r="1310" spans="20:21" x14ac:dyDescent="0.2">
      <c r="T1310" s="151"/>
      <c r="U1310" s="151"/>
    </row>
    <row r="1311" spans="20:21" x14ac:dyDescent="0.2">
      <c r="T1311" s="151"/>
      <c r="U1311" s="151"/>
    </row>
    <row r="1312" spans="20:21" x14ac:dyDescent="0.2">
      <c r="T1312" s="151"/>
      <c r="U1312" s="151"/>
    </row>
    <row r="1313" spans="20:21" x14ac:dyDescent="0.2">
      <c r="T1313" s="151"/>
      <c r="U1313" s="151"/>
    </row>
    <row r="1314" spans="20:21" x14ac:dyDescent="0.2">
      <c r="T1314" s="151"/>
      <c r="U1314" s="151"/>
    </row>
    <row r="1315" spans="20:21" x14ac:dyDescent="0.2">
      <c r="T1315" s="151"/>
      <c r="U1315" s="151"/>
    </row>
    <row r="1316" spans="20:21" x14ac:dyDescent="0.2">
      <c r="T1316" s="151"/>
      <c r="U1316" s="151"/>
    </row>
    <row r="1317" spans="20:21" x14ac:dyDescent="0.2">
      <c r="T1317" s="151"/>
      <c r="U1317" s="151"/>
    </row>
    <row r="1318" spans="20:21" x14ac:dyDescent="0.2">
      <c r="T1318" s="151"/>
      <c r="U1318" s="151"/>
    </row>
    <row r="1319" spans="20:21" x14ac:dyDescent="0.2">
      <c r="T1319" s="151"/>
      <c r="U1319" s="151"/>
    </row>
    <row r="1320" spans="20:21" x14ac:dyDescent="0.2">
      <c r="T1320" s="151"/>
      <c r="U1320" s="151"/>
    </row>
    <row r="1321" spans="20:21" x14ac:dyDescent="0.2">
      <c r="T1321" s="151"/>
      <c r="U1321" s="151"/>
    </row>
    <row r="1322" spans="20:21" x14ac:dyDescent="0.2">
      <c r="T1322" s="151"/>
      <c r="U1322" s="151"/>
    </row>
    <row r="1323" spans="20:21" x14ac:dyDescent="0.2">
      <c r="T1323" s="151"/>
      <c r="U1323" s="151"/>
    </row>
    <row r="1324" spans="20:21" x14ac:dyDescent="0.2">
      <c r="T1324" s="151"/>
      <c r="U1324" s="151"/>
    </row>
    <row r="1325" spans="20:21" x14ac:dyDescent="0.2">
      <c r="T1325" s="151"/>
      <c r="U1325" s="151"/>
    </row>
    <row r="1326" spans="20:21" x14ac:dyDescent="0.2">
      <c r="T1326" s="151"/>
      <c r="U1326" s="151"/>
    </row>
    <row r="1327" spans="20:21" x14ac:dyDescent="0.2">
      <c r="T1327" s="151"/>
      <c r="U1327" s="151"/>
    </row>
    <row r="1328" spans="20:21" x14ac:dyDescent="0.2">
      <c r="T1328" s="151"/>
      <c r="U1328" s="151"/>
    </row>
    <row r="1329" spans="20:21" x14ac:dyDescent="0.2">
      <c r="T1329" s="151"/>
      <c r="U1329" s="151"/>
    </row>
    <row r="1330" spans="20:21" x14ac:dyDescent="0.2">
      <c r="T1330" s="151"/>
      <c r="U1330" s="151"/>
    </row>
    <row r="1331" spans="20:21" x14ac:dyDescent="0.2">
      <c r="T1331" s="151"/>
      <c r="U1331" s="151"/>
    </row>
    <row r="1332" spans="20:21" x14ac:dyDescent="0.2">
      <c r="T1332" s="151"/>
      <c r="U1332" s="151"/>
    </row>
    <row r="1333" spans="20:21" x14ac:dyDescent="0.2">
      <c r="T1333" s="151"/>
      <c r="U1333" s="151"/>
    </row>
    <row r="1334" spans="20:21" x14ac:dyDescent="0.2">
      <c r="T1334" s="151"/>
      <c r="U1334" s="151"/>
    </row>
    <row r="1335" spans="20:21" x14ac:dyDescent="0.2">
      <c r="T1335" s="151"/>
      <c r="U1335" s="151"/>
    </row>
    <row r="1336" spans="20:21" x14ac:dyDescent="0.2">
      <c r="T1336" s="151"/>
      <c r="U1336" s="151"/>
    </row>
    <row r="1337" spans="20:21" x14ac:dyDescent="0.2">
      <c r="T1337" s="151"/>
      <c r="U1337" s="151"/>
    </row>
    <row r="1338" spans="20:21" x14ac:dyDescent="0.2">
      <c r="T1338" s="151"/>
      <c r="U1338" s="151"/>
    </row>
    <row r="1339" spans="20:21" x14ac:dyDescent="0.2">
      <c r="T1339" s="151"/>
      <c r="U1339" s="151"/>
    </row>
    <row r="1340" spans="20:21" x14ac:dyDescent="0.2">
      <c r="T1340" s="151"/>
      <c r="U1340" s="151"/>
    </row>
    <row r="1341" spans="20:21" x14ac:dyDescent="0.2">
      <c r="T1341" s="151"/>
      <c r="U1341" s="151"/>
    </row>
    <row r="1342" spans="20:21" x14ac:dyDescent="0.2">
      <c r="T1342" s="151"/>
      <c r="U1342" s="151"/>
    </row>
    <row r="1343" spans="20:21" x14ac:dyDescent="0.2">
      <c r="T1343" s="151"/>
      <c r="U1343" s="151"/>
    </row>
    <row r="1344" spans="20:21" x14ac:dyDescent="0.2">
      <c r="T1344" s="151"/>
      <c r="U1344" s="151"/>
    </row>
    <row r="1345" spans="20:21" x14ac:dyDescent="0.2">
      <c r="T1345" s="151"/>
      <c r="U1345" s="151"/>
    </row>
    <row r="1346" spans="20:21" x14ac:dyDescent="0.2">
      <c r="T1346" s="151"/>
      <c r="U1346" s="151"/>
    </row>
    <row r="1347" spans="20:21" x14ac:dyDescent="0.2">
      <c r="T1347" s="151"/>
      <c r="U1347" s="151"/>
    </row>
    <row r="1348" spans="20:21" x14ac:dyDescent="0.2">
      <c r="T1348" s="151"/>
      <c r="U1348" s="151"/>
    </row>
    <row r="1349" spans="20:21" x14ac:dyDescent="0.2">
      <c r="T1349" s="151"/>
      <c r="U1349" s="151"/>
    </row>
    <row r="1350" spans="20:21" x14ac:dyDescent="0.2">
      <c r="T1350" s="151"/>
      <c r="U1350" s="151"/>
    </row>
    <row r="1351" spans="20:21" x14ac:dyDescent="0.2">
      <c r="T1351" s="151"/>
      <c r="U1351" s="151"/>
    </row>
    <row r="1352" spans="20:21" x14ac:dyDescent="0.2">
      <c r="T1352" s="151"/>
      <c r="U1352" s="151"/>
    </row>
    <row r="1353" spans="20:21" x14ac:dyDescent="0.2">
      <c r="T1353" s="151"/>
      <c r="U1353" s="151"/>
    </row>
    <row r="1354" spans="20:21" x14ac:dyDescent="0.2">
      <c r="T1354" s="151"/>
      <c r="U1354" s="151"/>
    </row>
    <row r="1355" spans="20:21" x14ac:dyDescent="0.2">
      <c r="T1355" s="151"/>
      <c r="U1355" s="151"/>
    </row>
    <row r="1356" spans="20:21" x14ac:dyDescent="0.2">
      <c r="T1356" s="151"/>
      <c r="U1356" s="151"/>
    </row>
    <row r="1357" spans="20:21" x14ac:dyDescent="0.2">
      <c r="T1357" s="151"/>
      <c r="U1357" s="151"/>
    </row>
    <row r="1358" spans="20:21" x14ac:dyDescent="0.2">
      <c r="T1358" s="151"/>
      <c r="U1358" s="151"/>
    </row>
    <row r="1359" spans="20:21" x14ac:dyDescent="0.2">
      <c r="T1359" s="151"/>
      <c r="U1359" s="151"/>
    </row>
    <row r="1360" spans="20:21" x14ac:dyDescent="0.2">
      <c r="T1360" s="151"/>
      <c r="U1360" s="151"/>
    </row>
    <row r="1361" spans="20:21" x14ac:dyDescent="0.2">
      <c r="T1361" s="151"/>
      <c r="U1361" s="151"/>
    </row>
    <row r="1362" spans="20:21" x14ac:dyDescent="0.2">
      <c r="T1362" s="151"/>
      <c r="U1362" s="151"/>
    </row>
    <row r="1363" spans="20:21" x14ac:dyDescent="0.2">
      <c r="T1363" s="151"/>
      <c r="U1363" s="151"/>
    </row>
    <row r="1364" spans="20:21" x14ac:dyDescent="0.2">
      <c r="T1364" s="151"/>
      <c r="U1364" s="151"/>
    </row>
    <row r="1365" spans="20:21" x14ac:dyDescent="0.2">
      <c r="T1365" s="151"/>
      <c r="U1365" s="151"/>
    </row>
    <row r="1366" spans="20:21" x14ac:dyDescent="0.2">
      <c r="T1366" s="151"/>
      <c r="U1366" s="151"/>
    </row>
    <row r="1367" spans="20:21" x14ac:dyDescent="0.2">
      <c r="T1367" s="151"/>
      <c r="U1367" s="151"/>
    </row>
    <row r="1368" spans="20:21" x14ac:dyDescent="0.2">
      <c r="T1368" s="151"/>
      <c r="U1368" s="151"/>
    </row>
    <row r="1369" spans="20:21" x14ac:dyDescent="0.2">
      <c r="T1369" s="151"/>
      <c r="U1369" s="151"/>
    </row>
    <row r="1370" spans="20:21" x14ac:dyDescent="0.2">
      <c r="T1370" s="151"/>
      <c r="U1370" s="151"/>
    </row>
    <row r="1371" spans="20:21" x14ac:dyDescent="0.2">
      <c r="T1371" s="151"/>
      <c r="U1371" s="151"/>
    </row>
    <row r="1372" spans="20:21" x14ac:dyDescent="0.2">
      <c r="T1372" s="151"/>
      <c r="U1372" s="151"/>
    </row>
    <row r="1373" spans="20:21" x14ac:dyDescent="0.2">
      <c r="T1373" s="151"/>
      <c r="U1373" s="151"/>
    </row>
    <row r="1374" spans="20:21" x14ac:dyDescent="0.2">
      <c r="T1374" s="151"/>
      <c r="U1374" s="151"/>
    </row>
    <row r="1375" spans="20:21" x14ac:dyDescent="0.2">
      <c r="T1375" s="151"/>
      <c r="U1375" s="151"/>
    </row>
    <row r="1376" spans="20:21" x14ac:dyDescent="0.2">
      <c r="T1376" s="151"/>
      <c r="U1376" s="151"/>
    </row>
    <row r="1377" spans="20:21" x14ac:dyDescent="0.2">
      <c r="T1377" s="151"/>
      <c r="U1377" s="151"/>
    </row>
    <row r="1378" spans="20:21" x14ac:dyDescent="0.2">
      <c r="T1378" s="151"/>
      <c r="U1378" s="151"/>
    </row>
    <row r="1379" spans="20:21" x14ac:dyDescent="0.2">
      <c r="T1379" s="151"/>
      <c r="U1379" s="151"/>
    </row>
    <row r="1380" spans="20:21" x14ac:dyDescent="0.2">
      <c r="T1380" s="151"/>
      <c r="U1380" s="151"/>
    </row>
    <row r="1381" spans="20:21" x14ac:dyDescent="0.2">
      <c r="T1381" s="151"/>
      <c r="U1381" s="151"/>
    </row>
    <row r="1382" spans="20:21" x14ac:dyDescent="0.2">
      <c r="T1382" s="151"/>
      <c r="U1382" s="151"/>
    </row>
    <row r="1383" spans="20:21" x14ac:dyDescent="0.2">
      <c r="T1383" s="151"/>
      <c r="U1383" s="151"/>
    </row>
    <row r="1384" spans="20:21" x14ac:dyDescent="0.2">
      <c r="T1384" s="151"/>
      <c r="U1384" s="151"/>
    </row>
    <row r="1385" spans="20:21" x14ac:dyDescent="0.2">
      <c r="T1385" s="151"/>
      <c r="U1385" s="151"/>
    </row>
    <row r="1386" spans="20:21" x14ac:dyDescent="0.2">
      <c r="T1386" s="151"/>
      <c r="U1386" s="151"/>
    </row>
    <row r="1387" spans="20:21" x14ac:dyDescent="0.2">
      <c r="T1387" s="151"/>
      <c r="U1387" s="151"/>
    </row>
    <row r="1388" spans="20:21" x14ac:dyDescent="0.2">
      <c r="T1388" s="151"/>
      <c r="U1388" s="151"/>
    </row>
    <row r="1389" spans="20:21" x14ac:dyDescent="0.2">
      <c r="T1389" s="151"/>
      <c r="U1389" s="151"/>
    </row>
    <row r="1390" spans="20:21" x14ac:dyDescent="0.2">
      <c r="T1390" s="151"/>
      <c r="U1390" s="151"/>
    </row>
    <row r="1391" spans="20:21" x14ac:dyDescent="0.2">
      <c r="T1391" s="151"/>
      <c r="U1391" s="151"/>
    </row>
    <row r="1392" spans="20:21" x14ac:dyDescent="0.2">
      <c r="T1392" s="151"/>
      <c r="U1392" s="151"/>
    </row>
    <row r="1393" spans="20:21" x14ac:dyDescent="0.2">
      <c r="T1393" s="151"/>
      <c r="U1393" s="151"/>
    </row>
    <row r="1394" spans="20:21" x14ac:dyDescent="0.2">
      <c r="T1394" s="151"/>
      <c r="U1394" s="151"/>
    </row>
    <row r="1395" spans="20:21" x14ac:dyDescent="0.2">
      <c r="T1395" s="151"/>
      <c r="U1395" s="151"/>
    </row>
    <row r="1396" spans="20:21" x14ac:dyDescent="0.2">
      <c r="T1396" s="151"/>
      <c r="U1396" s="151"/>
    </row>
    <row r="1397" spans="20:21" x14ac:dyDescent="0.2">
      <c r="T1397" s="151"/>
      <c r="U1397" s="151"/>
    </row>
    <row r="1398" spans="20:21" x14ac:dyDescent="0.2">
      <c r="T1398" s="151"/>
      <c r="U1398" s="151"/>
    </row>
    <row r="1399" spans="20:21" x14ac:dyDescent="0.2">
      <c r="T1399" s="151"/>
      <c r="U1399" s="151"/>
    </row>
    <row r="1400" spans="20:21" x14ac:dyDescent="0.2">
      <c r="T1400" s="151"/>
      <c r="U1400" s="151"/>
    </row>
    <row r="1401" spans="20:21" x14ac:dyDescent="0.2">
      <c r="T1401" s="151"/>
      <c r="U1401" s="151"/>
    </row>
    <row r="1402" spans="20:21" x14ac:dyDescent="0.2">
      <c r="T1402" s="151"/>
      <c r="U1402" s="151"/>
    </row>
    <row r="1403" spans="20:21" x14ac:dyDescent="0.2">
      <c r="T1403" s="151"/>
      <c r="U1403" s="151"/>
    </row>
    <row r="1404" spans="20:21" x14ac:dyDescent="0.2">
      <c r="T1404" s="151"/>
      <c r="U1404" s="151"/>
    </row>
    <row r="1405" spans="20:21" x14ac:dyDescent="0.2">
      <c r="T1405" s="151"/>
      <c r="U1405" s="151"/>
    </row>
    <row r="1406" spans="20:21" x14ac:dyDescent="0.2">
      <c r="T1406" s="151"/>
      <c r="U1406" s="151"/>
    </row>
    <row r="1407" spans="20:21" x14ac:dyDescent="0.2">
      <c r="T1407" s="151"/>
      <c r="U1407" s="151"/>
    </row>
    <row r="1408" spans="20:21" x14ac:dyDescent="0.2">
      <c r="T1408" s="151"/>
      <c r="U1408" s="151"/>
    </row>
    <row r="1409" spans="20:21" x14ac:dyDescent="0.2">
      <c r="T1409" s="151"/>
      <c r="U1409" s="151"/>
    </row>
    <row r="1410" spans="20:21" x14ac:dyDescent="0.2">
      <c r="T1410" s="151"/>
      <c r="U1410" s="151"/>
    </row>
    <row r="1411" spans="20:21" x14ac:dyDescent="0.2">
      <c r="T1411" s="151"/>
      <c r="U1411" s="151"/>
    </row>
    <row r="1412" spans="20:21" x14ac:dyDescent="0.2">
      <c r="T1412" s="151"/>
      <c r="U1412" s="151"/>
    </row>
    <row r="1413" spans="20:21" x14ac:dyDescent="0.2">
      <c r="T1413" s="151"/>
      <c r="U1413" s="151"/>
    </row>
    <row r="1414" spans="20:21" x14ac:dyDescent="0.2">
      <c r="T1414" s="151"/>
      <c r="U1414" s="151"/>
    </row>
    <row r="1415" spans="20:21" x14ac:dyDescent="0.2">
      <c r="T1415" s="151"/>
      <c r="U1415" s="151"/>
    </row>
    <row r="1416" spans="20:21" x14ac:dyDescent="0.2">
      <c r="T1416" s="151"/>
      <c r="U1416" s="151"/>
    </row>
    <row r="1417" spans="20:21" x14ac:dyDescent="0.2">
      <c r="T1417" s="151"/>
      <c r="U1417" s="151"/>
    </row>
    <row r="1418" spans="20:21" x14ac:dyDescent="0.2">
      <c r="T1418" s="151"/>
      <c r="U1418" s="151"/>
    </row>
    <row r="1419" spans="20:21" x14ac:dyDescent="0.2">
      <c r="T1419" s="151"/>
      <c r="U1419" s="151"/>
    </row>
    <row r="1420" spans="20:21" x14ac:dyDescent="0.2">
      <c r="T1420" s="151"/>
      <c r="U1420" s="151"/>
    </row>
    <row r="1421" spans="20:21" x14ac:dyDescent="0.2">
      <c r="T1421" s="151"/>
      <c r="U1421" s="151"/>
    </row>
    <row r="1422" spans="20:21" x14ac:dyDescent="0.2">
      <c r="T1422" s="151"/>
      <c r="U1422" s="151"/>
    </row>
    <row r="1423" spans="20:21" x14ac:dyDescent="0.2">
      <c r="T1423" s="151"/>
      <c r="U1423" s="151"/>
    </row>
    <row r="1424" spans="20:21" x14ac:dyDescent="0.2">
      <c r="T1424" s="151"/>
      <c r="U1424" s="151"/>
    </row>
    <row r="1425" spans="20:21" x14ac:dyDescent="0.2">
      <c r="T1425" s="151"/>
      <c r="U1425" s="151"/>
    </row>
    <row r="1426" spans="20:21" x14ac:dyDescent="0.2">
      <c r="T1426" s="151"/>
      <c r="U1426" s="151"/>
    </row>
    <row r="1427" spans="20:21" x14ac:dyDescent="0.2">
      <c r="T1427" s="151"/>
      <c r="U1427" s="151"/>
    </row>
    <row r="1428" spans="20:21" x14ac:dyDescent="0.2">
      <c r="T1428" s="151"/>
      <c r="U1428" s="151"/>
    </row>
    <row r="1429" spans="20:21" x14ac:dyDescent="0.2">
      <c r="T1429" s="151"/>
      <c r="U1429" s="151"/>
    </row>
    <row r="1430" spans="20:21" x14ac:dyDescent="0.2">
      <c r="T1430" s="151"/>
      <c r="U1430" s="151"/>
    </row>
    <row r="1431" spans="20:21" x14ac:dyDescent="0.2">
      <c r="T1431" s="151"/>
      <c r="U1431" s="151"/>
    </row>
    <row r="1432" spans="20:21" x14ac:dyDescent="0.2">
      <c r="T1432" s="151"/>
      <c r="U1432" s="151"/>
    </row>
    <row r="1433" spans="20:21" x14ac:dyDescent="0.2">
      <c r="T1433" s="151"/>
      <c r="U1433" s="151"/>
    </row>
    <row r="1434" spans="20:21" x14ac:dyDescent="0.2">
      <c r="T1434" s="151"/>
      <c r="U1434" s="151"/>
    </row>
    <row r="1435" spans="20:21" x14ac:dyDescent="0.2">
      <c r="T1435" s="151"/>
      <c r="U1435" s="151"/>
    </row>
    <row r="1436" spans="20:21" x14ac:dyDescent="0.2">
      <c r="T1436" s="151"/>
      <c r="U1436" s="151"/>
    </row>
    <row r="1437" spans="20:21" x14ac:dyDescent="0.2">
      <c r="T1437" s="151"/>
      <c r="U1437" s="151"/>
    </row>
    <row r="1438" spans="20:21" x14ac:dyDescent="0.2">
      <c r="T1438" s="151"/>
      <c r="U1438" s="151"/>
    </row>
    <row r="1439" spans="20:21" x14ac:dyDescent="0.2">
      <c r="T1439" s="151"/>
      <c r="U1439" s="151"/>
    </row>
    <row r="1440" spans="20:21" x14ac:dyDescent="0.2">
      <c r="T1440" s="151"/>
      <c r="U1440" s="151"/>
    </row>
    <row r="1441" spans="20:21" x14ac:dyDescent="0.2">
      <c r="T1441" s="151"/>
      <c r="U1441" s="151"/>
    </row>
    <row r="1442" spans="20:21" x14ac:dyDescent="0.2">
      <c r="T1442" s="151"/>
      <c r="U1442" s="151"/>
    </row>
    <row r="1443" spans="20:21" x14ac:dyDescent="0.2">
      <c r="T1443" s="151"/>
      <c r="U1443" s="151"/>
    </row>
    <row r="1444" spans="20:21" x14ac:dyDescent="0.2">
      <c r="T1444" s="151"/>
      <c r="U1444" s="151"/>
    </row>
    <row r="1445" spans="20:21" x14ac:dyDescent="0.2">
      <c r="T1445" s="151"/>
      <c r="U1445" s="151"/>
    </row>
    <row r="1446" spans="20:21" x14ac:dyDescent="0.2">
      <c r="T1446" s="151"/>
      <c r="U1446" s="151"/>
    </row>
    <row r="1447" spans="20:21" x14ac:dyDescent="0.2">
      <c r="T1447" s="151"/>
      <c r="U1447" s="151"/>
    </row>
    <row r="1448" spans="20:21" x14ac:dyDescent="0.2">
      <c r="T1448" s="151"/>
      <c r="U1448" s="151"/>
    </row>
    <row r="1449" spans="20:21" x14ac:dyDescent="0.2">
      <c r="T1449" s="151"/>
      <c r="U1449" s="151"/>
    </row>
    <row r="1450" spans="20:21" x14ac:dyDescent="0.2">
      <c r="T1450" s="151"/>
      <c r="U1450" s="151"/>
    </row>
    <row r="1451" spans="20:21" x14ac:dyDescent="0.2">
      <c r="T1451" s="151"/>
      <c r="U1451" s="151"/>
    </row>
    <row r="1452" spans="20:21" x14ac:dyDescent="0.2">
      <c r="T1452" s="151"/>
      <c r="U1452" s="151"/>
    </row>
    <row r="1453" spans="20:21" x14ac:dyDescent="0.2">
      <c r="T1453" s="151"/>
      <c r="U1453" s="151"/>
    </row>
    <row r="1454" spans="20:21" x14ac:dyDescent="0.2">
      <c r="T1454" s="151"/>
      <c r="U1454" s="151"/>
    </row>
    <row r="1455" spans="20:21" x14ac:dyDescent="0.2">
      <c r="T1455" s="151"/>
      <c r="U1455" s="151"/>
    </row>
    <row r="1456" spans="20:21" x14ac:dyDescent="0.2">
      <c r="T1456" s="151"/>
      <c r="U1456" s="151"/>
    </row>
    <row r="1457" spans="20:21" x14ac:dyDescent="0.2">
      <c r="T1457" s="151"/>
      <c r="U1457" s="151"/>
    </row>
    <row r="1458" spans="20:21" x14ac:dyDescent="0.2">
      <c r="T1458" s="151"/>
      <c r="U1458" s="151"/>
    </row>
    <row r="1459" spans="20:21" x14ac:dyDescent="0.2">
      <c r="T1459" s="151"/>
      <c r="U1459" s="151"/>
    </row>
    <row r="1460" spans="20:21" x14ac:dyDescent="0.2">
      <c r="T1460" s="151"/>
      <c r="U1460" s="151"/>
    </row>
    <row r="1461" spans="20:21" x14ac:dyDescent="0.2">
      <c r="T1461" s="151"/>
      <c r="U1461" s="151"/>
    </row>
    <row r="1462" spans="20:21" x14ac:dyDescent="0.2">
      <c r="T1462" s="151"/>
      <c r="U1462" s="151"/>
    </row>
    <row r="1463" spans="20:21" x14ac:dyDescent="0.2">
      <c r="T1463" s="151"/>
      <c r="U1463" s="151"/>
    </row>
    <row r="1464" spans="20:21" x14ac:dyDescent="0.2">
      <c r="T1464" s="151"/>
      <c r="U1464" s="151"/>
    </row>
    <row r="1465" spans="20:21" x14ac:dyDescent="0.2">
      <c r="T1465" s="151"/>
      <c r="U1465" s="151"/>
    </row>
    <row r="1466" spans="20:21" x14ac:dyDescent="0.2">
      <c r="T1466" s="151"/>
      <c r="U1466" s="151"/>
    </row>
    <row r="1467" spans="20:21" x14ac:dyDescent="0.2">
      <c r="T1467" s="151"/>
      <c r="U1467" s="151"/>
    </row>
    <row r="1468" spans="20:21" x14ac:dyDescent="0.2">
      <c r="T1468" s="151"/>
      <c r="U1468" s="151"/>
    </row>
    <row r="1469" spans="20:21" x14ac:dyDescent="0.2">
      <c r="T1469" s="151"/>
      <c r="U1469" s="151"/>
    </row>
    <row r="1470" spans="20:21" x14ac:dyDescent="0.2">
      <c r="T1470" s="151"/>
      <c r="U1470" s="151"/>
    </row>
    <row r="1471" spans="20:21" x14ac:dyDescent="0.2">
      <c r="T1471" s="151"/>
      <c r="U1471" s="151"/>
    </row>
    <row r="1472" spans="20:21" x14ac:dyDescent="0.2">
      <c r="T1472" s="151"/>
      <c r="U1472" s="151"/>
    </row>
    <row r="1473" spans="20:21" x14ac:dyDescent="0.2">
      <c r="T1473" s="151"/>
      <c r="U1473" s="151"/>
    </row>
    <row r="1474" spans="20:21" x14ac:dyDescent="0.2">
      <c r="T1474" s="151"/>
      <c r="U1474" s="151"/>
    </row>
    <row r="1475" spans="20:21" x14ac:dyDescent="0.2">
      <c r="T1475" s="151"/>
      <c r="U1475" s="151"/>
    </row>
    <row r="1476" spans="20:21" x14ac:dyDescent="0.2">
      <c r="T1476" s="151"/>
      <c r="U1476" s="151"/>
    </row>
    <row r="1477" spans="20:21" x14ac:dyDescent="0.2">
      <c r="T1477" s="151"/>
      <c r="U1477" s="151"/>
    </row>
    <row r="1478" spans="20:21" x14ac:dyDescent="0.2">
      <c r="T1478" s="151"/>
      <c r="U1478" s="151"/>
    </row>
    <row r="1479" spans="20:21" x14ac:dyDescent="0.2">
      <c r="T1479" s="151"/>
      <c r="U1479" s="151"/>
    </row>
    <row r="1480" spans="20:21" x14ac:dyDescent="0.2">
      <c r="T1480" s="151"/>
      <c r="U1480" s="151"/>
    </row>
    <row r="1481" spans="20:21" x14ac:dyDescent="0.2">
      <c r="T1481" s="151"/>
      <c r="U1481" s="151"/>
    </row>
    <row r="1482" spans="20:21" x14ac:dyDescent="0.2">
      <c r="T1482" s="151"/>
      <c r="U1482" s="151"/>
    </row>
    <row r="1483" spans="20:21" x14ac:dyDescent="0.2">
      <c r="T1483" s="151"/>
      <c r="U1483" s="151"/>
    </row>
    <row r="1484" spans="20:21" x14ac:dyDescent="0.2">
      <c r="T1484" s="151"/>
      <c r="U1484" s="151"/>
    </row>
    <row r="1485" spans="20:21" x14ac:dyDescent="0.2">
      <c r="T1485" s="151"/>
      <c r="U1485" s="151"/>
    </row>
    <row r="1486" spans="20:21" x14ac:dyDescent="0.2">
      <c r="T1486" s="151"/>
      <c r="U1486" s="151"/>
    </row>
    <row r="1487" spans="20:21" x14ac:dyDescent="0.2">
      <c r="T1487" s="151"/>
      <c r="U1487" s="151"/>
    </row>
    <row r="1488" spans="20:21" x14ac:dyDescent="0.2">
      <c r="T1488" s="151"/>
      <c r="U1488" s="151"/>
    </row>
    <row r="1489" spans="20:21" x14ac:dyDescent="0.2">
      <c r="T1489" s="151"/>
      <c r="U1489" s="151"/>
    </row>
    <row r="1490" spans="20:21" x14ac:dyDescent="0.2">
      <c r="T1490" s="151"/>
      <c r="U1490" s="151"/>
    </row>
    <row r="1491" spans="20:21" x14ac:dyDescent="0.2">
      <c r="T1491" s="151"/>
      <c r="U1491" s="151"/>
    </row>
    <row r="1492" spans="20:21" x14ac:dyDescent="0.2">
      <c r="T1492" s="151"/>
      <c r="U1492" s="151"/>
    </row>
    <row r="1493" spans="20:21" x14ac:dyDescent="0.2">
      <c r="T1493" s="151"/>
      <c r="U1493" s="151"/>
    </row>
    <row r="1494" spans="20:21" x14ac:dyDescent="0.2">
      <c r="T1494" s="151"/>
      <c r="U1494" s="151"/>
    </row>
    <row r="1495" spans="20:21" x14ac:dyDescent="0.2">
      <c r="T1495" s="151"/>
      <c r="U1495" s="151"/>
    </row>
    <row r="1496" spans="20:21" x14ac:dyDescent="0.2">
      <c r="T1496" s="151"/>
      <c r="U1496" s="151"/>
    </row>
    <row r="1497" spans="20:21" x14ac:dyDescent="0.2">
      <c r="T1497" s="151"/>
      <c r="U1497" s="151"/>
    </row>
    <row r="1498" spans="20:21" x14ac:dyDescent="0.2">
      <c r="T1498" s="151"/>
      <c r="U1498" s="151"/>
    </row>
    <row r="1499" spans="20:21" x14ac:dyDescent="0.2">
      <c r="T1499" s="151"/>
      <c r="U1499" s="151"/>
    </row>
    <row r="1500" spans="20:21" x14ac:dyDescent="0.2">
      <c r="T1500" s="151"/>
      <c r="U1500" s="151"/>
    </row>
    <row r="1501" spans="20:21" x14ac:dyDescent="0.2">
      <c r="T1501" s="151"/>
      <c r="U1501" s="151"/>
    </row>
    <row r="1502" spans="20:21" x14ac:dyDescent="0.2">
      <c r="T1502" s="151"/>
      <c r="U1502" s="151"/>
    </row>
    <row r="1503" spans="20:21" x14ac:dyDescent="0.2">
      <c r="T1503" s="151"/>
      <c r="U1503" s="151"/>
    </row>
    <row r="1504" spans="20:21" x14ac:dyDescent="0.2">
      <c r="T1504" s="151"/>
      <c r="U1504" s="151"/>
    </row>
    <row r="1505" spans="20:21" x14ac:dyDescent="0.2">
      <c r="T1505" s="151"/>
      <c r="U1505" s="151"/>
    </row>
    <row r="1506" spans="20:21" x14ac:dyDescent="0.2">
      <c r="T1506" s="151"/>
      <c r="U1506" s="151"/>
    </row>
    <row r="1507" spans="20:21" x14ac:dyDescent="0.2">
      <c r="T1507" s="151"/>
      <c r="U1507" s="151"/>
    </row>
    <row r="1508" spans="20:21" x14ac:dyDescent="0.2">
      <c r="T1508" s="151"/>
      <c r="U1508" s="151"/>
    </row>
    <row r="1509" spans="20:21" x14ac:dyDescent="0.2">
      <c r="T1509" s="151"/>
      <c r="U1509" s="151"/>
    </row>
    <row r="1510" spans="20:21" x14ac:dyDescent="0.2">
      <c r="T1510" s="151"/>
      <c r="U1510" s="151"/>
    </row>
    <row r="1511" spans="20:21" x14ac:dyDescent="0.2">
      <c r="T1511" s="151"/>
      <c r="U1511" s="151"/>
    </row>
    <row r="1512" spans="20:21" x14ac:dyDescent="0.2">
      <c r="T1512" s="151"/>
      <c r="U1512" s="151"/>
    </row>
    <row r="1513" spans="20:21" x14ac:dyDescent="0.2">
      <c r="T1513" s="151"/>
      <c r="U1513" s="151"/>
    </row>
    <row r="1514" spans="20:21" x14ac:dyDescent="0.2">
      <c r="T1514" s="151"/>
      <c r="U1514" s="151"/>
    </row>
    <row r="1515" spans="20:21" x14ac:dyDescent="0.2">
      <c r="T1515" s="151"/>
      <c r="U1515" s="151"/>
    </row>
    <row r="1516" spans="20:21" x14ac:dyDescent="0.2">
      <c r="T1516" s="151"/>
      <c r="U1516" s="151"/>
    </row>
    <row r="1517" spans="20:21" x14ac:dyDescent="0.2">
      <c r="T1517" s="151"/>
      <c r="U1517" s="151"/>
    </row>
    <row r="1518" spans="20:21" x14ac:dyDescent="0.2">
      <c r="T1518" s="151"/>
      <c r="U1518" s="151"/>
    </row>
    <row r="1519" spans="20:21" x14ac:dyDescent="0.2">
      <c r="T1519" s="151"/>
      <c r="U1519" s="151"/>
    </row>
    <row r="1520" spans="20:21" x14ac:dyDescent="0.2">
      <c r="T1520" s="151"/>
      <c r="U1520" s="151"/>
    </row>
    <row r="1521" spans="20:21" x14ac:dyDescent="0.2">
      <c r="T1521" s="151"/>
      <c r="U1521" s="151"/>
    </row>
    <row r="1522" spans="20:21" x14ac:dyDescent="0.2">
      <c r="T1522" s="151"/>
      <c r="U1522" s="151"/>
    </row>
    <row r="1523" spans="20:21" x14ac:dyDescent="0.2">
      <c r="T1523" s="151"/>
      <c r="U1523" s="151"/>
    </row>
    <row r="1524" spans="20:21" x14ac:dyDescent="0.2">
      <c r="T1524" s="151"/>
      <c r="U1524" s="151"/>
    </row>
    <row r="1525" spans="20:21" x14ac:dyDescent="0.2">
      <c r="T1525" s="151"/>
      <c r="U1525" s="151"/>
    </row>
    <row r="1526" spans="20:21" x14ac:dyDescent="0.2">
      <c r="T1526" s="151"/>
      <c r="U1526" s="151"/>
    </row>
    <row r="1527" spans="20:21" x14ac:dyDescent="0.2">
      <c r="T1527" s="151"/>
      <c r="U1527" s="151"/>
    </row>
    <row r="1528" spans="20:21" x14ac:dyDescent="0.2">
      <c r="T1528" s="151"/>
      <c r="U1528" s="151"/>
    </row>
    <row r="1529" spans="20:21" x14ac:dyDescent="0.2">
      <c r="T1529" s="151"/>
      <c r="U1529" s="151"/>
    </row>
    <row r="1530" spans="20:21" x14ac:dyDescent="0.2">
      <c r="T1530" s="151"/>
      <c r="U1530" s="151"/>
    </row>
    <row r="1531" spans="20:21" x14ac:dyDescent="0.2">
      <c r="T1531" s="151"/>
      <c r="U1531" s="151"/>
    </row>
    <row r="1532" spans="20:21" x14ac:dyDescent="0.2">
      <c r="T1532" s="151"/>
      <c r="U1532" s="151"/>
    </row>
    <row r="1533" spans="20:21" x14ac:dyDescent="0.2">
      <c r="T1533" s="151"/>
      <c r="U1533" s="151"/>
    </row>
    <row r="1534" spans="20:21" x14ac:dyDescent="0.2">
      <c r="T1534" s="151"/>
      <c r="U1534" s="151"/>
    </row>
    <row r="1535" spans="20:21" x14ac:dyDescent="0.2">
      <c r="T1535" s="151"/>
      <c r="U1535" s="151"/>
    </row>
    <row r="1536" spans="20:21" x14ac:dyDescent="0.2">
      <c r="T1536" s="151"/>
      <c r="U1536" s="151"/>
    </row>
    <row r="1537" spans="20:21" x14ac:dyDescent="0.2">
      <c r="T1537" s="151"/>
      <c r="U1537" s="151"/>
    </row>
    <row r="1538" spans="20:21" x14ac:dyDescent="0.2">
      <c r="T1538" s="151"/>
      <c r="U1538" s="151"/>
    </row>
    <row r="1539" spans="20:21" x14ac:dyDescent="0.2">
      <c r="T1539" s="151"/>
      <c r="U1539" s="151"/>
    </row>
    <row r="1540" spans="20:21" x14ac:dyDescent="0.2">
      <c r="T1540" s="151"/>
      <c r="U1540" s="151"/>
    </row>
    <row r="1541" spans="20:21" x14ac:dyDescent="0.2">
      <c r="T1541" s="151"/>
      <c r="U1541" s="151"/>
    </row>
    <row r="1542" spans="20:21" x14ac:dyDescent="0.2">
      <c r="T1542" s="151"/>
      <c r="U1542" s="151"/>
    </row>
    <row r="1543" spans="20:21" x14ac:dyDescent="0.2">
      <c r="T1543" s="151"/>
      <c r="U1543" s="151"/>
    </row>
    <row r="1544" spans="20:21" x14ac:dyDescent="0.2">
      <c r="T1544" s="151"/>
      <c r="U1544" s="151"/>
    </row>
    <row r="1545" spans="20:21" x14ac:dyDescent="0.2">
      <c r="T1545" s="151"/>
      <c r="U1545" s="151"/>
    </row>
    <row r="1546" spans="20:21" x14ac:dyDescent="0.2">
      <c r="T1546" s="151"/>
      <c r="U1546" s="151"/>
    </row>
    <row r="1547" spans="20:21" x14ac:dyDescent="0.2">
      <c r="T1547" s="151"/>
      <c r="U1547" s="151"/>
    </row>
    <row r="1548" spans="20:21" x14ac:dyDescent="0.2">
      <c r="T1548" s="151"/>
      <c r="U1548" s="151"/>
    </row>
    <row r="1549" spans="20:21" x14ac:dyDescent="0.2">
      <c r="T1549" s="151"/>
      <c r="U1549" s="151"/>
    </row>
    <row r="1550" spans="20:21" x14ac:dyDescent="0.2">
      <c r="T1550" s="151"/>
      <c r="U1550" s="151"/>
    </row>
    <row r="1551" spans="20:21" x14ac:dyDescent="0.2">
      <c r="T1551" s="151"/>
      <c r="U1551" s="151"/>
    </row>
    <row r="1552" spans="20:21" x14ac:dyDescent="0.2">
      <c r="T1552" s="151"/>
      <c r="U1552" s="151"/>
    </row>
    <row r="1553" spans="20:21" x14ac:dyDescent="0.2">
      <c r="T1553" s="151"/>
      <c r="U1553" s="151"/>
    </row>
    <row r="1554" spans="20:21" x14ac:dyDescent="0.2">
      <c r="T1554" s="151"/>
      <c r="U1554" s="151"/>
    </row>
    <row r="1555" spans="20:21" x14ac:dyDescent="0.2">
      <c r="T1555" s="151"/>
      <c r="U1555" s="151"/>
    </row>
    <row r="1556" spans="20:21" x14ac:dyDescent="0.2">
      <c r="T1556" s="151"/>
      <c r="U1556" s="151"/>
    </row>
    <row r="1557" spans="20:21" x14ac:dyDescent="0.2">
      <c r="T1557" s="151"/>
      <c r="U1557" s="151"/>
    </row>
    <row r="1558" spans="20:21" x14ac:dyDescent="0.2">
      <c r="T1558" s="151"/>
      <c r="U1558" s="151"/>
    </row>
    <row r="1559" spans="20:21" x14ac:dyDescent="0.2">
      <c r="T1559" s="151"/>
      <c r="U1559" s="151"/>
    </row>
    <row r="1560" spans="20:21" x14ac:dyDescent="0.2">
      <c r="T1560" s="151"/>
      <c r="U1560" s="151"/>
    </row>
    <row r="1561" spans="20:21" x14ac:dyDescent="0.2">
      <c r="T1561" s="151"/>
      <c r="U1561" s="151"/>
    </row>
    <row r="1562" spans="20:21" x14ac:dyDescent="0.2">
      <c r="T1562" s="151"/>
      <c r="U1562" s="151"/>
    </row>
    <row r="1563" spans="20:21" x14ac:dyDescent="0.2">
      <c r="T1563" s="151"/>
      <c r="U1563" s="151"/>
    </row>
    <row r="1564" spans="20:21" x14ac:dyDescent="0.2">
      <c r="T1564" s="151"/>
      <c r="U1564" s="151"/>
    </row>
    <row r="1565" spans="20:21" x14ac:dyDescent="0.2">
      <c r="T1565" s="151"/>
      <c r="U1565" s="151"/>
    </row>
    <row r="1566" spans="20:21" x14ac:dyDescent="0.2">
      <c r="T1566" s="151"/>
      <c r="U1566" s="151"/>
    </row>
    <row r="1567" spans="20:21" x14ac:dyDescent="0.2">
      <c r="T1567" s="151"/>
      <c r="U1567" s="151"/>
    </row>
    <row r="1568" spans="20:21" x14ac:dyDescent="0.2">
      <c r="T1568" s="151"/>
      <c r="U1568" s="151"/>
    </row>
    <row r="1569" spans="20:21" x14ac:dyDescent="0.2">
      <c r="T1569" s="151"/>
      <c r="U1569" s="151"/>
    </row>
    <row r="1570" spans="20:21" x14ac:dyDescent="0.2">
      <c r="T1570" s="151"/>
      <c r="U1570" s="151"/>
    </row>
    <row r="1571" spans="20:21" x14ac:dyDescent="0.2">
      <c r="T1571" s="151"/>
      <c r="U1571" s="151"/>
    </row>
    <row r="1572" spans="20:21" x14ac:dyDescent="0.2">
      <c r="T1572" s="151"/>
      <c r="U1572" s="151"/>
    </row>
    <row r="1573" spans="20:21" x14ac:dyDescent="0.2">
      <c r="T1573" s="151"/>
      <c r="U1573" s="151"/>
    </row>
    <row r="1574" spans="20:21" x14ac:dyDescent="0.2">
      <c r="T1574" s="151"/>
      <c r="U1574" s="151"/>
    </row>
    <row r="1575" spans="20:21" x14ac:dyDescent="0.2">
      <c r="T1575" s="151"/>
      <c r="U1575" s="151"/>
    </row>
    <row r="1576" spans="20:21" x14ac:dyDescent="0.2">
      <c r="T1576" s="151"/>
      <c r="U1576" s="151"/>
    </row>
    <row r="1577" spans="20:21" x14ac:dyDescent="0.2">
      <c r="T1577" s="151"/>
      <c r="U1577" s="151"/>
    </row>
    <row r="1578" spans="20:21" x14ac:dyDescent="0.2">
      <c r="T1578" s="151"/>
      <c r="U1578" s="151"/>
    </row>
    <row r="1579" spans="20:21" x14ac:dyDescent="0.2">
      <c r="T1579" s="151"/>
      <c r="U1579" s="151"/>
    </row>
    <row r="1580" spans="20:21" x14ac:dyDescent="0.2">
      <c r="T1580" s="151"/>
      <c r="U1580" s="151"/>
    </row>
    <row r="1581" spans="20:21" x14ac:dyDescent="0.2">
      <c r="T1581" s="151"/>
      <c r="U1581" s="151"/>
    </row>
    <row r="1582" spans="20:21" x14ac:dyDescent="0.2">
      <c r="T1582" s="151"/>
      <c r="U1582" s="151"/>
    </row>
    <row r="1583" spans="20:21" x14ac:dyDescent="0.2">
      <c r="T1583" s="151"/>
      <c r="U1583" s="151"/>
    </row>
    <row r="1584" spans="20:21" x14ac:dyDescent="0.2">
      <c r="T1584" s="151"/>
      <c r="U1584" s="151"/>
    </row>
    <row r="1585" spans="20:21" x14ac:dyDescent="0.2">
      <c r="T1585" s="151"/>
      <c r="U1585" s="151"/>
    </row>
    <row r="1586" spans="20:21" x14ac:dyDescent="0.2">
      <c r="T1586" s="151"/>
      <c r="U1586" s="151"/>
    </row>
    <row r="1587" spans="20:21" x14ac:dyDescent="0.2">
      <c r="T1587" s="151"/>
      <c r="U1587" s="151"/>
    </row>
    <row r="1588" spans="20:21" x14ac:dyDescent="0.2">
      <c r="T1588" s="151"/>
      <c r="U1588" s="151"/>
    </row>
    <row r="1589" spans="20:21" x14ac:dyDescent="0.2">
      <c r="T1589" s="151"/>
      <c r="U1589" s="151"/>
    </row>
    <row r="1590" spans="20:21" x14ac:dyDescent="0.2">
      <c r="T1590" s="151"/>
      <c r="U1590" s="151"/>
    </row>
    <row r="1591" spans="20:21" x14ac:dyDescent="0.2">
      <c r="T1591" s="151"/>
      <c r="U1591" s="151"/>
    </row>
    <row r="1592" spans="20:21" x14ac:dyDescent="0.2">
      <c r="T1592" s="151"/>
      <c r="U1592" s="151"/>
    </row>
    <row r="1593" spans="20:21" x14ac:dyDescent="0.2">
      <c r="T1593" s="151"/>
      <c r="U1593" s="151"/>
    </row>
    <row r="1594" spans="20:21" x14ac:dyDescent="0.2">
      <c r="T1594" s="151"/>
      <c r="U1594" s="151"/>
    </row>
    <row r="1595" spans="20:21" x14ac:dyDescent="0.2">
      <c r="T1595" s="151"/>
      <c r="U1595" s="151"/>
    </row>
    <row r="1596" spans="20:21" x14ac:dyDescent="0.2">
      <c r="T1596" s="151"/>
      <c r="U1596" s="151"/>
    </row>
    <row r="1597" spans="20:21" x14ac:dyDescent="0.2">
      <c r="T1597" s="151"/>
      <c r="U1597" s="151"/>
    </row>
    <row r="1598" spans="20:21" x14ac:dyDescent="0.2">
      <c r="T1598" s="151"/>
      <c r="U1598" s="151"/>
    </row>
    <row r="1599" spans="20:21" x14ac:dyDescent="0.2">
      <c r="T1599" s="151"/>
      <c r="U1599" s="151"/>
    </row>
    <row r="1600" spans="20:21" x14ac:dyDescent="0.2">
      <c r="T1600" s="151"/>
      <c r="U1600" s="151"/>
    </row>
    <row r="1601" spans="20:21" x14ac:dyDescent="0.2">
      <c r="T1601" s="151"/>
      <c r="U1601" s="151"/>
    </row>
    <row r="1602" spans="20:21" x14ac:dyDescent="0.2">
      <c r="T1602" s="151"/>
      <c r="U1602" s="151"/>
    </row>
    <row r="1603" spans="20:21" x14ac:dyDescent="0.2">
      <c r="T1603" s="151"/>
      <c r="U1603" s="151"/>
    </row>
    <row r="1604" spans="20:21" x14ac:dyDescent="0.2">
      <c r="T1604" s="151"/>
      <c r="U1604" s="151"/>
    </row>
    <row r="1605" spans="20:21" x14ac:dyDescent="0.2">
      <c r="T1605" s="151"/>
      <c r="U1605" s="151"/>
    </row>
    <row r="1606" spans="20:21" x14ac:dyDescent="0.2">
      <c r="T1606" s="151"/>
      <c r="U1606" s="151"/>
    </row>
    <row r="1607" spans="20:21" x14ac:dyDescent="0.2">
      <c r="T1607" s="151"/>
      <c r="U1607" s="151"/>
    </row>
    <row r="1608" spans="20:21" x14ac:dyDescent="0.2">
      <c r="T1608" s="151"/>
      <c r="U1608" s="151"/>
    </row>
    <row r="1609" spans="20:21" x14ac:dyDescent="0.2">
      <c r="T1609" s="151"/>
      <c r="U1609" s="151"/>
    </row>
    <row r="1610" spans="20:21" x14ac:dyDescent="0.2">
      <c r="T1610" s="151"/>
      <c r="U1610" s="151"/>
    </row>
    <row r="1611" spans="20:21" x14ac:dyDescent="0.2">
      <c r="T1611" s="151"/>
      <c r="U1611" s="151"/>
    </row>
    <row r="1612" spans="20:21" x14ac:dyDescent="0.2">
      <c r="T1612" s="151"/>
      <c r="U1612" s="151"/>
    </row>
    <row r="1613" spans="20:21" x14ac:dyDescent="0.2">
      <c r="T1613" s="151"/>
      <c r="U1613" s="151"/>
    </row>
    <row r="1614" spans="20:21" x14ac:dyDescent="0.2">
      <c r="T1614" s="151"/>
      <c r="U1614" s="151"/>
    </row>
    <row r="1615" spans="20:21" x14ac:dyDescent="0.2">
      <c r="T1615" s="151"/>
      <c r="U1615" s="151"/>
    </row>
    <row r="1616" spans="20:21" x14ac:dyDescent="0.2">
      <c r="T1616" s="151"/>
      <c r="U1616" s="151"/>
    </row>
    <row r="1617" spans="20:21" x14ac:dyDescent="0.2">
      <c r="T1617" s="151"/>
      <c r="U1617" s="151"/>
    </row>
    <row r="1618" spans="20:21" x14ac:dyDescent="0.2">
      <c r="T1618" s="151"/>
      <c r="U1618" s="151"/>
    </row>
    <row r="1619" spans="20:21" x14ac:dyDescent="0.2">
      <c r="T1619" s="151"/>
      <c r="U1619" s="151"/>
    </row>
    <row r="1620" spans="20:21" x14ac:dyDescent="0.2">
      <c r="T1620" s="151"/>
      <c r="U1620" s="151"/>
    </row>
    <row r="1621" spans="20:21" x14ac:dyDescent="0.2">
      <c r="T1621" s="151"/>
      <c r="U1621" s="151"/>
    </row>
    <row r="1622" spans="20:21" x14ac:dyDescent="0.2">
      <c r="T1622" s="151"/>
      <c r="U1622" s="151"/>
    </row>
    <row r="1623" spans="20:21" x14ac:dyDescent="0.2">
      <c r="T1623" s="151"/>
      <c r="U1623" s="151"/>
    </row>
    <row r="1624" spans="20:21" x14ac:dyDescent="0.2">
      <c r="T1624" s="151"/>
      <c r="U1624" s="151"/>
    </row>
    <row r="1625" spans="20:21" x14ac:dyDescent="0.2">
      <c r="T1625" s="151"/>
      <c r="U1625" s="151"/>
    </row>
    <row r="1626" spans="20:21" x14ac:dyDescent="0.2">
      <c r="T1626" s="151"/>
      <c r="U1626" s="151"/>
    </row>
    <row r="1627" spans="20:21" x14ac:dyDescent="0.2">
      <c r="T1627" s="151"/>
      <c r="U1627" s="151"/>
    </row>
    <row r="1628" spans="20:21" x14ac:dyDescent="0.2">
      <c r="T1628" s="151"/>
      <c r="U1628" s="151"/>
    </row>
    <row r="1629" spans="20:21" x14ac:dyDescent="0.2">
      <c r="T1629" s="151"/>
      <c r="U1629" s="151"/>
    </row>
    <row r="1630" spans="20:21" x14ac:dyDescent="0.2">
      <c r="T1630" s="151"/>
      <c r="U1630" s="151"/>
    </row>
    <row r="1631" spans="20:21" x14ac:dyDescent="0.2">
      <c r="T1631" s="151"/>
      <c r="U1631" s="151"/>
    </row>
    <row r="1632" spans="20:21" x14ac:dyDescent="0.2">
      <c r="T1632" s="151"/>
      <c r="U1632" s="151"/>
    </row>
    <row r="1633" spans="20:21" x14ac:dyDescent="0.2">
      <c r="T1633" s="151"/>
      <c r="U1633" s="151"/>
    </row>
    <row r="1634" spans="20:21" x14ac:dyDescent="0.2">
      <c r="T1634" s="151"/>
      <c r="U1634" s="151"/>
    </row>
    <row r="1635" spans="20:21" x14ac:dyDescent="0.2">
      <c r="T1635" s="151"/>
      <c r="U1635" s="151"/>
    </row>
    <row r="1636" spans="20:21" x14ac:dyDescent="0.2">
      <c r="T1636" s="151"/>
      <c r="U1636" s="151"/>
    </row>
    <row r="1637" spans="20:21" x14ac:dyDescent="0.2">
      <c r="T1637" s="151"/>
      <c r="U1637" s="151"/>
    </row>
    <row r="1638" spans="20:21" x14ac:dyDescent="0.2">
      <c r="T1638" s="151"/>
      <c r="U1638" s="151"/>
    </row>
    <row r="1639" spans="20:21" x14ac:dyDescent="0.2">
      <c r="T1639" s="151"/>
      <c r="U1639" s="151"/>
    </row>
    <row r="1640" spans="20:21" x14ac:dyDescent="0.2">
      <c r="T1640" s="151"/>
      <c r="U1640" s="151"/>
    </row>
    <row r="1641" spans="20:21" x14ac:dyDescent="0.2">
      <c r="T1641" s="151"/>
      <c r="U1641" s="151"/>
    </row>
    <row r="1642" spans="20:21" x14ac:dyDescent="0.2">
      <c r="T1642" s="151"/>
      <c r="U1642" s="151"/>
    </row>
    <row r="1643" spans="20:21" x14ac:dyDescent="0.2">
      <c r="T1643" s="151"/>
      <c r="U1643" s="151"/>
    </row>
    <row r="1644" spans="20:21" x14ac:dyDescent="0.2">
      <c r="T1644" s="151"/>
      <c r="U1644" s="151"/>
    </row>
    <row r="1645" spans="20:21" x14ac:dyDescent="0.2">
      <c r="T1645" s="151"/>
      <c r="U1645" s="151"/>
    </row>
    <row r="1646" spans="20:21" x14ac:dyDescent="0.2">
      <c r="T1646" s="151"/>
      <c r="U1646" s="151"/>
    </row>
    <row r="1647" spans="20:21" x14ac:dyDescent="0.2">
      <c r="T1647" s="151"/>
      <c r="U1647" s="151"/>
    </row>
    <row r="1648" spans="20:21" x14ac:dyDescent="0.2">
      <c r="T1648" s="151"/>
      <c r="U1648" s="151"/>
    </row>
    <row r="1649" spans="20:21" x14ac:dyDescent="0.2">
      <c r="T1649" s="151"/>
      <c r="U1649" s="151"/>
    </row>
    <row r="1650" spans="20:21" x14ac:dyDescent="0.2">
      <c r="T1650" s="151"/>
      <c r="U1650" s="151"/>
    </row>
    <row r="1651" spans="20:21" x14ac:dyDescent="0.2">
      <c r="T1651" s="151"/>
      <c r="U1651" s="151"/>
    </row>
    <row r="1652" spans="20:21" x14ac:dyDescent="0.2">
      <c r="T1652" s="151"/>
      <c r="U1652" s="151"/>
    </row>
    <row r="1653" spans="20:21" x14ac:dyDescent="0.2">
      <c r="T1653" s="151"/>
      <c r="U1653" s="151"/>
    </row>
    <row r="1654" spans="20:21" x14ac:dyDescent="0.2">
      <c r="T1654" s="151"/>
      <c r="U1654" s="151"/>
    </row>
    <row r="1655" spans="20:21" x14ac:dyDescent="0.2">
      <c r="T1655" s="151"/>
      <c r="U1655" s="151"/>
    </row>
    <row r="1656" spans="20:21" x14ac:dyDescent="0.2">
      <c r="T1656" s="151"/>
      <c r="U1656" s="151"/>
    </row>
    <row r="1657" spans="20:21" x14ac:dyDescent="0.2">
      <c r="T1657" s="151"/>
      <c r="U1657" s="151"/>
    </row>
    <row r="1658" spans="20:21" x14ac:dyDescent="0.2">
      <c r="T1658" s="151"/>
      <c r="U1658" s="151"/>
    </row>
    <row r="1659" spans="20:21" x14ac:dyDescent="0.2">
      <c r="T1659" s="151"/>
      <c r="U1659" s="151"/>
    </row>
    <row r="1660" spans="20:21" x14ac:dyDescent="0.2">
      <c r="T1660" s="151"/>
      <c r="U1660" s="151"/>
    </row>
    <row r="1661" spans="20:21" x14ac:dyDescent="0.2">
      <c r="T1661" s="151"/>
      <c r="U1661" s="151"/>
    </row>
    <row r="1662" spans="20:21" x14ac:dyDescent="0.2">
      <c r="T1662" s="151"/>
      <c r="U1662" s="151"/>
    </row>
    <row r="1663" spans="20:21" x14ac:dyDescent="0.2">
      <c r="T1663" s="151"/>
      <c r="U1663" s="151"/>
    </row>
    <row r="1664" spans="20:21" x14ac:dyDescent="0.2">
      <c r="T1664" s="151"/>
      <c r="U1664" s="151"/>
    </row>
    <row r="1665" spans="20:21" x14ac:dyDescent="0.2">
      <c r="T1665" s="151"/>
      <c r="U1665" s="151"/>
    </row>
    <row r="1666" spans="20:21" x14ac:dyDescent="0.2">
      <c r="T1666" s="151"/>
      <c r="U1666" s="151"/>
    </row>
    <row r="1667" spans="20:21" x14ac:dyDescent="0.2">
      <c r="T1667" s="151"/>
      <c r="U1667" s="151"/>
    </row>
    <row r="1668" spans="20:21" x14ac:dyDescent="0.2">
      <c r="T1668" s="151"/>
      <c r="U1668" s="151"/>
    </row>
    <row r="1669" spans="20:21" x14ac:dyDescent="0.2">
      <c r="T1669" s="151"/>
      <c r="U1669" s="151"/>
    </row>
    <row r="1670" spans="20:21" x14ac:dyDescent="0.2">
      <c r="T1670" s="151"/>
      <c r="U1670" s="151"/>
    </row>
    <row r="1671" spans="20:21" x14ac:dyDescent="0.2">
      <c r="T1671" s="151"/>
      <c r="U1671" s="151"/>
    </row>
    <row r="1672" spans="20:21" x14ac:dyDescent="0.2">
      <c r="T1672" s="151"/>
      <c r="U1672" s="151"/>
    </row>
    <row r="1673" spans="20:21" x14ac:dyDescent="0.2">
      <c r="T1673" s="151"/>
      <c r="U1673" s="151"/>
    </row>
    <row r="1674" spans="20:21" x14ac:dyDescent="0.2">
      <c r="T1674" s="151"/>
      <c r="U1674" s="151"/>
    </row>
    <row r="1675" spans="20:21" x14ac:dyDescent="0.2">
      <c r="T1675" s="151"/>
      <c r="U1675" s="151"/>
    </row>
    <row r="1676" spans="20:21" x14ac:dyDescent="0.2">
      <c r="T1676" s="151"/>
      <c r="U1676" s="151"/>
    </row>
    <row r="1677" spans="20:21" x14ac:dyDescent="0.2">
      <c r="T1677" s="151"/>
      <c r="U1677" s="151"/>
    </row>
    <row r="1678" spans="20:21" x14ac:dyDescent="0.2">
      <c r="T1678" s="151"/>
      <c r="U1678" s="151"/>
    </row>
    <row r="1679" spans="20:21" x14ac:dyDescent="0.2">
      <c r="T1679" s="151"/>
      <c r="U1679" s="151"/>
    </row>
    <row r="1680" spans="20:21" x14ac:dyDescent="0.2">
      <c r="T1680" s="151"/>
      <c r="U1680" s="151"/>
    </row>
    <row r="1681" spans="20:21" x14ac:dyDescent="0.2">
      <c r="T1681" s="151"/>
      <c r="U1681" s="151"/>
    </row>
    <row r="1682" spans="20:21" x14ac:dyDescent="0.2">
      <c r="T1682" s="151"/>
      <c r="U1682" s="151"/>
    </row>
    <row r="1683" spans="20:21" x14ac:dyDescent="0.2">
      <c r="T1683" s="151"/>
      <c r="U1683" s="151"/>
    </row>
    <row r="1684" spans="20:21" x14ac:dyDescent="0.2">
      <c r="T1684" s="151"/>
      <c r="U1684" s="151"/>
    </row>
    <row r="1685" spans="20:21" x14ac:dyDescent="0.2">
      <c r="T1685" s="151"/>
      <c r="U1685" s="151"/>
    </row>
    <row r="1686" spans="20:21" x14ac:dyDescent="0.2">
      <c r="T1686" s="151"/>
      <c r="U1686" s="151"/>
    </row>
    <row r="1687" spans="20:21" x14ac:dyDescent="0.2">
      <c r="T1687" s="151"/>
      <c r="U1687" s="151"/>
    </row>
    <row r="1688" spans="20:21" x14ac:dyDescent="0.2">
      <c r="T1688" s="151"/>
      <c r="U1688" s="151"/>
    </row>
    <row r="1689" spans="20:21" x14ac:dyDescent="0.2">
      <c r="T1689" s="151"/>
      <c r="U1689" s="151"/>
    </row>
    <row r="1690" spans="20:21" x14ac:dyDescent="0.2">
      <c r="T1690" s="151"/>
      <c r="U1690" s="151"/>
    </row>
    <row r="1691" spans="20:21" x14ac:dyDescent="0.2">
      <c r="T1691" s="151"/>
      <c r="U1691" s="151"/>
    </row>
    <row r="1692" spans="20:21" x14ac:dyDescent="0.2">
      <c r="T1692" s="151"/>
      <c r="U1692" s="151"/>
    </row>
    <row r="1693" spans="20:21" x14ac:dyDescent="0.2">
      <c r="T1693" s="151"/>
      <c r="U1693" s="151"/>
    </row>
    <row r="1694" spans="20:21" x14ac:dyDescent="0.2">
      <c r="T1694" s="151"/>
      <c r="U1694" s="151"/>
    </row>
    <row r="1695" spans="20:21" x14ac:dyDescent="0.2">
      <c r="T1695" s="151"/>
      <c r="U1695" s="151"/>
    </row>
    <row r="1696" spans="20:21" x14ac:dyDescent="0.2">
      <c r="T1696" s="151"/>
      <c r="U1696" s="151"/>
    </row>
    <row r="1697" spans="20:21" x14ac:dyDescent="0.2">
      <c r="T1697" s="151"/>
      <c r="U1697" s="151"/>
    </row>
    <row r="1698" spans="20:21" x14ac:dyDescent="0.2">
      <c r="T1698" s="151"/>
      <c r="U1698" s="151"/>
    </row>
    <row r="1699" spans="20:21" x14ac:dyDescent="0.2">
      <c r="T1699" s="151"/>
      <c r="U1699" s="151"/>
    </row>
    <row r="1700" spans="20:21" x14ac:dyDescent="0.2">
      <c r="T1700" s="151"/>
      <c r="U1700" s="151"/>
    </row>
    <row r="1701" spans="20:21" x14ac:dyDescent="0.2">
      <c r="T1701" s="151"/>
      <c r="U1701" s="151"/>
    </row>
    <row r="1702" spans="20:21" x14ac:dyDescent="0.2">
      <c r="T1702" s="151"/>
      <c r="U1702" s="151"/>
    </row>
    <row r="1703" spans="20:21" x14ac:dyDescent="0.2">
      <c r="T1703" s="151"/>
      <c r="U1703" s="151"/>
    </row>
    <row r="1704" spans="20:21" x14ac:dyDescent="0.2">
      <c r="T1704" s="151"/>
      <c r="U1704" s="151"/>
    </row>
    <row r="1705" spans="20:21" x14ac:dyDescent="0.2">
      <c r="T1705" s="151"/>
      <c r="U1705" s="151"/>
    </row>
    <row r="1706" spans="20:21" x14ac:dyDescent="0.2">
      <c r="T1706" s="151"/>
      <c r="U1706" s="151"/>
    </row>
    <row r="1707" spans="20:21" x14ac:dyDescent="0.2">
      <c r="T1707" s="151"/>
      <c r="U1707" s="151"/>
    </row>
    <row r="1708" spans="20:21" x14ac:dyDescent="0.2">
      <c r="T1708" s="151"/>
      <c r="U1708" s="151"/>
    </row>
    <row r="1709" spans="20:21" x14ac:dyDescent="0.2">
      <c r="T1709" s="151"/>
      <c r="U1709" s="151"/>
    </row>
    <row r="1710" spans="20:21" x14ac:dyDescent="0.2">
      <c r="T1710" s="151"/>
      <c r="U1710" s="151"/>
    </row>
    <row r="1711" spans="20:21" x14ac:dyDescent="0.2">
      <c r="T1711" s="151"/>
      <c r="U1711" s="151"/>
    </row>
    <row r="1712" spans="20:21" x14ac:dyDescent="0.2">
      <c r="T1712" s="151"/>
      <c r="U1712" s="151"/>
    </row>
    <row r="1713" spans="20:21" x14ac:dyDescent="0.2">
      <c r="T1713" s="151"/>
      <c r="U1713" s="151"/>
    </row>
    <row r="1714" spans="20:21" x14ac:dyDescent="0.2">
      <c r="T1714" s="151"/>
      <c r="U1714" s="151"/>
    </row>
    <row r="1715" spans="20:21" x14ac:dyDescent="0.2">
      <c r="T1715" s="151"/>
      <c r="U1715" s="151"/>
    </row>
    <row r="1716" spans="20:21" x14ac:dyDescent="0.2">
      <c r="T1716" s="151"/>
      <c r="U1716" s="151"/>
    </row>
    <row r="1717" spans="20:21" x14ac:dyDescent="0.2">
      <c r="T1717" s="151"/>
      <c r="U1717" s="151"/>
    </row>
    <row r="1718" spans="20:21" x14ac:dyDescent="0.2">
      <c r="T1718" s="151"/>
      <c r="U1718" s="151"/>
    </row>
    <row r="1719" spans="20:21" x14ac:dyDescent="0.2">
      <c r="T1719" s="151"/>
      <c r="U1719" s="151"/>
    </row>
    <row r="1720" spans="20:21" x14ac:dyDescent="0.2">
      <c r="T1720" s="151"/>
      <c r="U1720" s="151"/>
    </row>
    <row r="1721" spans="20:21" x14ac:dyDescent="0.2">
      <c r="T1721" s="151"/>
      <c r="U1721" s="151"/>
    </row>
    <row r="1722" spans="20:21" x14ac:dyDescent="0.2">
      <c r="T1722" s="151"/>
      <c r="U1722" s="151"/>
    </row>
    <row r="1723" spans="20:21" x14ac:dyDescent="0.2">
      <c r="T1723" s="151"/>
      <c r="U1723" s="151"/>
    </row>
    <row r="1724" spans="20:21" x14ac:dyDescent="0.2">
      <c r="T1724" s="151"/>
      <c r="U1724" s="151"/>
    </row>
    <row r="1725" spans="20:21" x14ac:dyDescent="0.2">
      <c r="T1725" s="151"/>
      <c r="U1725" s="151"/>
    </row>
    <row r="1726" spans="20:21" x14ac:dyDescent="0.2">
      <c r="T1726" s="151"/>
      <c r="U1726" s="151"/>
    </row>
    <row r="1727" spans="20:21" x14ac:dyDescent="0.2">
      <c r="T1727" s="151"/>
      <c r="U1727" s="151"/>
    </row>
    <row r="1728" spans="20:21" x14ac:dyDescent="0.2">
      <c r="T1728" s="151"/>
      <c r="U1728" s="151"/>
    </row>
    <row r="1729" spans="20:21" x14ac:dyDescent="0.2">
      <c r="T1729" s="151"/>
      <c r="U1729" s="151"/>
    </row>
    <row r="1730" spans="20:21" x14ac:dyDescent="0.2">
      <c r="T1730" s="151"/>
      <c r="U1730" s="151"/>
    </row>
    <row r="1731" spans="20:21" x14ac:dyDescent="0.2">
      <c r="T1731" s="151"/>
      <c r="U1731" s="151"/>
    </row>
    <row r="1732" spans="20:21" x14ac:dyDescent="0.2">
      <c r="T1732" s="151"/>
      <c r="U1732" s="151"/>
    </row>
    <row r="1733" spans="20:21" x14ac:dyDescent="0.2">
      <c r="T1733" s="151"/>
      <c r="U1733" s="151"/>
    </row>
    <row r="1734" spans="20:21" x14ac:dyDescent="0.2">
      <c r="T1734" s="151"/>
      <c r="U1734" s="151"/>
    </row>
    <row r="1735" spans="20:21" x14ac:dyDescent="0.2">
      <c r="T1735" s="151"/>
      <c r="U1735" s="151"/>
    </row>
    <row r="1736" spans="20:21" x14ac:dyDescent="0.2">
      <c r="T1736" s="151"/>
      <c r="U1736" s="151"/>
    </row>
    <row r="1737" spans="20:21" x14ac:dyDescent="0.2">
      <c r="T1737" s="151"/>
      <c r="U1737" s="151"/>
    </row>
    <row r="1738" spans="20:21" x14ac:dyDescent="0.2">
      <c r="T1738" s="151"/>
      <c r="U1738" s="151"/>
    </row>
    <row r="1739" spans="20:21" x14ac:dyDescent="0.2">
      <c r="T1739" s="151"/>
      <c r="U1739" s="151"/>
    </row>
    <row r="1740" spans="20:21" x14ac:dyDescent="0.2">
      <c r="T1740" s="151"/>
      <c r="U1740" s="151"/>
    </row>
    <row r="1741" spans="20:21" x14ac:dyDescent="0.2">
      <c r="T1741" s="151"/>
      <c r="U1741" s="151"/>
    </row>
    <row r="1742" spans="20:21" x14ac:dyDescent="0.2">
      <c r="T1742" s="151"/>
      <c r="U1742" s="151"/>
    </row>
    <row r="1743" spans="20:21" x14ac:dyDescent="0.2">
      <c r="T1743" s="151"/>
      <c r="U1743" s="151"/>
    </row>
    <row r="1744" spans="20:21" x14ac:dyDescent="0.2">
      <c r="T1744" s="151"/>
      <c r="U1744" s="151"/>
    </row>
    <row r="1745" spans="20:21" x14ac:dyDescent="0.2">
      <c r="T1745" s="151"/>
      <c r="U1745" s="151"/>
    </row>
    <row r="1746" spans="20:21" x14ac:dyDescent="0.2">
      <c r="T1746" s="151"/>
      <c r="U1746" s="151"/>
    </row>
    <row r="1747" spans="20:21" x14ac:dyDescent="0.2">
      <c r="T1747" s="151"/>
      <c r="U1747" s="151"/>
    </row>
    <row r="1748" spans="20:21" x14ac:dyDescent="0.2">
      <c r="T1748" s="151"/>
      <c r="U1748" s="151"/>
    </row>
    <row r="1749" spans="20:21" x14ac:dyDescent="0.2">
      <c r="T1749" s="151"/>
      <c r="U1749" s="151"/>
    </row>
    <row r="1750" spans="20:21" x14ac:dyDescent="0.2">
      <c r="T1750" s="151"/>
      <c r="U1750" s="151"/>
    </row>
    <row r="1751" spans="20:21" x14ac:dyDescent="0.2">
      <c r="T1751" s="151"/>
      <c r="U1751" s="151"/>
    </row>
    <row r="1752" spans="20:21" x14ac:dyDescent="0.2">
      <c r="T1752" s="151"/>
      <c r="U1752" s="151"/>
    </row>
    <row r="1753" spans="20:21" x14ac:dyDescent="0.2">
      <c r="T1753" s="151"/>
      <c r="U1753" s="151"/>
    </row>
    <row r="1754" spans="20:21" x14ac:dyDescent="0.2">
      <c r="T1754" s="151"/>
      <c r="U1754" s="151"/>
    </row>
    <row r="1755" spans="20:21" x14ac:dyDescent="0.2">
      <c r="T1755" s="151"/>
      <c r="U1755" s="151"/>
    </row>
    <row r="1756" spans="20:21" x14ac:dyDescent="0.2">
      <c r="T1756" s="151"/>
      <c r="U1756" s="151"/>
    </row>
    <row r="1757" spans="20:21" x14ac:dyDescent="0.2">
      <c r="T1757" s="151"/>
      <c r="U1757" s="151"/>
    </row>
    <row r="1758" spans="20:21" x14ac:dyDescent="0.2">
      <c r="T1758" s="151"/>
      <c r="U1758" s="151"/>
    </row>
    <row r="1759" spans="20:21" x14ac:dyDescent="0.2">
      <c r="T1759" s="151"/>
      <c r="U1759" s="151"/>
    </row>
    <row r="1760" spans="20:21" x14ac:dyDescent="0.2">
      <c r="T1760" s="151"/>
      <c r="U1760" s="151"/>
    </row>
    <row r="1761" spans="20:21" x14ac:dyDescent="0.2">
      <c r="T1761" s="151"/>
      <c r="U1761" s="151"/>
    </row>
    <row r="1762" spans="20:21" x14ac:dyDescent="0.2">
      <c r="T1762" s="151"/>
      <c r="U1762" s="151"/>
    </row>
    <row r="1763" spans="20:21" x14ac:dyDescent="0.2">
      <c r="T1763" s="151"/>
      <c r="U1763" s="151"/>
    </row>
    <row r="1764" spans="20:21" x14ac:dyDescent="0.2">
      <c r="T1764" s="151"/>
      <c r="U1764" s="151"/>
    </row>
    <row r="1765" spans="20:21" x14ac:dyDescent="0.2">
      <c r="T1765" s="151"/>
      <c r="U1765" s="151"/>
    </row>
    <row r="1766" spans="20:21" x14ac:dyDescent="0.2">
      <c r="T1766" s="151"/>
      <c r="U1766" s="151"/>
    </row>
    <row r="1767" spans="20:21" x14ac:dyDescent="0.2">
      <c r="T1767" s="151"/>
      <c r="U1767" s="151"/>
    </row>
    <row r="1768" spans="20:21" x14ac:dyDescent="0.2">
      <c r="T1768" s="151"/>
      <c r="U1768" s="151"/>
    </row>
    <row r="1769" spans="20:21" x14ac:dyDescent="0.2">
      <c r="T1769" s="151"/>
      <c r="U1769" s="151"/>
    </row>
    <row r="1770" spans="20:21" x14ac:dyDescent="0.2">
      <c r="T1770" s="151"/>
      <c r="U1770" s="151"/>
    </row>
    <row r="1771" spans="20:21" x14ac:dyDescent="0.2">
      <c r="T1771" s="151"/>
      <c r="U1771" s="151"/>
    </row>
    <row r="1772" spans="20:21" x14ac:dyDescent="0.2">
      <c r="T1772" s="151"/>
      <c r="U1772" s="151"/>
    </row>
    <row r="1773" spans="20:21" x14ac:dyDescent="0.2">
      <c r="T1773" s="151"/>
      <c r="U1773" s="151"/>
    </row>
    <row r="1774" spans="20:21" x14ac:dyDescent="0.2">
      <c r="T1774" s="151"/>
      <c r="U1774" s="151"/>
    </row>
    <row r="1775" spans="20:21" x14ac:dyDescent="0.2">
      <c r="T1775" s="151"/>
      <c r="U1775" s="151"/>
    </row>
    <row r="1776" spans="20:21" x14ac:dyDescent="0.2">
      <c r="T1776" s="151"/>
      <c r="U1776" s="151"/>
    </row>
    <row r="1777" spans="20:21" x14ac:dyDescent="0.2">
      <c r="T1777" s="151"/>
      <c r="U1777" s="151"/>
    </row>
    <row r="1778" spans="20:21" x14ac:dyDescent="0.2">
      <c r="T1778" s="151"/>
      <c r="U1778" s="151"/>
    </row>
    <row r="1779" spans="20:21" x14ac:dyDescent="0.2">
      <c r="T1779" s="151"/>
      <c r="U1779" s="151"/>
    </row>
    <row r="1780" spans="20:21" x14ac:dyDescent="0.2">
      <c r="T1780" s="151"/>
      <c r="U1780" s="151"/>
    </row>
    <row r="1781" spans="20:21" x14ac:dyDescent="0.2">
      <c r="T1781" s="151"/>
      <c r="U1781" s="151"/>
    </row>
    <row r="1782" spans="20:21" x14ac:dyDescent="0.2">
      <c r="T1782" s="151"/>
      <c r="U1782" s="151"/>
    </row>
    <row r="1783" spans="20:21" x14ac:dyDescent="0.2">
      <c r="T1783" s="151"/>
      <c r="U1783" s="151"/>
    </row>
    <row r="1784" spans="20:21" x14ac:dyDescent="0.2">
      <c r="T1784" s="151"/>
      <c r="U1784" s="151"/>
    </row>
    <row r="1785" spans="20:21" x14ac:dyDescent="0.2">
      <c r="T1785" s="151"/>
      <c r="U1785" s="151"/>
    </row>
    <row r="1786" spans="20:21" x14ac:dyDescent="0.2">
      <c r="T1786" s="151"/>
      <c r="U1786" s="151"/>
    </row>
    <row r="1787" spans="20:21" x14ac:dyDescent="0.2">
      <c r="T1787" s="151"/>
      <c r="U1787" s="151"/>
    </row>
    <row r="1788" spans="20:21" x14ac:dyDescent="0.2">
      <c r="T1788" s="151"/>
      <c r="U1788" s="151"/>
    </row>
    <row r="1789" spans="20:21" x14ac:dyDescent="0.2">
      <c r="T1789" s="151"/>
      <c r="U1789" s="151"/>
    </row>
    <row r="1790" spans="20:21" x14ac:dyDescent="0.2">
      <c r="T1790" s="151"/>
      <c r="U1790" s="151"/>
    </row>
    <row r="1791" spans="20:21" x14ac:dyDescent="0.2">
      <c r="T1791" s="151"/>
      <c r="U1791" s="151"/>
    </row>
    <row r="1792" spans="20:21" x14ac:dyDescent="0.2">
      <c r="T1792" s="151"/>
      <c r="U1792" s="151"/>
    </row>
    <row r="1793" spans="20:21" x14ac:dyDescent="0.2">
      <c r="T1793" s="151"/>
      <c r="U1793" s="151"/>
    </row>
    <row r="1794" spans="20:21" x14ac:dyDescent="0.2">
      <c r="T1794" s="151"/>
      <c r="U1794" s="151"/>
    </row>
    <row r="1795" spans="20:21" x14ac:dyDescent="0.2">
      <c r="T1795" s="151"/>
      <c r="U1795" s="151"/>
    </row>
    <row r="1796" spans="20:21" x14ac:dyDescent="0.2">
      <c r="T1796" s="151"/>
      <c r="U1796" s="151"/>
    </row>
    <row r="1797" spans="20:21" x14ac:dyDescent="0.2">
      <c r="T1797" s="151"/>
      <c r="U1797" s="151"/>
    </row>
    <row r="1798" spans="20:21" x14ac:dyDescent="0.2">
      <c r="T1798" s="151"/>
      <c r="U1798" s="151"/>
    </row>
    <row r="1799" spans="20:21" x14ac:dyDescent="0.2">
      <c r="T1799" s="151"/>
      <c r="U1799" s="151"/>
    </row>
    <row r="1800" spans="20:21" x14ac:dyDescent="0.2">
      <c r="T1800" s="151"/>
      <c r="U1800" s="151"/>
    </row>
    <row r="1801" spans="20:21" x14ac:dyDescent="0.2">
      <c r="T1801" s="151"/>
      <c r="U1801" s="151"/>
    </row>
    <row r="1802" spans="20:21" x14ac:dyDescent="0.2">
      <c r="T1802" s="151"/>
      <c r="U1802" s="151"/>
    </row>
    <row r="1803" spans="20:21" x14ac:dyDescent="0.2">
      <c r="T1803" s="151"/>
      <c r="U1803" s="151"/>
    </row>
    <row r="1804" spans="20:21" x14ac:dyDescent="0.2">
      <c r="T1804" s="151"/>
      <c r="U1804" s="151"/>
    </row>
    <row r="1805" spans="20:21" x14ac:dyDescent="0.2">
      <c r="T1805" s="151"/>
      <c r="U1805" s="151"/>
    </row>
    <row r="1806" spans="20:21" x14ac:dyDescent="0.2">
      <c r="T1806" s="151"/>
      <c r="U1806" s="151"/>
    </row>
    <row r="1807" spans="20:21" x14ac:dyDescent="0.2">
      <c r="T1807" s="151"/>
      <c r="U1807" s="151"/>
    </row>
    <row r="1808" spans="20:21" x14ac:dyDescent="0.2">
      <c r="T1808" s="151"/>
      <c r="U1808" s="151"/>
    </row>
    <row r="1809" spans="20:21" x14ac:dyDescent="0.2">
      <c r="T1809" s="151"/>
      <c r="U1809" s="151"/>
    </row>
    <row r="1810" spans="20:21" x14ac:dyDescent="0.2">
      <c r="T1810" s="151"/>
      <c r="U1810" s="151"/>
    </row>
    <row r="1811" spans="20:21" x14ac:dyDescent="0.2">
      <c r="T1811" s="151"/>
      <c r="U1811" s="151"/>
    </row>
    <row r="1812" spans="20:21" x14ac:dyDescent="0.2">
      <c r="T1812" s="151"/>
      <c r="U1812" s="151"/>
    </row>
    <row r="1813" spans="20:21" x14ac:dyDescent="0.2">
      <c r="T1813" s="151"/>
      <c r="U1813" s="151"/>
    </row>
    <row r="1814" spans="20:21" x14ac:dyDescent="0.2">
      <c r="T1814" s="151"/>
      <c r="U1814" s="151"/>
    </row>
    <row r="1815" spans="20:21" x14ac:dyDescent="0.2">
      <c r="T1815" s="151"/>
      <c r="U1815" s="151"/>
    </row>
    <row r="1816" spans="20:21" x14ac:dyDescent="0.2">
      <c r="T1816" s="151"/>
      <c r="U1816" s="151"/>
    </row>
    <row r="1817" spans="20:21" x14ac:dyDescent="0.2">
      <c r="T1817" s="151"/>
      <c r="U1817" s="151"/>
    </row>
    <row r="1818" spans="20:21" x14ac:dyDescent="0.2">
      <c r="T1818" s="151"/>
      <c r="U1818" s="151"/>
    </row>
    <row r="1819" spans="20:21" x14ac:dyDescent="0.2">
      <c r="T1819" s="151"/>
      <c r="U1819" s="151"/>
    </row>
    <row r="1820" spans="20:21" x14ac:dyDescent="0.2">
      <c r="T1820" s="151"/>
      <c r="U1820" s="151"/>
    </row>
    <row r="1821" spans="20:21" x14ac:dyDescent="0.2">
      <c r="T1821" s="151"/>
      <c r="U1821" s="151"/>
    </row>
    <row r="1822" spans="20:21" x14ac:dyDescent="0.2">
      <c r="T1822" s="151"/>
      <c r="U1822" s="151"/>
    </row>
    <row r="1823" spans="20:21" x14ac:dyDescent="0.2">
      <c r="T1823" s="151"/>
      <c r="U1823" s="151"/>
    </row>
    <row r="1824" spans="20:21" x14ac:dyDescent="0.2">
      <c r="T1824" s="151"/>
      <c r="U1824" s="151"/>
    </row>
    <row r="1825" spans="20:21" x14ac:dyDescent="0.2">
      <c r="T1825" s="151"/>
      <c r="U1825" s="151"/>
    </row>
    <row r="1826" spans="20:21" x14ac:dyDescent="0.2">
      <c r="T1826" s="151"/>
      <c r="U1826" s="151"/>
    </row>
    <row r="1827" spans="20:21" x14ac:dyDescent="0.2">
      <c r="T1827" s="151"/>
      <c r="U1827" s="151"/>
    </row>
    <row r="1828" spans="20:21" x14ac:dyDescent="0.2">
      <c r="T1828" s="151"/>
      <c r="U1828" s="151"/>
    </row>
    <row r="1829" spans="20:21" x14ac:dyDescent="0.2">
      <c r="T1829" s="151"/>
      <c r="U1829" s="151"/>
    </row>
    <row r="1830" spans="20:21" x14ac:dyDescent="0.2">
      <c r="T1830" s="151"/>
      <c r="U1830" s="151"/>
    </row>
    <row r="1831" spans="20:21" x14ac:dyDescent="0.2">
      <c r="T1831" s="151"/>
      <c r="U1831" s="151"/>
    </row>
    <row r="1832" spans="20:21" x14ac:dyDescent="0.2">
      <c r="T1832" s="151"/>
      <c r="U1832" s="151"/>
    </row>
    <row r="1833" spans="20:21" x14ac:dyDescent="0.2">
      <c r="T1833" s="151"/>
      <c r="U1833" s="151"/>
    </row>
    <row r="1834" spans="20:21" x14ac:dyDescent="0.2">
      <c r="T1834" s="151"/>
      <c r="U1834" s="151"/>
    </row>
    <row r="1835" spans="20:21" x14ac:dyDescent="0.2">
      <c r="T1835" s="151"/>
      <c r="U1835" s="151"/>
    </row>
    <row r="1836" spans="20:21" x14ac:dyDescent="0.2">
      <c r="T1836" s="151"/>
      <c r="U1836" s="151"/>
    </row>
    <row r="1837" spans="20:21" x14ac:dyDescent="0.2">
      <c r="T1837" s="151"/>
      <c r="U1837" s="151"/>
    </row>
    <row r="1838" spans="20:21" x14ac:dyDescent="0.2">
      <c r="T1838" s="151"/>
      <c r="U1838" s="151"/>
    </row>
    <row r="1839" spans="20:21" x14ac:dyDescent="0.2">
      <c r="T1839" s="151"/>
      <c r="U1839" s="151"/>
    </row>
    <row r="1840" spans="20:21" x14ac:dyDescent="0.2">
      <c r="T1840" s="151"/>
      <c r="U1840" s="151"/>
    </row>
    <row r="1841" spans="20:21" x14ac:dyDescent="0.2">
      <c r="T1841" s="151"/>
      <c r="U1841" s="151"/>
    </row>
    <row r="1842" spans="20:21" x14ac:dyDescent="0.2">
      <c r="T1842" s="151"/>
      <c r="U1842" s="151"/>
    </row>
    <row r="1843" spans="20:21" x14ac:dyDescent="0.2">
      <c r="T1843" s="151"/>
      <c r="U1843" s="151"/>
    </row>
    <row r="1844" spans="20:21" x14ac:dyDescent="0.2">
      <c r="T1844" s="151"/>
      <c r="U1844" s="151"/>
    </row>
    <row r="1845" spans="20:21" x14ac:dyDescent="0.2">
      <c r="T1845" s="151"/>
      <c r="U1845" s="151"/>
    </row>
    <row r="1846" spans="20:21" x14ac:dyDescent="0.2">
      <c r="T1846" s="151"/>
      <c r="U1846" s="151"/>
    </row>
    <row r="1847" spans="20:21" x14ac:dyDescent="0.2">
      <c r="T1847" s="151"/>
      <c r="U1847" s="151"/>
    </row>
    <row r="1848" spans="20:21" x14ac:dyDescent="0.2">
      <c r="T1848" s="151"/>
      <c r="U1848" s="151"/>
    </row>
    <row r="1849" spans="20:21" x14ac:dyDescent="0.2">
      <c r="T1849" s="151"/>
      <c r="U1849" s="151"/>
    </row>
    <row r="1850" spans="20:21" x14ac:dyDescent="0.2">
      <c r="T1850" s="151"/>
      <c r="U1850" s="151"/>
    </row>
    <row r="1851" spans="20:21" x14ac:dyDescent="0.2">
      <c r="T1851" s="151"/>
      <c r="U1851" s="151"/>
    </row>
    <row r="1852" spans="20:21" x14ac:dyDescent="0.2">
      <c r="T1852" s="151"/>
      <c r="U1852" s="151"/>
    </row>
    <row r="1853" spans="20:21" x14ac:dyDescent="0.2">
      <c r="T1853" s="151"/>
      <c r="U1853" s="151"/>
    </row>
    <row r="1854" spans="20:21" x14ac:dyDescent="0.2">
      <c r="T1854" s="151"/>
      <c r="U1854" s="151"/>
    </row>
    <row r="1855" spans="20:21" x14ac:dyDescent="0.2">
      <c r="T1855" s="151"/>
      <c r="U1855" s="151"/>
    </row>
    <row r="1856" spans="20:21" x14ac:dyDescent="0.2">
      <c r="T1856" s="151"/>
      <c r="U1856" s="151"/>
    </row>
    <row r="1857" spans="20:21" x14ac:dyDescent="0.2">
      <c r="T1857" s="151"/>
      <c r="U1857" s="151"/>
    </row>
    <row r="1858" spans="20:21" x14ac:dyDescent="0.2">
      <c r="T1858" s="151"/>
      <c r="U1858" s="151"/>
    </row>
    <row r="1859" spans="20:21" x14ac:dyDescent="0.2">
      <c r="T1859" s="151"/>
      <c r="U1859" s="151"/>
    </row>
    <row r="1860" spans="20:21" x14ac:dyDescent="0.2">
      <c r="T1860" s="151"/>
      <c r="U1860" s="151"/>
    </row>
    <row r="1861" spans="20:21" x14ac:dyDescent="0.2">
      <c r="T1861" s="151"/>
      <c r="U1861" s="151"/>
    </row>
    <row r="1862" spans="20:21" x14ac:dyDescent="0.2">
      <c r="T1862" s="151"/>
      <c r="U1862" s="151"/>
    </row>
    <row r="1863" spans="20:21" x14ac:dyDescent="0.2">
      <c r="T1863" s="151"/>
      <c r="U1863" s="151"/>
    </row>
    <row r="1864" spans="20:21" x14ac:dyDescent="0.2">
      <c r="T1864" s="151"/>
      <c r="U1864" s="151"/>
    </row>
    <row r="1865" spans="20:21" x14ac:dyDescent="0.2">
      <c r="T1865" s="151"/>
      <c r="U1865" s="151"/>
    </row>
    <row r="1866" spans="20:21" x14ac:dyDescent="0.2">
      <c r="T1866" s="151"/>
      <c r="U1866" s="151"/>
    </row>
    <row r="1867" spans="20:21" x14ac:dyDescent="0.2">
      <c r="T1867" s="151"/>
      <c r="U1867" s="151"/>
    </row>
    <row r="1868" spans="20:21" x14ac:dyDescent="0.2">
      <c r="T1868" s="151"/>
      <c r="U1868" s="151"/>
    </row>
    <row r="1869" spans="20:21" x14ac:dyDescent="0.2">
      <c r="T1869" s="151"/>
      <c r="U1869" s="151"/>
    </row>
    <row r="1870" spans="20:21" x14ac:dyDescent="0.2">
      <c r="T1870" s="151"/>
      <c r="U1870" s="151"/>
    </row>
    <row r="1871" spans="20:21" x14ac:dyDescent="0.2">
      <c r="T1871" s="151"/>
      <c r="U1871" s="151"/>
    </row>
    <row r="1872" spans="20:21" x14ac:dyDescent="0.2">
      <c r="T1872" s="151"/>
      <c r="U1872" s="151"/>
    </row>
    <row r="1873" spans="20:21" x14ac:dyDescent="0.2">
      <c r="T1873" s="151"/>
      <c r="U1873" s="151"/>
    </row>
    <row r="1874" spans="20:21" x14ac:dyDescent="0.2">
      <c r="T1874" s="151"/>
      <c r="U1874" s="151"/>
    </row>
    <row r="1875" spans="20:21" x14ac:dyDescent="0.2">
      <c r="T1875" s="151"/>
      <c r="U1875" s="151"/>
    </row>
    <row r="1876" spans="20:21" x14ac:dyDescent="0.2">
      <c r="T1876" s="151"/>
      <c r="U1876" s="151"/>
    </row>
    <row r="1877" spans="20:21" x14ac:dyDescent="0.2">
      <c r="T1877" s="151"/>
      <c r="U1877" s="151"/>
    </row>
    <row r="1878" spans="20:21" x14ac:dyDescent="0.2">
      <c r="T1878" s="151"/>
      <c r="U1878" s="151"/>
    </row>
    <row r="1879" spans="20:21" x14ac:dyDescent="0.2">
      <c r="T1879" s="151"/>
      <c r="U1879" s="151"/>
    </row>
    <row r="1880" spans="20:21" x14ac:dyDescent="0.2">
      <c r="T1880" s="151"/>
      <c r="U1880" s="151"/>
    </row>
    <row r="1881" spans="20:21" x14ac:dyDescent="0.2">
      <c r="T1881" s="151"/>
      <c r="U1881" s="151"/>
    </row>
    <row r="1882" spans="20:21" x14ac:dyDescent="0.2">
      <c r="T1882" s="151"/>
      <c r="U1882" s="151"/>
    </row>
    <row r="1883" spans="20:21" x14ac:dyDescent="0.2">
      <c r="T1883" s="151"/>
      <c r="U1883" s="151"/>
    </row>
    <row r="1884" spans="20:21" x14ac:dyDescent="0.2">
      <c r="T1884" s="151"/>
      <c r="U1884" s="151"/>
    </row>
    <row r="1885" spans="20:21" x14ac:dyDescent="0.2">
      <c r="T1885" s="151"/>
      <c r="U1885" s="151"/>
    </row>
    <row r="1886" spans="20:21" x14ac:dyDescent="0.2">
      <c r="T1886" s="151"/>
      <c r="U1886" s="151"/>
    </row>
    <row r="1887" spans="20:21" x14ac:dyDescent="0.2">
      <c r="T1887" s="151"/>
      <c r="U1887" s="151"/>
    </row>
    <row r="1888" spans="20:21" x14ac:dyDescent="0.2">
      <c r="T1888" s="151"/>
      <c r="U1888" s="151"/>
    </row>
    <row r="1889" spans="20:21" x14ac:dyDescent="0.2">
      <c r="T1889" s="151"/>
      <c r="U1889" s="151"/>
    </row>
    <row r="1890" spans="20:21" x14ac:dyDescent="0.2">
      <c r="T1890" s="151"/>
      <c r="U1890" s="151"/>
    </row>
    <row r="1891" spans="20:21" x14ac:dyDescent="0.2">
      <c r="T1891" s="151"/>
      <c r="U1891" s="151"/>
    </row>
    <row r="1892" spans="20:21" x14ac:dyDescent="0.2">
      <c r="T1892" s="151"/>
      <c r="U1892" s="151"/>
    </row>
    <row r="1893" spans="20:21" x14ac:dyDescent="0.2">
      <c r="T1893" s="151"/>
      <c r="U1893" s="151"/>
    </row>
    <row r="1894" spans="20:21" x14ac:dyDescent="0.2">
      <c r="T1894" s="151"/>
      <c r="U1894" s="151"/>
    </row>
    <row r="1895" spans="20:21" x14ac:dyDescent="0.2">
      <c r="T1895" s="151"/>
      <c r="U1895" s="151"/>
    </row>
    <row r="1896" spans="20:21" x14ac:dyDescent="0.2">
      <c r="T1896" s="151"/>
      <c r="U1896" s="151"/>
    </row>
    <row r="1897" spans="20:21" x14ac:dyDescent="0.2">
      <c r="T1897" s="151"/>
      <c r="U1897" s="151"/>
    </row>
    <row r="1898" spans="20:21" x14ac:dyDescent="0.2">
      <c r="T1898" s="151"/>
      <c r="U1898" s="151"/>
    </row>
    <row r="1899" spans="20:21" x14ac:dyDescent="0.2">
      <c r="T1899" s="151"/>
      <c r="U1899" s="151"/>
    </row>
    <row r="1900" spans="20:21" x14ac:dyDescent="0.2">
      <c r="T1900" s="151"/>
      <c r="U1900" s="151"/>
    </row>
    <row r="1901" spans="20:21" x14ac:dyDescent="0.2">
      <c r="T1901" s="151"/>
      <c r="U1901" s="151"/>
    </row>
    <row r="1902" spans="20:21" x14ac:dyDescent="0.2">
      <c r="T1902" s="151"/>
      <c r="U1902" s="151"/>
    </row>
    <row r="1903" spans="20:21" x14ac:dyDescent="0.2">
      <c r="T1903" s="151"/>
      <c r="U1903" s="151"/>
    </row>
    <row r="1904" spans="20:21" x14ac:dyDescent="0.2">
      <c r="T1904" s="151"/>
      <c r="U1904" s="151"/>
    </row>
    <row r="1905" spans="20:21" x14ac:dyDescent="0.2">
      <c r="T1905" s="151"/>
      <c r="U1905" s="151"/>
    </row>
    <row r="1906" spans="20:21" x14ac:dyDescent="0.2">
      <c r="T1906" s="151"/>
      <c r="U1906" s="151"/>
    </row>
    <row r="1907" spans="20:21" x14ac:dyDescent="0.2">
      <c r="T1907" s="151"/>
      <c r="U1907" s="151"/>
    </row>
    <row r="1908" spans="20:21" x14ac:dyDescent="0.2">
      <c r="T1908" s="151"/>
      <c r="U1908" s="151"/>
    </row>
    <row r="1909" spans="20:21" x14ac:dyDescent="0.2">
      <c r="T1909" s="151"/>
      <c r="U1909" s="151"/>
    </row>
    <row r="1910" spans="20:21" x14ac:dyDescent="0.2">
      <c r="T1910" s="151"/>
      <c r="U1910" s="151"/>
    </row>
    <row r="1911" spans="20:21" x14ac:dyDescent="0.2">
      <c r="T1911" s="151"/>
      <c r="U1911" s="151"/>
    </row>
    <row r="1912" spans="20:21" x14ac:dyDescent="0.2">
      <c r="T1912" s="151"/>
      <c r="U1912" s="151"/>
    </row>
    <row r="1913" spans="20:21" x14ac:dyDescent="0.2">
      <c r="T1913" s="151"/>
      <c r="U1913" s="151"/>
    </row>
    <row r="1914" spans="20:21" x14ac:dyDescent="0.2">
      <c r="T1914" s="151"/>
      <c r="U1914" s="151"/>
    </row>
    <row r="1915" spans="20:21" x14ac:dyDescent="0.2">
      <c r="T1915" s="151"/>
      <c r="U1915" s="151"/>
    </row>
    <row r="1916" spans="20:21" x14ac:dyDescent="0.2">
      <c r="T1916" s="151"/>
      <c r="U1916" s="151"/>
    </row>
    <row r="1917" spans="20:21" x14ac:dyDescent="0.2">
      <c r="T1917" s="151"/>
      <c r="U1917" s="151"/>
    </row>
    <row r="1918" spans="20:21" x14ac:dyDescent="0.2">
      <c r="T1918" s="151"/>
      <c r="U1918" s="151"/>
    </row>
    <row r="1919" spans="20:21" x14ac:dyDescent="0.2">
      <c r="T1919" s="151"/>
      <c r="U1919" s="151"/>
    </row>
    <row r="1920" spans="20:21" x14ac:dyDescent="0.2">
      <c r="T1920" s="151"/>
      <c r="U1920" s="151"/>
    </row>
    <row r="1921" spans="20:21" x14ac:dyDescent="0.2">
      <c r="T1921" s="151"/>
      <c r="U1921" s="151"/>
    </row>
    <row r="1922" spans="20:21" x14ac:dyDescent="0.2">
      <c r="T1922" s="151"/>
      <c r="U1922" s="151"/>
    </row>
    <row r="1923" spans="20:21" x14ac:dyDescent="0.2">
      <c r="T1923" s="151"/>
      <c r="U1923" s="151"/>
    </row>
    <row r="1924" spans="20:21" x14ac:dyDescent="0.2">
      <c r="T1924" s="151"/>
      <c r="U1924" s="151"/>
    </row>
    <row r="1925" spans="20:21" x14ac:dyDescent="0.2">
      <c r="T1925" s="151"/>
      <c r="U1925" s="151"/>
    </row>
    <row r="1926" spans="20:21" x14ac:dyDescent="0.2">
      <c r="T1926" s="151"/>
      <c r="U1926" s="151"/>
    </row>
    <row r="1927" spans="20:21" x14ac:dyDescent="0.2">
      <c r="T1927" s="151"/>
      <c r="U1927" s="151"/>
    </row>
    <row r="1928" spans="20:21" x14ac:dyDescent="0.2">
      <c r="T1928" s="151"/>
      <c r="U1928" s="151"/>
    </row>
    <row r="1929" spans="20:21" x14ac:dyDescent="0.2">
      <c r="T1929" s="151"/>
      <c r="U1929" s="151"/>
    </row>
    <row r="1930" spans="20:21" x14ac:dyDescent="0.2">
      <c r="T1930" s="151"/>
      <c r="U1930" s="151"/>
    </row>
    <row r="1931" spans="20:21" x14ac:dyDescent="0.2">
      <c r="T1931" s="151"/>
      <c r="U1931" s="151"/>
    </row>
    <row r="1932" spans="20:21" x14ac:dyDescent="0.2">
      <c r="T1932" s="151"/>
      <c r="U1932" s="151"/>
    </row>
    <row r="1933" spans="20:21" x14ac:dyDescent="0.2">
      <c r="T1933" s="151"/>
      <c r="U1933" s="151"/>
    </row>
    <row r="1934" spans="20:21" x14ac:dyDescent="0.2">
      <c r="T1934" s="151"/>
      <c r="U1934" s="151"/>
    </row>
    <row r="1935" spans="20:21" x14ac:dyDescent="0.2">
      <c r="T1935" s="151"/>
      <c r="U1935" s="151"/>
    </row>
    <row r="1936" spans="20:21" x14ac:dyDescent="0.2">
      <c r="T1936" s="151"/>
      <c r="U1936" s="151"/>
    </row>
    <row r="1937" spans="20:21" x14ac:dyDescent="0.2">
      <c r="T1937" s="151"/>
      <c r="U1937" s="151"/>
    </row>
    <row r="1938" spans="20:21" x14ac:dyDescent="0.2">
      <c r="T1938" s="151"/>
      <c r="U1938" s="151"/>
    </row>
    <row r="1939" spans="20:21" x14ac:dyDescent="0.2">
      <c r="T1939" s="151"/>
      <c r="U1939" s="151"/>
    </row>
    <row r="1940" spans="20:21" x14ac:dyDescent="0.2">
      <c r="T1940" s="151"/>
      <c r="U1940" s="151"/>
    </row>
    <row r="1941" spans="20:21" x14ac:dyDescent="0.2">
      <c r="T1941" s="151"/>
      <c r="U1941" s="151"/>
    </row>
    <row r="1942" spans="20:21" x14ac:dyDescent="0.2">
      <c r="T1942" s="151"/>
      <c r="U1942" s="151"/>
    </row>
    <row r="1943" spans="20:21" x14ac:dyDescent="0.2">
      <c r="T1943" s="151"/>
      <c r="U1943" s="151"/>
    </row>
    <row r="1944" spans="20:21" x14ac:dyDescent="0.2">
      <c r="T1944" s="151"/>
      <c r="U1944" s="151"/>
    </row>
    <row r="1945" spans="20:21" x14ac:dyDescent="0.2">
      <c r="T1945" s="151"/>
      <c r="U1945" s="151"/>
    </row>
    <row r="1946" spans="20:21" x14ac:dyDescent="0.2">
      <c r="T1946" s="151"/>
      <c r="U1946" s="151"/>
    </row>
    <row r="1947" spans="20:21" x14ac:dyDescent="0.2">
      <c r="T1947" s="151"/>
      <c r="U1947" s="151"/>
    </row>
    <row r="1948" spans="20:21" x14ac:dyDescent="0.2">
      <c r="T1948" s="151"/>
      <c r="U1948" s="151"/>
    </row>
    <row r="1949" spans="20:21" x14ac:dyDescent="0.2">
      <c r="T1949" s="151"/>
      <c r="U1949" s="151"/>
    </row>
    <row r="1950" spans="20:21" x14ac:dyDescent="0.2">
      <c r="T1950" s="151"/>
      <c r="U1950" s="151"/>
    </row>
    <row r="1951" spans="20:21" x14ac:dyDescent="0.2">
      <c r="T1951" s="151"/>
      <c r="U1951" s="151"/>
    </row>
    <row r="1952" spans="20:21" x14ac:dyDescent="0.2">
      <c r="T1952" s="151"/>
      <c r="U1952" s="151"/>
    </row>
    <row r="1953" spans="20:21" x14ac:dyDescent="0.2">
      <c r="T1953" s="151"/>
      <c r="U1953" s="151"/>
    </row>
    <row r="1954" spans="20:21" x14ac:dyDescent="0.2">
      <c r="T1954" s="151"/>
      <c r="U1954" s="151"/>
    </row>
    <row r="1955" spans="20:21" x14ac:dyDescent="0.2">
      <c r="T1955" s="151"/>
      <c r="U1955" s="151"/>
    </row>
    <row r="1956" spans="20:21" x14ac:dyDescent="0.2">
      <c r="T1956" s="151"/>
      <c r="U1956" s="151"/>
    </row>
    <row r="1957" spans="20:21" x14ac:dyDescent="0.2">
      <c r="T1957" s="151"/>
      <c r="U1957" s="151"/>
    </row>
    <row r="1958" spans="20:21" x14ac:dyDescent="0.2">
      <c r="T1958" s="151"/>
      <c r="U1958" s="151"/>
    </row>
    <row r="1959" spans="20:21" x14ac:dyDescent="0.2">
      <c r="T1959" s="151"/>
      <c r="U1959" s="151"/>
    </row>
    <row r="1960" spans="20:21" x14ac:dyDescent="0.2">
      <c r="T1960" s="151"/>
      <c r="U1960" s="151"/>
    </row>
    <row r="1961" spans="20:21" x14ac:dyDescent="0.2">
      <c r="T1961" s="151"/>
      <c r="U1961" s="151"/>
    </row>
    <row r="1962" spans="20:21" x14ac:dyDescent="0.2">
      <c r="T1962" s="151"/>
      <c r="U1962" s="151"/>
    </row>
    <row r="1963" spans="20:21" x14ac:dyDescent="0.2">
      <c r="T1963" s="151"/>
      <c r="U1963" s="151"/>
    </row>
    <row r="1964" spans="20:21" x14ac:dyDescent="0.2">
      <c r="T1964" s="151"/>
      <c r="U1964" s="151"/>
    </row>
    <row r="1965" spans="20:21" x14ac:dyDescent="0.2">
      <c r="T1965" s="151"/>
      <c r="U1965" s="151"/>
    </row>
    <row r="1966" spans="20:21" x14ac:dyDescent="0.2">
      <c r="T1966" s="151"/>
      <c r="U1966" s="151"/>
    </row>
    <row r="1967" spans="20:21" x14ac:dyDescent="0.2">
      <c r="T1967" s="151"/>
      <c r="U1967" s="151"/>
    </row>
    <row r="1968" spans="20:21" x14ac:dyDescent="0.2">
      <c r="T1968" s="151"/>
      <c r="U1968" s="151"/>
    </row>
    <row r="1969" spans="20:21" x14ac:dyDescent="0.2">
      <c r="T1969" s="151"/>
      <c r="U1969" s="151"/>
    </row>
    <row r="1970" spans="20:21" x14ac:dyDescent="0.2">
      <c r="T1970" s="151"/>
      <c r="U1970" s="151"/>
    </row>
    <row r="1971" spans="20:21" x14ac:dyDescent="0.2">
      <c r="T1971" s="151"/>
      <c r="U1971" s="151"/>
    </row>
    <row r="1972" spans="20:21" x14ac:dyDescent="0.2">
      <c r="T1972" s="151"/>
      <c r="U1972" s="151"/>
    </row>
    <row r="1973" spans="20:21" x14ac:dyDescent="0.2">
      <c r="T1973" s="151"/>
      <c r="U1973" s="151"/>
    </row>
    <row r="1974" spans="20:21" x14ac:dyDescent="0.2">
      <c r="T1974" s="151"/>
      <c r="U1974" s="151"/>
    </row>
    <row r="1975" spans="20:21" x14ac:dyDescent="0.2">
      <c r="T1975" s="151"/>
      <c r="U1975" s="151"/>
    </row>
    <row r="1976" spans="20:21" x14ac:dyDescent="0.2">
      <c r="T1976" s="151"/>
      <c r="U1976" s="151"/>
    </row>
    <row r="1977" spans="20:21" x14ac:dyDescent="0.2">
      <c r="T1977" s="151"/>
      <c r="U1977" s="151"/>
    </row>
    <row r="1978" spans="20:21" x14ac:dyDescent="0.2">
      <c r="T1978" s="151"/>
      <c r="U1978" s="151"/>
    </row>
    <row r="1979" spans="20:21" x14ac:dyDescent="0.2">
      <c r="T1979" s="151"/>
      <c r="U1979" s="151"/>
    </row>
    <row r="1980" spans="20:21" x14ac:dyDescent="0.2">
      <c r="T1980" s="151"/>
      <c r="U1980" s="151"/>
    </row>
    <row r="1981" spans="20:21" x14ac:dyDescent="0.2">
      <c r="T1981" s="151"/>
      <c r="U1981" s="151"/>
    </row>
    <row r="1982" spans="20:21" x14ac:dyDescent="0.2">
      <c r="T1982" s="151"/>
      <c r="U1982" s="151"/>
    </row>
    <row r="1983" spans="20:21" x14ac:dyDescent="0.2">
      <c r="T1983" s="151"/>
      <c r="U1983" s="151"/>
    </row>
    <row r="1984" spans="20:21" x14ac:dyDescent="0.2">
      <c r="T1984" s="151"/>
      <c r="U1984" s="151"/>
    </row>
    <row r="1985" spans="20:21" x14ac:dyDescent="0.2">
      <c r="T1985" s="151"/>
      <c r="U1985" s="151"/>
    </row>
    <row r="1986" spans="20:21" x14ac:dyDescent="0.2">
      <c r="T1986" s="151"/>
      <c r="U1986" s="151"/>
    </row>
    <row r="1987" spans="20:21" x14ac:dyDescent="0.2">
      <c r="T1987" s="151"/>
      <c r="U1987" s="151"/>
    </row>
    <row r="1988" spans="20:21" x14ac:dyDescent="0.2">
      <c r="T1988" s="151"/>
      <c r="U1988" s="151"/>
    </row>
    <row r="1989" spans="20:21" x14ac:dyDescent="0.2">
      <c r="T1989" s="151"/>
      <c r="U1989" s="151"/>
    </row>
    <row r="1990" spans="20:21" x14ac:dyDescent="0.2">
      <c r="T1990" s="151"/>
      <c r="U1990" s="151"/>
    </row>
    <row r="1991" spans="20:21" x14ac:dyDescent="0.2">
      <c r="T1991" s="151"/>
      <c r="U1991" s="151"/>
    </row>
    <row r="1992" spans="20:21" x14ac:dyDescent="0.2">
      <c r="T1992" s="151"/>
      <c r="U1992" s="151"/>
    </row>
    <row r="1993" spans="20:21" x14ac:dyDescent="0.2">
      <c r="T1993" s="151"/>
      <c r="U1993" s="151"/>
    </row>
    <row r="1994" spans="20:21" x14ac:dyDescent="0.2">
      <c r="T1994" s="151"/>
      <c r="U1994" s="151"/>
    </row>
    <row r="1995" spans="20:21" x14ac:dyDescent="0.2">
      <c r="T1995" s="151"/>
      <c r="U1995" s="151"/>
    </row>
    <row r="1996" spans="20:21" x14ac:dyDescent="0.2">
      <c r="T1996" s="151"/>
      <c r="U1996" s="151"/>
    </row>
    <row r="1997" spans="20:21" x14ac:dyDescent="0.2">
      <c r="T1997" s="151"/>
      <c r="U1997" s="151"/>
    </row>
    <row r="1998" spans="20:21" x14ac:dyDescent="0.2">
      <c r="T1998" s="151"/>
      <c r="U1998" s="151"/>
    </row>
    <row r="1999" spans="20:21" x14ac:dyDescent="0.2">
      <c r="T1999" s="151"/>
      <c r="U1999" s="151"/>
    </row>
    <row r="2000" spans="20:21" x14ac:dyDescent="0.2">
      <c r="T2000" s="151"/>
      <c r="U2000" s="151"/>
    </row>
    <row r="2001" spans="20:21" x14ac:dyDescent="0.2">
      <c r="T2001" s="151"/>
      <c r="U2001" s="151"/>
    </row>
    <row r="2002" spans="20:21" x14ac:dyDescent="0.2">
      <c r="T2002" s="151"/>
      <c r="U2002" s="151"/>
    </row>
    <row r="2003" spans="20:21" x14ac:dyDescent="0.2">
      <c r="T2003" s="151"/>
      <c r="U2003" s="151"/>
    </row>
    <row r="2004" spans="20:21" x14ac:dyDescent="0.2">
      <c r="T2004" s="151"/>
      <c r="U2004" s="151"/>
    </row>
    <row r="2005" spans="20:21" x14ac:dyDescent="0.2">
      <c r="T2005" s="151"/>
      <c r="U2005" s="151"/>
    </row>
    <row r="2006" spans="20:21" x14ac:dyDescent="0.2">
      <c r="T2006" s="151"/>
      <c r="U2006" s="151"/>
    </row>
    <row r="2007" spans="20:21" x14ac:dyDescent="0.2">
      <c r="T2007" s="151"/>
      <c r="U2007" s="151"/>
    </row>
    <row r="2008" spans="20:21" x14ac:dyDescent="0.2">
      <c r="T2008" s="151"/>
      <c r="U2008" s="151"/>
    </row>
    <row r="2009" spans="20:21" x14ac:dyDescent="0.2">
      <c r="T2009" s="151"/>
      <c r="U2009" s="151"/>
    </row>
    <row r="2010" spans="20:21" x14ac:dyDescent="0.2">
      <c r="T2010" s="151"/>
      <c r="U2010" s="151"/>
    </row>
    <row r="2011" spans="20:21" x14ac:dyDescent="0.2">
      <c r="T2011" s="151"/>
      <c r="U2011" s="151"/>
    </row>
    <row r="2012" spans="20:21" x14ac:dyDescent="0.2">
      <c r="T2012" s="151"/>
      <c r="U2012" s="151"/>
    </row>
    <row r="2013" spans="20:21" x14ac:dyDescent="0.2">
      <c r="T2013" s="151"/>
      <c r="U2013" s="151"/>
    </row>
    <row r="2014" spans="20:21" x14ac:dyDescent="0.2">
      <c r="T2014" s="151"/>
      <c r="U2014" s="151"/>
    </row>
    <row r="2015" spans="20:21" x14ac:dyDescent="0.2">
      <c r="T2015" s="151"/>
      <c r="U2015" s="151"/>
    </row>
    <row r="2016" spans="20:21" x14ac:dyDescent="0.2">
      <c r="T2016" s="151"/>
      <c r="U2016" s="151"/>
    </row>
    <row r="2017" spans="20:21" x14ac:dyDescent="0.2">
      <c r="T2017" s="151"/>
      <c r="U2017" s="151"/>
    </row>
    <row r="2018" spans="20:21" x14ac:dyDescent="0.2">
      <c r="T2018" s="151"/>
      <c r="U2018" s="151"/>
    </row>
    <row r="2019" spans="20:21" x14ac:dyDescent="0.2">
      <c r="T2019" s="151"/>
      <c r="U2019" s="151"/>
    </row>
    <row r="2020" spans="20:21" x14ac:dyDescent="0.2">
      <c r="T2020" s="151"/>
      <c r="U2020" s="151"/>
    </row>
    <row r="2021" spans="20:21" x14ac:dyDescent="0.2">
      <c r="T2021" s="151"/>
      <c r="U2021" s="151"/>
    </row>
    <row r="2022" spans="20:21" x14ac:dyDescent="0.2">
      <c r="T2022" s="151"/>
      <c r="U2022" s="151"/>
    </row>
    <row r="2023" spans="20:21" x14ac:dyDescent="0.2">
      <c r="T2023" s="151"/>
      <c r="U2023" s="151"/>
    </row>
    <row r="2024" spans="20:21" x14ac:dyDescent="0.2">
      <c r="T2024" s="151"/>
      <c r="U2024" s="151"/>
    </row>
    <row r="2025" spans="20:21" x14ac:dyDescent="0.2">
      <c r="T2025" s="151"/>
      <c r="U2025" s="151"/>
    </row>
    <row r="2026" spans="20:21" x14ac:dyDescent="0.2">
      <c r="T2026" s="151"/>
      <c r="U2026" s="151"/>
    </row>
    <row r="2027" spans="20:21" x14ac:dyDescent="0.2">
      <c r="T2027" s="151"/>
      <c r="U2027" s="151"/>
    </row>
    <row r="2028" spans="20:21" x14ac:dyDescent="0.2">
      <c r="T2028" s="151"/>
      <c r="U2028" s="151"/>
    </row>
    <row r="2029" spans="20:21" x14ac:dyDescent="0.2">
      <c r="T2029" s="151"/>
      <c r="U2029" s="151"/>
    </row>
    <row r="2030" spans="20:21" x14ac:dyDescent="0.2">
      <c r="T2030" s="151"/>
      <c r="U2030" s="151"/>
    </row>
    <row r="2031" spans="20:21" x14ac:dyDescent="0.2">
      <c r="T2031" s="151"/>
      <c r="U2031" s="151"/>
    </row>
    <row r="2032" spans="20:21" x14ac:dyDescent="0.2">
      <c r="T2032" s="151"/>
      <c r="U2032" s="151"/>
    </row>
    <row r="2033" spans="20:21" x14ac:dyDescent="0.2">
      <c r="T2033" s="151"/>
      <c r="U2033" s="151"/>
    </row>
    <row r="2034" spans="20:21" x14ac:dyDescent="0.2">
      <c r="T2034" s="151"/>
      <c r="U2034" s="151"/>
    </row>
    <row r="2035" spans="20:21" x14ac:dyDescent="0.2">
      <c r="T2035" s="151"/>
      <c r="U2035" s="151"/>
    </row>
    <row r="2036" spans="20:21" x14ac:dyDescent="0.2">
      <c r="T2036" s="151"/>
      <c r="U2036" s="151"/>
    </row>
    <row r="2037" spans="20:21" x14ac:dyDescent="0.2">
      <c r="T2037" s="151"/>
      <c r="U2037" s="151"/>
    </row>
    <row r="2038" spans="20:21" x14ac:dyDescent="0.2">
      <c r="T2038" s="151"/>
      <c r="U2038" s="151"/>
    </row>
    <row r="2039" spans="20:21" x14ac:dyDescent="0.2">
      <c r="T2039" s="151"/>
      <c r="U2039" s="151"/>
    </row>
    <row r="2040" spans="20:21" x14ac:dyDescent="0.2">
      <c r="T2040" s="151"/>
      <c r="U2040" s="151"/>
    </row>
    <row r="2041" spans="20:21" x14ac:dyDescent="0.2">
      <c r="T2041" s="151"/>
      <c r="U2041" s="151"/>
    </row>
    <row r="2042" spans="20:21" x14ac:dyDescent="0.2">
      <c r="T2042" s="151"/>
      <c r="U2042" s="151"/>
    </row>
    <row r="2043" spans="20:21" x14ac:dyDescent="0.2">
      <c r="T2043" s="151"/>
      <c r="U2043" s="151"/>
    </row>
    <row r="2044" spans="20:21" x14ac:dyDescent="0.2">
      <c r="T2044" s="151"/>
      <c r="U2044" s="151"/>
    </row>
    <row r="2045" spans="20:21" x14ac:dyDescent="0.2">
      <c r="T2045" s="151"/>
      <c r="U2045" s="151"/>
    </row>
    <row r="2046" spans="20:21" x14ac:dyDescent="0.2">
      <c r="T2046" s="151"/>
      <c r="U2046" s="151"/>
    </row>
    <row r="2047" spans="20:21" x14ac:dyDescent="0.2">
      <c r="T2047" s="151"/>
      <c r="U2047" s="151"/>
    </row>
    <row r="2048" spans="20:21" x14ac:dyDescent="0.2">
      <c r="T2048" s="151"/>
      <c r="U2048" s="151"/>
    </row>
    <row r="2049" spans="20:21" x14ac:dyDescent="0.2">
      <c r="T2049" s="151"/>
      <c r="U2049" s="151"/>
    </row>
    <row r="2050" spans="20:21" x14ac:dyDescent="0.2">
      <c r="T2050" s="151"/>
      <c r="U2050" s="151"/>
    </row>
    <row r="2051" spans="20:21" x14ac:dyDescent="0.2">
      <c r="T2051" s="151"/>
      <c r="U2051" s="151"/>
    </row>
    <row r="2052" spans="20:21" x14ac:dyDescent="0.2">
      <c r="T2052" s="151"/>
      <c r="U2052" s="151"/>
    </row>
    <row r="2053" spans="20:21" x14ac:dyDescent="0.2">
      <c r="T2053" s="151"/>
      <c r="U2053" s="151"/>
    </row>
    <row r="2054" spans="20:21" x14ac:dyDescent="0.2">
      <c r="T2054" s="151"/>
      <c r="U2054" s="151"/>
    </row>
    <row r="2055" spans="20:21" x14ac:dyDescent="0.2">
      <c r="T2055" s="151"/>
      <c r="U2055" s="151"/>
    </row>
    <row r="2056" spans="20:21" x14ac:dyDescent="0.2">
      <c r="T2056" s="151"/>
      <c r="U2056" s="151"/>
    </row>
    <row r="2057" spans="20:21" x14ac:dyDescent="0.2">
      <c r="T2057" s="151"/>
      <c r="U2057" s="151"/>
    </row>
    <row r="2058" spans="20:21" x14ac:dyDescent="0.2">
      <c r="T2058" s="151"/>
      <c r="U2058" s="151"/>
    </row>
    <row r="2059" spans="20:21" x14ac:dyDescent="0.2">
      <c r="T2059" s="151"/>
      <c r="U2059" s="151"/>
    </row>
    <row r="2060" spans="20:21" x14ac:dyDescent="0.2">
      <c r="T2060" s="151"/>
      <c r="U2060" s="151"/>
    </row>
    <row r="2061" spans="20:21" x14ac:dyDescent="0.2">
      <c r="T2061" s="151"/>
      <c r="U2061" s="151"/>
    </row>
    <row r="2062" spans="20:21" x14ac:dyDescent="0.2">
      <c r="T2062" s="151"/>
      <c r="U2062" s="151"/>
    </row>
    <row r="2063" spans="20:21" x14ac:dyDescent="0.2">
      <c r="T2063" s="151"/>
      <c r="U2063" s="151"/>
    </row>
    <row r="2064" spans="20:21" x14ac:dyDescent="0.2">
      <c r="T2064" s="151"/>
      <c r="U2064" s="151"/>
    </row>
    <row r="2065" spans="20:21" x14ac:dyDescent="0.2">
      <c r="T2065" s="151"/>
      <c r="U2065" s="151"/>
    </row>
    <row r="2066" spans="20:21" x14ac:dyDescent="0.2">
      <c r="T2066" s="151"/>
      <c r="U2066" s="151"/>
    </row>
    <row r="2067" spans="20:21" x14ac:dyDescent="0.2">
      <c r="T2067" s="151"/>
      <c r="U2067" s="151"/>
    </row>
    <row r="2068" spans="20:21" x14ac:dyDescent="0.2">
      <c r="T2068" s="151"/>
      <c r="U2068" s="151"/>
    </row>
    <row r="2069" spans="20:21" x14ac:dyDescent="0.2">
      <c r="T2069" s="151"/>
      <c r="U2069" s="151"/>
    </row>
    <row r="2070" spans="20:21" x14ac:dyDescent="0.2">
      <c r="T2070" s="151"/>
      <c r="U2070" s="151"/>
    </row>
    <row r="2071" spans="20:21" x14ac:dyDescent="0.2">
      <c r="T2071" s="151"/>
      <c r="U2071" s="151"/>
    </row>
    <row r="2072" spans="20:21" x14ac:dyDescent="0.2">
      <c r="T2072" s="151"/>
      <c r="U2072" s="151"/>
    </row>
    <row r="2073" spans="20:21" x14ac:dyDescent="0.2">
      <c r="T2073" s="151"/>
      <c r="U2073" s="151"/>
    </row>
    <row r="2074" spans="20:21" x14ac:dyDescent="0.2">
      <c r="T2074" s="151"/>
      <c r="U2074" s="151"/>
    </row>
    <row r="2075" spans="20:21" x14ac:dyDescent="0.2">
      <c r="T2075" s="151"/>
      <c r="U2075" s="151"/>
    </row>
    <row r="2076" spans="20:21" x14ac:dyDescent="0.2">
      <c r="T2076" s="151"/>
      <c r="U2076" s="151"/>
    </row>
    <row r="2077" spans="20:21" x14ac:dyDescent="0.2">
      <c r="T2077" s="151"/>
      <c r="U2077" s="151"/>
    </row>
    <row r="2078" spans="20:21" x14ac:dyDescent="0.2">
      <c r="T2078" s="151"/>
      <c r="U2078" s="151"/>
    </row>
    <row r="2079" spans="20:21" x14ac:dyDescent="0.2">
      <c r="T2079" s="151"/>
      <c r="U2079" s="151"/>
    </row>
    <row r="2080" spans="20:21" x14ac:dyDescent="0.2">
      <c r="T2080" s="151"/>
      <c r="U2080" s="151"/>
    </row>
    <row r="2081" spans="20:21" x14ac:dyDescent="0.2">
      <c r="T2081" s="151"/>
      <c r="U2081" s="151"/>
    </row>
    <row r="2082" spans="20:21" x14ac:dyDescent="0.2">
      <c r="T2082" s="151"/>
      <c r="U2082" s="151"/>
    </row>
    <row r="2083" spans="20:21" x14ac:dyDescent="0.2">
      <c r="T2083" s="151"/>
      <c r="U2083" s="151"/>
    </row>
    <row r="2084" spans="20:21" x14ac:dyDescent="0.2">
      <c r="T2084" s="151"/>
      <c r="U2084" s="151"/>
    </row>
    <row r="2085" spans="20:21" x14ac:dyDescent="0.2">
      <c r="T2085" s="151"/>
      <c r="U2085" s="151"/>
    </row>
    <row r="2086" spans="20:21" x14ac:dyDescent="0.2">
      <c r="T2086" s="151"/>
      <c r="U2086" s="151"/>
    </row>
    <row r="2087" spans="20:21" x14ac:dyDescent="0.2">
      <c r="T2087" s="151"/>
      <c r="U2087" s="151"/>
    </row>
    <row r="2088" spans="20:21" x14ac:dyDescent="0.2">
      <c r="T2088" s="151"/>
      <c r="U2088" s="151"/>
    </row>
    <row r="2089" spans="20:21" x14ac:dyDescent="0.2">
      <c r="T2089" s="151"/>
      <c r="U2089" s="151"/>
    </row>
    <row r="2090" spans="20:21" x14ac:dyDescent="0.2">
      <c r="T2090" s="151"/>
      <c r="U2090" s="151"/>
    </row>
    <row r="2091" spans="20:21" x14ac:dyDescent="0.2">
      <c r="T2091" s="151"/>
      <c r="U2091" s="151"/>
    </row>
    <row r="2092" spans="20:21" x14ac:dyDescent="0.2">
      <c r="T2092" s="151"/>
      <c r="U2092" s="151"/>
    </row>
    <row r="2093" spans="20:21" x14ac:dyDescent="0.2">
      <c r="T2093" s="151"/>
      <c r="U2093" s="151"/>
    </row>
    <row r="2094" spans="20:21" x14ac:dyDescent="0.2">
      <c r="T2094" s="151"/>
      <c r="U2094" s="151"/>
    </row>
    <row r="2095" spans="20:21" x14ac:dyDescent="0.2">
      <c r="T2095" s="151"/>
      <c r="U2095" s="151"/>
    </row>
    <row r="2096" spans="20:21" x14ac:dyDescent="0.2">
      <c r="T2096" s="151"/>
      <c r="U2096" s="151"/>
    </row>
    <row r="2097" spans="20:21" x14ac:dyDescent="0.2">
      <c r="T2097" s="151"/>
      <c r="U2097" s="151"/>
    </row>
    <row r="2098" spans="20:21" x14ac:dyDescent="0.2">
      <c r="T2098" s="151"/>
      <c r="U2098" s="151"/>
    </row>
    <row r="2099" spans="20:21" x14ac:dyDescent="0.2">
      <c r="T2099" s="151"/>
      <c r="U2099" s="151"/>
    </row>
    <row r="2100" spans="20:21" x14ac:dyDescent="0.2">
      <c r="T2100" s="151"/>
      <c r="U2100" s="151"/>
    </row>
    <row r="2101" spans="20:21" x14ac:dyDescent="0.2">
      <c r="T2101" s="151"/>
      <c r="U2101" s="151"/>
    </row>
    <row r="2102" spans="20:21" x14ac:dyDescent="0.2">
      <c r="T2102" s="151"/>
      <c r="U2102" s="151"/>
    </row>
    <row r="2103" spans="20:21" x14ac:dyDescent="0.2">
      <c r="T2103" s="151"/>
      <c r="U2103" s="151"/>
    </row>
    <row r="2104" spans="20:21" x14ac:dyDescent="0.2">
      <c r="T2104" s="151"/>
      <c r="U2104" s="151"/>
    </row>
    <row r="2105" spans="20:21" x14ac:dyDescent="0.2">
      <c r="T2105" s="151"/>
      <c r="U2105" s="151"/>
    </row>
    <row r="2106" spans="20:21" x14ac:dyDescent="0.2">
      <c r="T2106" s="151"/>
      <c r="U2106" s="151"/>
    </row>
    <row r="2107" spans="20:21" x14ac:dyDescent="0.2">
      <c r="T2107" s="151"/>
      <c r="U2107" s="151"/>
    </row>
    <row r="2108" spans="20:21" x14ac:dyDescent="0.2">
      <c r="T2108" s="151"/>
      <c r="U2108" s="151"/>
    </row>
    <row r="2109" spans="20:21" x14ac:dyDescent="0.2">
      <c r="T2109" s="151"/>
      <c r="U2109" s="151"/>
    </row>
    <row r="2110" spans="20:21" x14ac:dyDescent="0.2">
      <c r="T2110" s="151"/>
      <c r="U2110" s="151"/>
    </row>
    <row r="2111" spans="20:21" x14ac:dyDescent="0.2">
      <c r="T2111" s="151"/>
      <c r="U2111" s="151"/>
    </row>
    <row r="2112" spans="20:21" x14ac:dyDescent="0.2">
      <c r="T2112" s="151"/>
      <c r="U2112" s="151"/>
    </row>
    <row r="2113" spans="20:21" x14ac:dyDescent="0.2">
      <c r="T2113" s="151"/>
      <c r="U2113" s="151"/>
    </row>
    <row r="2114" spans="20:21" x14ac:dyDescent="0.2">
      <c r="T2114" s="151"/>
      <c r="U2114" s="151"/>
    </row>
    <row r="2115" spans="20:21" x14ac:dyDescent="0.2">
      <c r="T2115" s="151"/>
      <c r="U2115" s="151"/>
    </row>
    <row r="2116" spans="20:21" x14ac:dyDescent="0.2">
      <c r="T2116" s="151"/>
      <c r="U2116" s="151"/>
    </row>
    <row r="2117" spans="20:21" x14ac:dyDescent="0.2">
      <c r="T2117" s="151"/>
      <c r="U2117" s="151"/>
    </row>
    <row r="2118" spans="20:21" x14ac:dyDescent="0.2">
      <c r="T2118" s="151"/>
      <c r="U2118" s="151"/>
    </row>
    <row r="2119" spans="20:21" x14ac:dyDescent="0.2">
      <c r="T2119" s="151"/>
      <c r="U2119" s="151"/>
    </row>
    <row r="2120" spans="20:21" x14ac:dyDescent="0.2">
      <c r="T2120" s="151"/>
      <c r="U2120" s="151"/>
    </row>
    <row r="2121" spans="20:21" x14ac:dyDescent="0.2">
      <c r="T2121" s="151"/>
      <c r="U2121" s="151"/>
    </row>
    <row r="2122" spans="20:21" x14ac:dyDescent="0.2">
      <c r="T2122" s="151"/>
      <c r="U2122" s="151"/>
    </row>
    <row r="2123" spans="20:21" x14ac:dyDescent="0.2">
      <c r="T2123" s="151"/>
      <c r="U2123" s="151"/>
    </row>
    <row r="2124" spans="20:21" x14ac:dyDescent="0.2">
      <c r="T2124" s="151"/>
      <c r="U2124" s="151"/>
    </row>
    <row r="2125" spans="20:21" x14ac:dyDescent="0.2">
      <c r="T2125" s="151"/>
      <c r="U2125" s="151"/>
    </row>
    <row r="2126" spans="20:21" x14ac:dyDescent="0.2">
      <c r="T2126" s="151"/>
      <c r="U2126" s="151"/>
    </row>
    <row r="2127" spans="20:21" x14ac:dyDescent="0.2">
      <c r="T2127" s="151"/>
      <c r="U2127" s="151"/>
    </row>
    <row r="2128" spans="20:21" x14ac:dyDescent="0.2">
      <c r="T2128" s="151"/>
      <c r="U2128" s="151"/>
    </row>
    <row r="2129" spans="20:21" x14ac:dyDescent="0.2">
      <c r="T2129" s="151"/>
      <c r="U2129" s="151"/>
    </row>
    <row r="2130" spans="20:21" x14ac:dyDescent="0.2">
      <c r="T2130" s="151"/>
      <c r="U2130" s="151"/>
    </row>
    <row r="2131" spans="20:21" x14ac:dyDescent="0.2">
      <c r="T2131" s="151"/>
      <c r="U2131" s="151"/>
    </row>
    <row r="2132" spans="20:21" x14ac:dyDescent="0.2">
      <c r="T2132" s="151"/>
      <c r="U2132" s="151"/>
    </row>
    <row r="2133" spans="20:21" x14ac:dyDescent="0.2">
      <c r="T2133" s="151"/>
      <c r="U2133" s="151"/>
    </row>
    <row r="2134" spans="20:21" x14ac:dyDescent="0.2">
      <c r="T2134" s="151"/>
      <c r="U2134" s="151"/>
    </row>
    <row r="2135" spans="20:21" x14ac:dyDescent="0.2">
      <c r="T2135" s="151"/>
      <c r="U2135" s="151"/>
    </row>
    <row r="2136" spans="20:21" x14ac:dyDescent="0.2">
      <c r="T2136" s="151"/>
      <c r="U2136" s="151"/>
    </row>
    <row r="2137" spans="20:21" x14ac:dyDescent="0.2">
      <c r="T2137" s="151"/>
      <c r="U2137" s="151"/>
    </row>
    <row r="2138" spans="20:21" x14ac:dyDescent="0.2">
      <c r="T2138" s="151"/>
      <c r="U2138" s="151"/>
    </row>
    <row r="2139" spans="20:21" x14ac:dyDescent="0.2">
      <c r="T2139" s="151"/>
      <c r="U2139" s="151"/>
    </row>
    <row r="2140" spans="20:21" x14ac:dyDescent="0.2">
      <c r="T2140" s="151"/>
      <c r="U2140" s="151"/>
    </row>
    <row r="2141" spans="20:21" x14ac:dyDescent="0.2">
      <c r="T2141" s="151"/>
      <c r="U2141" s="151"/>
    </row>
    <row r="2142" spans="20:21" x14ac:dyDescent="0.2">
      <c r="T2142" s="151"/>
      <c r="U2142" s="151"/>
    </row>
    <row r="2143" spans="20:21" x14ac:dyDescent="0.2">
      <c r="T2143" s="151"/>
      <c r="U2143" s="151"/>
    </row>
    <row r="2144" spans="20:21" x14ac:dyDescent="0.2">
      <c r="T2144" s="151"/>
      <c r="U2144" s="151"/>
    </row>
    <row r="2145" spans="20:21" x14ac:dyDescent="0.2">
      <c r="T2145" s="151"/>
      <c r="U2145" s="151"/>
    </row>
    <row r="2146" spans="20:21" x14ac:dyDescent="0.2">
      <c r="T2146" s="151"/>
      <c r="U2146" s="151"/>
    </row>
    <row r="2147" spans="20:21" x14ac:dyDescent="0.2">
      <c r="T2147" s="151"/>
      <c r="U2147" s="151"/>
    </row>
    <row r="2148" spans="20:21" x14ac:dyDescent="0.2">
      <c r="T2148" s="151"/>
      <c r="U2148" s="151"/>
    </row>
    <row r="2149" spans="20:21" x14ac:dyDescent="0.2">
      <c r="T2149" s="151"/>
      <c r="U2149" s="151"/>
    </row>
    <row r="2150" spans="20:21" x14ac:dyDescent="0.2">
      <c r="T2150" s="151"/>
      <c r="U2150" s="151"/>
    </row>
    <row r="2151" spans="20:21" x14ac:dyDescent="0.2">
      <c r="T2151" s="151"/>
      <c r="U2151" s="151"/>
    </row>
    <row r="2152" spans="20:21" x14ac:dyDescent="0.2">
      <c r="T2152" s="151"/>
      <c r="U2152" s="151"/>
    </row>
    <row r="2153" spans="20:21" x14ac:dyDescent="0.2">
      <c r="T2153" s="151"/>
      <c r="U2153" s="151"/>
    </row>
    <row r="2154" spans="20:21" x14ac:dyDescent="0.2">
      <c r="T2154" s="151"/>
      <c r="U2154" s="151"/>
    </row>
    <row r="2155" spans="20:21" x14ac:dyDescent="0.2">
      <c r="T2155" s="151"/>
      <c r="U2155" s="151"/>
    </row>
    <row r="2156" spans="20:21" x14ac:dyDescent="0.2">
      <c r="T2156" s="151"/>
      <c r="U2156" s="151"/>
    </row>
    <row r="2157" spans="20:21" x14ac:dyDescent="0.2">
      <c r="T2157" s="151"/>
      <c r="U2157" s="151"/>
    </row>
    <row r="2158" spans="20:21" x14ac:dyDescent="0.2">
      <c r="T2158" s="151"/>
      <c r="U2158" s="151"/>
    </row>
    <row r="2159" spans="20:21" x14ac:dyDescent="0.2">
      <c r="T2159" s="151"/>
      <c r="U2159" s="151"/>
    </row>
    <row r="2160" spans="20:21" x14ac:dyDescent="0.2">
      <c r="T2160" s="151"/>
      <c r="U2160" s="151"/>
    </row>
    <row r="2161" spans="20:21" x14ac:dyDescent="0.2">
      <c r="T2161" s="151"/>
      <c r="U2161" s="151"/>
    </row>
    <row r="2162" spans="20:21" x14ac:dyDescent="0.2">
      <c r="T2162" s="151"/>
      <c r="U2162" s="151"/>
    </row>
    <row r="2163" spans="20:21" x14ac:dyDescent="0.2">
      <c r="T2163" s="151"/>
      <c r="U2163" s="151"/>
    </row>
    <row r="2164" spans="20:21" x14ac:dyDescent="0.2">
      <c r="T2164" s="151"/>
      <c r="U2164" s="151"/>
    </row>
    <row r="2165" spans="20:21" x14ac:dyDescent="0.2">
      <c r="T2165" s="151"/>
      <c r="U2165" s="151"/>
    </row>
    <row r="2166" spans="20:21" x14ac:dyDescent="0.2">
      <c r="T2166" s="151"/>
      <c r="U2166" s="151"/>
    </row>
    <row r="2167" spans="20:21" x14ac:dyDescent="0.2">
      <c r="T2167" s="151"/>
      <c r="U2167" s="151"/>
    </row>
    <row r="2168" spans="20:21" x14ac:dyDescent="0.2">
      <c r="T2168" s="151"/>
      <c r="U2168" s="151"/>
    </row>
    <row r="2169" spans="20:21" x14ac:dyDescent="0.2">
      <c r="T2169" s="151"/>
      <c r="U2169" s="151"/>
    </row>
    <row r="2170" spans="20:21" x14ac:dyDescent="0.2">
      <c r="T2170" s="151"/>
      <c r="U2170" s="151"/>
    </row>
    <row r="2171" spans="20:21" x14ac:dyDescent="0.2">
      <c r="T2171" s="151"/>
      <c r="U2171" s="151"/>
    </row>
    <row r="2172" spans="20:21" x14ac:dyDescent="0.2">
      <c r="T2172" s="151"/>
      <c r="U2172" s="151"/>
    </row>
    <row r="2173" spans="20:21" x14ac:dyDescent="0.2">
      <c r="T2173" s="151"/>
      <c r="U2173" s="151"/>
    </row>
    <row r="2174" spans="20:21" x14ac:dyDescent="0.2">
      <c r="T2174" s="151"/>
      <c r="U2174" s="151"/>
    </row>
    <row r="2175" spans="20:21" x14ac:dyDescent="0.2">
      <c r="T2175" s="151"/>
      <c r="U2175" s="151"/>
    </row>
    <row r="2176" spans="20:21" x14ac:dyDescent="0.2">
      <c r="T2176" s="151"/>
      <c r="U2176" s="151"/>
    </row>
    <row r="2177" spans="20:21" x14ac:dyDescent="0.2">
      <c r="T2177" s="151"/>
      <c r="U2177" s="151"/>
    </row>
    <row r="2178" spans="20:21" x14ac:dyDescent="0.2">
      <c r="T2178" s="151"/>
      <c r="U2178" s="151"/>
    </row>
    <row r="2179" spans="20:21" x14ac:dyDescent="0.2">
      <c r="T2179" s="151"/>
      <c r="U2179" s="151"/>
    </row>
    <row r="2180" spans="20:21" x14ac:dyDescent="0.2">
      <c r="T2180" s="151"/>
      <c r="U2180" s="151"/>
    </row>
    <row r="2181" spans="20:21" x14ac:dyDescent="0.2">
      <c r="T2181" s="151"/>
      <c r="U2181" s="151"/>
    </row>
    <row r="2182" spans="20:21" x14ac:dyDescent="0.2">
      <c r="T2182" s="151"/>
      <c r="U2182" s="151"/>
    </row>
    <row r="2183" spans="20:21" x14ac:dyDescent="0.2">
      <c r="T2183" s="151"/>
      <c r="U2183" s="151"/>
    </row>
    <row r="2184" spans="20:21" x14ac:dyDescent="0.2">
      <c r="T2184" s="151"/>
      <c r="U2184" s="151"/>
    </row>
    <row r="2185" spans="20:21" x14ac:dyDescent="0.2">
      <c r="T2185" s="151"/>
      <c r="U2185" s="151"/>
    </row>
    <row r="2186" spans="20:21" x14ac:dyDescent="0.2">
      <c r="T2186" s="151"/>
      <c r="U2186" s="151"/>
    </row>
    <row r="2187" spans="20:21" x14ac:dyDescent="0.2">
      <c r="T2187" s="151"/>
      <c r="U2187" s="151"/>
    </row>
    <row r="2188" spans="20:21" x14ac:dyDescent="0.2">
      <c r="T2188" s="151"/>
      <c r="U2188" s="151"/>
    </row>
    <row r="2189" spans="20:21" x14ac:dyDescent="0.2">
      <c r="T2189" s="151"/>
      <c r="U2189" s="151"/>
    </row>
    <row r="2190" spans="20:21" x14ac:dyDescent="0.2">
      <c r="T2190" s="151"/>
      <c r="U2190" s="151"/>
    </row>
    <row r="2191" spans="20:21" x14ac:dyDescent="0.2">
      <c r="T2191" s="151"/>
      <c r="U2191" s="151"/>
    </row>
    <row r="2192" spans="20:21" x14ac:dyDescent="0.2">
      <c r="T2192" s="151"/>
      <c r="U2192" s="151"/>
    </row>
    <row r="2193" spans="20:21" x14ac:dyDescent="0.2">
      <c r="T2193" s="151"/>
      <c r="U2193" s="151"/>
    </row>
    <row r="2194" spans="20:21" x14ac:dyDescent="0.2">
      <c r="T2194" s="151"/>
      <c r="U2194" s="151"/>
    </row>
    <row r="2195" spans="20:21" x14ac:dyDescent="0.2">
      <c r="T2195" s="151"/>
      <c r="U2195" s="151"/>
    </row>
    <row r="2196" spans="20:21" x14ac:dyDescent="0.2">
      <c r="T2196" s="151"/>
      <c r="U2196" s="151"/>
    </row>
    <row r="2197" spans="20:21" x14ac:dyDescent="0.2">
      <c r="T2197" s="151"/>
      <c r="U2197" s="151"/>
    </row>
    <row r="2198" spans="20:21" x14ac:dyDescent="0.2">
      <c r="T2198" s="151"/>
      <c r="U2198" s="151"/>
    </row>
    <row r="2199" spans="20:21" x14ac:dyDescent="0.2">
      <c r="T2199" s="151"/>
      <c r="U2199" s="151"/>
    </row>
    <row r="2200" spans="20:21" x14ac:dyDescent="0.2">
      <c r="T2200" s="151"/>
      <c r="U2200" s="151"/>
    </row>
    <row r="2201" spans="20:21" x14ac:dyDescent="0.2">
      <c r="T2201" s="151"/>
      <c r="U2201" s="151"/>
    </row>
    <row r="2202" spans="20:21" x14ac:dyDescent="0.2">
      <c r="T2202" s="151"/>
      <c r="U2202" s="151"/>
    </row>
    <row r="2203" spans="20:21" x14ac:dyDescent="0.2">
      <c r="T2203" s="151"/>
      <c r="U2203" s="151"/>
    </row>
    <row r="2204" spans="20:21" x14ac:dyDescent="0.2">
      <c r="T2204" s="151"/>
      <c r="U2204" s="151"/>
    </row>
    <row r="2205" spans="20:21" x14ac:dyDescent="0.2">
      <c r="T2205" s="151"/>
      <c r="U2205" s="151"/>
    </row>
    <row r="2206" spans="20:21" x14ac:dyDescent="0.2">
      <c r="T2206" s="151"/>
      <c r="U2206" s="151"/>
    </row>
    <row r="2207" spans="20:21" x14ac:dyDescent="0.2">
      <c r="T2207" s="151"/>
      <c r="U2207" s="151"/>
    </row>
    <row r="2208" spans="20:21" x14ac:dyDescent="0.2">
      <c r="T2208" s="151"/>
      <c r="U2208" s="151"/>
    </row>
    <row r="2209" spans="20:21" x14ac:dyDescent="0.2">
      <c r="T2209" s="151"/>
      <c r="U2209" s="151"/>
    </row>
    <row r="2210" spans="20:21" x14ac:dyDescent="0.2">
      <c r="T2210" s="151"/>
      <c r="U2210" s="151"/>
    </row>
    <row r="2211" spans="20:21" x14ac:dyDescent="0.2">
      <c r="T2211" s="151"/>
      <c r="U2211" s="151"/>
    </row>
    <row r="2212" spans="20:21" x14ac:dyDescent="0.2">
      <c r="T2212" s="151"/>
      <c r="U2212" s="151"/>
    </row>
    <row r="2213" spans="20:21" x14ac:dyDescent="0.2">
      <c r="T2213" s="151"/>
      <c r="U2213" s="151"/>
    </row>
    <row r="2214" spans="20:21" x14ac:dyDescent="0.2">
      <c r="T2214" s="151"/>
      <c r="U2214" s="151"/>
    </row>
    <row r="2215" spans="20:21" x14ac:dyDescent="0.2">
      <c r="T2215" s="151"/>
      <c r="U2215" s="151"/>
    </row>
    <row r="2216" spans="20:21" x14ac:dyDescent="0.2">
      <c r="T2216" s="151"/>
      <c r="U2216" s="151"/>
    </row>
    <row r="2217" spans="20:21" x14ac:dyDescent="0.2">
      <c r="T2217" s="151"/>
      <c r="U2217" s="151"/>
    </row>
    <row r="2218" spans="20:21" x14ac:dyDescent="0.2">
      <c r="T2218" s="151"/>
      <c r="U2218" s="151"/>
    </row>
    <row r="2219" spans="20:21" x14ac:dyDescent="0.2">
      <c r="T2219" s="151"/>
      <c r="U2219" s="151"/>
    </row>
    <row r="2220" spans="20:21" x14ac:dyDescent="0.2">
      <c r="T2220" s="151"/>
      <c r="U2220" s="151"/>
    </row>
    <row r="2221" spans="20:21" x14ac:dyDescent="0.2">
      <c r="T2221" s="151"/>
      <c r="U2221" s="151"/>
    </row>
    <row r="2222" spans="20:21" x14ac:dyDescent="0.2">
      <c r="T2222" s="151"/>
      <c r="U2222" s="151"/>
    </row>
    <row r="2223" spans="20:21" x14ac:dyDescent="0.2">
      <c r="T2223" s="151"/>
      <c r="U2223" s="151"/>
    </row>
    <row r="2224" spans="20:21" x14ac:dyDescent="0.2">
      <c r="T2224" s="151"/>
      <c r="U2224" s="151"/>
    </row>
    <row r="2225" spans="20:21" x14ac:dyDescent="0.2">
      <c r="T2225" s="151"/>
      <c r="U2225" s="151"/>
    </row>
    <row r="2226" spans="20:21" x14ac:dyDescent="0.2">
      <c r="T2226" s="151"/>
      <c r="U2226" s="151"/>
    </row>
    <row r="2227" spans="20:21" x14ac:dyDescent="0.2">
      <c r="T2227" s="151"/>
      <c r="U2227" s="151"/>
    </row>
    <row r="2228" spans="20:21" x14ac:dyDescent="0.2">
      <c r="T2228" s="151"/>
      <c r="U2228" s="151"/>
    </row>
    <row r="2229" spans="20:21" x14ac:dyDescent="0.2">
      <c r="T2229" s="151"/>
      <c r="U2229" s="151"/>
    </row>
    <row r="2230" spans="20:21" x14ac:dyDescent="0.2">
      <c r="T2230" s="151"/>
      <c r="U2230" s="151"/>
    </row>
    <row r="2231" spans="20:21" x14ac:dyDescent="0.2">
      <c r="T2231" s="151"/>
      <c r="U2231" s="151"/>
    </row>
    <row r="2232" spans="20:21" x14ac:dyDescent="0.2">
      <c r="T2232" s="151"/>
      <c r="U2232" s="151"/>
    </row>
    <row r="2233" spans="20:21" x14ac:dyDescent="0.2">
      <c r="T2233" s="151"/>
      <c r="U2233" s="151"/>
    </row>
    <row r="2234" spans="20:21" x14ac:dyDescent="0.2">
      <c r="T2234" s="151"/>
      <c r="U2234" s="151"/>
    </row>
    <row r="2235" spans="20:21" x14ac:dyDescent="0.2">
      <c r="T2235" s="151"/>
      <c r="U2235" s="151"/>
    </row>
    <row r="2236" spans="20:21" x14ac:dyDescent="0.2">
      <c r="T2236" s="151"/>
      <c r="U2236" s="151"/>
    </row>
    <row r="2237" spans="20:21" x14ac:dyDescent="0.2">
      <c r="T2237" s="151"/>
      <c r="U2237" s="151"/>
    </row>
    <row r="2238" spans="20:21" x14ac:dyDescent="0.2">
      <c r="T2238" s="151"/>
      <c r="U2238" s="151"/>
    </row>
    <row r="2239" spans="20:21" x14ac:dyDescent="0.2">
      <c r="T2239" s="151"/>
      <c r="U2239" s="151"/>
    </row>
    <row r="2240" spans="20:21" x14ac:dyDescent="0.2">
      <c r="T2240" s="151"/>
      <c r="U2240" s="151"/>
    </row>
    <row r="2241" spans="20:21" x14ac:dyDescent="0.2">
      <c r="T2241" s="151"/>
      <c r="U2241" s="151"/>
    </row>
    <row r="2242" spans="20:21" x14ac:dyDescent="0.2">
      <c r="T2242" s="151"/>
      <c r="U2242" s="151"/>
    </row>
    <row r="2243" spans="20:21" x14ac:dyDescent="0.2">
      <c r="T2243" s="151"/>
      <c r="U2243" s="151"/>
    </row>
    <row r="2244" spans="20:21" x14ac:dyDescent="0.2">
      <c r="T2244" s="151"/>
      <c r="U2244" s="151"/>
    </row>
    <row r="2245" spans="20:21" x14ac:dyDescent="0.2">
      <c r="T2245" s="151"/>
      <c r="U2245" s="151"/>
    </row>
    <row r="2246" spans="20:21" x14ac:dyDescent="0.2">
      <c r="T2246" s="151"/>
      <c r="U2246" s="151"/>
    </row>
    <row r="2247" spans="20:21" x14ac:dyDescent="0.2">
      <c r="T2247" s="151"/>
      <c r="U2247" s="151"/>
    </row>
    <row r="2248" spans="20:21" x14ac:dyDescent="0.2">
      <c r="T2248" s="151"/>
      <c r="U2248" s="151"/>
    </row>
    <row r="2249" spans="20:21" x14ac:dyDescent="0.2">
      <c r="T2249" s="151"/>
      <c r="U2249" s="151"/>
    </row>
    <row r="2250" spans="20:21" x14ac:dyDescent="0.2">
      <c r="T2250" s="151"/>
      <c r="U2250" s="151"/>
    </row>
    <row r="2251" spans="20:21" x14ac:dyDescent="0.2">
      <c r="T2251" s="151"/>
      <c r="U2251" s="151"/>
    </row>
    <row r="2252" spans="20:21" x14ac:dyDescent="0.2">
      <c r="T2252" s="151"/>
      <c r="U2252" s="151"/>
    </row>
    <row r="2253" spans="20:21" x14ac:dyDescent="0.2">
      <c r="T2253" s="151"/>
      <c r="U2253" s="151"/>
    </row>
    <row r="2254" spans="20:21" x14ac:dyDescent="0.2">
      <c r="T2254" s="151"/>
      <c r="U2254" s="151"/>
    </row>
    <row r="2255" spans="20:21" x14ac:dyDescent="0.2">
      <c r="T2255" s="151"/>
      <c r="U2255" s="151"/>
    </row>
    <row r="2256" spans="20:21" x14ac:dyDescent="0.2">
      <c r="T2256" s="151"/>
      <c r="U2256" s="151"/>
    </row>
    <row r="2257" spans="20:21" x14ac:dyDescent="0.2">
      <c r="T2257" s="151"/>
      <c r="U2257" s="151"/>
    </row>
    <row r="2258" spans="20:21" x14ac:dyDescent="0.2">
      <c r="T2258" s="151"/>
      <c r="U2258" s="151"/>
    </row>
    <row r="2259" spans="20:21" x14ac:dyDescent="0.2">
      <c r="T2259" s="151"/>
      <c r="U2259" s="151"/>
    </row>
    <row r="2260" spans="20:21" x14ac:dyDescent="0.2">
      <c r="T2260" s="151"/>
      <c r="U2260" s="151"/>
    </row>
    <row r="2261" spans="20:21" x14ac:dyDescent="0.2">
      <c r="T2261" s="151"/>
      <c r="U2261" s="151"/>
    </row>
    <row r="2262" spans="20:21" x14ac:dyDescent="0.2">
      <c r="T2262" s="151"/>
      <c r="U2262" s="151"/>
    </row>
    <row r="2263" spans="20:21" x14ac:dyDescent="0.2">
      <c r="T2263" s="151"/>
      <c r="U2263" s="151"/>
    </row>
    <row r="2264" spans="20:21" x14ac:dyDescent="0.2">
      <c r="T2264" s="151"/>
      <c r="U2264" s="151"/>
    </row>
    <row r="2265" spans="20:21" x14ac:dyDescent="0.2">
      <c r="T2265" s="151"/>
      <c r="U2265" s="151"/>
    </row>
    <row r="2266" spans="20:21" x14ac:dyDescent="0.2">
      <c r="T2266" s="151"/>
      <c r="U2266" s="151"/>
    </row>
    <row r="2267" spans="20:21" x14ac:dyDescent="0.2">
      <c r="T2267" s="151"/>
      <c r="U2267" s="151"/>
    </row>
    <row r="2268" spans="20:21" x14ac:dyDescent="0.2">
      <c r="T2268" s="151"/>
      <c r="U2268" s="151"/>
    </row>
    <row r="2269" spans="20:21" x14ac:dyDescent="0.2">
      <c r="T2269" s="151"/>
      <c r="U2269" s="151"/>
    </row>
    <row r="2270" spans="20:21" x14ac:dyDescent="0.2">
      <c r="T2270" s="151"/>
      <c r="U2270" s="151"/>
    </row>
    <row r="2271" spans="20:21" x14ac:dyDescent="0.2">
      <c r="T2271" s="151"/>
      <c r="U2271" s="151"/>
    </row>
    <row r="2272" spans="20:21" x14ac:dyDescent="0.2">
      <c r="T2272" s="151"/>
      <c r="U2272" s="151"/>
    </row>
    <row r="2273" spans="20:21" x14ac:dyDescent="0.2">
      <c r="T2273" s="151"/>
      <c r="U2273" s="151"/>
    </row>
    <row r="2274" spans="20:21" x14ac:dyDescent="0.2">
      <c r="T2274" s="151"/>
      <c r="U2274" s="151"/>
    </row>
    <row r="2275" spans="20:21" x14ac:dyDescent="0.2">
      <c r="T2275" s="151"/>
      <c r="U2275" s="151"/>
    </row>
    <row r="2276" spans="20:21" x14ac:dyDescent="0.2">
      <c r="T2276" s="151"/>
      <c r="U2276" s="151"/>
    </row>
    <row r="2277" spans="20:21" x14ac:dyDescent="0.2">
      <c r="T2277" s="151"/>
      <c r="U2277" s="151"/>
    </row>
    <row r="2278" spans="20:21" x14ac:dyDescent="0.2">
      <c r="T2278" s="151"/>
      <c r="U2278" s="151"/>
    </row>
    <row r="2279" spans="20:21" x14ac:dyDescent="0.2">
      <c r="T2279" s="151"/>
      <c r="U2279" s="151"/>
    </row>
    <row r="2280" spans="20:21" x14ac:dyDescent="0.2">
      <c r="T2280" s="151"/>
      <c r="U2280" s="151"/>
    </row>
    <row r="2281" spans="20:21" x14ac:dyDescent="0.2">
      <c r="T2281" s="151"/>
      <c r="U2281" s="151"/>
    </row>
    <row r="2282" spans="20:21" x14ac:dyDescent="0.2">
      <c r="T2282" s="151"/>
      <c r="U2282" s="151"/>
    </row>
    <row r="2283" spans="20:21" x14ac:dyDescent="0.2">
      <c r="T2283" s="151"/>
      <c r="U2283" s="151"/>
    </row>
    <row r="2284" spans="20:21" x14ac:dyDescent="0.2">
      <c r="T2284" s="151"/>
      <c r="U2284" s="151"/>
    </row>
    <row r="2285" spans="20:21" x14ac:dyDescent="0.2">
      <c r="T2285" s="151"/>
      <c r="U2285" s="151"/>
    </row>
    <row r="2286" spans="20:21" x14ac:dyDescent="0.2">
      <c r="T2286" s="151"/>
      <c r="U2286" s="151"/>
    </row>
    <row r="2287" spans="20:21" x14ac:dyDescent="0.2">
      <c r="T2287" s="151"/>
      <c r="U2287" s="151"/>
    </row>
    <row r="2288" spans="20:21" x14ac:dyDescent="0.2">
      <c r="T2288" s="151"/>
      <c r="U2288" s="151"/>
    </row>
    <row r="2289" spans="20:21" x14ac:dyDescent="0.2">
      <c r="T2289" s="151"/>
      <c r="U2289" s="151"/>
    </row>
    <row r="2290" spans="20:21" x14ac:dyDescent="0.2">
      <c r="T2290" s="151"/>
      <c r="U2290" s="151"/>
    </row>
    <row r="2291" spans="20:21" x14ac:dyDescent="0.2">
      <c r="T2291" s="151"/>
      <c r="U2291" s="151"/>
    </row>
    <row r="2292" spans="20:21" x14ac:dyDescent="0.2">
      <c r="T2292" s="151"/>
      <c r="U2292" s="151"/>
    </row>
    <row r="2293" spans="20:21" x14ac:dyDescent="0.2">
      <c r="T2293" s="151"/>
      <c r="U2293" s="151"/>
    </row>
    <row r="2294" spans="20:21" x14ac:dyDescent="0.2">
      <c r="T2294" s="151"/>
      <c r="U2294" s="151"/>
    </row>
    <row r="2295" spans="20:21" x14ac:dyDescent="0.2">
      <c r="T2295" s="151"/>
      <c r="U2295" s="151"/>
    </row>
    <row r="2296" spans="20:21" x14ac:dyDescent="0.2">
      <c r="T2296" s="151"/>
      <c r="U2296" s="151"/>
    </row>
    <row r="2297" spans="20:21" x14ac:dyDescent="0.2">
      <c r="T2297" s="151"/>
      <c r="U2297" s="151"/>
    </row>
    <row r="2298" spans="20:21" x14ac:dyDescent="0.2">
      <c r="T2298" s="151"/>
      <c r="U2298" s="151"/>
    </row>
    <row r="2299" spans="20:21" x14ac:dyDescent="0.2">
      <c r="T2299" s="151"/>
      <c r="U2299" s="151"/>
    </row>
    <row r="2300" spans="20:21" x14ac:dyDescent="0.2">
      <c r="T2300" s="151"/>
      <c r="U2300" s="151"/>
    </row>
    <row r="2301" spans="20:21" x14ac:dyDescent="0.2">
      <c r="T2301" s="151"/>
      <c r="U2301" s="151"/>
    </row>
    <row r="2302" spans="20:21" x14ac:dyDescent="0.2">
      <c r="T2302" s="151"/>
      <c r="U2302" s="151"/>
    </row>
    <row r="2303" spans="20:21" x14ac:dyDescent="0.2">
      <c r="T2303" s="151"/>
      <c r="U2303" s="151"/>
    </row>
    <row r="2304" spans="20:21" x14ac:dyDescent="0.2">
      <c r="T2304" s="151"/>
      <c r="U2304" s="151"/>
    </row>
    <row r="2305" spans="20:21" x14ac:dyDescent="0.2">
      <c r="T2305" s="151"/>
      <c r="U2305" s="151"/>
    </row>
    <row r="2306" spans="20:21" x14ac:dyDescent="0.2">
      <c r="T2306" s="151"/>
      <c r="U2306" s="151"/>
    </row>
    <row r="2307" spans="20:21" x14ac:dyDescent="0.2">
      <c r="T2307" s="151"/>
      <c r="U2307" s="151"/>
    </row>
    <row r="2308" spans="20:21" x14ac:dyDescent="0.2">
      <c r="T2308" s="151"/>
      <c r="U2308" s="151"/>
    </row>
    <row r="2309" spans="20:21" x14ac:dyDescent="0.2">
      <c r="T2309" s="151"/>
      <c r="U2309" s="151"/>
    </row>
    <row r="2310" spans="20:21" x14ac:dyDescent="0.2">
      <c r="T2310" s="151"/>
      <c r="U2310" s="151"/>
    </row>
    <row r="2311" spans="20:21" x14ac:dyDescent="0.2">
      <c r="T2311" s="151"/>
      <c r="U2311" s="151"/>
    </row>
    <row r="2312" spans="20:21" x14ac:dyDescent="0.2">
      <c r="T2312" s="151"/>
      <c r="U2312" s="151"/>
    </row>
    <row r="2313" spans="20:21" x14ac:dyDescent="0.2">
      <c r="T2313" s="151"/>
      <c r="U2313" s="151"/>
    </row>
    <row r="2314" spans="20:21" x14ac:dyDescent="0.2">
      <c r="T2314" s="151"/>
      <c r="U2314" s="151"/>
    </row>
    <row r="2315" spans="20:21" x14ac:dyDescent="0.2">
      <c r="T2315" s="151"/>
      <c r="U2315" s="151"/>
    </row>
    <row r="2316" spans="20:21" x14ac:dyDescent="0.2">
      <c r="T2316" s="151"/>
      <c r="U2316" s="151"/>
    </row>
    <row r="2317" spans="20:21" x14ac:dyDescent="0.2">
      <c r="T2317" s="151"/>
      <c r="U2317" s="151"/>
    </row>
    <row r="2318" spans="20:21" x14ac:dyDescent="0.2">
      <c r="T2318" s="151"/>
      <c r="U2318" s="151"/>
    </row>
    <row r="2319" spans="20:21" x14ac:dyDescent="0.2">
      <c r="T2319" s="151"/>
      <c r="U2319" s="151"/>
    </row>
    <row r="2320" spans="20:21" x14ac:dyDescent="0.2">
      <c r="T2320" s="151"/>
      <c r="U2320" s="151"/>
    </row>
    <row r="2321" spans="20:21" x14ac:dyDescent="0.2">
      <c r="T2321" s="151"/>
      <c r="U2321" s="151"/>
    </row>
    <row r="2322" spans="20:21" x14ac:dyDescent="0.2">
      <c r="T2322" s="151"/>
      <c r="U2322" s="151"/>
    </row>
    <row r="2323" spans="20:21" x14ac:dyDescent="0.2">
      <c r="T2323" s="151"/>
      <c r="U2323" s="151"/>
    </row>
    <row r="2324" spans="20:21" x14ac:dyDescent="0.2">
      <c r="T2324" s="151"/>
      <c r="U2324" s="151"/>
    </row>
    <row r="2325" spans="20:21" x14ac:dyDescent="0.2">
      <c r="T2325" s="151"/>
      <c r="U2325" s="151"/>
    </row>
    <row r="2326" spans="20:21" x14ac:dyDescent="0.2">
      <c r="T2326" s="151"/>
      <c r="U2326" s="151"/>
    </row>
    <row r="2327" spans="20:21" x14ac:dyDescent="0.2">
      <c r="T2327" s="151"/>
      <c r="U2327" s="151"/>
    </row>
    <row r="2328" spans="20:21" x14ac:dyDescent="0.2">
      <c r="T2328" s="151"/>
      <c r="U2328" s="151"/>
    </row>
    <row r="2329" spans="20:21" x14ac:dyDescent="0.2">
      <c r="T2329" s="151"/>
      <c r="U2329" s="151"/>
    </row>
    <row r="2330" spans="20:21" x14ac:dyDescent="0.2">
      <c r="T2330" s="151"/>
      <c r="U2330" s="151"/>
    </row>
    <row r="2331" spans="20:21" x14ac:dyDescent="0.2">
      <c r="T2331" s="151"/>
      <c r="U2331" s="151"/>
    </row>
    <row r="2332" spans="20:21" x14ac:dyDescent="0.2">
      <c r="T2332" s="151"/>
      <c r="U2332" s="151"/>
    </row>
    <row r="2333" spans="20:21" x14ac:dyDescent="0.2">
      <c r="T2333" s="151"/>
      <c r="U2333" s="151"/>
    </row>
    <row r="2334" spans="20:21" x14ac:dyDescent="0.2">
      <c r="T2334" s="151"/>
      <c r="U2334" s="151"/>
    </row>
    <row r="2335" spans="20:21" x14ac:dyDescent="0.2">
      <c r="T2335" s="151"/>
      <c r="U2335" s="151"/>
    </row>
    <row r="2336" spans="20:21" x14ac:dyDescent="0.2">
      <c r="T2336" s="151"/>
      <c r="U2336" s="151"/>
    </row>
    <row r="2337" spans="20:21" x14ac:dyDescent="0.2">
      <c r="T2337" s="151"/>
      <c r="U2337" s="151"/>
    </row>
    <row r="2338" spans="20:21" x14ac:dyDescent="0.2">
      <c r="T2338" s="151"/>
      <c r="U2338" s="151"/>
    </row>
    <row r="2339" spans="20:21" x14ac:dyDescent="0.2">
      <c r="T2339" s="151"/>
      <c r="U2339" s="151"/>
    </row>
    <row r="2340" spans="20:21" x14ac:dyDescent="0.2">
      <c r="T2340" s="151"/>
      <c r="U2340" s="151"/>
    </row>
    <row r="2341" spans="20:21" x14ac:dyDescent="0.2">
      <c r="T2341" s="151"/>
      <c r="U2341" s="151"/>
    </row>
    <row r="2342" spans="20:21" x14ac:dyDescent="0.2">
      <c r="T2342" s="151"/>
      <c r="U2342" s="151"/>
    </row>
    <row r="2343" spans="20:21" x14ac:dyDescent="0.2">
      <c r="T2343" s="151"/>
      <c r="U2343" s="151"/>
    </row>
    <row r="2344" spans="20:21" x14ac:dyDescent="0.2">
      <c r="T2344" s="151"/>
      <c r="U2344" s="151"/>
    </row>
    <row r="2345" spans="20:21" x14ac:dyDescent="0.2">
      <c r="T2345" s="151"/>
      <c r="U2345" s="151"/>
    </row>
    <row r="2346" spans="20:21" x14ac:dyDescent="0.2">
      <c r="T2346" s="151"/>
      <c r="U2346" s="151"/>
    </row>
    <row r="2347" spans="20:21" x14ac:dyDescent="0.2">
      <c r="T2347" s="151"/>
      <c r="U2347" s="151"/>
    </row>
    <row r="2348" spans="20:21" x14ac:dyDescent="0.2">
      <c r="T2348" s="151"/>
      <c r="U2348" s="151"/>
    </row>
    <row r="2349" spans="20:21" x14ac:dyDescent="0.2">
      <c r="T2349" s="151"/>
      <c r="U2349" s="151"/>
    </row>
    <row r="2350" spans="20:21" x14ac:dyDescent="0.2">
      <c r="T2350" s="151"/>
      <c r="U2350" s="151"/>
    </row>
    <row r="2351" spans="20:21" x14ac:dyDescent="0.2">
      <c r="T2351" s="151"/>
      <c r="U2351" s="151"/>
    </row>
    <row r="2352" spans="20:21" x14ac:dyDescent="0.2">
      <c r="T2352" s="151"/>
      <c r="U2352" s="151"/>
    </row>
    <row r="2353" spans="20:21" x14ac:dyDescent="0.2">
      <c r="T2353" s="151"/>
      <c r="U2353" s="151"/>
    </row>
    <row r="2354" spans="20:21" x14ac:dyDescent="0.2">
      <c r="T2354" s="151"/>
      <c r="U2354" s="151"/>
    </row>
    <row r="2355" spans="20:21" x14ac:dyDescent="0.2">
      <c r="T2355" s="151"/>
      <c r="U2355" s="151"/>
    </row>
    <row r="2356" spans="20:21" x14ac:dyDescent="0.2">
      <c r="T2356" s="151"/>
      <c r="U2356" s="151"/>
    </row>
    <row r="2357" spans="20:21" x14ac:dyDescent="0.2">
      <c r="T2357" s="151"/>
      <c r="U2357" s="151"/>
    </row>
    <row r="2358" spans="20:21" x14ac:dyDescent="0.2">
      <c r="T2358" s="151"/>
      <c r="U2358" s="151"/>
    </row>
    <row r="2359" spans="20:21" x14ac:dyDescent="0.2">
      <c r="T2359" s="151"/>
      <c r="U2359" s="151"/>
    </row>
    <row r="2360" spans="20:21" x14ac:dyDescent="0.2">
      <c r="T2360" s="151"/>
      <c r="U2360" s="151"/>
    </row>
    <row r="2361" spans="20:21" x14ac:dyDescent="0.2">
      <c r="T2361" s="151"/>
      <c r="U2361" s="151"/>
    </row>
    <row r="2362" spans="20:21" x14ac:dyDescent="0.2">
      <c r="T2362" s="151"/>
      <c r="U2362" s="151"/>
    </row>
    <row r="2363" spans="20:21" x14ac:dyDescent="0.2">
      <c r="T2363" s="151"/>
      <c r="U2363" s="151"/>
    </row>
    <row r="2364" spans="20:21" x14ac:dyDescent="0.2">
      <c r="T2364" s="151"/>
      <c r="U2364" s="151"/>
    </row>
    <row r="2365" spans="20:21" x14ac:dyDescent="0.2">
      <c r="T2365" s="151"/>
      <c r="U2365" s="151"/>
    </row>
    <row r="2366" spans="20:21" x14ac:dyDescent="0.2">
      <c r="T2366" s="151"/>
      <c r="U2366" s="151"/>
    </row>
    <row r="2367" spans="20:21" x14ac:dyDescent="0.2">
      <c r="T2367" s="151"/>
      <c r="U2367" s="151"/>
    </row>
    <row r="2368" spans="20:21" x14ac:dyDescent="0.2">
      <c r="T2368" s="151"/>
      <c r="U2368" s="151"/>
    </row>
    <row r="2369" spans="20:21" x14ac:dyDescent="0.2">
      <c r="T2369" s="151"/>
      <c r="U2369" s="151"/>
    </row>
    <row r="2370" spans="20:21" x14ac:dyDescent="0.2">
      <c r="T2370" s="151"/>
      <c r="U2370" s="151"/>
    </row>
    <row r="2371" spans="20:21" x14ac:dyDescent="0.2">
      <c r="T2371" s="151"/>
      <c r="U2371" s="151"/>
    </row>
    <row r="2372" spans="20:21" x14ac:dyDescent="0.2">
      <c r="T2372" s="151"/>
      <c r="U2372" s="151"/>
    </row>
    <row r="2373" spans="20:21" x14ac:dyDescent="0.2">
      <c r="T2373" s="151"/>
      <c r="U2373" s="151"/>
    </row>
    <row r="2374" spans="20:21" x14ac:dyDescent="0.2">
      <c r="T2374" s="151"/>
      <c r="U2374" s="151"/>
    </row>
    <row r="2375" spans="20:21" x14ac:dyDescent="0.2">
      <c r="T2375" s="151"/>
      <c r="U2375" s="151"/>
    </row>
    <row r="2376" spans="20:21" x14ac:dyDescent="0.2">
      <c r="T2376" s="151"/>
      <c r="U2376" s="151"/>
    </row>
    <row r="2377" spans="20:21" x14ac:dyDescent="0.2">
      <c r="T2377" s="151"/>
      <c r="U2377" s="151"/>
    </row>
    <row r="2378" spans="20:21" x14ac:dyDescent="0.2">
      <c r="T2378" s="151"/>
      <c r="U2378" s="151"/>
    </row>
    <row r="2379" spans="20:21" x14ac:dyDescent="0.2">
      <c r="T2379" s="151"/>
      <c r="U2379" s="151"/>
    </row>
    <row r="2380" spans="20:21" x14ac:dyDescent="0.2">
      <c r="T2380" s="151"/>
      <c r="U2380" s="151"/>
    </row>
    <row r="2381" spans="20:21" x14ac:dyDescent="0.2">
      <c r="T2381" s="151"/>
      <c r="U2381" s="151"/>
    </row>
    <row r="2382" spans="20:21" x14ac:dyDescent="0.2">
      <c r="T2382" s="151"/>
      <c r="U2382" s="151"/>
    </row>
    <row r="2383" spans="20:21" x14ac:dyDescent="0.2">
      <c r="T2383" s="151"/>
      <c r="U2383" s="151"/>
    </row>
    <row r="2384" spans="20:21" x14ac:dyDescent="0.2">
      <c r="T2384" s="151"/>
      <c r="U2384" s="151"/>
    </row>
    <row r="2385" spans="20:21" x14ac:dyDescent="0.2">
      <c r="T2385" s="151"/>
      <c r="U2385" s="151"/>
    </row>
    <row r="2386" spans="20:21" x14ac:dyDescent="0.2">
      <c r="T2386" s="151"/>
      <c r="U2386" s="151"/>
    </row>
    <row r="2387" spans="20:21" x14ac:dyDescent="0.2">
      <c r="T2387" s="151"/>
      <c r="U2387" s="151"/>
    </row>
    <row r="2388" spans="20:21" x14ac:dyDescent="0.2">
      <c r="T2388" s="151"/>
      <c r="U2388" s="151"/>
    </row>
    <row r="2389" spans="20:21" x14ac:dyDescent="0.2">
      <c r="T2389" s="151"/>
      <c r="U2389" s="151"/>
    </row>
    <row r="2390" spans="20:21" x14ac:dyDescent="0.2">
      <c r="T2390" s="151"/>
      <c r="U2390" s="151"/>
    </row>
    <row r="2391" spans="20:21" x14ac:dyDescent="0.2">
      <c r="T2391" s="151"/>
      <c r="U2391" s="151"/>
    </row>
    <row r="2392" spans="20:21" x14ac:dyDescent="0.2">
      <c r="T2392" s="151"/>
      <c r="U2392" s="151"/>
    </row>
    <row r="2393" spans="20:21" x14ac:dyDescent="0.2">
      <c r="T2393" s="151"/>
      <c r="U2393" s="151"/>
    </row>
    <row r="2394" spans="20:21" x14ac:dyDescent="0.2">
      <c r="T2394" s="151"/>
      <c r="U2394" s="151"/>
    </row>
    <row r="2395" spans="20:21" x14ac:dyDescent="0.2">
      <c r="T2395" s="151"/>
      <c r="U2395" s="151"/>
    </row>
    <row r="2396" spans="20:21" x14ac:dyDescent="0.2">
      <c r="T2396" s="151"/>
      <c r="U2396" s="151"/>
    </row>
    <row r="2397" spans="20:21" x14ac:dyDescent="0.2">
      <c r="T2397" s="151"/>
      <c r="U2397" s="151"/>
    </row>
    <row r="2398" spans="20:21" x14ac:dyDescent="0.2">
      <c r="T2398" s="151"/>
      <c r="U2398" s="151"/>
    </row>
    <row r="2399" spans="20:21" x14ac:dyDescent="0.2">
      <c r="T2399" s="151"/>
      <c r="U2399" s="151"/>
    </row>
    <row r="2400" spans="20:21" x14ac:dyDescent="0.2">
      <c r="T2400" s="151"/>
      <c r="U2400" s="151"/>
    </row>
    <row r="2401" spans="20:21" x14ac:dyDescent="0.2">
      <c r="T2401" s="151"/>
      <c r="U2401" s="151"/>
    </row>
    <row r="2402" spans="20:21" x14ac:dyDescent="0.2">
      <c r="T2402" s="151"/>
      <c r="U2402" s="151"/>
    </row>
    <row r="2403" spans="20:21" x14ac:dyDescent="0.2">
      <c r="T2403" s="151"/>
      <c r="U2403" s="151"/>
    </row>
    <row r="2404" spans="20:21" x14ac:dyDescent="0.2">
      <c r="T2404" s="151"/>
      <c r="U2404" s="151"/>
    </row>
    <row r="2405" spans="20:21" x14ac:dyDescent="0.2">
      <c r="T2405" s="151"/>
      <c r="U2405" s="151"/>
    </row>
    <row r="2406" spans="20:21" x14ac:dyDescent="0.2">
      <c r="T2406" s="151"/>
      <c r="U2406" s="151"/>
    </row>
    <row r="2407" spans="20:21" x14ac:dyDescent="0.2">
      <c r="T2407" s="151"/>
      <c r="U2407" s="151"/>
    </row>
    <row r="2408" spans="20:21" x14ac:dyDescent="0.2">
      <c r="T2408" s="151"/>
      <c r="U2408" s="151"/>
    </row>
    <row r="2409" spans="20:21" x14ac:dyDescent="0.2">
      <c r="T2409" s="151"/>
      <c r="U2409" s="151"/>
    </row>
    <row r="2410" spans="20:21" x14ac:dyDescent="0.2">
      <c r="T2410" s="151"/>
      <c r="U2410" s="151"/>
    </row>
    <row r="2411" spans="20:21" x14ac:dyDescent="0.2">
      <c r="T2411" s="151"/>
      <c r="U2411" s="151"/>
    </row>
    <row r="2412" spans="20:21" x14ac:dyDescent="0.2">
      <c r="T2412" s="151"/>
      <c r="U2412" s="151"/>
    </row>
    <row r="2413" spans="20:21" x14ac:dyDescent="0.2">
      <c r="T2413" s="151"/>
      <c r="U2413" s="151"/>
    </row>
    <row r="2414" spans="20:21" x14ac:dyDescent="0.2">
      <c r="T2414" s="151"/>
      <c r="U2414" s="151"/>
    </row>
    <row r="2415" spans="20:21" x14ac:dyDescent="0.2">
      <c r="T2415" s="151"/>
      <c r="U2415" s="151"/>
    </row>
    <row r="2416" spans="20:21" x14ac:dyDescent="0.2">
      <c r="T2416" s="151"/>
      <c r="U2416" s="151"/>
    </row>
    <row r="2417" spans="20:21" x14ac:dyDescent="0.2">
      <c r="T2417" s="151"/>
      <c r="U2417" s="151"/>
    </row>
    <row r="2418" spans="20:21" x14ac:dyDescent="0.2">
      <c r="T2418" s="151"/>
      <c r="U2418" s="151"/>
    </row>
    <row r="2419" spans="20:21" x14ac:dyDescent="0.2">
      <c r="T2419" s="151"/>
      <c r="U2419" s="151"/>
    </row>
    <row r="2420" spans="20:21" x14ac:dyDescent="0.2">
      <c r="T2420" s="151"/>
      <c r="U2420" s="151"/>
    </row>
    <row r="2421" spans="20:21" x14ac:dyDescent="0.2">
      <c r="T2421" s="151"/>
      <c r="U2421" s="151"/>
    </row>
    <row r="2422" spans="20:21" x14ac:dyDescent="0.2">
      <c r="T2422" s="151"/>
      <c r="U2422" s="151"/>
    </row>
    <row r="2423" spans="20:21" x14ac:dyDescent="0.2">
      <c r="T2423" s="151"/>
      <c r="U2423" s="151"/>
    </row>
    <row r="2424" spans="20:21" x14ac:dyDescent="0.2">
      <c r="T2424" s="151"/>
      <c r="U2424" s="151"/>
    </row>
    <row r="2425" spans="20:21" x14ac:dyDescent="0.2">
      <c r="T2425" s="151"/>
      <c r="U2425" s="151"/>
    </row>
    <row r="2426" spans="20:21" x14ac:dyDescent="0.2">
      <c r="T2426" s="151"/>
      <c r="U2426" s="151"/>
    </row>
    <row r="2427" spans="20:21" x14ac:dyDescent="0.2">
      <c r="T2427" s="151"/>
      <c r="U2427" s="151"/>
    </row>
    <row r="2428" spans="20:21" x14ac:dyDescent="0.2">
      <c r="T2428" s="151"/>
      <c r="U2428" s="151"/>
    </row>
    <row r="2429" spans="20:21" x14ac:dyDescent="0.2">
      <c r="T2429" s="151"/>
      <c r="U2429" s="151"/>
    </row>
    <row r="2430" spans="20:21" x14ac:dyDescent="0.2">
      <c r="T2430" s="151"/>
      <c r="U2430" s="151"/>
    </row>
    <row r="2431" spans="20:21" x14ac:dyDescent="0.2">
      <c r="T2431" s="151"/>
      <c r="U2431" s="151"/>
    </row>
    <row r="2432" spans="20:21" x14ac:dyDescent="0.2">
      <c r="T2432" s="151"/>
      <c r="U2432" s="151"/>
    </row>
    <row r="2433" spans="20:21" x14ac:dyDescent="0.2">
      <c r="T2433" s="151"/>
      <c r="U2433" s="151"/>
    </row>
    <row r="2434" spans="20:21" x14ac:dyDescent="0.2">
      <c r="T2434" s="151"/>
      <c r="U2434" s="151"/>
    </row>
    <row r="2435" spans="20:21" x14ac:dyDescent="0.2">
      <c r="T2435" s="151"/>
      <c r="U2435" s="151"/>
    </row>
    <row r="2436" spans="20:21" x14ac:dyDescent="0.2">
      <c r="T2436" s="151"/>
      <c r="U2436" s="151"/>
    </row>
    <row r="2437" spans="20:21" x14ac:dyDescent="0.2">
      <c r="T2437" s="151"/>
      <c r="U2437" s="151"/>
    </row>
    <row r="2438" spans="20:21" x14ac:dyDescent="0.2">
      <c r="T2438" s="151"/>
      <c r="U2438" s="151"/>
    </row>
    <row r="2439" spans="20:21" x14ac:dyDescent="0.2">
      <c r="T2439" s="151"/>
      <c r="U2439" s="151"/>
    </row>
    <row r="2440" spans="20:21" x14ac:dyDescent="0.2">
      <c r="T2440" s="151"/>
      <c r="U2440" s="151"/>
    </row>
    <row r="2441" spans="20:21" x14ac:dyDescent="0.2">
      <c r="T2441" s="151"/>
      <c r="U2441" s="151"/>
    </row>
    <row r="2442" spans="20:21" x14ac:dyDescent="0.2">
      <c r="T2442" s="151"/>
      <c r="U2442" s="151"/>
    </row>
    <row r="2443" spans="20:21" x14ac:dyDescent="0.2">
      <c r="T2443" s="151"/>
      <c r="U2443" s="151"/>
    </row>
    <row r="2444" spans="20:21" x14ac:dyDescent="0.2">
      <c r="T2444" s="151"/>
      <c r="U2444" s="151"/>
    </row>
    <row r="2445" spans="20:21" x14ac:dyDescent="0.2">
      <c r="T2445" s="151"/>
      <c r="U2445" s="151"/>
    </row>
    <row r="2446" spans="20:21" x14ac:dyDescent="0.2">
      <c r="T2446" s="151"/>
      <c r="U2446" s="151"/>
    </row>
    <row r="2447" spans="20:21" x14ac:dyDescent="0.2">
      <c r="T2447" s="151"/>
      <c r="U2447" s="151"/>
    </row>
    <row r="2448" spans="20:21" x14ac:dyDescent="0.2">
      <c r="T2448" s="151"/>
      <c r="U2448" s="151"/>
    </row>
    <row r="2449" spans="20:21" x14ac:dyDescent="0.2">
      <c r="T2449" s="151"/>
      <c r="U2449" s="151"/>
    </row>
    <row r="2450" spans="20:21" x14ac:dyDescent="0.2">
      <c r="T2450" s="151"/>
      <c r="U2450" s="151"/>
    </row>
    <row r="2451" spans="20:21" x14ac:dyDescent="0.2">
      <c r="T2451" s="151"/>
      <c r="U2451" s="151"/>
    </row>
    <row r="2452" spans="20:21" x14ac:dyDescent="0.2">
      <c r="T2452" s="151"/>
      <c r="U2452" s="151"/>
    </row>
    <row r="2453" spans="20:21" x14ac:dyDescent="0.2">
      <c r="T2453" s="151"/>
      <c r="U2453" s="151"/>
    </row>
    <row r="2454" spans="20:21" x14ac:dyDescent="0.2">
      <c r="T2454" s="151"/>
      <c r="U2454" s="151"/>
    </row>
    <row r="2455" spans="20:21" x14ac:dyDescent="0.2">
      <c r="T2455" s="151"/>
      <c r="U2455" s="151"/>
    </row>
    <row r="2456" spans="20:21" x14ac:dyDescent="0.2">
      <c r="T2456" s="151"/>
      <c r="U2456" s="151"/>
    </row>
    <row r="2457" spans="20:21" x14ac:dyDescent="0.2">
      <c r="T2457" s="151"/>
      <c r="U2457" s="151"/>
    </row>
    <row r="2458" spans="20:21" x14ac:dyDescent="0.2">
      <c r="T2458" s="151"/>
      <c r="U2458" s="151"/>
    </row>
    <row r="2459" spans="20:21" x14ac:dyDescent="0.2">
      <c r="T2459" s="151"/>
      <c r="U2459" s="151"/>
    </row>
    <row r="2460" spans="20:21" x14ac:dyDescent="0.2">
      <c r="T2460" s="151"/>
      <c r="U2460" s="151"/>
    </row>
    <row r="2461" spans="20:21" x14ac:dyDescent="0.2">
      <c r="T2461" s="151"/>
      <c r="U2461" s="151"/>
    </row>
    <row r="2462" spans="20:21" x14ac:dyDescent="0.2">
      <c r="T2462" s="151"/>
      <c r="U2462" s="151"/>
    </row>
    <row r="2463" spans="20:21" x14ac:dyDescent="0.2">
      <c r="T2463" s="151"/>
      <c r="U2463" s="151"/>
    </row>
    <row r="2464" spans="20:21" x14ac:dyDescent="0.2">
      <c r="T2464" s="151"/>
      <c r="U2464" s="151"/>
    </row>
    <row r="2465" spans="20:21" x14ac:dyDescent="0.2">
      <c r="T2465" s="151"/>
      <c r="U2465" s="151"/>
    </row>
    <row r="2466" spans="20:21" x14ac:dyDescent="0.2">
      <c r="T2466" s="151"/>
      <c r="U2466" s="151"/>
    </row>
    <row r="2467" spans="20:21" x14ac:dyDescent="0.2">
      <c r="T2467" s="151"/>
      <c r="U2467" s="151"/>
    </row>
    <row r="2468" spans="20:21" x14ac:dyDescent="0.2">
      <c r="T2468" s="151"/>
      <c r="U2468" s="151"/>
    </row>
    <row r="2469" spans="20:21" x14ac:dyDescent="0.2">
      <c r="T2469" s="151"/>
      <c r="U2469" s="151"/>
    </row>
    <row r="2470" spans="20:21" x14ac:dyDescent="0.2">
      <c r="T2470" s="151"/>
      <c r="U2470" s="151"/>
    </row>
    <row r="2471" spans="20:21" x14ac:dyDescent="0.2">
      <c r="T2471" s="151"/>
      <c r="U2471" s="151"/>
    </row>
    <row r="2472" spans="20:21" x14ac:dyDescent="0.2">
      <c r="T2472" s="151"/>
      <c r="U2472" s="151"/>
    </row>
    <row r="2473" spans="20:21" x14ac:dyDescent="0.2">
      <c r="T2473" s="151"/>
      <c r="U2473" s="151"/>
    </row>
    <row r="2474" spans="20:21" x14ac:dyDescent="0.2">
      <c r="T2474" s="151"/>
      <c r="U2474" s="151"/>
    </row>
    <row r="2475" spans="20:21" x14ac:dyDescent="0.2">
      <c r="T2475" s="151"/>
      <c r="U2475" s="151"/>
    </row>
    <row r="2476" spans="20:21" x14ac:dyDescent="0.2">
      <c r="T2476" s="151"/>
      <c r="U2476" s="151"/>
    </row>
    <row r="2477" spans="20:21" x14ac:dyDescent="0.2">
      <c r="T2477" s="151"/>
      <c r="U2477" s="151"/>
    </row>
    <row r="2478" spans="20:21" x14ac:dyDescent="0.2">
      <c r="T2478" s="151"/>
      <c r="U2478" s="151"/>
    </row>
    <row r="2479" spans="20:21" x14ac:dyDescent="0.2">
      <c r="T2479" s="151"/>
      <c r="U2479" s="151"/>
    </row>
    <row r="2480" spans="20:21" x14ac:dyDescent="0.2">
      <c r="T2480" s="151"/>
      <c r="U2480" s="151"/>
    </row>
    <row r="2481" spans="20:21" x14ac:dyDescent="0.2">
      <c r="T2481" s="151"/>
      <c r="U2481" s="151"/>
    </row>
    <row r="2482" spans="20:21" x14ac:dyDescent="0.2">
      <c r="T2482" s="151"/>
      <c r="U2482" s="151"/>
    </row>
    <row r="2483" spans="20:21" x14ac:dyDescent="0.2">
      <c r="T2483" s="151"/>
      <c r="U2483" s="151"/>
    </row>
    <row r="2484" spans="20:21" x14ac:dyDescent="0.2">
      <c r="T2484" s="151"/>
      <c r="U2484" s="151"/>
    </row>
    <row r="2485" spans="20:21" x14ac:dyDescent="0.2">
      <c r="T2485" s="151"/>
      <c r="U2485" s="151"/>
    </row>
    <row r="2486" spans="20:21" x14ac:dyDescent="0.2">
      <c r="T2486" s="151"/>
      <c r="U2486" s="151"/>
    </row>
    <row r="2487" spans="20:21" x14ac:dyDescent="0.2">
      <c r="T2487" s="151"/>
      <c r="U2487" s="151"/>
    </row>
    <row r="2488" spans="20:21" x14ac:dyDescent="0.2">
      <c r="T2488" s="151"/>
      <c r="U2488" s="151"/>
    </row>
    <row r="2489" spans="20:21" x14ac:dyDescent="0.2">
      <c r="T2489" s="151"/>
      <c r="U2489" s="151"/>
    </row>
    <row r="2490" spans="20:21" x14ac:dyDescent="0.2">
      <c r="T2490" s="151"/>
      <c r="U2490" s="151"/>
    </row>
    <row r="2491" spans="20:21" x14ac:dyDescent="0.2">
      <c r="T2491" s="151"/>
      <c r="U2491" s="151"/>
    </row>
    <row r="2492" spans="20:21" x14ac:dyDescent="0.2">
      <c r="T2492" s="151"/>
      <c r="U2492" s="151"/>
    </row>
    <row r="2493" spans="20:21" x14ac:dyDescent="0.2">
      <c r="T2493" s="151"/>
      <c r="U2493" s="151"/>
    </row>
    <row r="2494" spans="20:21" x14ac:dyDescent="0.2">
      <c r="T2494" s="151"/>
      <c r="U2494" s="151"/>
    </row>
    <row r="2495" spans="20:21" x14ac:dyDescent="0.2">
      <c r="T2495" s="151"/>
      <c r="U2495" s="151"/>
    </row>
    <row r="2496" spans="20:21" x14ac:dyDescent="0.2">
      <c r="T2496" s="151"/>
      <c r="U2496" s="151"/>
    </row>
    <row r="2497" spans="20:21" x14ac:dyDescent="0.2">
      <c r="T2497" s="151"/>
      <c r="U2497" s="151"/>
    </row>
    <row r="2498" spans="20:21" x14ac:dyDescent="0.2">
      <c r="T2498" s="151"/>
      <c r="U2498" s="151"/>
    </row>
    <row r="2499" spans="20:21" x14ac:dyDescent="0.2">
      <c r="T2499" s="151"/>
      <c r="U2499" s="151"/>
    </row>
    <row r="2500" spans="20:21" x14ac:dyDescent="0.2">
      <c r="T2500" s="151"/>
      <c r="U2500" s="151"/>
    </row>
    <row r="2501" spans="20:21" x14ac:dyDescent="0.2">
      <c r="T2501" s="151"/>
      <c r="U2501" s="151"/>
    </row>
    <row r="2502" spans="20:21" x14ac:dyDescent="0.2">
      <c r="T2502" s="151"/>
      <c r="U2502" s="151"/>
    </row>
    <row r="2503" spans="20:21" x14ac:dyDescent="0.2">
      <c r="T2503" s="151"/>
      <c r="U2503" s="151"/>
    </row>
    <row r="2504" spans="20:21" x14ac:dyDescent="0.2">
      <c r="T2504" s="151"/>
      <c r="U2504" s="151"/>
    </row>
    <row r="2505" spans="20:21" x14ac:dyDescent="0.2">
      <c r="T2505" s="151"/>
      <c r="U2505" s="151"/>
    </row>
    <row r="2506" spans="20:21" x14ac:dyDescent="0.2">
      <c r="T2506" s="151"/>
      <c r="U2506" s="151"/>
    </row>
    <row r="2507" spans="20:21" x14ac:dyDescent="0.2">
      <c r="T2507" s="151"/>
      <c r="U2507" s="151"/>
    </row>
    <row r="2508" spans="20:21" x14ac:dyDescent="0.2">
      <c r="T2508" s="151"/>
      <c r="U2508" s="151"/>
    </row>
    <row r="2509" spans="20:21" x14ac:dyDescent="0.2">
      <c r="T2509" s="151"/>
      <c r="U2509" s="151"/>
    </row>
    <row r="2510" spans="20:21" x14ac:dyDescent="0.2">
      <c r="T2510" s="151"/>
      <c r="U2510" s="151"/>
    </row>
    <row r="2511" spans="20:21" x14ac:dyDescent="0.2">
      <c r="T2511" s="151"/>
      <c r="U2511" s="151"/>
    </row>
    <row r="2512" spans="20:21" x14ac:dyDescent="0.2">
      <c r="T2512" s="151"/>
      <c r="U2512" s="151"/>
    </row>
    <row r="2513" spans="20:21" x14ac:dyDescent="0.2">
      <c r="T2513" s="151"/>
      <c r="U2513" s="151"/>
    </row>
    <row r="2514" spans="20:21" x14ac:dyDescent="0.2">
      <c r="T2514" s="151"/>
      <c r="U2514" s="151"/>
    </row>
    <row r="2515" spans="20:21" x14ac:dyDescent="0.2">
      <c r="T2515" s="151"/>
      <c r="U2515" s="151"/>
    </row>
    <row r="2516" spans="20:21" x14ac:dyDescent="0.2">
      <c r="T2516" s="151"/>
      <c r="U2516" s="151"/>
    </row>
    <row r="2517" spans="20:21" x14ac:dyDescent="0.2">
      <c r="T2517" s="151"/>
      <c r="U2517" s="151"/>
    </row>
    <row r="2518" spans="20:21" x14ac:dyDescent="0.2">
      <c r="T2518" s="151"/>
      <c r="U2518" s="151"/>
    </row>
    <row r="2519" spans="20:21" x14ac:dyDescent="0.2">
      <c r="T2519" s="151"/>
      <c r="U2519" s="151"/>
    </row>
    <row r="2520" spans="20:21" x14ac:dyDescent="0.2">
      <c r="T2520" s="151"/>
      <c r="U2520" s="151"/>
    </row>
    <row r="2521" spans="20:21" x14ac:dyDescent="0.2">
      <c r="T2521" s="151"/>
      <c r="U2521" s="151"/>
    </row>
    <row r="2522" spans="20:21" x14ac:dyDescent="0.2">
      <c r="T2522" s="151"/>
      <c r="U2522" s="151"/>
    </row>
    <row r="2523" spans="20:21" x14ac:dyDescent="0.2">
      <c r="T2523" s="151"/>
      <c r="U2523" s="151"/>
    </row>
    <row r="2524" spans="20:21" x14ac:dyDescent="0.2">
      <c r="T2524" s="151"/>
      <c r="U2524" s="151"/>
    </row>
    <row r="2525" spans="20:21" x14ac:dyDescent="0.2">
      <c r="T2525" s="151"/>
      <c r="U2525" s="151"/>
    </row>
    <row r="2526" spans="20:21" x14ac:dyDescent="0.2">
      <c r="T2526" s="151"/>
      <c r="U2526" s="151"/>
    </row>
    <row r="2527" spans="20:21" x14ac:dyDescent="0.2">
      <c r="T2527" s="151"/>
      <c r="U2527" s="151"/>
    </row>
    <row r="2528" spans="20:21" x14ac:dyDescent="0.2">
      <c r="T2528" s="151"/>
      <c r="U2528" s="151"/>
    </row>
    <row r="2529" spans="20:21" x14ac:dyDescent="0.2">
      <c r="T2529" s="151"/>
      <c r="U2529" s="151"/>
    </row>
    <row r="2530" spans="20:21" x14ac:dyDescent="0.2">
      <c r="T2530" s="151"/>
      <c r="U2530" s="151"/>
    </row>
    <row r="2531" spans="20:21" x14ac:dyDescent="0.2">
      <c r="T2531" s="151"/>
      <c r="U2531" s="151"/>
    </row>
    <row r="2532" spans="20:21" x14ac:dyDescent="0.2">
      <c r="T2532" s="151"/>
      <c r="U2532" s="151"/>
    </row>
    <row r="2533" spans="20:21" x14ac:dyDescent="0.2">
      <c r="T2533" s="151"/>
      <c r="U2533" s="151"/>
    </row>
    <row r="2534" spans="20:21" x14ac:dyDescent="0.2">
      <c r="T2534" s="151"/>
      <c r="U2534" s="151"/>
    </row>
    <row r="2535" spans="20:21" x14ac:dyDescent="0.2">
      <c r="T2535" s="151"/>
      <c r="U2535" s="151"/>
    </row>
    <row r="2536" spans="20:21" x14ac:dyDescent="0.2">
      <c r="T2536" s="151"/>
      <c r="U2536" s="151"/>
    </row>
    <row r="2537" spans="20:21" x14ac:dyDescent="0.2">
      <c r="T2537" s="151"/>
      <c r="U2537" s="151"/>
    </row>
    <row r="2538" spans="20:21" x14ac:dyDescent="0.2">
      <c r="T2538" s="151"/>
      <c r="U2538" s="151"/>
    </row>
    <row r="2539" spans="20:21" x14ac:dyDescent="0.2">
      <c r="T2539" s="151"/>
      <c r="U2539" s="151"/>
    </row>
    <row r="2540" spans="20:21" x14ac:dyDescent="0.2">
      <c r="T2540" s="151"/>
      <c r="U2540" s="151"/>
    </row>
    <row r="2541" spans="20:21" x14ac:dyDescent="0.2">
      <c r="T2541" s="151"/>
      <c r="U2541" s="151"/>
    </row>
    <row r="2542" spans="20:21" x14ac:dyDescent="0.2">
      <c r="T2542" s="151"/>
      <c r="U2542" s="151"/>
    </row>
    <row r="2543" spans="20:21" x14ac:dyDescent="0.2">
      <c r="T2543" s="151"/>
      <c r="U2543" s="151"/>
    </row>
    <row r="2544" spans="20:21" x14ac:dyDescent="0.2">
      <c r="T2544" s="151"/>
      <c r="U2544" s="151"/>
    </row>
    <row r="2545" spans="20:21" x14ac:dyDescent="0.2">
      <c r="T2545" s="151"/>
      <c r="U2545" s="151"/>
    </row>
    <row r="2546" spans="20:21" x14ac:dyDescent="0.2">
      <c r="T2546" s="151"/>
      <c r="U2546" s="151"/>
    </row>
    <row r="2547" spans="20:21" x14ac:dyDescent="0.2">
      <c r="T2547" s="151"/>
      <c r="U2547" s="151"/>
    </row>
    <row r="2548" spans="20:21" x14ac:dyDescent="0.2">
      <c r="T2548" s="151"/>
      <c r="U2548" s="151"/>
    </row>
    <row r="2549" spans="20:21" x14ac:dyDescent="0.2">
      <c r="T2549" s="151"/>
      <c r="U2549" s="151"/>
    </row>
    <row r="2550" spans="20:21" x14ac:dyDescent="0.2">
      <c r="T2550" s="151"/>
      <c r="U2550" s="151"/>
    </row>
    <row r="2551" spans="20:21" x14ac:dyDescent="0.2">
      <c r="T2551" s="151"/>
      <c r="U2551" s="151"/>
    </row>
    <row r="2552" spans="20:21" x14ac:dyDescent="0.2">
      <c r="T2552" s="151"/>
      <c r="U2552" s="151"/>
    </row>
    <row r="2553" spans="20:21" x14ac:dyDescent="0.2">
      <c r="T2553" s="151"/>
      <c r="U2553" s="151"/>
    </row>
    <row r="2554" spans="20:21" x14ac:dyDescent="0.2">
      <c r="T2554" s="151"/>
      <c r="U2554" s="151"/>
    </row>
    <row r="2555" spans="20:21" x14ac:dyDescent="0.2">
      <c r="T2555" s="151"/>
      <c r="U2555" s="151"/>
    </row>
    <row r="2556" spans="20:21" x14ac:dyDescent="0.2">
      <c r="T2556" s="151"/>
      <c r="U2556" s="151"/>
    </row>
    <row r="2557" spans="20:21" x14ac:dyDescent="0.2">
      <c r="T2557" s="151"/>
      <c r="U2557" s="151"/>
    </row>
    <row r="2558" spans="20:21" x14ac:dyDescent="0.2">
      <c r="T2558" s="151"/>
      <c r="U2558" s="151"/>
    </row>
    <row r="2559" spans="20:21" x14ac:dyDescent="0.2">
      <c r="T2559" s="151"/>
      <c r="U2559" s="151"/>
    </row>
    <row r="2560" spans="20:21" x14ac:dyDescent="0.2">
      <c r="T2560" s="151"/>
      <c r="U2560" s="151"/>
    </row>
    <row r="2561" spans="20:21" x14ac:dyDescent="0.2">
      <c r="T2561" s="151"/>
      <c r="U2561" s="151"/>
    </row>
    <row r="2562" spans="20:21" x14ac:dyDescent="0.2">
      <c r="T2562" s="151"/>
      <c r="U2562" s="151"/>
    </row>
    <row r="2563" spans="20:21" x14ac:dyDescent="0.2">
      <c r="T2563" s="151"/>
      <c r="U2563" s="151"/>
    </row>
    <row r="2564" spans="20:21" x14ac:dyDescent="0.2">
      <c r="T2564" s="151"/>
      <c r="U2564" s="151"/>
    </row>
    <row r="2565" spans="20:21" x14ac:dyDescent="0.2">
      <c r="T2565" s="151"/>
      <c r="U2565" s="151"/>
    </row>
    <row r="2566" spans="20:21" x14ac:dyDescent="0.2">
      <c r="T2566" s="151"/>
      <c r="U2566" s="151"/>
    </row>
    <row r="2567" spans="20:21" x14ac:dyDescent="0.2">
      <c r="T2567" s="151"/>
      <c r="U2567" s="151"/>
    </row>
    <row r="2568" spans="20:21" x14ac:dyDescent="0.2">
      <c r="T2568" s="151"/>
      <c r="U2568" s="151"/>
    </row>
    <row r="2569" spans="20:21" x14ac:dyDescent="0.2">
      <c r="T2569" s="151"/>
      <c r="U2569" s="151"/>
    </row>
    <row r="2570" spans="20:21" x14ac:dyDescent="0.2">
      <c r="T2570" s="151"/>
      <c r="U2570" s="151"/>
    </row>
    <row r="2571" spans="20:21" x14ac:dyDescent="0.2">
      <c r="T2571" s="151"/>
      <c r="U2571" s="151"/>
    </row>
    <row r="2572" spans="20:21" x14ac:dyDescent="0.2">
      <c r="T2572" s="151"/>
      <c r="U2572" s="151"/>
    </row>
    <row r="2573" spans="20:21" x14ac:dyDescent="0.2">
      <c r="T2573" s="151"/>
      <c r="U2573" s="151"/>
    </row>
    <row r="2574" spans="20:21" x14ac:dyDescent="0.2">
      <c r="T2574" s="151"/>
      <c r="U2574" s="151"/>
    </row>
    <row r="2575" spans="20:21" x14ac:dyDescent="0.2">
      <c r="T2575" s="151"/>
      <c r="U2575" s="151"/>
    </row>
    <row r="2576" spans="20:21" x14ac:dyDescent="0.2">
      <c r="T2576" s="151"/>
      <c r="U2576" s="151"/>
    </row>
    <row r="2577" spans="20:21" x14ac:dyDescent="0.2">
      <c r="T2577" s="151"/>
      <c r="U2577" s="151"/>
    </row>
    <row r="2578" spans="20:21" x14ac:dyDescent="0.2">
      <c r="T2578" s="151"/>
      <c r="U2578" s="151"/>
    </row>
    <row r="2579" spans="20:21" x14ac:dyDescent="0.2">
      <c r="T2579" s="151"/>
      <c r="U2579" s="151"/>
    </row>
    <row r="2580" spans="20:21" x14ac:dyDescent="0.2">
      <c r="T2580" s="151"/>
      <c r="U2580" s="151"/>
    </row>
    <row r="2581" spans="20:21" x14ac:dyDescent="0.2">
      <c r="T2581" s="151"/>
      <c r="U2581" s="151"/>
    </row>
    <row r="2582" spans="20:21" x14ac:dyDescent="0.2">
      <c r="T2582" s="151"/>
      <c r="U2582" s="151"/>
    </row>
    <row r="2583" spans="20:21" x14ac:dyDescent="0.2">
      <c r="T2583" s="151"/>
      <c r="U2583" s="151"/>
    </row>
    <row r="2584" spans="20:21" x14ac:dyDescent="0.2">
      <c r="T2584" s="151"/>
      <c r="U2584" s="151"/>
    </row>
    <row r="2585" spans="20:21" x14ac:dyDescent="0.2">
      <c r="T2585" s="151"/>
      <c r="U2585" s="151"/>
    </row>
    <row r="2586" spans="20:21" x14ac:dyDescent="0.2">
      <c r="T2586" s="151"/>
      <c r="U2586" s="151"/>
    </row>
    <row r="2587" spans="20:21" x14ac:dyDescent="0.2">
      <c r="T2587" s="151"/>
      <c r="U2587" s="151"/>
    </row>
    <row r="2588" spans="20:21" x14ac:dyDescent="0.2">
      <c r="T2588" s="151"/>
      <c r="U2588" s="151"/>
    </row>
    <row r="2589" spans="20:21" x14ac:dyDescent="0.2">
      <c r="T2589" s="151"/>
      <c r="U2589" s="151"/>
    </row>
    <row r="2590" spans="20:21" x14ac:dyDescent="0.2">
      <c r="T2590" s="151"/>
      <c r="U2590" s="151"/>
    </row>
    <row r="2591" spans="20:21" x14ac:dyDescent="0.2">
      <c r="T2591" s="151"/>
      <c r="U2591" s="151"/>
    </row>
    <row r="2592" spans="20:21" x14ac:dyDescent="0.2">
      <c r="T2592" s="151"/>
      <c r="U2592" s="151"/>
    </row>
    <row r="2593" spans="20:21" x14ac:dyDescent="0.2">
      <c r="T2593" s="151"/>
      <c r="U2593" s="151"/>
    </row>
    <row r="2594" spans="20:21" x14ac:dyDescent="0.2">
      <c r="T2594" s="151"/>
      <c r="U2594" s="151"/>
    </row>
    <row r="2595" spans="20:21" x14ac:dyDescent="0.2">
      <c r="T2595" s="151"/>
      <c r="U2595" s="151"/>
    </row>
    <row r="2596" spans="20:21" x14ac:dyDescent="0.2">
      <c r="T2596" s="151"/>
      <c r="U2596" s="151"/>
    </row>
    <row r="2597" spans="20:21" x14ac:dyDescent="0.2">
      <c r="T2597" s="151"/>
      <c r="U2597" s="151"/>
    </row>
    <row r="2598" spans="20:21" x14ac:dyDescent="0.2">
      <c r="T2598" s="151"/>
      <c r="U2598" s="151"/>
    </row>
    <row r="2599" spans="20:21" x14ac:dyDescent="0.2">
      <c r="T2599" s="151"/>
      <c r="U2599" s="151"/>
    </row>
    <row r="2600" spans="20:21" x14ac:dyDescent="0.2">
      <c r="T2600" s="151"/>
      <c r="U2600" s="151"/>
    </row>
    <row r="2601" spans="20:21" x14ac:dyDescent="0.2">
      <c r="T2601" s="151"/>
      <c r="U2601" s="151"/>
    </row>
    <row r="2602" spans="20:21" x14ac:dyDescent="0.2">
      <c r="T2602" s="151"/>
      <c r="U2602" s="151"/>
    </row>
    <row r="2603" spans="20:21" x14ac:dyDescent="0.2">
      <c r="T2603" s="151"/>
      <c r="U2603" s="151"/>
    </row>
    <row r="2604" spans="20:21" x14ac:dyDescent="0.2">
      <c r="T2604" s="151"/>
      <c r="U2604" s="151"/>
    </row>
    <row r="2605" spans="20:21" x14ac:dyDescent="0.2">
      <c r="T2605" s="151"/>
      <c r="U2605" s="151"/>
    </row>
    <row r="2606" spans="20:21" x14ac:dyDescent="0.2">
      <c r="T2606" s="151"/>
      <c r="U2606" s="151"/>
    </row>
    <row r="2607" spans="20:21" x14ac:dyDescent="0.2">
      <c r="T2607" s="151"/>
      <c r="U2607" s="151"/>
    </row>
    <row r="2608" spans="20:21" x14ac:dyDescent="0.2">
      <c r="T2608" s="151"/>
      <c r="U2608" s="151"/>
    </row>
    <row r="2609" spans="20:21" x14ac:dyDescent="0.2">
      <c r="T2609" s="151"/>
      <c r="U2609" s="151"/>
    </row>
    <row r="2610" spans="20:21" x14ac:dyDescent="0.2">
      <c r="T2610" s="151"/>
      <c r="U2610" s="151"/>
    </row>
    <row r="2611" spans="20:21" x14ac:dyDescent="0.2">
      <c r="T2611" s="151"/>
      <c r="U2611" s="151"/>
    </row>
    <row r="2612" spans="20:21" x14ac:dyDescent="0.2">
      <c r="T2612" s="151"/>
      <c r="U2612" s="151"/>
    </row>
    <row r="2613" spans="20:21" x14ac:dyDescent="0.2">
      <c r="T2613" s="151"/>
      <c r="U2613" s="151"/>
    </row>
    <row r="2614" spans="20:21" x14ac:dyDescent="0.2">
      <c r="T2614" s="151"/>
      <c r="U2614" s="151"/>
    </row>
    <row r="2615" spans="20:21" x14ac:dyDescent="0.2">
      <c r="T2615" s="151"/>
      <c r="U2615" s="151"/>
    </row>
    <row r="2616" spans="20:21" x14ac:dyDescent="0.2">
      <c r="T2616" s="151"/>
      <c r="U2616" s="151"/>
    </row>
    <row r="2617" spans="20:21" x14ac:dyDescent="0.2">
      <c r="T2617" s="151"/>
      <c r="U2617" s="151"/>
    </row>
    <row r="2618" spans="20:21" x14ac:dyDescent="0.2">
      <c r="T2618" s="151"/>
      <c r="U2618" s="151"/>
    </row>
    <row r="2619" spans="20:21" x14ac:dyDescent="0.2">
      <c r="T2619" s="151"/>
      <c r="U2619" s="151"/>
    </row>
    <row r="2620" spans="20:21" x14ac:dyDescent="0.2">
      <c r="T2620" s="151"/>
      <c r="U2620" s="151"/>
    </row>
    <row r="2621" spans="20:21" x14ac:dyDescent="0.2">
      <c r="T2621" s="151"/>
      <c r="U2621" s="151"/>
    </row>
    <row r="2622" spans="20:21" x14ac:dyDescent="0.2">
      <c r="T2622" s="151"/>
      <c r="U2622" s="151"/>
    </row>
    <row r="2623" spans="20:21" x14ac:dyDescent="0.2">
      <c r="T2623" s="151"/>
      <c r="U2623" s="151"/>
    </row>
    <row r="2624" spans="20:21" x14ac:dyDescent="0.2">
      <c r="T2624" s="151"/>
      <c r="U2624" s="151"/>
    </row>
    <row r="2625" spans="20:21" x14ac:dyDescent="0.2">
      <c r="T2625" s="151"/>
      <c r="U2625" s="151"/>
    </row>
    <row r="2626" spans="20:21" x14ac:dyDescent="0.2">
      <c r="T2626" s="151"/>
      <c r="U2626" s="151"/>
    </row>
    <row r="2627" spans="20:21" x14ac:dyDescent="0.2">
      <c r="T2627" s="151"/>
      <c r="U2627" s="151"/>
    </row>
    <row r="2628" spans="20:21" x14ac:dyDescent="0.2">
      <c r="T2628" s="151"/>
      <c r="U2628" s="151"/>
    </row>
    <row r="2629" spans="20:21" x14ac:dyDescent="0.2">
      <c r="T2629" s="151"/>
      <c r="U2629" s="151"/>
    </row>
    <row r="2630" spans="20:21" x14ac:dyDescent="0.2">
      <c r="T2630" s="151"/>
      <c r="U2630" s="151"/>
    </row>
    <row r="2631" spans="20:21" x14ac:dyDescent="0.2">
      <c r="T2631" s="151"/>
      <c r="U2631" s="151"/>
    </row>
    <row r="2632" spans="20:21" x14ac:dyDescent="0.2">
      <c r="T2632" s="151"/>
      <c r="U2632" s="151"/>
    </row>
    <row r="2633" spans="20:21" x14ac:dyDescent="0.2">
      <c r="T2633" s="151"/>
      <c r="U2633" s="151"/>
    </row>
    <row r="2634" spans="20:21" x14ac:dyDescent="0.2">
      <c r="T2634" s="151"/>
      <c r="U2634" s="151"/>
    </row>
    <row r="2635" spans="20:21" x14ac:dyDescent="0.2">
      <c r="T2635" s="151"/>
      <c r="U2635" s="151"/>
    </row>
    <row r="2636" spans="20:21" x14ac:dyDescent="0.2">
      <c r="T2636" s="151"/>
      <c r="U2636" s="151"/>
    </row>
    <row r="2637" spans="20:21" x14ac:dyDescent="0.2">
      <c r="T2637" s="151"/>
      <c r="U2637" s="151"/>
    </row>
    <row r="2638" spans="20:21" x14ac:dyDescent="0.2">
      <c r="T2638" s="151"/>
      <c r="U2638" s="151"/>
    </row>
    <row r="2639" spans="20:21" x14ac:dyDescent="0.2">
      <c r="T2639" s="151"/>
      <c r="U2639" s="151"/>
    </row>
    <row r="2640" spans="20:21" x14ac:dyDescent="0.2">
      <c r="T2640" s="151"/>
      <c r="U2640" s="151"/>
    </row>
    <row r="2641" spans="20:21" x14ac:dyDescent="0.2">
      <c r="T2641" s="151"/>
      <c r="U2641" s="151"/>
    </row>
    <row r="2642" spans="20:21" x14ac:dyDescent="0.2">
      <c r="T2642" s="151"/>
      <c r="U2642" s="151"/>
    </row>
    <row r="2643" spans="20:21" x14ac:dyDescent="0.2">
      <c r="T2643" s="151"/>
      <c r="U2643" s="151"/>
    </row>
    <row r="2644" spans="20:21" x14ac:dyDescent="0.2">
      <c r="T2644" s="151"/>
      <c r="U2644" s="151"/>
    </row>
    <row r="2645" spans="20:21" x14ac:dyDescent="0.2">
      <c r="T2645" s="151"/>
      <c r="U2645" s="151"/>
    </row>
    <row r="2646" spans="20:21" x14ac:dyDescent="0.2">
      <c r="T2646" s="151"/>
      <c r="U2646" s="151"/>
    </row>
    <row r="2647" spans="20:21" x14ac:dyDescent="0.2">
      <c r="T2647" s="151"/>
      <c r="U2647" s="151"/>
    </row>
    <row r="2648" spans="20:21" x14ac:dyDescent="0.2">
      <c r="T2648" s="151"/>
      <c r="U2648" s="151"/>
    </row>
    <row r="2649" spans="20:21" x14ac:dyDescent="0.2">
      <c r="T2649" s="151"/>
      <c r="U2649" s="151"/>
    </row>
    <row r="2650" spans="20:21" x14ac:dyDescent="0.2">
      <c r="T2650" s="151"/>
      <c r="U2650" s="151"/>
    </row>
    <row r="2651" spans="20:21" x14ac:dyDescent="0.2">
      <c r="T2651" s="151"/>
      <c r="U2651" s="151"/>
    </row>
    <row r="2652" spans="20:21" x14ac:dyDescent="0.2">
      <c r="T2652" s="151"/>
      <c r="U2652" s="151"/>
    </row>
    <row r="2653" spans="20:21" x14ac:dyDescent="0.2">
      <c r="T2653" s="151"/>
      <c r="U2653" s="151"/>
    </row>
    <row r="2654" spans="20:21" x14ac:dyDescent="0.2">
      <c r="T2654" s="151"/>
      <c r="U2654" s="151"/>
    </row>
    <row r="2655" spans="20:21" x14ac:dyDescent="0.2">
      <c r="T2655" s="151"/>
      <c r="U2655" s="151"/>
    </row>
    <row r="2656" spans="20:21" x14ac:dyDescent="0.2">
      <c r="T2656" s="151"/>
      <c r="U2656" s="151"/>
    </row>
    <row r="2657" spans="20:21" x14ac:dyDescent="0.2">
      <c r="T2657" s="151"/>
      <c r="U2657" s="151"/>
    </row>
    <row r="2658" spans="20:21" x14ac:dyDescent="0.2">
      <c r="T2658" s="151"/>
      <c r="U2658" s="151"/>
    </row>
    <row r="2659" spans="20:21" x14ac:dyDescent="0.2">
      <c r="T2659" s="151"/>
      <c r="U2659" s="151"/>
    </row>
    <row r="2660" spans="20:21" x14ac:dyDescent="0.2">
      <c r="T2660" s="151"/>
      <c r="U2660" s="151"/>
    </row>
    <row r="2661" spans="20:21" x14ac:dyDescent="0.2">
      <c r="T2661" s="151"/>
      <c r="U2661" s="151"/>
    </row>
    <row r="2662" spans="20:21" x14ac:dyDescent="0.2">
      <c r="T2662" s="151"/>
      <c r="U2662" s="151"/>
    </row>
    <row r="2663" spans="20:21" x14ac:dyDescent="0.2">
      <c r="T2663" s="151"/>
      <c r="U2663" s="151"/>
    </row>
    <row r="2664" spans="20:21" x14ac:dyDescent="0.2">
      <c r="T2664" s="151"/>
      <c r="U2664" s="151"/>
    </row>
    <row r="2665" spans="20:21" x14ac:dyDescent="0.2">
      <c r="T2665" s="151"/>
      <c r="U2665" s="151"/>
    </row>
    <row r="2666" spans="20:21" x14ac:dyDescent="0.2">
      <c r="T2666" s="151"/>
      <c r="U2666" s="151"/>
    </row>
    <row r="2667" spans="20:21" x14ac:dyDescent="0.2">
      <c r="T2667" s="151"/>
      <c r="U2667" s="151"/>
    </row>
    <row r="2668" spans="20:21" x14ac:dyDescent="0.2">
      <c r="T2668" s="151"/>
      <c r="U2668" s="151"/>
    </row>
    <row r="2669" spans="20:21" x14ac:dyDescent="0.2">
      <c r="T2669" s="151"/>
      <c r="U2669" s="151"/>
    </row>
    <row r="2670" spans="20:21" x14ac:dyDescent="0.2">
      <c r="T2670" s="151"/>
      <c r="U2670" s="151"/>
    </row>
    <row r="2671" spans="20:21" x14ac:dyDescent="0.2">
      <c r="T2671" s="151"/>
      <c r="U2671" s="151"/>
    </row>
    <row r="2672" spans="20:21" x14ac:dyDescent="0.2">
      <c r="T2672" s="151"/>
      <c r="U2672" s="151"/>
    </row>
    <row r="2673" spans="20:21" x14ac:dyDescent="0.2">
      <c r="T2673" s="151"/>
      <c r="U2673" s="151"/>
    </row>
    <row r="2674" spans="20:21" x14ac:dyDescent="0.2">
      <c r="T2674" s="151"/>
      <c r="U2674" s="151"/>
    </row>
    <row r="2675" spans="20:21" x14ac:dyDescent="0.2">
      <c r="T2675" s="151"/>
      <c r="U2675" s="151"/>
    </row>
    <row r="2676" spans="20:21" x14ac:dyDescent="0.2">
      <c r="T2676" s="151"/>
      <c r="U2676" s="151"/>
    </row>
    <row r="2677" spans="20:21" x14ac:dyDescent="0.2">
      <c r="T2677" s="151"/>
      <c r="U2677" s="151"/>
    </row>
    <row r="2678" spans="20:21" x14ac:dyDescent="0.2">
      <c r="T2678" s="151"/>
      <c r="U2678" s="151"/>
    </row>
    <row r="2679" spans="20:21" x14ac:dyDescent="0.2">
      <c r="T2679" s="151"/>
      <c r="U2679" s="151"/>
    </row>
    <row r="2680" spans="20:21" x14ac:dyDescent="0.2">
      <c r="T2680" s="151"/>
      <c r="U2680" s="151"/>
    </row>
    <row r="2681" spans="20:21" x14ac:dyDescent="0.2">
      <c r="T2681" s="151"/>
      <c r="U2681" s="151"/>
    </row>
    <row r="2682" spans="20:21" x14ac:dyDescent="0.2">
      <c r="T2682" s="151"/>
      <c r="U2682" s="151"/>
    </row>
    <row r="2683" spans="20:21" x14ac:dyDescent="0.2">
      <c r="T2683" s="151"/>
      <c r="U2683" s="151"/>
    </row>
    <row r="2684" spans="20:21" x14ac:dyDescent="0.2">
      <c r="T2684" s="151"/>
      <c r="U2684" s="151"/>
    </row>
    <row r="2685" spans="20:21" x14ac:dyDescent="0.2">
      <c r="T2685" s="151"/>
      <c r="U2685" s="151"/>
    </row>
    <row r="2686" spans="20:21" x14ac:dyDescent="0.2">
      <c r="T2686" s="151"/>
      <c r="U2686" s="151"/>
    </row>
    <row r="2687" spans="20:21" x14ac:dyDescent="0.2">
      <c r="T2687" s="151"/>
      <c r="U2687" s="151"/>
    </row>
    <row r="2688" spans="20:21" x14ac:dyDescent="0.2">
      <c r="T2688" s="151"/>
      <c r="U2688" s="151"/>
    </row>
    <row r="2689" spans="20:21" x14ac:dyDescent="0.2">
      <c r="T2689" s="151"/>
      <c r="U2689" s="151"/>
    </row>
    <row r="2690" spans="20:21" x14ac:dyDescent="0.2">
      <c r="T2690" s="151"/>
      <c r="U2690" s="151"/>
    </row>
    <row r="2691" spans="20:21" x14ac:dyDescent="0.2">
      <c r="T2691" s="151"/>
      <c r="U2691" s="151"/>
    </row>
    <row r="2692" spans="20:21" x14ac:dyDescent="0.2">
      <c r="T2692" s="151"/>
      <c r="U2692" s="151"/>
    </row>
    <row r="2693" spans="20:21" x14ac:dyDescent="0.2">
      <c r="T2693" s="151"/>
      <c r="U2693" s="151"/>
    </row>
    <row r="2694" spans="20:21" x14ac:dyDescent="0.2">
      <c r="T2694" s="151"/>
      <c r="U2694" s="151"/>
    </row>
    <row r="2695" spans="20:21" x14ac:dyDescent="0.2">
      <c r="T2695" s="151"/>
      <c r="U2695" s="151"/>
    </row>
    <row r="2696" spans="20:21" x14ac:dyDescent="0.2">
      <c r="T2696" s="151"/>
      <c r="U2696" s="151"/>
    </row>
    <row r="2697" spans="20:21" x14ac:dyDescent="0.2">
      <c r="T2697" s="151"/>
      <c r="U2697" s="151"/>
    </row>
    <row r="2698" spans="20:21" x14ac:dyDescent="0.2">
      <c r="T2698" s="151"/>
      <c r="U2698" s="151"/>
    </row>
    <row r="2699" spans="20:21" x14ac:dyDescent="0.2">
      <c r="T2699" s="151"/>
      <c r="U2699" s="151"/>
    </row>
    <row r="2700" spans="20:21" x14ac:dyDescent="0.2">
      <c r="T2700" s="151"/>
      <c r="U2700" s="151"/>
    </row>
    <row r="2701" spans="20:21" x14ac:dyDescent="0.2">
      <c r="T2701" s="151"/>
      <c r="U2701" s="151"/>
    </row>
    <row r="2702" spans="20:21" x14ac:dyDescent="0.2">
      <c r="T2702" s="151"/>
      <c r="U2702" s="151"/>
    </row>
    <row r="2703" spans="20:21" x14ac:dyDescent="0.2">
      <c r="T2703" s="151"/>
      <c r="U2703" s="151"/>
    </row>
    <row r="2704" spans="20:21" x14ac:dyDescent="0.2">
      <c r="T2704" s="151"/>
      <c r="U2704" s="151"/>
    </row>
    <row r="2705" spans="20:21" x14ac:dyDescent="0.2">
      <c r="T2705" s="151"/>
      <c r="U2705" s="151"/>
    </row>
    <row r="2706" spans="20:21" x14ac:dyDescent="0.2">
      <c r="T2706" s="151"/>
      <c r="U2706" s="151"/>
    </row>
    <row r="2707" spans="20:21" x14ac:dyDescent="0.2">
      <c r="T2707" s="151"/>
      <c r="U2707" s="151"/>
    </row>
    <row r="2708" spans="20:21" x14ac:dyDescent="0.2">
      <c r="T2708" s="151"/>
      <c r="U2708" s="151"/>
    </row>
    <row r="2709" spans="20:21" x14ac:dyDescent="0.2">
      <c r="T2709" s="151"/>
      <c r="U2709" s="151"/>
    </row>
    <row r="2710" spans="20:21" x14ac:dyDescent="0.2">
      <c r="T2710" s="151"/>
      <c r="U2710" s="151"/>
    </row>
    <row r="2711" spans="20:21" x14ac:dyDescent="0.2">
      <c r="T2711" s="151"/>
      <c r="U2711" s="151"/>
    </row>
    <row r="2712" spans="20:21" x14ac:dyDescent="0.2">
      <c r="T2712" s="151"/>
      <c r="U2712" s="151"/>
    </row>
    <row r="2713" spans="20:21" x14ac:dyDescent="0.2">
      <c r="T2713" s="151"/>
      <c r="U2713" s="151"/>
    </row>
    <row r="2714" spans="20:21" x14ac:dyDescent="0.2">
      <c r="T2714" s="151"/>
      <c r="U2714" s="151"/>
    </row>
    <row r="2715" spans="20:21" x14ac:dyDescent="0.2">
      <c r="T2715" s="151"/>
      <c r="U2715" s="151"/>
    </row>
    <row r="2716" spans="20:21" x14ac:dyDescent="0.2">
      <c r="T2716" s="151"/>
      <c r="U2716" s="151"/>
    </row>
    <row r="2717" spans="20:21" x14ac:dyDescent="0.2">
      <c r="T2717" s="151"/>
      <c r="U2717" s="151"/>
    </row>
    <row r="2718" spans="20:21" x14ac:dyDescent="0.2">
      <c r="T2718" s="151"/>
      <c r="U2718" s="151"/>
    </row>
    <row r="2719" spans="20:21" x14ac:dyDescent="0.2">
      <c r="T2719" s="151"/>
      <c r="U2719" s="151"/>
    </row>
    <row r="2720" spans="20:21" x14ac:dyDescent="0.2">
      <c r="T2720" s="151"/>
      <c r="U2720" s="151"/>
    </row>
    <row r="2721" spans="20:21" x14ac:dyDescent="0.2">
      <c r="T2721" s="151"/>
      <c r="U2721" s="151"/>
    </row>
    <row r="2722" spans="20:21" x14ac:dyDescent="0.2">
      <c r="T2722" s="151"/>
      <c r="U2722" s="151"/>
    </row>
    <row r="2723" spans="20:21" x14ac:dyDescent="0.2">
      <c r="T2723" s="151"/>
      <c r="U2723" s="151"/>
    </row>
    <row r="2724" spans="20:21" x14ac:dyDescent="0.2">
      <c r="T2724" s="151"/>
      <c r="U2724" s="151"/>
    </row>
    <row r="2725" spans="20:21" x14ac:dyDescent="0.2">
      <c r="T2725" s="151"/>
      <c r="U2725" s="151"/>
    </row>
    <row r="2726" spans="20:21" x14ac:dyDescent="0.2">
      <c r="T2726" s="151"/>
      <c r="U2726" s="151"/>
    </row>
    <row r="2727" spans="20:21" x14ac:dyDescent="0.2">
      <c r="T2727" s="151"/>
      <c r="U2727" s="151"/>
    </row>
    <row r="2728" spans="20:21" x14ac:dyDescent="0.2">
      <c r="T2728" s="151"/>
      <c r="U2728" s="151"/>
    </row>
    <row r="2729" spans="20:21" x14ac:dyDescent="0.2">
      <c r="T2729" s="151"/>
      <c r="U2729" s="151"/>
    </row>
    <row r="2730" spans="20:21" x14ac:dyDescent="0.2">
      <c r="T2730" s="151"/>
      <c r="U2730" s="151"/>
    </row>
    <row r="2731" spans="20:21" x14ac:dyDescent="0.2">
      <c r="T2731" s="151"/>
      <c r="U2731" s="151"/>
    </row>
    <row r="2732" spans="20:21" x14ac:dyDescent="0.2">
      <c r="T2732" s="151"/>
      <c r="U2732" s="151"/>
    </row>
    <row r="2733" spans="20:21" x14ac:dyDescent="0.2">
      <c r="T2733" s="151"/>
      <c r="U2733" s="151"/>
    </row>
    <row r="2734" spans="20:21" x14ac:dyDescent="0.2">
      <c r="T2734" s="151"/>
      <c r="U2734" s="151"/>
    </row>
    <row r="2735" spans="20:21" x14ac:dyDescent="0.2">
      <c r="T2735" s="151"/>
      <c r="U2735" s="151"/>
    </row>
    <row r="2736" spans="20:21" x14ac:dyDescent="0.2">
      <c r="T2736" s="151"/>
      <c r="U2736" s="151"/>
    </row>
    <row r="2737" spans="20:21" x14ac:dyDescent="0.2">
      <c r="T2737" s="151"/>
      <c r="U2737" s="151"/>
    </row>
    <row r="2738" spans="20:21" x14ac:dyDescent="0.2">
      <c r="T2738" s="151"/>
      <c r="U2738" s="151"/>
    </row>
    <row r="2739" spans="20:21" x14ac:dyDescent="0.2">
      <c r="T2739" s="151"/>
      <c r="U2739" s="151"/>
    </row>
    <row r="2740" spans="20:21" x14ac:dyDescent="0.2">
      <c r="T2740" s="151"/>
      <c r="U2740" s="151"/>
    </row>
    <row r="2741" spans="20:21" x14ac:dyDescent="0.2">
      <c r="T2741" s="151"/>
      <c r="U2741" s="151"/>
    </row>
    <row r="2742" spans="20:21" x14ac:dyDescent="0.2">
      <c r="T2742" s="151"/>
      <c r="U2742" s="151"/>
    </row>
    <row r="2743" spans="20:21" x14ac:dyDescent="0.2">
      <c r="T2743" s="151"/>
      <c r="U2743" s="151"/>
    </row>
    <row r="2744" spans="20:21" x14ac:dyDescent="0.2">
      <c r="T2744" s="151"/>
      <c r="U2744" s="151"/>
    </row>
    <row r="2745" spans="20:21" x14ac:dyDescent="0.2">
      <c r="T2745" s="151"/>
      <c r="U2745" s="151"/>
    </row>
    <row r="2746" spans="20:21" x14ac:dyDescent="0.2">
      <c r="T2746" s="151"/>
      <c r="U2746" s="151"/>
    </row>
    <row r="2747" spans="20:21" x14ac:dyDescent="0.2">
      <c r="T2747" s="151"/>
      <c r="U2747" s="151"/>
    </row>
    <row r="2748" spans="20:21" x14ac:dyDescent="0.2">
      <c r="T2748" s="151"/>
      <c r="U2748" s="151"/>
    </row>
    <row r="2749" spans="20:21" x14ac:dyDescent="0.2">
      <c r="T2749" s="151"/>
      <c r="U2749" s="151"/>
    </row>
    <row r="2750" spans="20:21" x14ac:dyDescent="0.2">
      <c r="T2750" s="151"/>
      <c r="U2750" s="151"/>
    </row>
    <row r="2751" spans="20:21" x14ac:dyDescent="0.2">
      <c r="T2751" s="151"/>
      <c r="U2751" s="151"/>
    </row>
    <row r="2752" spans="20:21" x14ac:dyDescent="0.2">
      <c r="T2752" s="151"/>
      <c r="U2752" s="151"/>
    </row>
    <row r="2753" spans="20:21" x14ac:dyDescent="0.2">
      <c r="T2753" s="151"/>
      <c r="U2753" s="151"/>
    </row>
    <row r="2754" spans="20:21" x14ac:dyDescent="0.2">
      <c r="T2754" s="151"/>
      <c r="U2754" s="151"/>
    </row>
    <row r="2755" spans="20:21" x14ac:dyDescent="0.2">
      <c r="T2755" s="151"/>
      <c r="U2755" s="151"/>
    </row>
    <row r="2756" spans="20:21" x14ac:dyDescent="0.2">
      <c r="T2756" s="151"/>
      <c r="U2756" s="151"/>
    </row>
    <row r="2757" spans="20:21" x14ac:dyDescent="0.2">
      <c r="T2757" s="151"/>
      <c r="U2757" s="151"/>
    </row>
    <row r="2758" spans="20:21" x14ac:dyDescent="0.2">
      <c r="T2758" s="151"/>
      <c r="U2758" s="151"/>
    </row>
    <row r="2759" spans="20:21" x14ac:dyDescent="0.2">
      <c r="T2759" s="151"/>
      <c r="U2759" s="151"/>
    </row>
    <row r="2760" spans="20:21" x14ac:dyDescent="0.2">
      <c r="T2760" s="151"/>
      <c r="U2760" s="151"/>
    </row>
    <row r="2761" spans="20:21" x14ac:dyDescent="0.2">
      <c r="T2761" s="151"/>
      <c r="U2761" s="151"/>
    </row>
    <row r="2762" spans="20:21" x14ac:dyDescent="0.2">
      <c r="T2762" s="151"/>
      <c r="U2762" s="151"/>
    </row>
    <row r="2763" spans="20:21" x14ac:dyDescent="0.2">
      <c r="T2763" s="151"/>
      <c r="U2763" s="151"/>
    </row>
    <row r="2764" spans="20:21" x14ac:dyDescent="0.2">
      <c r="T2764" s="151"/>
      <c r="U2764" s="151"/>
    </row>
    <row r="2765" spans="20:21" x14ac:dyDescent="0.2">
      <c r="T2765" s="151"/>
      <c r="U2765" s="151"/>
    </row>
    <row r="2766" spans="20:21" x14ac:dyDescent="0.2">
      <c r="T2766" s="151"/>
      <c r="U2766" s="151"/>
    </row>
    <row r="2767" spans="20:21" x14ac:dyDescent="0.2">
      <c r="T2767" s="151"/>
      <c r="U2767" s="151"/>
    </row>
    <row r="2768" spans="20:21" x14ac:dyDescent="0.2">
      <c r="T2768" s="151"/>
      <c r="U2768" s="151"/>
    </row>
    <row r="2769" spans="20:21" x14ac:dyDescent="0.2">
      <c r="T2769" s="151"/>
      <c r="U2769" s="151"/>
    </row>
    <row r="2770" spans="20:21" x14ac:dyDescent="0.2">
      <c r="T2770" s="151"/>
      <c r="U2770" s="151"/>
    </row>
    <row r="2771" spans="20:21" x14ac:dyDescent="0.2">
      <c r="T2771" s="151"/>
      <c r="U2771" s="151"/>
    </row>
    <row r="2772" spans="20:21" x14ac:dyDescent="0.2">
      <c r="T2772" s="151"/>
      <c r="U2772" s="151"/>
    </row>
    <row r="2773" spans="20:21" x14ac:dyDescent="0.2">
      <c r="T2773" s="151"/>
      <c r="U2773" s="151"/>
    </row>
    <row r="2774" spans="20:21" x14ac:dyDescent="0.2">
      <c r="T2774" s="151"/>
      <c r="U2774" s="151"/>
    </row>
    <row r="2775" spans="20:21" x14ac:dyDescent="0.2">
      <c r="T2775" s="151"/>
      <c r="U2775" s="151"/>
    </row>
    <row r="2776" spans="20:21" x14ac:dyDescent="0.2">
      <c r="T2776" s="151"/>
      <c r="U2776" s="151"/>
    </row>
    <row r="2777" spans="20:21" x14ac:dyDescent="0.2">
      <c r="T2777" s="151"/>
      <c r="U2777" s="151"/>
    </row>
    <row r="2778" spans="20:21" x14ac:dyDescent="0.2">
      <c r="T2778" s="151"/>
      <c r="U2778" s="151"/>
    </row>
    <row r="2779" spans="20:21" x14ac:dyDescent="0.2">
      <c r="T2779" s="151"/>
      <c r="U2779" s="151"/>
    </row>
    <row r="2780" spans="20:21" x14ac:dyDescent="0.2">
      <c r="T2780" s="151"/>
      <c r="U2780" s="151"/>
    </row>
    <row r="2781" spans="20:21" x14ac:dyDescent="0.2">
      <c r="T2781" s="151"/>
      <c r="U2781" s="151"/>
    </row>
    <row r="2782" spans="20:21" x14ac:dyDescent="0.2">
      <c r="T2782" s="151"/>
      <c r="U2782" s="151"/>
    </row>
    <row r="2783" spans="20:21" x14ac:dyDescent="0.2">
      <c r="T2783" s="151"/>
      <c r="U2783" s="151"/>
    </row>
    <row r="2784" spans="20:21" x14ac:dyDescent="0.2">
      <c r="T2784" s="151"/>
      <c r="U2784" s="151"/>
    </row>
    <row r="2785" spans="20:21" x14ac:dyDescent="0.2">
      <c r="T2785" s="151"/>
      <c r="U2785" s="151"/>
    </row>
    <row r="2786" spans="20:21" x14ac:dyDescent="0.2">
      <c r="T2786" s="151"/>
      <c r="U2786" s="151"/>
    </row>
    <row r="2787" spans="20:21" x14ac:dyDescent="0.2">
      <c r="T2787" s="151"/>
      <c r="U2787" s="151"/>
    </row>
    <row r="2788" spans="20:21" x14ac:dyDescent="0.2">
      <c r="T2788" s="151"/>
      <c r="U2788" s="151"/>
    </row>
    <row r="2789" spans="20:21" x14ac:dyDescent="0.2">
      <c r="T2789" s="151"/>
      <c r="U2789" s="151"/>
    </row>
    <row r="2790" spans="20:21" x14ac:dyDescent="0.2">
      <c r="T2790" s="151"/>
      <c r="U2790" s="151"/>
    </row>
    <row r="2791" spans="20:21" x14ac:dyDescent="0.2">
      <c r="T2791" s="151"/>
      <c r="U2791" s="151"/>
    </row>
    <row r="2792" spans="20:21" x14ac:dyDescent="0.2">
      <c r="T2792" s="151"/>
      <c r="U2792" s="151"/>
    </row>
    <row r="2793" spans="20:21" x14ac:dyDescent="0.2">
      <c r="T2793" s="151"/>
      <c r="U2793" s="151"/>
    </row>
    <row r="2794" spans="20:21" x14ac:dyDescent="0.2">
      <c r="T2794" s="151"/>
      <c r="U2794" s="151"/>
    </row>
    <row r="2795" spans="20:21" x14ac:dyDescent="0.2">
      <c r="T2795" s="151"/>
      <c r="U2795" s="151"/>
    </row>
    <row r="2796" spans="20:21" x14ac:dyDescent="0.2">
      <c r="T2796" s="151"/>
      <c r="U2796" s="151"/>
    </row>
    <row r="2797" spans="20:21" x14ac:dyDescent="0.2">
      <c r="T2797" s="151"/>
      <c r="U2797" s="151"/>
    </row>
    <row r="2798" spans="20:21" x14ac:dyDescent="0.2">
      <c r="T2798" s="151"/>
      <c r="U2798" s="151"/>
    </row>
    <row r="2799" spans="20:21" x14ac:dyDescent="0.2">
      <c r="T2799" s="151"/>
      <c r="U2799" s="151"/>
    </row>
    <row r="2800" spans="20:21" x14ac:dyDescent="0.2">
      <c r="T2800" s="151"/>
      <c r="U2800" s="151"/>
    </row>
    <row r="2801" spans="20:21" x14ac:dyDescent="0.2">
      <c r="T2801" s="151"/>
      <c r="U2801" s="151"/>
    </row>
    <row r="2802" spans="20:21" x14ac:dyDescent="0.2">
      <c r="T2802" s="151"/>
      <c r="U2802" s="151"/>
    </row>
    <row r="2803" spans="20:21" x14ac:dyDescent="0.2">
      <c r="T2803" s="151"/>
      <c r="U2803" s="151"/>
    </row>
    <row r="2804" spans="20:21" x14ac:dyDescent="0.2">
      <c r="T2804" s="151"/>
      <c r="U2804" s="151"/>
    </row>
    <row r="2805" spans="20:21" x14ac:dyDescent="0.2">
      <c r="T2805" s="151"/>
      <c r="U2805" s="151"/>
    </row>
    <row r="2806" spans="20:21" x14ac:dyDescent="0.2">
      <c r="T2806" s="151"/>
      <c r="U2806" s="151"/>
    </row>
    <row r="2807" spans="20:21" x14ac:dyDescent="0.2">
      <c r="T2807" s="151"/>
      <c r="U2807" s="151"/>
    </row>
    <row r="2808" spans="20:21" x14ac:dyDescent="0.2">
      <c r="T2808" s="151"/>
      <c r="U2808" s="151"/>
    </row>
    <row r="2809" spans="20:21" x14ac:dyDescent="0.2">
      <c r="T2809" s="151"/>
      <c r="U2809" s="151"/>
    </row>
    <row r="2810" spans="20:21" x14ac:dyDescent="0.2">
      <c r="T2810" s="151"/>
      <c r="U2810" s="151"/>
    </row>
    <row r="2811" spans="20:21" x14ac:dyDescent="0.2">
      <c r="T2811" s="151"/>
      <c r="U2811" s="151"/>
    </row>
    <row r="2812" spans="20:21" x14ac:dyDescent="0.2">
      <c r="T2812" s="151"/>
      <c r="U2812" s="151"/>
    </row>
    <row r="2813" spans="20:21" x14ac:dyDescent="0.2">
      <c r="T2813" s="151"/>
      <c r="U2813" s="151"/>
    </row>
    <row r="2814" spans="20:21" x14ac:dyDescent="0.2">
      <c r="T2814" s="151"/>
      <c r="U2814" s="151"/>
    </row>
    <row r="2815" spans="20:21" x14ac:dyDescent="0.2">
      <c r="T2815" s="151"/>
      <c r="U2815" s="151"/>
    </row>
    <row r="2816" spans="20:21" x14ac:dyDescent="0.2">
      <c r="T2816" s="151"/>
      <c r="U2816" s="151"/>
    </row>
    <row r="2817" spans="20:21" x14ac:dyDescent="0.2">
      <c r="T2817" s="151"/>
      <c r="U2817" s="151"/>
    </row>
    <row r="2818" spans="20:21" x14ac:dyDescent="0.2">
      <c r="T2818" s="151"/>
      <c r="U2818" s="151"/>
    </row>
    <row r="2819" spans="20:21" x14ac:dyDescent="0.2">
      <c r="T2819" s="151"/>
      <c r="U2819" s="151"/>
    </row>
    <row r="2820" spans="20:21" x14ac:dyDescent="0.2">
      <c r="T2820" s="151"/>
      <c r="U2820" s="151"/>
    </row>
    <row r="2821" spans="20:21" x14ac:dyDescent="0.2">
      <c r="T2821" s="151"/>
      <c r="U2821" s="151"/>
    </row>
    <row r="2822" spans="20:21" x14ac:dyDescent="0.2">
      <c r="T2822" s="151"/>
      <c r="U2822" s="151"/>
    </row>
    <row r="2823" spans="20:21" x14ac:dyDescent="0.2">
      <c r="T2823" s="151"/>
      <c r="U2823" s="151"/>
    </row>
    <row r="2824" spans="20:21" x14ac:dyDescent="0.2">
      <c r="T2824" s="151"/>
      <c r="U2824" s="151"/>
    </row>
    <row r="2825" spans="20:21" x14ac:dyDescent="0.2">
      <c r="T2825" s="151"/>
      <c r="U2825" s="151"/>
    </row>
    <row r="2826" spans="20:21" x14ac:dyDescent="0.2">
      <c r="T2826" s="151"/>
      <c r="U2826" s="151"/>
    </row>
    <row r="2827" spans="20:21" x14ac:dyDescent="0.2">
      <c r="T2827" s="151"/>
      <c r="U2827" s="151"/>
    </row>
    <row r="2828" spans="20:21" x14ac:dyDescent="0.2">
      <c r="T2828" s="151"/>
      <c r="U2828" s="151"/>
    </row>
    <row r="2829" spans="20:21" x14ac:dyDescent="0.2">
      <c r="T2829" s="151"/>
      <c r="U2829" s="151"/>
    </row>
    <row r="2830" spans="20:21" x14ac:dyDescent="0.2">
      <c r="T2830" s="151"/>
      <c r="U2830" s="151"/>
    </row>
    <row r="2831" spans="20:21" x14ac:dyDescent="0.2">
      <c r="T2831" s="151"/>
      <c r="U2831" s="151"/>
    </row>
    <row r="2832" spans="20:21" x14ac:dyDescent="0.2">
      <c r="T2832" s="151"/>
      <c r="U2832" s="151"/>
    </row>
    <row r="2833" spans="20:21" x14ac:dyDescent="0.2">
      <c r="T2833" s="151"/>
      <c r="U2833" s="151"/>
    </row>
    <row r="2834" spans="20:21" x14ac:dyDescent="0.2">
      <c r="T2834" s="151"/>
      <c r="U2834" s="151"/>
    </row>
    <row r="2835" spans="20:21" x14ac:dyDescent="0.2">
      <c r="T2835" s="151"/>
      <c r="U2835" s="151"/>
    </row>
    <row r="2836" spans="20:21" x14ac:dyDescent="0.2">
      <c r="T2836" s="151"/>
      <c r="U2836" s="151"/>
    </row>
    <row r="2837" spans="20:21" x14ac:dyDescent="0.2">
      <c r="T2837" s="151"/>
      <c r="U2837" s="151"/>
    </row>
    <row r="2838" spans="20:21" x14ac:dyDescent="0.2">
      <c r="T2838" s="151"/>
      <c r="U2838" s="151"/>
    </row>
    <row r="2839" spans="20:21" x14ac:dyDescent="0.2">
      <c r="T2839" s="151"/>
      <c r="U2839" s="151"/>
    </row>
    <row r="2840" spans="20:21" x14ac:dyDescent="0.2">
      <c r="T2840" s="151"/>
      <c r="U2840" s="151"/>
    </row>
    <row r="2841" spans="20:21" x14ac:dyDescent="0.2">
      <c r="T2841" s="151"/>
      <c r="U2841" s="151"/>
    </row>
    <row r="2842" spans="20:21" x14ac:dyDescent="0.2">
      <c r="T2842" s="151"/>
      <c r="U2842" s="151"/>
    </row>
    <row r="2843" spans="20:21" x14ac:dyDescent="0.2">
      <c r="T2843" s="151"/>
      <c r="U2843" s="151"/>
    </row>
    <row r="2844" spans="20:21" x14ac:dyDescent="0.2">
      <c r="T2844" s="151"/>
      <c r="U2844" s="151"/>
    </row>
    <row r="2845" spans="20:21" x14ac:dyDescent="0.2">
      <c r="T2845" s="151"/>
      <c r="U2845" s="151"/>
    </row>
    <row r="2846" spans="20:21" x14ac:dyDescent="0.2">
      <c r="T2846" s="151"/>
      <c r="U2846" s="151"/>
    </row>
    <row r="2847" spans="20:21" x14ac:dyDescent="0.2">
      <c r="T2847" s="151"/>
      <c r="U2847" s="151"/>
    </row>
    <row r="2848" spans="20:21" x14ac:dyDescent="0.2">
      <c r="T2848" s="151"/>
      <c r="U2848" s="151"/>
    </row>
    <row r="2849" spans="20:21" x14ac:dyDescent="0.2">
      <c r="T2849" s="151"/>
      <c r="U2849" s="151"/>
    </row>
    <row r="2850" spans="20:21" x14ac:dyDescent="0.2">
      <c r="T2850" s="151"/>
      <c r="U2850" s="151"/>
    </row>
    <row r="2851" spans="20:21" x14ac:dyDescent="0.2">
      <c r="T2851" s="151"/>
      <c r="U2851" s="151"/>
    </row>
    <row r="2852" spans="20:21" x14ac:dyDescent="0.2">
      <c r="T2852" s="151"/>
      <c r="U2852" s="151"/>
    </row>
    <row r="2853" spans="20:21" x14ac:dyDescent="0.2">
      <c r="T2853" s="151"/>
      <c r="U2853" s="151"/>
    </row>
    <row r="2854" spans="20:21" x14ac:dyDescent="0.2">
      <c r="T2854" s="151"/>
      <c r="U2854" s="151"/>
    </row>
    <row r="2855" spans="20:21" x14ac:dyDescent="0.2">
      <c r="T2855" s="151"/>
      <c r="U2855" s="151"/>
    </row>
    <row r="2856" spans="20:21" x14ac:dyDescent="0.2">
      <c r="T2856" s="151"/>
      <c r="U2856" s="151"/>
    </row>
    <row r="2857" spans="20:21" x14ac:dyDescent="0.2">
      <c r="T2857" s="151"/>
      <c r="U2857" s="151"/>
    </row>
    <row r="2858" spans="20:21" x14ac:dyDescent="0.2">
      <c r="T2858" s="151"/>
      <c r="U2858" s="151"/>
    </row>
    <row r="2859" spans="20:21" x14ac:dyDescent="0.2">
      <c r="T2859" s="151"/>
      <c r="U2859" s="151"/>
    </row>
    <row r="2860" spans="20:21" x14ac:dyDescent="0.2">
      <c r="T2860" s="151"/>
      <c r="U2860" s="151"/>
    </row>
    <row r="2861" spans="20:21" x14ac:dyDescent="0.2">
      <c r="T2861" s="151"/>
      <c r="U2861" s="151"/>
    </row>
    <row r="2862" spans="20:21" x14ac:dyDescent="0.2">
      <c r="T2862" s="151"/>
      <c r="U2862" s="151"/>
    </row>
    <row r="2863" spans="20:21" x14ac:dyDescent="0.2">
      <c r="T2863" s="151"/>
      <c r="U2863" s="151"/>
    </row>
    <row r="2864" spans="20:21" x14ac:dyDescent="0.2">
      <c r="T2864" s="151"/>
      <c r="U2864" s="151"/>
    </row>
    <row r="2865" spans="20:21" x14ac:dyDescent="0.2">
      <c r="T2865" s="151"/>
      <c r="U2865" s="151"/>
    </row>
    <row r="2866" spans="20:21" x14ac:dyDescent="0.2">
      <c r="T2866" s="151"/>
      <c r="U2866" s="151"/>
    </row>
    <row r="2867" spans="20:21" x14ac:dyDescent="0.2">
      <c r="T2867" s="151"/>
      <c r="U2867" s="151"/>
    </row>
    <row r="2868" spans="20:21" x14ac:dyDescent="0.2">
      <c r="T2868" s="151"/>
      <c r="U2868" s="151"/>
    </row>
    <row r="2869" spans="20:21" x14ac:dyDescent="0.2">
      <c r="T2869" s="151"/>
      <c r="U2869" s="151"/>
    </row>
    <row r="2870" spans="20:21" x14ac:dyDescent="0.2">
      <c r="T2870" s="151"/>
      <c r="U2870" s="151"/>
    </row>
    <row r="2871" spans="20:21" x14ac:dyDescent="0.2">
      <c r="T2871" s="151"/>
      <c r="U2871" s="151"/>
    </row>
    <row r="2872" spans="20:21" x14ac:dyDescent="0.2">
      <c r="T2872" s="151"/>
      <c r="U2872" s="151"/>
    </row>
    <row r="2873" spans="20:21" x14ac:dyDescent="0.2">
      <c r="T2873" s="151"/>
      <c r="U2873" s="151"/>
    </row>
    <row r="2874" spans="20:21" x14ac:dyDescent="0.2">
      <c r="T2874" s="151"/>
      <c r="U2874" s="151"/>
    </row>
    <row r="2875" spans="20:21" x14ac:dyDescent="0.2">
      <c r="T2875" s="151"/>
      <c r="U2875" s="151"/>
    </row>
    <row r="2876" spans="20:21" x14ac:dyDescent="0.2">
      <c r="T2876" s="151"/>
      <c r="U2876" s="151"/>
    </row>
    <row r="2877" spans="20:21" x14ac:dyDescent="0.2">
      <c r="T2877" s="151"/>
      <c r="U2877" s="151"/>
    </row>
    <row r="2878" spans="20:21" x14ac:dyDescent="0.2">
      <c r="T2878" s="151"/>
      <c r="U2878" s="151"/>
    </row>
    <row r="2879" spans="20:21" x14ac:dyDescent="0.2">
      <c r="T2879" s="151"/>
      <c r="U2879" s="151"/>
    </row>
    <row r="2880" spans="20:21" x14ac:dyDescent="0.2">
      <c r="T2880" s="151"/>
      <c r="U2880" s="151"/>
    </row>
    <row r="2881" spans="20:21" x14ac:dyDescent="0.2">
      <c r="T2881" s="151"/>
      <c r="U2881" s="151"/>
    </row>
    <row r="2882" spans="20:21" x14ac:dyDescent="0.2">
      <c r="T2882" s="151"/>
      <c r="U2882" s="151"/>
    </row>
    <row r="2883" spans="20:21" x14ac:dyDescent="0.2">
      <c r="T2883" s="151"/>
      <c r="U2883" s="151"/>
    </row>
    <row r="2884" spans="20:21" x14ac:dyDescent="0.2">
      <c r="T2884" s="151"/>
      <c r="U2884" s="151"/>
    </row>
    <row r="2885" spans="20:21" x14ac:dyDescent="0.2">
      <c r="T2885" s="151"/>
      <c r="U2885" s="151"/>
    </row>
    <row r="2886" spans="20:21" x14ac:dyDescent="0.2">
      <c r="T2886" s="151"/>
      <c r="U2886" s="151"/>
    </row>
    <row r="2887" spans="20:21" x14ac:dyDescent="0.2">
      <c r="T2887" s="151"/>
      <c r="U2887" s="151"/>
    </row>
    <row r="2888" spans="20:21" x14ac:dyDescent="0.2">
      <c r="T2888" s="151"/>
      <c r="U2888" s="151"/>
    </row>
    <row r="2889" spans="20:21" x14ac:dyDescent="0.2">
      <c r="T2889" s="151"/>
      <c r="U2889" s="151"/>
    </row>
    <row r="2890" spans="20:21" x14ac:dyDescent="0.2">
      <c r="T2890" s="151"/>
      <c r="U2890" s="151"/>
    </row>
    <row r="2891" spans="20:21" x14ac:dyDescent="0.2">
      <c r="T2891" s="151"/>
      <c r="U2891" s="151"/>
    </row>
    <row r="2892" spans="20:21" x14ac:dyDescent="0.2">
      <c r="T2892" s="151"/>
      <c r="U2892" s="151"/>
    </row>
    <row r="2893" spans="20:21" x14ac:dyDescent="0.2">
      <c r="T2893" s="151"/>
      <c r="U2893" s="151"/>
    </row>
    <row r="2894" spans="20:21" x14ac:dyDescent="0.2">
      <c r="T2894" s="151"/>
      <c r="U2894" s="151"/>
    </row>
    <row r="2895" spans="20:21" x14ac:dyDescent="0.2">
      <c r="T2895" s="151"/>
      <c r="U2895" s="151"/>
    </row>
    <row r="2896" spans="20:21" x14ac:dyDescent="0.2">
      <c r="T2896" s="151"/>
      <c r="U2896" s="151"/>
    </row>
    <row r="2897" spans="20:21" x14ac:dyDescent="0.2">
      <c r="T2897" s="151"/>
      <c r="U2897" s="151"/>
    </row>
    <row r="2898" spans="20:21" x14ac:dyDescent="0.2">
      <c r="T2898" s="151"/>
      <c r="U2898" s="151"/>
    </row>
    <row r="2899" spans="20:21" x14ac:dyDescent="0.2">
      <c r="T2899" s="151"/>
      <c r="U2899" s="151"/>
    </row>
    <row r="2900" spans="20:21" x14ac:dyDescent="0.2">
      <c r="T2900" s="151"/>
      <c r="U2900" s="151"/>
    </row>
    <row r="2901" spans="20:21" x14ac:dyDescent="0.2">
      <c r="T2901" s="151"/>
      <c r="U2901" s="151"/>
    </row>
    <row r="2902" spans="20:21" x14ac:dyDescent="0.2">
      <c r="T2902" s="151"/>
      <c r="U2902" s="151"/>
    </row>
    <row r="2903" spans="20:21" x14ac:dyDescent="0.2">
      <c r="T2903" s="151"/>
      <c r="U2903" s="151"/>
    </row>
    <row r="2904" spans="20:21" x14ac:dyDescent="0.2">
      <c r="T2904" s="151"/>
      <c r="U2904" s="151"/>
    </row>
    <row r="2905" spans="20:21" x14ac:dyDescent="0.2">
      <c r="T2905" s="151"/>
      <c r="U2905" s="151"/>
    </row>
    <row r="2906" spans="20:21" x14ac:dyDescent="0.2">
      <c r="T2906" s="151"/>
      <c r="U2906" s="151"/>
    </row>
    <row r="2907" spans="20:21" x14ac:dyDescent="0.2">
      <c r="T2907" s="151"/>
      <c r="U2907" s="151"/>
    </row>
    <row r="2908" spans="20:21" x14ac:dyDescent="0.2">
      <c r="T2908" s="151"/>
      <c r="U2908" s="151"/>
    </row>
    <row r="2909" spans="20:21" x14ac:dyDescent="0.2">
      <c r="T2909" s="151"/>
      <c r="U2909" s="151"/>
    </row>
    <row r="2910" spans="20:21" x14ac:dyDescent="0.2">
      <c r="T2910" s="151"/>
      <c r="U2910" s="151"/>
    </row>
    <row r="2911" spans="20:21" x14ac:dyDescent="0.2">
      <c r="T2911" s="151"/>
      <c r="U2911" s="151"/>
    </row>
    <row r="2912" spans="20:21" x14ac:dyDescent="0.2">
      <c r="T2912" s="151"/>
      <c r="U2912" s="151"/>
    </row>
    <row r="2913" spans="20:21" x14ac:dyDescent="0.2">
      <c r="T2913" s="151"/>
      <c r="U2913" s="151"/>
    </row>
    <row r="2914" spans="20:21" x14ac:dyDescent="0.2">
      <c r="T2914" s="151"/>
      <c r="U2914" s="151"/>
    </row>
    <row r="2915" spans="20:21" x14ac:dyDescent="0.2">
      <c r="T2915" s="151"/>
      <c r="U2915" s="151"/>
    </row>
    <row r="2916" spans="20:21" x14ac:dyDescent="0.2">
      <c r="T2916" s="151"/>
      <c r="U2916" s="151"/>
    </row>
    <row r="2917" spans="20:21" x14ac:dyDescent="0.2">
      <c r="T2917" s="151"/>
      <c r="U2917" s="151"/>
    </row>
    <row r="2918" spans="20:21" x14ac:dyDescent="0.2">
      <c r="T2918" s="151"/>
      <c r="U2918" s="151"/>
    </row>
    <row r="2919" spans="20:21" x14ac:dyDescent="0.2">
      <c r="T2919" s="151"/>
      <c r="U2919" s="151"/>
    </row>
    <row r="2920" spans="20:21" x14ac:dyDescent="0.2">
      <c r="T2920" s="151"/>
      <c r="U2920" s="151"/>
    </row>
    <row r="2921" spans="20:21" x14ac:dyDescent="0.2">
      <c r="T2921" s="151"/>
      <c r="U2921" s="151"/>
    </row>
    <row r="2922" spans="20:21" x14ac:dyDescent="0.2">
      <c r="T2922" s="151"/>
      <c r="U2922" s="151"/>
    </row>
    <row r="2923" spans="20:21" x14ac:dyDescent="0.2">
      <c r="T2923" s="151"/>
      <c r="U2923" s="151"/>
    </row>
    <row r="2924" spans="20:21" x14ac:dyDescent="0.2">
      <c r="T2924" s="151"/>
      <c r="U2924" s="151"/>
    </row>
    <row r="2925" spans="20:21" x14ac:dyDescent="0.2">
      <c r="T2925" s="151"/>
      <c r="U2925" s="151"/>
    </row>
    <row r="2926" spans="20:21" x14ac:dyDescent="0.2">
      <c r="T2926" s="151"/>
      <c r="U2926" s="151"/>
    </row>
    <row r="2927" spans="20:21" x14ac:dyDescent="0.2">
      <c r="T2927" s="151"/>
      <c r="U2927" s="151"/>
    </row>
    <row r="2928" spans="20:21" x14ac:dyDescent="0.2">
      <c r="T2928" s="151"/>
      <c r="U2928" s="151"/>
    </row>
    <row r="2929" spans="20:21" x14ac:dyDescent="0.2">
      <c r="T2929" s="151"/>
      <c r="U2929" s="151"/>
    </row>
    <row r="2930" spans="20:21" x14ac:dyDescent="0.2">
      <c r="T2930" s="151"/>
      <c r="U2930" s="151"/>
    </row>
    <row r="2931" spans="20:21" x14ac:dyDescent="0.2">
      <c r="T2931" s="151"/>
      <c r="U2931" s="151"/>
    </row>
    <row r="2932" spans="20:21" x14ac:dyDescent="0.2">
      <c r="T2932" s="151"/>
      <c r="U2932" s="151"/>
    </row>
    <row r="2933" spans="20:21" x14ac:dyDescent="0.2">
      <c r="T2933" s="151"/>
      <c r="U2933" s="151"/>
    </row>
    <row r="2934" spans="20:21" x14ac:dyDescent="0.2">
      <c r="T2934" s="151"/>
      <c r="U2934" s="151"/>
    </row>
    <row r="2935" spans="20:21" x14ac:dyDescent="0.2">
      <c r="T2935" s="151"/>
      <c r="U2935" s="151"/>
    </row>
    <row r="2936" spans="20:21" x14ac:dyDescent="0.2">
      <c r="T2936" s="151"/>
      <c r="U2936" s="151"/>
    </row>
    <row r="2937" spans="20:21" x14ac:dyDescent="0.2">
      <c r="T2937" s="151"/>
      <c r="U2937" s="151"/>
    </row>
    <row r="2938" spans="20:21" x14ac:dyDescent="0.2">
      <c r="T2938" s="151"/>
      <c r="U2938" s="151"/>
    </row>
    <row r="2939" spans="20:21" x14ac:dyDescent="0.2">
      <c r="T2939" s="151"/>
      <c r="U2939" s="151"/>
    </row>
    <row r="2940" spans="20:21" x14ac:dyDescent="0.2">
      <c r="T2940" s="151"/>
      <c r="U2940" s="151"/>
    </row>
    <row r="2941" spans="20:21" x14ac:dyDescent="0.2">
      <c r="T2941" s="151"/>
      <c r="U2941" s="151"/>
    </row>
    <row r="2942" spans="20:21" x14ac:dyDescent="0.2">
      <c r="T2942" s="151"/>
      <c r="U2942" s="151"/>
    </row>
    <row r="2943" spans="20:21" x14ac:dyDescent="0.2">
      <c r="T2943" s="151"/>
      <c r="U2943" s="151"/>
    </row>
    <row r="2944" spans="20:21" x14ac:dyDescent="0.2">
      <c r="T2944" s="151"/>
      <c r="U2944" s="151"/>
    </row>
    <row r="2945" spans="20:21" x14ac:dyDescent="0.2">
      <c r="T2945" s="151"/>
      <c r="U2945" s="151"/>
    </row>
    <row r="2946" spans="20:21" x14ac:dyDescent="0.2">
      <c r="T2946" s="151"/>
      <c r="U2946" s="151"/>
    </row>
    <row r="2947" spans="20:21" x14ac:dyDescent="0.2">
      <c r="T2947" s="151"/>
      <c r="U2947" s="151"/>
    </row>
    <row r="2948" spans="20:21" x14ac:dyDescent="0.2">
      <c r="T2948" s="151"/>
      <c r="U2948" s="151"/>
    </row>
    <row r="2949" spans="20:21" x14ac:dyDescent="0.2">
      <c r="T2949" s="151"/>
      <c r="U2949" s="151"/>
    </row>
    <row r="2950" spans="20:21" x14ac:dyDescent="0.2">
      <c r="T2950" s="151"/>
      <c r="U2950" s="151"/>
    </row>
    <row r="2951" spans="20:21" x14ac:dyDescent="0.2">
      <c r="T2951" s="151"/>
      <c r="U2951" s="151"/>
    </row>
    <row r="2952" spans="20:21" x14ac:dyDescent="0.2">
      <c r="T2952" s="151"/>
      <c r="U2952" s="151"/>
    </row>
    <row r="2953" spans="20:21" x14ac:dyDescent="0.2">
      <c r="T2953" s="151"/>
      <c r="U2953" s="151"/>
    </row>
    <row r="2954" spans="20:21" x14ac:dyDescent="0.2">
      <c r="T2954" s="151"/>
      <c r="U2954" s="151"/>
    </row>
    <row r="2955" spans="20:21" x14ac:dyDescent="0.2">
      <c r="T2955" s="151"/>
      <c r="U2955" s="151"/>
    </row>
    <row r="2956" spans="20:21" x14ac:dyDescent="0.2">
      <c r="T2956" s="151"/>
      <c r="U2956" s="151"/>
    </row>
    <row r="2957" spans="20:21" x14ac:dyDescent="0.2">
      <c r="T2957" s="151"/>
      <c r="U2957" s="151"/>
    </row>
    <row r="2958" spans="20:21" x14ac:dyDescent="0.2">
      <c r="T2958" s="151"/>
      <c r="U2958" s="151"/>
    </row>
    <row r="2959" spans="20:21" x14ac:dyDescent="0.2">
      <c r="T2959" s="151"/>
      <c r="U2959" s="151"/>
    </row>
    <row r="2960" spans="20:21" x14ac:dyDescent="0.2">
      <c r="T2960" s="151"/>
      <c r="U2960" s="151"/>
    </row>
    <row r="2961" spans="20:21" x14ac:dyDescent="0.2">
      <c r="T2961" s="151"/>
      <c r="U2961" s="151"/>
    </row>
    <row r="2962" spans="20:21" x14ac:dyDescent="0.2">
      <c r="T2962" s="151"/>
      <c r="U2962" s="151"/>
    </row>
    <row r="2963" spans="20:21" x14ac:dyDescent="0.2">
      <c r="T2963" s="151"/>
      <c r="U2963" s="151"/>
    </row>
    <row r="2964" spans="20:21" x14ac:dyDescent="0.2">
      <c r="T2964" s="151"/>
      <c r="U2964" s="151"/>
    </row>
    <row r="2965" spans="20:21" x14ac:dyDescent="0.2">
      <c r="T2965" s="151"/>
      <c r="U2965" s="151"/>
    </row>
    <row r="2966" spans="20:21" x14ac:dyDescent="0.2">
      <c r="T2966" s="151"/>
      <c r="U2966" s="151"/>
    </row>
    <row r="2967" spans="20:21" x14ac:dyDescent="0.2">
      <c r="T2967" s="151"/>
      <c r="U2967" s="151"/>
    </row>
    <row r="2968" spans="20:21" x14ac:dyDescent="0.2">
      <c r="T2968" s="151"/>
      <c r="U2968" s="151"/>
    </row>
    <row r="2969" spans="20:21" x14ac:dyDescent="0.2">
      <c r="T2969" s="151"/>
      <c r="U2969" s="151"/>
    </row>
    <row r="2970" spans="20:21" x14ac:dyDescent="0.2">
      <c r="T2970" s="151"/>
      <c r="U2970" s="151"/>
    </row>
    <row r="2971" spans="20:21" x14ac:dyDescent="0.2">
      <c r="T2971" s="151"/>
      <c r="U2971" s="151"/>
    </row>
    <row r="2972" spans="20:21" x14ac:dyDescent="0.2">
      <c r="T2972" s="151"/>
      <c r="U2972" s="151"/>
    </row>
    <row r="2973" spans="20:21" x14ac:dyDescent="0.2">
      <c r="T2973" s="151"/>
      <c r="U2973" s="151"/>
    </row>
    <row r="2974" spans="20:21" x14ac:dyDescent="0.2">
      <c r="T2974" s="151"/>
      <c r="U2974" s="151"/>
    </row>
    <row r="2975" spans="20:21" x14ac:dyDescent="0.2">
      <c r="T2975" s="151"/>
      <c r="U2975" s="151"/>
    </row>
    <row r="2976" spans="20:21" x14ac:dyDescent="0.2">
      <c r="T2976" s="151"/>
      <c r="U2976" s="151"/>
    </row>
    <row r="2977" spans="20:21" x14ac:dyDescent="0.2">
      <c r="T2977" s="151"/>
      <c r="U2977" s="151"/>
    </row>
    <row r="2978" spans="20:21" x14ac:dyDescent="0.2">
      <c r="T2978" s="151"/>
      <c r="U2978" s="151"/>
    </row>
    <row r="2979" spans="20:21" x14ac:dyDescent="0.2">
      <c r="T2979" s="151"/>
      <c r="U2979" s="151"/>
    </row>
    <row r="2980" spans="20:21" x14ac:dyDescent="0.2">
      <c r="T2980" s="151"/>
      <c r="U2980" s="151"/>
    </row>
    <row r="2981" spans="20:21" x14ac:dyDescent="0.2">
      <c r="T2981" s="151"/>
      <c r="U2981" s="151"/>
    </row>
    <row r="2982" spans="20:21" x14ac:dyDescent="0.2">
      <c r="T2982" s="151"/>
      <c r="U2982" s="151"/>
    </row>
    <row r="2983" spans="20:21" x14ac:dyDescent="0.2">
      <c r="T2983" s="151"/>
      <c r="U2983" s="151"/>
    </row>
    <row r="2984" spans="20:21" x14ac:dyDescent="0.2">
      <c r="T2984" s="151"/>
      <c r="U2984" s="151"/>
    </row>
    <row r="2985" spans="20:21" x14ac:dyDescent="0.2">
      <c r="T2985" s="151"/>
      <c r="U2985" s="151"/>
    </row>
    <row r="2986" spans="20:21" x14ac:dyDescent="0.2">
      <c r="T2986" s="151"/>
      <c r="U2986" s="151"/>
    </row>
    <row r="2987" spans="20:21" x14ac:dyDescent="0.2">
      <c r="T2987" s="151"/>
      <c r="U2987" s="151"/>
    </row>
    <row r="2988" spans="20:21" x14ac:dyDescent="0.2">
      <c r="T2988" s="151"/>
      <c r="U2988" s="151"/>
    </row>
    <row r="2989" spans="20:21" x14ac:dyDescent="0.2">
      <c r="T2989" s="151"/>
      <c r="U2989" s="151"/>
    </row>
    <row r="2990" spans="20:21" x14ac:dyDescent="0.2">
      <c r="T2990" s="151"/>
      <c r="U2990" s="151"/>
    </row>
    <row r="2991" spans="20:21" x14ac:dyDescent="0.2">
      <c r="T2991" s="151"/>
      <c r="U2991" s="151"/>
    </row>
    <row r="2992" spans="20:21" x14ac:dyDescent="0.2">
      <c r="T2992" s="151"/>
      <c r="U2992" s="151"/>
    </row>
    <row r="2993" spans="20:21" x14ac:dyDescent="0.2">
      <c r="T2993" s="151"/>
      <c r="U2993" s="151"/>
    </row>
    <row r="2994" spans="20:21" x14ac:dyDescent="0.2">
      <c r="T2994" s="151"/>
      <c r="U2994" s="151"/>
    </row>
    <row r="2995" spans="20:21" x14ac:dyDescent="0.2">
      <c r="T2995" s="151"/>
      <c r="U2995" s="151"/>
    </row>
    <row r="2996" spans="20:21" x14ac:dyDescent="0.2">
      <c r="T2996" s="151"/>
      <c r="U2996" s="151"/>
    </row>
    <row r="2997" spans="20:21" x14ac:dyDescent="0.2">
      <c r="T2997" s="151"/>
      <c r="U2997" s="151"/>
    </row>
    <row r="2998" spans="20:21" x14ac:dyDescent="0.2">
      <c r="T2998" s="151"/>
      <c r="U2998" s="151"/>
    </row>
    <row r="2999" spans="20:21" x14ac:dyDescent="0.2">
      <c r="T2999" s="151"/>
      <c r="U2999" s="151"/>
    </row>
    <row r="3000" spans="20:21" x14ac:dyDescent="0.2">
      <c r="T3000" s="151"/>
      <c r="U3000" s="151"/>
    </row>
    <row r="3001" spans="20:21" x14ac:dyDescent="0.2">
      <c r="T3001" s="151"/>
      <c r="U3001" s="151"/>
    </row>
    <row r="3002" spans="20:21" x14ac:dyDescent="0.2">
      <c r="T3002" s="151"/>
      <c r="U3002" s="151"/>
    </row>
    <row r="3003" spans="20:21" x14ac:dyDescent="0.2">
      <c r="T3003" s="151"/>
      <c r="U3003" s="151"/>
    </row>
    <row r="3004" spans="20:21" x14ac:dyDescent="0.2">
      <c r="T3004" s="151"/>
      <c r="U3004" s="151"/>
    </row>
    <row r="3005" spans="20:21" x14ac:dyDescent="0.2">
      <c r="T3005" s="151"/>
      <c r="U3005" s="151"/>
    </row>
    <row r="3006" spans="20:21" x14ac:dyDescent="0.2">
      <c r="T3006" s="151"/>
      <c r="U3006" s="151"/>
    </row>
    <row r="3007" spans="20:21" x14ac:dyDescent="0.2">
      <c r="T3007" s="151"/>
      <c r="U3007" s="151"/>
    </row>
    <row r="3008" spans="20:21" x14ac:dyDescent="0.2">
      <c r="T3008" s="151"/>
      <c r="U3008" s="151"/>
    </row>
    <row r="3009" spans="20:21" x14ac:dyDescent="0.2">
      <c r="T3009" s="151"/>
      <c r="U3009" s="151"/>
    </row>
    <row r="3010" spans="20:21" x14ac:dyDescent="0.2">
      <c r="T3010" s="151"/>
      <c r="U3010" s="151"/>
    </row>
    <row r="3011" spans="20:21" x14ac:dyDescent="0.2">
      <c r="T3011" s="151"/>
      <c r="U3011" s="151"/>
    </row>
    <row r="3012" spans="20:21" x14ac:dyDescent="0.2">
      <c r="T3012" s="151"/>
      <c r="U3012" s="151"/>
    </row>
    <row r="3013" spans="20:21" x14ac:dyDescent="0.2">
      <c r="T3013" s="151"/>
      <c r="U3013" s="151"/>
    </row>
    <row r="3014" spans="20:21" x14ac:dyDescent="0.2">
      <c r="T3014" s="151"/>
      <c r="U3014" s="151"/>
    </row>
    <row r="3015" spans="20:21" x14ac:dyDescent="0.2">
      <c r="T3015" s="151"/>
      <c r="U3015" s="151"/>
    </row>
    <row r="3016" spans="20:21" x14ac:dyDescent="0.2">
      <c r="T3016" s="151"/>
      <c r="U3016" s="151"/>
    </row>
    <row r="3017" spans="20:21" x14ac:dyDescent="0.2">
      <c r="T3017" s="151"/>
      <c r="U3017" s="151"/>
    </row>
    <row r="3018" spans="20:21" x14ac:dyDescent="0.2">
      <c r="T3018" s="151"/>
      <c r="U3018" s="151"/>
    </row>
    <row r="3019" spans="20:21" x14ac:dyDescent="0.2">
      <c r="T3019" s="151"/>
      <c r="U3019" s="151"/>
    </row>
    <row r="3020" spans="20:21" x14ac:dyDescent="0.2">
      <c r="T3020" s="151"/>
      <c r="U3020" s="151"/>
    </row>
    <row r="3021" spans="20:21" x14ac:dyDescent="0.2">
      <c r="T3021" s="151"/>
      <c r="U3021" s="151"/>
    </row>
    <row r="3022" spans="20:21" x14ac:dyDescent="0.2">
      <c r="T3022" s="151"/>
      <c r="U3022" s="151"/>
    </row>
    <row r="3023" spans="20:21" x14ac:dyDescent="0.2">
      <c r="T3023" s="151"/>
      <c r="U3023" s="151"/>
    </row>
    <row r="3024" spans="20:21" x14ac:dyDescent="0.2">
      <c r="T3024" s="151"/>
      <c r="U3024" s="151"/>
    </row>
    <row r="3025" spans="20:21" x14ac:dyDescent="0.2">
      <c r="T3025" s="151"/>
      <c r="U3025" s="151"/>
    </row>
    <row r="3026" spans="20:21" x14ac:dyDescent="0.2">
      <c r="T3026" s="151"/>
      <c r="U3026" s="151"/>
    </row>
    <row r="3027" spans="20:21" x14ac:dyDescent="0.2">
      <c r="T3027" s="151"/>
      <c r="U3027" s="151"/>
    </row>
    <row r="3028" spans="20:21" x14ac:dyDescent="0.2">
      <c r="T3028" s="151"/>
      <c r="U3028" s="151"/>
    </row>
    <row r="3029" spans="20:21" x14ac:dyDescent="0.2">
      <c r="T3029" s="151"/>
      <c r="U3029" s="151"/>
    </row>
    <row r="3030" spans="20:21" x14ac:dyDescent="0.2">
      <c r="T3030" s="151"/>
      <c r="U3030" s="151"/>
    </row>
    <row r="3031" spans="20:21" x14ac:dyDescent="0.2">
      <c r="T3031" s="151"/>
      <c r="U3031" s="151"/>
    </row>
    <row r="3032" spans="20:21" x14ac:dyDescent="0.2">
      <c r="T3032" s="151"/>
      <c r="U3032" s="151"/>
    </row>
    <row r="3033" spans="20:21" x14ac:dyDescent="0.2">
      <c r="T3033" s="151"/>
      <c r="U3033" s="151"/>
    </row>
    <row r="3034" spans="20:21" x14ac:dyDescent="0.2">
      <c r="T3034" s="151"/>
      <c r="U3034" s="151"/>
    </row>
    <row r="3035" spans="20:21" x14ac:dyDescent="0.2">
      <c r="T3035" s="151"/>
      <c r="U3035" s="151"/>
    </row>
    <row r="3036" spans="20:21" x14ac:dyDescent="0.2">
      <c r="T3036" s="151"/>
      <c r="U3036" s="151"/>
    </row>
    <row r="3037" spans="20:21" x14ac:dyDescent="0.2">
      <c r="T3037" s="151"/>
      <c r="U3037" s="151"/>
    </row>
    <row r="3038" spans="20:21" x14ac:dyDescent="0.2">
      <c r="T3038" s="151"/>
      <c r="U3038" s="151"/>
    </row>
    <row r="3039" spans="20:21" x14ac:dyDescent="0.2">
      <c r="T3039" s="151"/>
      <c r="U3039" s="151"/>
    </row>
    <row r="3040" spans="20:21" x14ac:dyDescent="0.2">
      <c r="T3040" s="151"/>
      <c r="U3040" s="151"/>
    </row>
    <row r="3041" spans="20:21" x14ac:dyDescent="0.2">
      <c r="T3041" s="151"/>
      <c r="U3041" s="151"/>
    </row>
    <row r="3042" spans="20:21" x14ac:dyDescent="0.2">
      <c r="T3042" s="151"/>
      <c r="U3042" s="151"/>
    </row>
    <row r="3043" spans="20:21" x14ac:dyDescent="0.2">
      <c r="T3043" s="151"/>
      <c r="U3043" s="151"/>
    </row>
    <row r="3044" spans="20:21" x14ac:dyDescent="0.2">
      <c r="T3044" s="151"/>
      <c r="U3044" s="151"/>
    </row>
    <row r="3045" spans="20:21" x14ac:dyDescent="0.2">
      <c r="T3045" s="151"/>
      <c r="U3045" s="151"/>
    </row>
    <row r="3046" spans="20:21" x14ac:dyDescent="0.2">
      <c r="T3046" s="151"/>
      <c r="U3046" s="151"/>
    </row>
    <row r="3047" spans="20:21" x14ac:dyDescent="0.2">
      <c r="T3047" s="151"/>
      <c r="U3047" s="151"/>
    </row>
    <row r="3048" spans="20:21" x14ac:dyDescent="0.2">
      <c r="T3048" s="151"/>
      <c r="U3048" s="151"/>
    </row>
    <row r="3049" spans="20:21" x14ac:dyDescent="0.2">
      <c r="T3049" s="151"/>
      <c r="U3049" s="151"/>
    </row>
    <row r="3050" spans="20:21" x14ac:dyDescent="0.2">
      <c r="T3050" s="151"/>
      <c r="U3050" s="151"/>
    </row>
    <row r="3051" spans="20:21" x14ac:dyDescent="0.2">
      <c r="T3051" s="151"/>
      <c r="U3051" s="151"/>
    </row>
    <row r="3052" spans="20:21" x14ac:dyDescent="0.2">
      <c r="T3052" s="151"/>
      <c r="U3052" s="151"/>
    </row>
    <row r="3053" spans="20:21" x14ac:dyDescent="0.2">
      <c r="T3053" s="151"/>
      <c r="U3053" s="151"/>
    </row>
    <row r="3054" spans="20:21" x14ac:dyDescent="0.2">
      <c r="T3054" s="151"/>
      <c r="U3054" s="151"/>
    </row>
    <row r="3055" spans="20:21" x14ac:dyDescent="0.2">
      <c r="T3055" s="151"/>
      <c r="U3055" s="151"/>
    </row>
    <row r="3056" spans="20:21" x14ac:dyDescent="0.2">
      <c r="T3056" s="151"/>
      <c r="U3056" s="151"/>
    </row>
    <row r="3057" spans="20:21" x14ac:dyDescent="0.2">
      <c r="T3057" s="151"/>
      <c r="U3057" s="151"/>
    </row>
    <row r="3058" spans="20:21" x14ac:dyDescent="0.2">
      <c r="T3058" s="151"/>
      <c r="U3058" s="151"/>
    </row>
    <row r="3059" spans="20:21" x14ac:dyDescent="0.2">
      <c r="T3059" s="151"/>
      <c r="U3059" s="151"/>
    </row>
    <row r="3060" spans="20:21" x14ac:dyDescent="0.2">
      <c r="T3060" s="151"/>
      <c r="U3060" s="151"/>
    </row>
    <row r="3061" spans="20:21" x14ac:dyDescent="0.2">
      <c r="T3061" s="151"/>
      <c r="U3061" s="151"/>
    </row>
    <row r="3062" spans="20:21" x14ac:dyDescent="0.2">
      <c r="T3062" s="151"/>
      <c r="U3062" s="151"/>
    </row>
    <row r="3063" spans="20:21" x14ac:dyDescent="0.2">
      <c r="T3063" s="151"/>
      <c r="U3063" s="151"/>
    </row>
    <row r="3064" spans="20:21" x14ac:dyDescent="0.2">
      <c r="T3064" s="151"/>
      <c r="U3064" s="151"/>
    </row>
    <row r="3065" spans="20:21" x14ac:dyDescent="0.2">
      <c r="T3065" s="151"/>
      <c r="U3065" s="151"/>
    </row>
    <row r="3066" spans="20:21" x14ac:dyDescent="0.2">
      <c r="T3066" s="151"/>
      <c r="U3066" s="151"/>
    </row>
    <row r="3067" spans="20:21" x14ac:dyDescent="0.2">
      <c r="T3067" s="151"/>
      <c r="U3067" s="151"/>
    </row>
    <row r="3068" spans="20:21" x14ac:dyDescent="0.2">
      <c r="T3068" s="151"/>
      <c r="U3068" s="151"/>
    </row>
    <row r="3069" spans="20:21" x14ac:dyDescent="0.2">
      <c r="T3069" s="151"/>
      <c r="U3069" s="151"/>
    </row>
    <row r="3070" spans="20:21" x14ac:dyDescent="0.2">
      <c r="T3070" s="151"/>
      <c r="U3070" s="151"/>
    </row>
    <row r="3071" spans="20:21" x14ac:dyDescent="0.2">
      <c r="T3071" s="151"/>
      <c r="U3071" s="151"/>
    </row>
    <row r="3072" spans="20:21" x14ac:dyDescent="0.2">
      <c r="T3072" s="151"/>
      <c r="U3072" s="151"/>
    </row>
    <row r="3073" spans="20:21" x14ac:dyDescent="0.2">
      <c r="T3073" s="151"/>
      <c r="U3073" s="151"/>
    </row>
    <row r="3074" spans="20:21" x14ac:dyDescent="0.2">
      <c r="T3074" s="151"/>
      <c r="U3074" s="151"/>
    </row>
    <row r="3075" spans="20:21" x14ac:dyDescent="0.2">
      <c r="T3075" s="151"/>
      <c r="U3075" s="151"/>
    </row>
    <row r="3076" spans="20:21" x14ac:dyDescent="0.2">
      <c r="T3076" s="151"/>
      <c r="U3076" s="151"/>
    </row>
    <row r="3077" spans="20:21" x14ac:dyDescent="0.2">
      <c r="T3077" s="151"/>
      <c r="U3077" s="151"/>
    </row>
    <row r="3078" spans="20:21" x14ac:dyDescent="0.2">
      <c r="T3078" s="151"/>
      <c r="U3078" s="151"/>
    </row>
    <row r="3079" spans="20:21" x14ac:dyDescent="0.2">
      <c r="T3079" s="151"/>
      <c r="U3079" s="151"/>
    </row>
    <row r="3080" spans="20:21" x14ac:dyDescent="0.2">
      <c r="T3080" s="151"/>
      <c r="U3080" s="151"/>
    </row>
    <row r="3081" spans="20:21" x14ac:dyDescent="0.2">
      <c r="T3081" s="151"/>
      <c r="U3081" s="151"/>
    </row>
    <row r="3082" spans="20:21" x14ac:dyDescent="0.2">
      <c r="T3082" s="151"/>
      <c r="U3082" s="151"/>
    </row>
    <row r="3083" spans="20:21" x14ac:dyDescent="0.2">
      <c r="T3083" s="151"/>
      <c r="U3083" s="151"/>
    </row>
    <row r="3084" spans="20:21" x14ac:dyDescent="0.2">
      <c r="T3084" s="151"/>
      <c r="U3084" s="151"/>
    </row>
    <row r="3085" spans="20:21" x14ac:dyDescent="0.2">
      <c r="T3085" s="151"/>
      <c r="U3085" s="151"/>
    </row>
    <row r="3086" spans="20:21" x14ac:dyDescent="0.2">
      <c r="T3086" s="151"/>
      <c r="U3086" s="151"/>
    </row>
    <row r="3087" spans="20:21" x14ac:dyDescent="0.2">
      <c r="T3087" s="151"/>
      <c r="U3087" s="151"/>
    </row>
    <row r="3088" spans="20:21" x14ac:dyDescent="0.2">
      <c r="T3088" s="151"/>
      <c r="U3088" s="151"/>
    </row>
    <row r="3089" spans="20:21" x14ac:dyDescent="0.2">
      <c r="T3089" s="151"/>
      <c r="U3089" s="151"/>
    </row>
    <row r="3090" spans="20:21" x14ac:dyDescent="0.2">
      <c r="T3090" s="151"/>
      <c r="U3090" s="151"/>
    </row>
    <row r="3091" spans="20:21" x14ac:dyDescent="0.2">
      <c r="T3091" s="151"/>
      <c r="U3091" s="151"/>
    </row>
    <row r="3092" spans="20:21" x14ac:dyDescent="0.2">
      <c r="T3092" s="151"/>
      <c r="U3092" s="151"/>
    </row>
    <row r="3093" spans="20:21" x14ac:dyDescent="0.2">
      <c r="T3093" s="151"/>
      <c r="U3093" s="151"/>
    </row>
    <row r="3094" spans="20:21" x14ac:dyDescent="0.2">
      <c r="T3094" s="151"/>
      <c r="U3094" s="151"/>
    </row>
    <row r="3095" spans="20:21" x14ac:dyDescent="0.2">
      <c r="T3095" s="151"/>
      <c r="U3095" s="151"/>
    </row>
    <row r="3096" spans="20:21" x14ac:dyDescent="0.2">
      <c r="T3096" s="151"/>
      <c r="U3096" s="151"/>
    </row>
    <row r="3097" spans="20:21" x14ac:dyDescent="0.2">
      <c r="T3097" s="151"/>
      <c r="U3097" s="151"/>
    </row>
    <row r="3098" spans="20:21" x14ac:dyDescent="0.2">
      <c r="T3098" s="151"/>
      <c r="U3098" s="151"/>
    </row>
    <row r="3099" spans="20:21" x14ac:dyDescent="0.2">
      <c r="T3099" s="151"/>
      <c r="U3099" s="151"/>
    </row>
    <row r="3100" spans="20:21" x14ac:dyDescent="0.2">
      <c r="T3100" s="151"/>
      <c r="U3100" s="151"/>
    </row>
    <row r="3101" spans="20:21" x14ac:dyDescent="0.2">
      <c r="T3101" s="151"/>
      <c r="U3101" s="151"/>
    </row>
    <row r="3102" spans="20:21" x14ac:dyDescent="0.2">
      <c r="T3102" s="151"/>
      <c r="U3102" s="151"/>
    </row>
    <row r="3103" spans="20:21" x14ac:dyDescent="0.2">
      <c r="T3103" s="151"/>
      <c r="U3103" s="151"/>
    </row>
    <row r="3104" spans="20:21" x14ac:dyDescent="0.2">
      <c r="T3104" s="151"/>
      <c r="U3104" s="151"/>
    </row>
    <row r="3105" spans="20:21" x14ac:dyDescent="0.2">
      <c r="T3105" s="151"/>
      <c r="U3105" s="151"/>
    </row>
    <row r="3106" spans="20:21" x14ac:dyDescent="0.2">
      <c r="T3106" s="151"/>
      <c r="U3106" s="151"/>
    </row>
    <row r="3107" spans="20:21" x14ac:dyDescent="0.2">
      <c r="T3107" s="151"/>
      <c r="U3107" s="151"/>
    </row>
    <row r="3108" spans="20:21" x14ac:dyDescent="0.2">
      <c r="T3108" s="151"/>
      <c r="U3108" s="151"/>
    </row>
    <row r="3109" spans="20:21" x14ac:dyDescent="0.2">
      <c r="T3109" s="151"/>
      <c r="U3109" s="151"/>
    </row>
    <row r="3110" spans="20:21" x14ac:dyDescent="0.2">
      <c r="T3110" s="151"/>
      <c r="U3110" s="151"/>
    </row>
    <row r="3111" spans="20:21" x14ac:dyDescent="0.2">
      <c r="T3111" s="151"/>
      <c r="U3111" s="151"/>
    </row>
    <row r="3112" spans="20:21" x14ac:dyDescent="0.2">
      <c r="T3112" s="151"/>
      <c r="U3112" s="151"/>
    </row>
    <row r="3113" spans="20:21" x14ac:dyDescent="0.2">
      <c r="T3113" s="151"/>
      <c r="U3113" s="151"/>
    </row>
    <row r="3114" spans="20:21" x14ac:dyDescent="0.2">
      <c r="T3114" s="151"/>
      <c r="U3114" s="151"/>
    </row>
    <row r="3115" spans="20:21" x14ac:dyDescent="0.2">
      <c r="T3115" s="151"/>
      <c r="U3115" s="151"/>
    </row>
    <row r="3116" spans="20:21" x14ac:dyDescent="0.2">
      <c r="T3116" s="151"/>
      <c r="U3116" s="151"/>
    </row>
    <row r="3117" spans="20:21" x14ac:dyDescent="0.2">
      <c r="T3117" s="151"/>
      <c r="U3117" s="151"/>
    </row>
    <row r="3118" spans="20:21" x14ac:dyDescent="0.2">
      <c r="T3118" s="151"/>
      <c r="U3118" s="151"/>
    </row>
    <row r="3119" spans="20:21" x14ac:dyDescent="0.2">
      <c r="T3119" s="151"/>
      <c r="U3119" s="151"/>
    </row>
    <row r="3120" spans="20:21" x14ac:dyDescent="0.2">
      <c r="T3120" s="151"/>
      <c r="U3120" s="151"/>
    </row>
    <row r="3121" spans="20:21" x14ac:dyDescent="0.2">
      <c r="T3121" s="151"/>
      <c r="U3121" s="151"/>
    </row>
    <row r="3122" spans="20:21" x14ac:dyDescent="0.2">
      <c r="T3122" s="151"/>
      <c r="U3122" s="151"/>
    </row>
    <row r="3123" spans="20:21" x14ac:dyDescent="0.2">
      <c r="T3123" s="151"/>
      <c r="U3123" s="151"/>
    </row>
    <row r="3124" spans="20:21" x14ac:dyDescent="0.2">
      <c r="T3124" s="151"/>
      <c r="U3124" s="151"/>
    </row>
    <row r="3125" spans="20:21" x14ac:dyDescent="0.2">
      <c r="T3125" s="151"/>
      <c r="U3125" s="151"/>
    </row>
    <row r="3126" spans="20:21" x14ac:dyDescent="0.2">
      <c r="T3126" s="151"/>
      <c r="U3126" s="151"/>
    </row>
    <row r="3127" spans="20:21" x14ac:dyDescent="0.2">
      <c r="T3127" s="151"/>
      <c r="U3127" s="151"/>
    </row>
    <row r="3128" spans="20:21" x14ac:dyDescent="0.2">
      <c r="T3128" s="151"/>
      <c r="U3128" s="151"/>
    </row>
    <row r="3129" spans="20:21" x14ac:dyDescent="0.2">
      <c r="T3129" s="151"/>
      <c r="U3129" s="151"/>
    </row>
    <row r="3130" spans="20:21" x14ac:dyDescent="0.2">
      <c r="T3130" s="151"/>
      <c r="U3130" s="151"/>
    </row>
    <row r="3131" spans="20:21" x14ac:dyDescent="0.2">
      <c r="T3131" s="151"/>
      <c r="U3131" s="151"/>
    </row>
    <row r="3132" spans="20:21" x14ac:dyDescent="0.2">
      <c r="T3132" s="151"/>
      <c r="U3132" s="151"/>
    </row>
    <row r="3133" spans="20:21" x14ac:dyDescent="0.2">
      <c r="T3133" s="151"/>
      <c r="U3133" s="151"/>
    </row>
    <row r="3134" spans="20:21" x14ac:dyDescent="0.2">
      <c r="T3134" s="151"/>
      <c r="U3134" s="151"/>
    </row>
    <row r="3135" spans="20:21" x14ac:dyDescent="0.2">
      <c r="T3135" s="151"/>
      <c r="U3135" s="151"/>
    </row>
    <row r="3136" spans="20:21" x14ac:dyDescent="0.2">
      <c r="T3136" s="151"/>
      <c r="U3136" s="151"/>
    </row>
    <row r="3137" spans="20:21" x14ac:dyDescent="0.2">
      <c r="T3137" s="151"/>
      <c r="U3137" s="151"/>
    </row>
    <row r="3138" spans="20:21" x14ac:dyDescent="0.2">
      <c r="T3138" s="151"/>
      <c r="U3138" s="151"/>
    </row>
    <row r="3139" spans="20:21" x14ac:dyDescent="0.2">
      <c r="T3139" s="151"/>
      <c r="U3139" s="151"/>
    </row>
    <row r="3140" spans="20:21" x14ac:dyDescent="0.2">
      <c r="T3140" s="151"/>
      <c r="U3140" s="151"/>
    </row>
    <row r="3141" spans="20:21" x14ac:dyDescent="0.2">
      <c r="T3141" s="151"/>
      <c r="U3141" s="151"/>
    </row>
    <row r="3142" spans="20:21" x14ac:dyDescent="0.2">
      <c r="T3142" s="151"/>
      <c r="U3142" s="151"/>
    </row>
    <row r="3143" spans="20:21" x14ac:dyDescent="0.2">
      <c r="T3143" s="151"/>
      <c r="U3143" s="151"/>
    </row>
    <row r="3144" spans="20:21" x14ac:dyDescent="0.2">
      <c r="T3144" s="151"/>
      <c r="U3144" s="151"/>
    </row>
    <row r="3145" spans="20:21" x14ac:dyDescent="0.2">
      <c r="T3145" s="151"/>
      <c r="U3145" s="151"/>
    </row>
    <row r="3146" spans="20:21" x14ac:dyDescent="0.2">
      <c r="T3146" s="151"/>
      <c r="U3146" s="151"/>
    </row>
    <row r="3147" spans="20:21" x14ac:dyDescent="0.2">
      <c r="T3147" s="151"/>
      <c r="U3147" s="151"/>
    </row>
    <row r="3148" spans="20:21" x14ac:dyDescent="0.2">
      <c r="T3148" s="151"/>
      <c r="U3148" s="151"/>
    </row>
    <row r="3149" spans="20:21" x14ac:dyDescent="0.2">
      <c r="T3149" s="151"/>
      <c r="U3149" s="151"/>
    </row>
    <row r="3150" spans="20:21" x14ac:dyDescent="0.2">
      <c r="T3150" s="151"/>
      <c r="U3150" s="151"/>
    </row>
    <row r="3151" spans="20:21" x14ac:dyDescent="0.2">
      <c r="T3151" s="151"/>
      <c r="U3151" s="151"/>
    </row>
    <row r="3152" spans="20:21" x14ac:dyDescent="0.2">
      <c r="T3152" s="151"/>
      <c r="U3152" s="151"/>
    </row>
    <row r="3153" spans="20:21" x14ac:dyDescent="0.2">
      <c r="T3153" s="151"/>
      <c r="U3153" s="151"/>
    </row>
    <row r="3154" spans="20:21" x14ac:dyDescent="0.2">
      <c r="T3154" s="151"/>
      <c r="U3154" s="151"/>
    </row>
    <row r="3155" spans="20:21" x14ac:dyDescent="0.2">
      <c r="T3155" s="151"/>
      <c r="U3155" s="151"/>
    </row>
    <row r="3156" spans="20:21" x14ac:dyDescent="0.2">
      <c r="T3156" s="151"/>
      <c r="U3156" s="151"/>
    </row>
    <row r="3157" spans="20:21" x14ac:dyDescent="0.2">
      <c r="T3157" s="151"/>
      <c r="U3157" s="151"/>
    </row>
    <row r="3158" spans="20:21" x14ac:dyDescent="0.2">
      <c r="T3158" s="151"/>
      <c r="U3158" s="151"/>
    </row>
    <row r="3159" spans="20:21" x14ac:dyDescent="0.2">
      <c r="T3159" s="151"/>
      <c r="U3159" s="151"/>
    </row>
    <row r="3160" spans="20:21" x14ac:dyDescent="0.2">
      <c r="T3160" s="151"/>
      <c r="U3160" s="151"/>
    </row>
    <row r="3161" spans="20:21" x14ac:dyDescent="0.2">
      <c r="T3161" s="151"/>
      <c r="U3161" s="151"/>
    </row>
    <row r="3162" spans="20:21" x14ac:dyDescent="0.2">
      <c r="T3162" s="151"/>
      <c r="U3162" s="151"/>
    </row>
    <row r="3163" spans="20:21" x14ac:dyDescent="0.2">
      <c r="T3163" s="151"/>
      <c r="U3163" s="151"/>
    </row>
    <row r="3164" spans="20:21" x14ac:dyDescent="0.2">
      <c r="T3164" s="151"/>
      <c r="U3164" s="151"/>
    </row>
    <row r="3165" spans="20:21" x14ac:dyDescent="0.2">
      <c r="T3165" s="151"/>
      <c r="U3165" s="151"/>
    </row>
    <row r="3166" spans="20:21" x14ac:dyDescent="0.2">
      <c r="T3166" s="151"/>
      <c r="U3166" s="151"/>
    </row>
    <row r="3167" spans="20:21" x14ac:dyDescent="0.2">
      <c r="T3167" s="151"/>
      <c r="U3167" s="151"/>
    </row>
    <row r="3168" spans="20:21" x14ac:dyDescent="0.2">
      <c r="T3168" s="151"/>
      <c r="U3168" s="151"/>
    </row>
    <row r="3169" spans="20:21" x14ac:dyDescent="0.2">
      <c r="T3169" s="151"/>
      <c r="U3169" s="151"/>
    </row>
    <row r="3170" spans="20:21" x14ac:dyDescent="0.2">
      <c r="T3170" s="151"/>
      <c r="U3170" s="151"/>
    </row>
    <row r="3171" spans="20:21" x14ac:dyDescent="0.2">
      <c r="T3171" s="151"/>
      <c r="U3171" s="151"/>
    </row>
    <row r="3172" spans="20:21" x14ac:dyDescent="0.2">
      <c r="T3172" s="151"/>
      <c r="U3172" s="151"/>
    </row>
    <row r="3173" spans="20:21" x14ac:dyDescent="0.2">
      <c r="T3173" s="151"/>
      <c r="U3173" s="151"/>
    </row>
    <row r="3174" spans="20:21" x14ac:dyDescent="0.2">
      <c r="T3174" s="151"/>
      <c r="U3174" s="151"/>
    </row>
    <row r="3175" spans="20:21" x14ac:dyDescent="0.2">
      <c r="T3175" s="151"/>
      <c r="U3175" s="151"/>
    </row>
    <row r="3176" spans="20:21" x14ac:dyDescent="0.2">
      <c r="T3176" s="151"/>
      <c r="U3176" s="151"/>
    </row>
    <row r="3177" spans="20:21" x14ac:dyDescent="0.2">
      <c r="T3177" s="151"/>
      <c r="U3177" s="151"/>
    </row>
    <row r="3178" spans="20:21" x14ac:dyDescent="0.2">
      <c r="T3178" s="151"/>
      <c r="U3178" s="151"/>
    </row>
    <row r="3179" spans="20:21" x14ac:dyDescent="0.2">
      <c r="T3179" s="151"/>
      <c r="U3179" s="151"/>
    </row>
    <row r="3180" spans="20:21" x14ac:dyDescent="0.2">
      <c r="T3180" s="151"/>
      <c r="U3180" s="151"/>
    </row>
    <row r="3181" spans="20:21" x14ac:dyDescent="0.2">
      <c r="T3181" s="151"/>
      <c r="U3181" s="151"/>
    </row>
    <row r="3182" spans="20:21" x14ac:dyDescent="0.2">
      <c r="T3182" s="151"/>
      <c r="U3182" s="151"/>
    </row>
    <row r="3183" spans="20:21" x14ac:dyDescent="0.2">
      <c r="T3183" s="151"/>
      <c r="U3183" s="151"/>
    </row>
    <row r="3184" spans="20:21" x14ac:dyDescent="0.2">
      <c r="T3184" s="151"/>
      <c r="U3184" s="151"/>
    </row>
    <row r="3185" spans="20:21" x14ac:dyDescent="0.2">
      <c r="T3185" s="151"/>
      <c r="U3185" s="151"/>
    </row>
    <row r="3186" spans="20:21" x14ac:dyDescent="0.2">
      <c r="T3186" s="151"/>
      <c r="U3186" s="151"/>
    </row>
    <row r="3187" spans="20:21" x14ac:dyDescent="0.2">
      <c r="T3187" s="151"/>
      <c r="U3187" s="151"/>
    </row>
    <row r="3188" spans="20:21" x14ac:dyDescent="0.2">
      <c r="T3188" s="151"/>
      <c r="U3188" s="151"/>
    </row>
    <row r="3189" spans="20:21" x14ac:dyDescent="0.2">
      <c r="T3189" s="151"/>
      <c r="U3189" s="151"/>
    </row>
    <row r="3190" spans="20:21" x14ac:dyDescent="0.2">
      <c r="T3190" s="151"/>
      <c r="U3190" s="151"/>
    </row>
    <row r="3191" spans="20:21" x14ac:dyDescent="0.2">
      <c r="T3191" s="151"/>
      <c r="U3191" s="151"/>
    </row>
    <row r="3192" spans="20:21" x14ac:dyDescent="0.2">
      <c r="T3192" s="151"/>
      <c r="U3192" s="151"/>
    </row>
    <row r="3193" spans="20:21" x14ac:dyDescent="0.2">
      <c r="T3193" s="151"/>
      <c r="U3193" s="151"/>
    </row>
    <row r="3194" spans="20:21" x14ac:dyDescent="0.2">
      <c r="T3194" s="151"/>
      <c r="U3194" s="151"/>
    </row>
    <row r="3195" spans="20:21" x14ac:dyDescent="0.2">
      <c r="T3195" s="151"/>
      <c r="U3195" s="151"/>
    </row>
    <row r="3196" spans="20:21" x14ac:dyDescent="0.2">
      <c r="T3196" s="151"/>
      <c r="U3196" s="151"/>
    </row>
    <row r="3197" spans="20:21" x14ac:dyDescent="0.2">
      <c r="T3197" s="151"/>
      <c r="U3197" s="151"/>
    </row>
    <row r="3198" spans="20:21" x14ac:dyDescent="0.2">
      <c r="T3198" s="151"/>
      <c r="U3198" s="151"/>
    </row>
    <row r="3199" spans="20:21" x14ac:dyDescent="0.2">
      <c r="T3199" s="151"/>
      <c r="U3199" s="151"/>
    </row>
    <row r="3200" spans="20:21" x14ac:dyDescent="0.2">
      <c r="T3200" s="151"/>
      <c r="U3200" s="151"/>
    </row>
    <row r="3201" spans="20:21" x14ac:dyDescent="0.2">
      <c r="T3201" s="151"/>
      <c r="U3201" s="151"/>
    </row>
    <row r="3202" spans="20:21" x14ac:dyDescent="0.2">
      <c r="T3202" s="151"/>
      <c r="U3202" s="151"/>
    </row>
    <row r="3203" spans="20:21" x14ac:dyDescent="0.2">
      <c r="T3203" s="151"/>
      <c r="U3203" s="151"/>
    </row>
    <row r="3204" spans="20:21" x14ac:dyDescent="0.2">
      <c r="T3204" s="151"/>
      <c r="U3204" s="151"/>
    </row>
    <row r="3205" spans="20:21" x14ac:dyDescent="0.2">
      <c r="T3205" s="151"/>
      <c r="U3205" s="151"/>
    </row>
    <row r="3206" spans="20:21" x14ac:dyDescent="0.2">
      <c r="T3206" s="151"/>
      <c r="U3206" s="151"/>
    </row>
    <row r="3207" spans="20:21" x14ac:dyDescent="0.2">
      <c r="T3207" s="151"/>
      <c r="U3207" s="151"/>
    </row>
    <row r="3208" spans="20:21" x14ac:dyDescent="0.2">
      <c r="T3208" s="151"/>
      <c r="U3208" s="151"/>
    </row>
    <row r="3209" spans="20:21" x14ac:dyDescent="0.2">
      <c r="T3209" s="151"/>
      <c r="U3209" s="151"/>
    </row>
    <row r="3210" spans="20:21" x14ac:dyDescent="0.2">
      <c r="T3210" s="151"/>
      <c r="U3210" s="151"/>
    </row>
    <row r="3211" spans="20:21" x14ac:dyDescent="0.2">
      <c r="T3211" s="151"/>
      <c r="U3211" s="151"/>
    </row>
    <row r="3212" spans="20:21" x14ac:dyDescent="0.2">
      <c r="T3212" s="151"/>
      <c r="U3212" s="151"/>
    </row>
    <row r="3213" spans="20:21" x14ac:dyDescent="0.2">
      <c r="T3213" s="151"/>
      <c r="U3213" s="151"/>
    </row>
    <row r="3214" spans="20:21" x14ac:dyDescent="0.2">
      <c r="T3214" s="151"/>
      <c r="U3214" s="151"/>
    </row>
    <row r="3215" spans="20:21" x14ac:dyDescent="0.2">
      <c r="T3215" s="151"/>
      <c r="U3215" s="151"/>
    </row>
    <row r="3216" spans="20:21" x14ac:dyDescent="0.2">
      <c r="T3216" s="151"/>
      <c r="U3216" s="151"/>
    </row>
    <row r="3217" spans="20:21" x14ac:dyDescent="0.2">
      <c r="T3217" s="151"/>
      <c r="U3217" s="151"/>
    </row>
    <row r="3218" spans="20:21" x14ac:dyDescent="0.2">
      <c r="T3218" s="151"/>
      <c r="U3218" s="151"/>
    </row>
    <row r="3219" spans="20:21" x14ac:dyDescent="0.2">
      <c r="T3219" s="151"/>
      <c r="U3219" s="151"/>
    </row>
    <row r="3220" spans="20:21" x14ac:dyDescent="0.2">
      <c r="T3220" s="151"/>
      <c r="U3220" s="151"/>
    </row>
    <row r="3221" spans="20:21" x14ac:dyDescent="0.2">
      <c r="T3221" s="151"/>
      <c r="U3221" s="151"/>
    </row>
    <row r="3222" spans="20:21" x14ac:dyDescent="0.2">
      <c r="T3222" s="151"/>
      <c r="U3222" s="151"/>
    </row>
    <row r="3223" spans="20:21" x14ac:dyDescent="0.2">
      <c r="T3223" s="151"/>
      <c r="U3223" s="151"/>
    </row>
    <row r="3224" spans="20:21" x14ac:dyDescent="0.2">
      <c r="T3224" s="151"/>
      <c r="U3224" s="151"/>
    </row>
    <row r="3225" spans="20:21" x14ac:dyDescent="0.2">
      <c r="T3225" s="151"/>
      <c r="U3225" s="151"/>
    </row>
    <row r="3226" spans="20:21" x14ac:dyDescent="0.2">
      <c r="T3226" s="151"/>
      <c r="U3226" s="151"/>
    </row>
    <row r="3227" spans="20:21" x14ac:dyDescent="0.2">
      <c r="T3227" s="151"/>
      <c r="U3227" s="151"/>
    </row>
    <row r="3228" spans="20:21" x14ac:dyDescent="0.2">
      <c r="T3228" s="151"/>
      <c r="U3228" s="151"/>
    </row>
    <row r="3229" spans="20:21" x14ac:dyDescent="0.2">
      <c r="T3229" s="151"/>
      <c r="U3229" s="151"/>
    </row>
    <row r="3230" spans="20:21" x14ac:dyDescent="0.2">
      <c r="T3230" s="151"/>
      <c r="U3230" s="151"/>
    </row>
    <row r="3231" spans="20:21" x14ac:dyDescent="0.2">
      <c r="T3231" s="151"/>
      <c r="U3231" s="151"/>
    </row>
    <row r="3232" spans="20:21" x14ac:dyDescent="0.2">
      <c r="T3232" s="151"/>
      <c r="U3232" s="151"/>
    </row>
    <row r="3233" spans="20:21" x14ac:dyDescent="0.2">
      <c r="T3233" s="151"/>
      <c r="U3233" s="151"/>
    </row>
    <row r="3234" spans="20:21" x14ac:dyDescent="0.2">
      <c r="T3234" s="151"/>
      <c r="U3234" s="151"/>
    </row>
    <row r="3235" spans="20:21" x14ac:dyDescent="0.2">
      <c r="T3235" s="151"/>
      <c r="U3235" s="151"/>
    </row>
    <row r="3236" spans="20:21" x14ac:dyDescent="0.2">
      <c r="T3236" s="151"/>
      <c r="U3236" s="151"/>
    </row>
    <row r="3237" spans="20:21" x14ac:dyDescent="0.2">
      <c r="T3237" s="151"/>
      <c r="U3237" s="151"/>
    </row>
    <row r="3238" spans="20:21" x14ac:dyDescent="0.2">
      <c r="T3238" s="151"/>
      <c r="U3238" s="151"/>
    </row>
    <row r="3239" spans="20:21" x14ac:dyDescent="0.2">
      <c r="T3239" s="151"/>
      <c r="U3239" s="151"/>
    </row>
    <row r="3240" spans="20:21" x14ac:dyDescent="0.2">
      <c r="T3240" s="151"/>
      <c r="U3240" s="151"/>
    </row>
    <row r="3241" spans="20:21" x14ac:dyDescent="0.2">
      <c r="T3241" s="151"/>
      <c r="U3241" s="151"/>
    </row>
    <row r="3242" spans="20:21" x14ac:dyDescent="0.2">
      <c r="T3242" s="151"/>
      <c r="U3242" s="151"/>
    </row>
    <row r="3243" spans="20:21" x14ac:dyDescent="0.2">
      <c r="T3243" s="151"/>
      <c r="U3243" s="151"/>
    </row>
    <row r="3244" spans="20:21" x14ac:dyDescent="0.2">
      <c r="T3244" s="151"/>
      <c r="U3244" s="151"/>
    </row>
    <row r="3245" spans="20:21" x14ac:dyDescent="0.2">
      <c r="T3245" s="151"/>
      <c r="U3245" s="151"/>
    </row>
    <row r="3246" spans="20:21" x14ac:dyDescent="0.2">
      <c r="T3246" s="151"/>
      <c r="U3246" s="151"/>
    </row>
    <row r="3247" spans="20:21" x14ac:dyDescent="0.2">
      <c r="T3247" s="151"/>
      <c r="U3247" s="151"/>
    </row>
    <row r="3248" spans="20:21" x14ac:dyDescent="0.2">
      <c r="T3248" s="151"/>
      <c r="U3248" s="151"/>
    </row>
    <row r="3249" spans="20:21" x14ac:dyDescent="0.2">
      <c r="T3249" s="151"/>
      <c r="U3249" s="151"/>
    </row>
    <row r="3250" spans="20:21" x14ac:dyDescent="0.2">
      <c r="T3250" s="151"/>
      <c r="U3250" s="151"/>
    </row>
    <row r="3251" spans="20:21" x14ac:dyDescent="0.2">
      <c r="T3251" s="151"/>
      <c r="U3251" s="151"/>
    </row>
    <row r="3252" spans="20:21" x14ac:dyDescent="0.2">
      <c r="T3252" s="151"/>
      <c r="U3252" s="151"/>
    </row>
    <row r="3253" spans="20:21" x14ac:dyDescent="0.2">
      <c r="T3253" s="151"/>
      <c r="U3253" s="151"/>
    </row>
    <row r="3254" spans="20:21" x14ac:dyDescent="0.2">
      <c r="T3254" s="151"/>
      <c r="U3254" s="151"/>
    </row>
    <row r="3255" spans="20:21" x14ac:dyDescent="0.2">
      <c r="T3255" s="151"/>
      <c r="U3255" s="151"/>
    </row>
    <row r="3256" spans="20:21" x14ac:dyDescent="0.2">
      <c r="T3256" s="151"/>
      <c r="U3256" s="151"/>
    </row>
    <row r="3257" spans="20:21" x14ac:dyDescent="0.2">
      <c r="T3257" s="151"/>
      <c r="U3257" s="151"/>
    </row>
    <row r="3258" spans="20:21" x14ac:dyDescent="0.2">
      <c r="T3258" s="151"/>
      <c r="U3258" s="151"/>
    </row>
    <row r="3259" spans="20:21" x14ac:dyDescent="0.2">
      <c r="T3259" s="151"/>
      <c r="U3259" s="151"/>
    </row>
    <row r="3260" spans="20:21" x14ac:dyDescent="0.2">
      <c r="T3260" s="151"/>
      <c r="U3260" s="151"/>
    </row>
    <row r="3261" spans="20:21" x14ac:dyDescent="0.2">
      <c r="T3261" s="151"/>
      <c r="U3261" s="151"/>
    </row>
    <row r="3262" spans="20:21" x14ac:dyDescent="0.2">
      <c r="T3262" s="151"/>
      <c r="U3262" s="151"/>
    </row>
    <row r="3263" spans="20:21" x14ac:dyDescent="0.2">
      <c r="T3263" s="151"/>
      <c r="U3263" s="151"/>
    </row>
    <row r="3264" spans="20:21" x14ac:dyDescent="0.2">
      <c r="T3264" s="151"/>
      <c r="U3264" s="151"/>
    </row>
    <row r="3265" spans="20:21" x14ac:dyDescent="0.2">
      <c r="T3265" s="151"/>
      <c r="U3265" s="151"/>
    </row>
    <row r="3266" spans="20:21" x14ac:dyDescent="0.2">
      <c r="T3266" s="151"/>
      <c r="U3266" s="151"/>
    </row>
    <row r="3267" spans="20:21" x14ac:dyDescent="0.2">
      <c r="T3267" s="151"/>
      <c r="U3267" s="151"/>
    </row>
    <row r="3268" spans="20:21" x14ac:dyDescent="0.2">
      <c r="T3268" s="151"/>
      <c r="U3268" s="151"/>
    </row>
    <row r="3269" spans="20:21" x14ac:dyDescent="0.2">
      <c r="T3269" s="151"/>
      <c r="U3269" s="151"/>
    </row>
    <row r="3270" spans="20:21" x14ac:dyDescent="0.2">
      <c r="T3270" s="151"/>
      <c r="U3270" s="151"/>
    </row>
    <row r="3271" spans="20:21" x14ac:dyDescent="0.2">
      <c r="T3271" s="151"/>
      <c r="U3271" s="151"/>
    </row>
  </sheetData>
  <mergeCells count="4">
    <mergeCell ref="A1:G1"/>
    <mergeCell ref="H1:K1"/>
    <mergeCell ref="L1:S1"/>
    <mergeCell ref="T1:U1"/>
  </mergeCells>
  <printOptions horizontalCentered="1" verticalCentered="1"/>
  <pageMargins left="0.59027777777777779" right="0.5" top="0.59027777777777779" bottom="0.58611111111111114" header="0" footer="0"/>
  <pageSetup paperSize="9" scale="85" orientation="portrait" horizontalDpi="4294967293"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AA3271"/>
  <sheetViews>
    <sheetView showOutlineSymbols="0" zoomScale="50" zoomScaleNormal="87" workbookViewId="0">
      <selection activeCell="A4" sqref="A4"/>
    </sheetView>
  </sheetViews>
  <sheetFormatPr defaultColWidth="9.6640625" defaultRowHeight="15" x14ac:dyDescent="0.2"/>
  <cols>
    <col min="1" max="1" width="12.6640625" style="2" customWidth="1"/>
    <col min="2" max="3" width="15.77734375" style="2" customWidth="1"/>
    <col min="4" max="4" width="14.109375" style="2" customWidth="1"/>
    <col min="5" max="5" width="13.44140625" style="2" customWidth="1"/>
    <col min="6" max="6" width="15" style="2" customWidth="1"/>
    <col min="7" max="7" width="15.44140625" style="2" customWidth="1"/>
    <col min="8" max="8" width="8.5546875" style="2" customWidth="1"/>
    <col min="9" max="9" width="10.6640625" style="2" customWidth="1"/>
    <col min="10" max="10" width="10.5546875" style="2" customWidth="1"/>
    <col min="11" max="11" width="11" style="2" customWidth="1"/>
    <col min="12" max="12" width="9" style="2" customWidth="1"/>
    <col min="13" max="13" width="11.88671875" style="2" customWidth="1"/>
    <col min="14" max="14" width="13.6640625" style="2" customWidth="1"/>
    <col min="15" max="15" width="14" style="2" customWidth="1"/>
    <col min="16" max="16" width="15.5546875" style="2" customWidth="1"/>
    <col min="17" max="17" width="14" style="2" customWidth="1"/>
    <col min="18" max="18" width="16.44140625" style="2" customWidth="1"/>
    <col min="19" max="19" width="12.44140625" style="2" customWidth="1"/>
    <col min="20" max="21" width="9.6640625" style="13" customWidth="1"/>
    <col min="22" max="16384" width="9.6640625" style="2"/>
  </cols>
  <sheetData>
    <row r="1" spans="1:21" x14ac:dyDescent="0.2">
      <c r="A1" s="1095" t="s">
        <v>18</v>
      </c>
      <c r="B1" s="1096"/>
      <c r="C1" s="1096"/>
      <c r="D1" s="1096"/>
      <c r="E1" s="1096"/>
      <c r="F1" s="1096"/>
      <c r="G1" s="1096"/>
      <c r="H1" s="1097" t="s">
        <v>22</v>
      </c>
      <c r="I1" s="1096"/>
      <c r="J1" s="1096"/>
      <c r="K1" s="1096"/>
      <c r="L1" s="1092" t="s">
        <v>25</v>
      </c>
      <c r="M1" s="1093"/>
      <c r="N1" s="1093"/>
      <c r="O1" s="1093"/>
      <c r="P1" s="1093"/>
      <c r="Q1" s="1093"/>
      <c r="R1" s="1093"/>
      <c r="S1" s="1093"/>
      <c r="T1" s="1094" t="s">
        <v>26</v>
      </c>
      <c r="U1" s="1094"/>
    </row>
    <row r="2" spans="1:21" x14ac:dyDescent="0.2">
      <c r="A2" s="5" t="s">
        <v>16</v>
      </c>
      <c r="B2" s="5" t="s">
        <v>151</v>
      </c>
      <c r="C2" s="5" t="s">
        <v>17</v>
      </c>
      <c r="D2" s="5" t="s">
        <v>152</v>
      </c>
      <c r="E2" s="5" t="s">
        <v>19</v>
      </c>
      <c r="F2" s="5" t="s">
        <v>20</v>
      </c>
      <c r="G2" s="5" t="s">
        <v>21</v>
      </c>
      <c r="H2" s="6" t="s">
        <v>16</v>
      </c>
      <c r="I2" s="6" t="s">
        <v>23</v>
      </c>
      <c r="J2" s="6" t="s">
        <v>152</v>
      </c>
      <c r="K2" s="6" t="s">
        <v>24</v>
      </c>
      <c r="L2" s="4" t="s">
        <v>153</v>
      </c>
      <c r="M2" s="4" t="s">
        <v>152</v>
      </c>
      <c r="N2" s="4" t="s">
        <v>154</v>
      </c>
      <c r="O2" s="4" t="s">
        <v>155</v>
      </c>
      <c r="P2" s="4" t="s">
        <v>156</v>
      </c>
      <c r="Q2" s="4" t="s">
        <v>157</v>
      </c>
      <c r="R2" s="4" t="s">
        <v>158</v>
      </c>
      <c r="S2" s="4" t="s">
        <v>159</v>
      </c>
      <c r="T2" s="7" t="s">
        <v>27</v>
      </c>
      <c r="U2" s="7" t="s">
        <v>160</v>
      </c>
    </row>
    <row r="3" spans="1:21" x14ac:dyDescent="0.2">
      <c r="A3" s="8"/>
      <c r="B3" s="8"/>
      <c r="C3" s="8"/>
      <c r="D3" s="8"/>
      <c r="E3" s="8"/>
      <c r="F3" s="8"/>
      <c r="G3" s="8"/>
      <c r="H3" s="9"/>
      <c r="I3" s="9"/>
      <c r="J3" s="9"/>
      <c r="K3" s="9"/>
      <c r="L3" s="3"/>
      <c r="M3" s="3"/>
      <c r="N3" s="3"/>
      <c r="O3" s="3"/>
      <c r="P3" s="3"/>
      <c r="Q3" s="3"/>
      <c r="R3" s="3"/>
      <c r="S3" s="3"/>
    </row>
    <row r="4" spans="1:21" x14ac:dyDescent="0.2">
      <c r="A4" s="8" t="e">
        <f>SUM(#REF!+(#REF!/60))</f>
        <v>#REF!</v>
      </c>
      <c r="B4" s="8"/>
      <c r="C4" s="8" t="e">
        <f>IF(#REF!="S",A4*-1,A4)</f>
        <v>#REF!</v>
      </c>
      <c r="D4" s="8" t="e">
        <f t="shared" ref="D4:D67" si="0">RADIANS(C4)</f>
        <v>#REF!</v>
      </c>
      <c r="E4" s="8" t="e">
        <f>(C4-C3)</f>
        <v>#REF!</v>
      </c>
      <c r="F4" s="8" t="e">
        <f t="shared" ref="F4:F63" si="1">LN(TAN(0.785398163+D4/2))</f>
        <v>#REF!</v>
      </c>
      <c r="G4" s="8" t="e">
        <f>(F4-F3)</f>
        <v>#REF!</v>
      </c>
      <c r="H4" s="9" t="e">
        <f>SUM(#REF!+(#REF!/60))</f>
        <v>#REF!</v>
      </c>
      <c r="I4" s="9" t="e">
        <f>IF(#REF!="E",H4,H4*-1)</f>
        <v>#REF!</v>
      </c>
      <c r="J4" s="9" t="e">
        <f>RADIANS(I4)</f>
        <v>#REF!</v>
      </c>
      <c r="K4" s="9"/>
      <c r="L4" s="3" t="e">
        <f>I5-I4</f>
        <v>#REF!</v>
      </c>
      <c r="M4" s="3" t="e">
        <f>RADIANS(IF(L4&gt;180,L4-360,IF(L4&lt;-180,L4+360,L4)))</f>
        <v>#REF!</v>
      </c>
      <c r="N4" s="11" t="e">
        <f>10800*LN(TAN(0.25*PI()+0.5*D4))/PI()</f>
        <v>#REF!</v>
      </c>
      <c r="O4" s="11" t="e">
        <f>N5</f>
        <v>#REF!</v>
      </c>
      <c r="P4" s="12" t="e">
        <f t="shared" ref="P4:P67" si="2">IF(O4&lt;&gt;N4,ATAN(10800*(M4)/(PI()*(O4-N4))),IF(M4&lt;0,3*PI()/2,PI()/2))</f>
        <v>#REF!</v>
      </c>
      <c r="Q4" s="12" t="e">
        <f>IF(F5&lt;F4,PI()+P4,P4)</f>
        <v>#REF!</v>
      </c>
      <c r="R4" s="3" t="e">
        <f>IF(Q4&lt;0,DEGREES(Q4)+360,DEGREES(Q4))</f>
        <v>#REF!</v>
      </c>
      <c r="S4" s="15" t="e">
        <f>ROUND(R4,1)</f>
        <v>#REF!</v>
      </c>
      <c r="T4" s="10" t="e">
        <f>IF(N4&lt;&gt;O4,ABS(60*(C5-C4)/COS(Q4)),ABS(60*(I5-I4)*COS(D4)))</f>
        <v>#REF!</v>
      </c>
      <c r="U4" s="16" t="e">
        <f>ROUND(T4,1)</f>
        <v>#REF!</v>
      </c>
    </row>
    <row r="5" spans="1:21" x14ac:dyDescent="0.2">
      <c r="A5" s="8" t="e">
        <f>B5</f>
        <v>#REF!</v>
      </c>
      <c r="B5" s="8" t="e">
        <f>IF(SUM(#REF!+(#REF!/60))=SUM(#REF!+(#REF!/60)),(SUM(#REF!+(#REF!/60))+0.0000001),(SUM(#REF!+(#REF!/60))))</f>
        <v>#REF!</v>
      </c>
      <c r="C5" s="8" t="e">
        <f>IF(#REF!="S",A5*-1,A5)</f>
        <v>#REF!</v>
      </c>
      <c r="D5" s="8" t="e">
        <f t="shared" si="0"/>
        <v>#REF!</v>
      </c>
      <c r="E5" s="8" t="e">
        <f t="shared" ref="E5:E63" si="3">(C5-C4)</f>
        <v>#REF!</v>
      </c>
      <c r="F5" s="8" t="e">
        <f t="shared" si="1"/>
        <v>#REF!</v>
      </c>
      <c r="G5" s="8" t="e">
        <f t="shared" ref="G5:G63" si="4">(F5-F4)</f>
        <v>#REF!</v>
      </c>
      <c r="H5" s="9" t="e">
        <f>SUM(#REF!+(#REF!/60))</f>
        <v>#REF!</v>
      </c>
      <c r="I5" s="9" t="e">
        <f>IF(#REF!="E",H5,H5*-1)</f>
        <v>#REF!</v>
      </c>
      <c r="J5" s="9" t="e">
        <f t="shared" ref="J5:J68" si="5">RADIANS(I5)</f>
        <v>#REF!</v>
      </c>
      <c r="K5" s="9" t="e">
        <f t="shared" ref="K5:K63" si="6">(J5-J4)</f>
        <v>#REF!</v>
      </c>
      <c r="L5" s="3" t="e">
        <f t="shared" ref="L5:L68" si="7">I6-I5</f>
        <v>#REF!</v>
      </c>
      <c r="M5" s="3" t="e">
        <f t="shared" ref="M5:M68" si="8">RADIANS(IF(L5&gt;180,L5-360,IF(L5&lt;-180,L5+360,L5)))</f>
        <v>#REF!</v>
      </c>
      <c r="N5" s="11" t="e">
        <f t="shared" ref="N5:N68" si="9">10800*LN(TAN(0.25*PI()+0.5*D5))/PI()</f>
        <v>#REF!</v>
      </c>
      <c r="O5" s="11" t="e">
        <f t="shared" ref="O5:O68" si="10">N6</f>
        <v>#REF!</v>
      </c>
      <c r="P5" s="12" t="e">
        <f t="shared" si="2"/>
        <v>#REF!</v>
      </c>
      <c r="Q5" s="12" t="e">
        <f t="shared" ref="Q5:Q68" si="11">IF(F6&lt;F5,PI()+P5,P5)</f>
        <v>#REF!</v>
      </c>
      <c r="R5" s="3" t="e">
        <f t="shared" ref="R5:R68" si="12">IF(Q5&lt;0,DEGREES(Q5)+360,DEGREES(Q5))</f>
        <v>#REF!</v>
      </c>
      <c r="S5" s="15" t="e">
        <f t="shared" ref="S5:S68" si="13">ROUND(R5,1)</f>
        <v>#REF!</v>
      </c>
      <c r="T5" s="10" t="e">
        <f t="shared" ref="T5:T68" si="14">IF(N5&lt;&gt;O5,ABS(60*(C6-C5)/COS(Q5)),ABS(60*(I6-I5)*COS(D5)))</f>
        <v>#REF!</v>
      </c>
      <c r="U5" s="16" t="e">
        <f t="shared" ref="U5:U68" si="15">ROUND(T5,1)</f>
        <v>#REF!</v>
      </c>
    </row>
    <row r="6" spans="1:21" x14ac:dyDescent="0.2">
      <c r="A6" s="8" t="e">
        <f t="shared" ref="A6:A69" si="16">B6</f>
        <v>#REF!</v>
      </c>
      <c r="B6" s="8" t="e">
        <f>IF(SUM(#REF!+(#REF!/60))=SUM(#REF!+(#REF!/60)),(SUM(#REF!+(#REF!/60))-0.0000001),(SUM(#REF!+(#REF!/60))))</f>
        <v>#REF!</v>
      </c>
      <c r="C6" s="8" t="e">
        <f>IF(#REF!="S",A6*-1,A6)</f>
        <v>#REF!</v>
      </c>
      <c r="D6" s="8" t="e">
        <f t="shared" si="0"/>
        <v>#REF!</v>
      </c>
      <c r="E6" s="8" t="e">
        <f t="shared" si="3"/>
        <v>#REF!</v>
      </c>
      <c r="F6" s="8" t="e">
        <f t="shared" si="1"/>
        <v>#REF!</v>
      </c>
      <c r="G6" s="8" t="e">
        <f t="shared" si="4"/>
        <v>#REF!</v>
      </c>
      <c r="H6" s="9" t="e">
        <f>SUM(#REF!+(#REF!/60))</f>
        <v>#REF!</v>
      </c>
      <c r="I6" s="9" t="e">
        <f>IF(#REF!="E",H6,H6*-1)</f>
        <v>#REF!</v>
      </c>
      <c r="J6" s="9" t="e">
        <f t="shared" si="5"/>
        <v>#REF!</v>
      </c>
      <c r="K6" s="9" t="e">
        <f t="shared" si="6"/>
        <v>#REF!</v>
      </c>
      <c r="L6" s="3" t="e">
        <f t="shared" si="7"/>
        <v>#REF!</v>
      </c>
      <c r="M6" s="3" t="e">
        <f t="shared" si="8"/>
        <v>#REF!</v>
      </c>
      <c r="N6" s="11" t="e">
        <f t="shared" si="9"/>
        <v>#REF!</v>
      </c>
      <c r="O6" s="11" t="e">
        <f t="shared" si="10"/>
        <v>#REF!</v>
      </c>
      <c r="P6" s="12" t="e">
        <f t="shared" si="2"/>
        <v>#REF!</v>
      </c>
      <c r="Q6" s="12" t="e">
        <f t="shared" si="11"/>
        <v>#REF!</v>
      </c>
      <c r="R6" s="3" t="e">
        <f t="shared" si="12"/>
        <v>#REF!</v>
      </c>
      <c r="S6" s="15" t="e">
        <f t="shared" si="13"/>
        <v>#REF!</v>
      </c>
      <c r="T6" s="10" t="e">
        <f t="shared" si="14"/>
        <v>#REF!</v>
      </c>
      <c r="U6" s="16" t="e">
        <f t="shared" si="15"/>
        <v>#REF!</v>
      </c>
    </row>
    <row r="7" spans="1:21" x14ac:dyDescent="0.2">
      <c r="A7" s="8" t="e">
        <f t="shared" si="16"/>
        <v>#REF!</v>
      </c>
      <c r="B7" s="8" t="e">
        <f>IF(SUM(#REF!+(#REF!/60))=SUM(#REF!+(#REF!/60)),(SUM(#REF!+(#REF!/60))+0.0000001),(SUM(#REF!+(#REF!/60))))</f>
        <v>#REF!</v>
      </c>
      <c r="C7" s="8" t="e">
        <f>IF(#REF!="S",A7*-1,A7)</f>
        <v>#REF!</v>
      </c>
      <c r="D7" s="8" t="e">
        <f t="shared" si="0"/>
        <v>#REF!</v>
      </c>
      <c r="E7" s="8" t="e">
        <f t="shared" si="3"/>
        <v>#REF!</v>
      </c>
      <c r="F7" s="8" t="e">
        <f t="shared" si="1"/>
        <v>#REF!</v>
      </c>
      <c r="G7" s="8" t="e">
        <f t="shared" si="4"/>
        <v>#REF!</v>
      </c>
      <c r="H7" s="9" t="e">
        <f>SUM(#REF!+(#REF!/60))</f>
        <v>#REF!</v>
      </c>
      <c r="I7" s="9" t="e">
        <f>IF(#REF!="E",H7,H7*-1)</f>
        <v>#REF!</v>
      </c>
      <c r="J7" s="9" t="e">
        <f t="shared" si="5"/>
        <v>#REF!</v>
      </c>
      <c r="K7" s="9" t="e">
        <f t="shared" si="6"/>
        <v>#REF!</v>
      </c>
      <c r="L7" s="3" t="e">
        <f t="shared" si="7"/>
        <v>#REF!</v>
      </c>
      <c r="M7" s="3" t="e">
        <f t="shared" si="8"/>
        <v>#REF!</v>
      </c>
      <c r="N7" s="11" t="e">
        <f t="shared" si="9"/>
        <v>#REF!</v>
      </c>
      <c r="O7" s="11" t="e">
        <f t="shared" si="10"/>
        <v>#REF!</v>
      </c>
      <c r="P7" s="12" t="e">
        <f t="shared" si="2"/>
        <v>#REF!</v>
      </c>
      <c r="Q7" s="12" t="e">
        <f t="shared" si="11"/>
        <v>#REF!</v>
      </c>
      <c r="R7" s="3" t="e">
        <f t="shared" si="12"/>
        <v>#REF!</v>
      </c>
      <c r="S7" s="15" t="e">
        <f t="shared" si="13"/>
        <v>#REF!</v>
      </c>
      <c r="T7" s="10" t="e">
        <f t="shared" si="14"/>
        <v>#REF!</v>
      </c>
      <c r="U7" s="16" t="e">
        <f t="shared" si="15"/>
        <v>#REF!</v>
      </c>
    </row>
    <row r="8" spans="1:21" x14ac:dyDescent="0.2">
      <c r="A8" s="8" t="e">
        <f t="shared" si="16"/>
        <v>#REF!</v>
      </c>
      <c r="B8" s="8" t="e">
        <f>IF(SUM(#REF!+(#REF!/60))=SUM(#REF!+(#REF!/60)),(SUM(#REF!+(#REF!/60))-0.0000001),(SUM(#REF!+(#REF!/60))))</f>
        <v>#REF!</v>
      </c>
      <c r="C8" s="8" t="e">
        <f>IF(#REF!="S",A8*-1,A8)</f>
        <v>#REF!</v>
      </c>
      <c r="D8" s="8" t="e">
        <f t="shared" si="0"/>
        <v>#REF!</v>
      </c>
      <c r="E8" s="8" t="e">
        <f t="shared" si="3"/>
        <v>#REF!</v>
      </c>
      <c r="F8" s="8" t="e">
        <f t="shared" si="1"/>
        <v>#REF!</v>
      </c>
      <c r="G8" s="8" t="e">
        <f t="shared" si="4"/>
        <v>#REF!</v>
      </c>
      <c r="H8" s="9" t="e">
        <f>SUM(#REF!+(#REF!/60))</f>
        <v>#REF!</v>
      </c>
      <c r="I8" s="9" t="e">
        <f>IF(#REF!="E",H8,H8*-1)</f>
        <v>#REF!</v>
      </c>
      <c r="J8" s="9" t="e">
        <f t="shared" si="5"/>
        <v>#REF!</v>
      </c>
      <c r="K8" s="9" t="e">
        <f t="shared" si="6"/>
        <v>#REF!</v>
      </c>
      <c r="L8" s="3" t="e">
        <f t="shared" si="7"/>
        <v>#REF!</v>
      </c>
      <c r="M8" s="3" t="e">
        <f t="shared" si="8"/>
        <v>#REF!</v>
      </c>
      <c r="N8" s="11" t="e">
        <f t="shared" si="9"/>
        <v>#REF!</v>
      </c>
      <c r="O8" s="11" t="e">
        <f t="shared" si="10"/>
        <v>#REF!</v>
      </c>
      <c r="P8" s="12" t="e">
        <f t="shared" si="2"/>
        <v>#REF!</v>
      </c>
      <c r="Q8" s="12" t="e">
        <f t="shared" si="11"/>
        <v>#REF!</v>
      </c>
      <c r="R8" s="3" t="e">
        <f t="shared" si="12"/>
        <v>#REF!</v>
      </c>
      <c r="S8" s="15" t="e">
        <f t="shared" si="13"/>
        <v>#REF!</v>
      </c>
      <c r="T8" s="10" t="e">
        <f t="shared" si="14"/>
        <v>#REF!</v>
      </c>
      <c r="U8" s="16" t="e">
        <f t="shared" si="15"/>
        <v>#REF!</v>
      </c>
    </row>
    <row r="9" spans="1:21" x14ac:dyDescent="0.2">
      <c r="A9" s="8" t="e">
        <f t="shared" si="16"/>
        <v>#REF!</v>
      </c>
      <c r="B9" s="8" t="e">
        <f>IF(SUM(#REF!+(#REF!/60))=SUM(#REF!+(#REF!/60)),(SUM(#REF!+(#REF!/60))+0.0000001),(SUM(#REF!+(#REF!/60))))</f>
        <v>#REF!</v>
      </c>
      <c r="C9" s="8" t="e">
        <f>IF(#REF!="S",A9*-1,A9)</f>
        <v>#REF!</v>
      </c>
      <c r="D9" s="8" t="e">
        <f t="shared" si="0"/>
        <v>#REF!</v>
      </c>
      <c r="E9" s="8" t="e">
        <f t="shared" si="3"/>
        <v>#REF!</v>
      </c>
      <c r="F9" s="8" t="e">
        <f t="shared" si="1"/>
        <v>#REF!</v>
      </c>
      <c r="G9" s="8" t="e">
        <f t="shared" si="4"/>
        <v>#REF!</v>
      </c>
      <c r="H9" s="9" t="e">
        <f>SUM(#REF!+(#REF!/60))</f>
        <v>#REF!</v>
      </c>
      <c r="I9" s="9" t="e">
        <f>IF(#REF!="E",H9,H9*-1)</f>
        <v>#REF!</v>
      </c>
      <c r="J9" s="9" t="e">
        <f t="shared" si="5"/>
        <v>#REF!</v>
      </c>
      <c r="K9" s="9" t="e">
        <f t="shared" si="6"/>
        <v>#REF!</v>
      </c>
      <c r="L9" s="3" t="e">
        <f t="shared" si="7"/>
        <v>#REF!</v>
      </c>
      <c r="M9" s="3" t="e">
        <f t="shared" si="8"/>
        <v>#REF!</v>
      </c>
      <c r="N9" s="11" t="e">
        <f t="shared" si="9"/>
        <v>#REF!</v>
      </c>
      <c r="O9" s="11" t="e">
        <f t="shared" si="10"/>
        <v>#REF!</v>
      </c>
      <c r="P9" s="12" t="e">
        <f t="shared" si="2"/>
        <v>#REF!</v>
      </c>
      <c r="Q9" s="12" t="e">
        <f t="shared" si="11"/>
        <v>#REF!</v>
      </c>
      <c r="R9" s="3" t="e">
        <f t="shared" si="12"/>
        <v>#REF!</v>
      </c>
      <c r="S9" s="15" t="e">
        <f t="shared" si="13"/>
        <v>#REF!</v>
      </c>
      <c r="T9" s="10" t="e">
        <f t="shared" si="14"/>
        <v>#REF!</v>
      </c>
      <c r="U9" s="16" t="e">
        <f t="shared" si="15"/>
        <v>#REF!</v>
      </c>
    </row>
    <row r="10" spans="1:21" x14ac:dyDescent="0.2">
      <c r="A10" s="8" t="e">
        <f t="shared" si="16"/>
        <v>#REF!</v>
      </c>
      <c r="B10" s="8" t="e">
        <f>IF(SUM(#REF!+(#REF!/60))=SUM(#REF!+(#REF!/60)),(SUM(#REF!+(#REF!/60))-0.0000001),(SUM(#REF!+(#REF!/60))))</f>
        <v>#REF!</v>
      </c>
      <c r="C10" s="8" t="e">
        <f>IF(#REF!="S",A10*-1,A10)</f>
        <v>#REF!</v>
      </c>
      <c r="D10" s="8" t="e">
        <f t="shared" si="0"/>
        <v>#REF!</v>
      </c>
      <c r="E10" s="8" t="e">
        <f t="shared" si="3"/>
        <v>#REF!</v>
      </c>
      <c r="F10" s="8" t="e">
        <f t="shared" si="1"/>
        <v>#REF!</v>
      </c>
      <c r="G10" s="8" t="e">
        <f t="shared" si="4"/>
        <v>#REF!</v>
      </c>
      <c r="H10" s="9" t="e">
        <f>SUM(#REF!+(#REF!/60))</f>
        <v>#REF!</v>
      </c>
      <c r="I10" s="9" t="e">
        <f>IF(#REF!="E",H10,H10*-1)</f>
        <v>#REF!</v>
      </c>
      <c r="J10" s="9" t="e">
        <f t="shared" si="5"/>
        <v>#REF!</v>
      </c>
      <c r="K10" s="9" t="e">
        <f t="shared" si="6"/>
        <v>#REF!</v>
      </c>
      <c r="L10" s="3" t="e">
        <f t="shared" si="7"/>
        <v>#REF!</v>
      </c>
      <c r="M10" s="3" t="e">
        <f t="shared" si="8"/>
        <v>#REF!</v>
      </c>
      <c r="N10" s="11" t="e">
        <f t="shared" si="9"/>
        <v>#REF!</v>
      </c>
      <c r="O10" s="11" t="e">
        <f t="shared" si="10"/>
        <v>#REF!</v>
      </c>
      <c r="P10" s="12" t="e">
        <f t="shared" si="2"/>
        <v>#REF!</v>
      </c>
      <c r="Q10" s="12" t="e">
        <f t="shared" si="11"/>
        <v>#REF!</v>
      </c>
      <c r="R10" s="3" t="e">
        <f t="shared" si="12"/>
        <v>#REF!</v>
      </c>
      <c r="S10" s="15" t="e">
        <f t="shared" si="13"/>
        <v>#REF!</v>
      </c>
      <c r="T10" s="10" t="e">
        <f t="shared" si="14"/>
        <v>#REF!</v>
      </c>
      <c r="U10" s="16" t="e">
        <f t="shared" si="15"/>
        <v>#REF!</v>
      </c>
    </row>
    <row r="11" spans="1:21" x14ac:dyDescent="0.2">
      <c r="A11" s="8" t="e">
        <f t="shared" si="16"/>
        <v>#REF!</v>
      </c>
      <c r="B11" s="8" t="e">
        <f>IF(SUM(#REF!+(#REF!/60))=SUM(#REF!+(#REF!/60)),(SUM(#REF!+(#REF!/60))+0.0000001),(SUM(#REF!+(#REF!/60))))</f>
        <v>#REF!</v>
      </c>
      <c r="C11" s="8" t="e">
        <f>IF(#REF!="S",A11*-1,A11)</f>
        <v>#REF!</v>
      </c>
      <c r="D11" s="8" t="e">
        <f t="shared" si="0"/>
        <v>#REF!</v>
      </c>
      <c r="E11" s="8" t="e">
        <f t="shared" si="3"/>
        <v>#REF!</v>
      </c>
      <c r="F11" s="8" t="e">
        <f t="shared" si="1"/>
        <v>#REF!</v>
      </c>
      <c r="G11" s="8" t="e">
        <f t="shared" si="4"/>
        <v>#REF!</v>
      </c>
      <c r="H11" s="9" t="e">
        <f>SUM(#REF!+(#REF!/60))</f>
        <v>#REF!</v>
      </c>
      <c r="I11" s="9" t="e">
        <f>IF(#REF!="E",H11,H11*-1)</f>
        <v>#REF!</v>
      </c>
      <c r="J11" s="9" t="e">
        <f t="shared" si="5"/>
        <v>#REF!</v>
      </c>
      <c r="K11" s="9" t="e">
        <f t="shared" si="6"/>
        <v>#REF!</v>
      </c>
      <c r="L11" s="3" t="e">
        <f t="shared" si="7"/>
        <v>#REF!</v>
      </c>
      <c r="M11" s="3" t="e">
        <f t="shared" si="8"/>
        <v>#REF!</v>
      </c>
      <c r="N11" s="11" t="e">
        <f t="shared" si="9"/>
        <v>#REF!</v>
      </c>
      <c r="O11" s="11" t="e">
        <f t="shared" si="10"/>
        <v>#REF!</v>
      </c>
      <c r="P11" s="12" t="e">
        <f t="shared" si="2"/>
        <v>#REF!</v>
      </c>
      <c r="Q11" s="12" t="e">
        <f t="shared" si="11"/>
        <v>#REF!</v>
      </c>
      <c r="R11" s="3" t="e">
        <f t="shared" si="12"/>
        <v>#REF!</v>
      </c>
      <c r="S11" s="15" t="e">
        <f t="shared" si="13"/>
        <v>#REF!</v>
      </c>
      <c r="T11" s="10" t="e">
        <f t="shared" si="14"/>
        <v>#REF!</v>
      </c>
      <c r="U11" s="16" t="e">
        <f t="shared" si="15"/>
        <v>#REF!</v>
      </c>
    </row>
    <row r="12" spans="1:21" x14ac:dyDescent="0.2">
      <c r="A12" s="8" t="e">
        <f t="shared" si="16"/>
        <v>#REF!</v>
      </c>
      <c r="B12" s="8" t="e">
        <f>IF(SUM(#REF!+(#REF!/60))=SUM(#REF!+(#REF!/60)),(SUM(#REF!+(#REF!/60))-0.0000001),(SUM(#REF!+(#REF!/60))))</f>
        <v>#REF!</v>
      </c>
      <c r="C12" s="8" t="e">
        <f>IF(#REF!="S",A12*-1,A12)</f>
        <v>#REF!</v>
      </c>
      <c r="D12" s="8" t="e">
        <f t="shared" si="0"/>
        <v>#REF!</v>
      </c>
      <c r="E12" s="8" t="e">
        <f t="shared" si="3"/>
        <v>#REF!</v>
      </c>
      <c r="F12" s="8" t="e">
        <f t="shared" si="1"/>
        <v>#REF!</v>
      </c>
      <c r="G12" s="8" t="e">
        <f t="shared" si="4"/>
        <v>#REF!</v>
      </c>
      <c r="H12" s="9" t="e">
        <f>SUM(#REF!+(#REF!/60))</f>
        <v>#REF!</v>
      </c>
      <c r="I12" s="9" t="e">
        <f>IF(#REF!="E",H12,H12*-1)</f>
        <v>#REF!</v>
      </c>
      <c r="J12" s="9" t="e">
        <f t="shared" si="5"/>
        <v>#REF!</v>
      </c>
      <c r="K12" s="9" t="e">
        <f t="shared" si="6"/>
        <v>#REF!</v>
      </c>
      <c r="L12" s="3" t="e">
        <f t="shared" si="7"/>
        <v>#REF!</v>
      </c>
      <c r="M12" s="3" t="e">
        <f t="shared" si="8"/>
        <v>#REF!</v>
      </c>
      <c r="N12" s="11" t="e">
        <f t="shared" si="9"/>
        <v>#REF!</v>
      </c>
      <c r="O12" s="11" t="e">
        <f t="shared" si="10"/>
        <v>#REF!</v>
      </c>
      <c r="P12" s="12" t="e">
        <f t="shared" si="2"/>
        <v>#REF!</v>
      </c>
      <c r="Q12" s="12" t="e">
        <f t="shared" si="11"/>
        <v>#REF!</v>
      </c>
      <c r="R12" s="3" t="e">
        <f t="shared" si="12"/>
        <v>#REF!</v>
      </c>
      <c r="S12" s="15" t="e">
        <f t="shared" si="13"/>
        <v>#REF!</v>
      </c>
      <c r="T12" s="10" t="e">
        <f t="shared" si="14"/>
        <v>#REF!</v>
      </c>
      <c r="U12" s="16" t="e">
        <f t="shared" si="15"/>
        <v>#REF!</v>
      </c>
    </row>
    <row r="13" spans="1:21" x14ac:dyDescent="0.2">
      <c r="A13" s="8" t="e">
        <f t="shared" si="16"/>
        <v>#REF!</v>
      </c>
      <c r="B13" s="8" t="e">
        <f>IF(SUM(#REF!+(#REF!/60))=SUM(#REF!+(#REF!/60)),(SUM(#REF!+(#REF!/60))+0.0000001),(SUM(#REF!+(#REF!/60))))</f>
        <v>#REF!</v>
      </c>
      <c r="C13" s="8" t="e">
        <f>IF(#REF!="S",A13*-1,A13)</f>
        <v>#REF!</v>
      </c>
      <c r="D13" s="8" t="e">
        <f t="shared" si="0"/>
        <v>#REF!</v>
      </c>
      <c r="E13" s="8" t="e">
        <f t="shared" si="3"/>
        <v>#REF!</v>
      </c>
      <c r="F13" s="8" t="e">
        <f t="shared" si="1"/>
        <v>#REF!</v>
      </c>
      <c r="G13" s="8" t="e">
        <f t="shared" si="4"/>
        <v>#REF!</v>
      </c>
      <c r="H13" s="9" t="e">
        <f>SUM(#REF!+(#REF!/60))</f>
        <v>#REF!</v>
      </c>
      <c r="I13" s="9" t="e">
        <f>IF(#REF!="E",H13,H13*-1)</f>
        <v>#REF!</v>
      </c>
      <c r="J13" s="9" t="e">
        <f t="shared" si="5"/>
        <v>#REF!</v>
      </c>
      <c r="K13" s="9" t="e">
        <f t="shared" si="6"/>
        <v>#REF!</v>
      </c>
      <c r="L13" s="3" t="e">
        <f t="shared" si="7"/>
        <v>#REF!</v>
      </c>
      <c r="M13" s="3" t="e">
        <f t="shared" si="8"/>
        <v>#REF!</v>
      </c>
      <c r="N13" s="11" t="e">
        <f t="shared" si="9"/>
        <v>#REF!</v>
      </c>
      <c r="O13" s="11" t="e">
        <f t="shared" si="10"/>
        <v>#REF!</v>
      </c>
      <c r="P13" s="12" t="e">
        <f t="shared" si="2"/>
        <v>#REF!</v>
      </c>
      <c r="Q13" s="12" t="e">
        <f t="shared" si="11"/>
        <v>#REF!</v>
      </c>
      <c r="R13" s="3" t="e">
        <f t="shared" si="12"/>
        <v>#REF!</v>
      </c>
      <c r="S13" s="15" t="e">
        <f t="shared" si="13"/>
        <v>#REF!</v>
      </c>
      <c r="T13" s="10" t="e">
        <f t="shared" si="14"/>
        <v>#REF!</v>
      </c>
      <c r="U13" s="16" t="e">
        <f t="shared" si="15"/>
        <v>#REF!</v>
      </c>
    </row>
    <row r="14" spans="1:21" x14ac:dyDescent="0.2">
      <c r="A14" s="8" t="e">
        <f t="shared" si="16"/>
        <v>#REF!</v>
      </c>
      <c r="B14" s="8" t="e">
        <f>IF(SUM(#REF!+(#REF!/60))=SUM(#REF!+(#REF!/60)),(SUM(#REF!+(#REF!/60))-0.0000001),(SUM(#REF!+(#REF!/60))))</f>
        <v>#REF!</v>
      </c>
      <c r="C14" s="8" t="e">
        <f>IF(#REF!="S",A14*-1,A14)</f>
        <v>#REF!</v>
      </c>
      <c r="D14" s="8" t="e">
        <f t="shared" si="0"/>
        <v>#REF!</v>
      </c>
      <c r="E14" s="8" t="e">
        <f t="shared" si="3"/>
        <v>#REF!</v>
      </c>
      <c r="F14" s="8" t="e">
        <f t="shared" si="1"/>
        <v>#REF!</v>
      </c>
      <c r="G14" s="8" t="e">
        <f t="shared" si="4"/>
        <v>#REF!</v>
      </c>
      <c r="H14" s="9" t="e">
        <f>SUM(#REF!+(#REF!/60))</f>
        <v>#REF!</v>
      </c>
      <c r="I14" s="9" t="e">
        <f>IF(#REF!="E",H14,H14*-1)</f>
        <v>#REF!</v>
      </c>
      <c r="J14" s="9" t="e">
        <f t="shared" si="5"/>
        <v>#REF!</v>
      </c>
      <c r="K14" s="9" t="e">
        <f t="shared" si="6"/>
        <v>#REF!</v>
      </c>
      <c r="L14" s="3" t="e">
        <f t="shared" si="7"/>
        <v>#REF!</v>
      </c>
      <c r="M14" s="3" t="e">
        <f t="shared" si="8"/>
        <v>#REF!</v>
      </c>
      <c r="N14" s="11" t="e">
        <f t="shared" si="9"/>
        <v>#REF!</v>
      </c>
      <c r="O14" s="11" t="e">
        <f t="shared" si="10"/>
        <v>#REF!</v>
      </c>
      <c r="P14" s="12" t="e">
        <f t="shared" si="2"/>
        <v>#REF!</v>
      </c>
      <c r="Q14" s="12" t="e">
        <f t="shared" si="11"/>
        <v>#REF!</v>
      </c>
      <c r="R14" s="3" t="e">
        <f t="shared" si="12"/>
        <v>#REF!</v>
      </c>
      <c r="S14" s="15" t="e">
        <f t="shared" si="13"/>
        <v>#REF!</v>
      </c>
      <c r="T14" s="10" t="e">
        <f t="shared" si="14"/>
        <v>#REF!</v>
      </c>
      <c r="U14" s="16" t="e">
        <f t="shared" si="15"/>
        <v>#REF!</v>
      </c>
    </row>
    <row r="15" spans="1:21" x14ac:dyDescent="0.2">
      <c r="A15" s="8" t="e">
        <f t="shared" si="16"/>
        <v>#REF!</v>
      </c>
      <c r="B15" s="8" t="e">
        <f>IF(SUM(#REF!+(#REF!/60))=SUM(#REF!+(#REF!/60)),(SUM(#REF!+(#REF!/60))+0.0000001),(SUM(#REF!+(#REF!/60))))</f>
        <v>#REF!</v>
      </c>
      <c r="C15" s="8" t="e">
        <f>IF(#REF!="S",A15*-1,A15)</f>
        <v>#REF!</v>
      </c>
      <c r="D15" s="8" t="e">
        <f t="shared" si="0"/>
        <v>#REF!</v>
      </c>
      <c r="E15" s="8" t="e">
        <f t="shared" si="3"/>
        <v>#REF!</v>
      </c>
      <c r="F15" s="8" t="e">
        <f t="shared" si="1"/>
        <v>#REF!</v>
      </c>
      <c r="G15" s="8" t="e">
        <f t="shared" si="4"/>
        <v>#REF!</v>
      </c>
      <c r="H15" s="9" t="e">
        <f>SUM(#REF!+(#REF!/60))</f>
        <v>#REF!</v>
      </c>
      <c r="I15" s="9" t="e">
        <f>IF(#REF!="E",H15,H15*-1)</f>
        <v>#REF!</v>
      </c>
      <c r="J15" s="9" t="e">
        <f t="shared" si="5"/>
        <v>#REF!</v>
      </c>
      <c r="K15" s="9" t="e">
        <f t="shared" si="6"/>
        <v>#REF!</v>
      </c>
      <c r="L15" s="3" t="e">
        <f t="shared" si="7"/>
        <v>#REF!</v>
      </c>
      <c r="M15" s="3" t="e">
        <f t="shared" si="8"/>
        <v>#REF!</v>
      </c>
      <c r="N15" s="11" t="e">
        <f t="shared" si="9"/>
        <v>#REF!</v>
      </c>
      <c r="O15" s="11" t="e">
        <f t="shared" si="10"/>
        <v>#REF!</v>
      </c>
      <c r="P15" s="12" t="e">
        <f t="shared" si="2"/>
        <v>#REF!</v>
      </c>
      <c r="Q15" s="12" t="e">
        <f t="shared" si="11"/>
        <v>#REF!</v>
      </c>
      <c r="R15" s="3" t="e">
        <f t="shared" si="12"/>
        <v>#REF!</v>
      </c>
      <c r="S15" s="15" t="e">
        <f t="shared" si="13"/>
        <v>#REF!</v>
      </c>
      <c r="T15" s="10" t="e">
        <f t="shared" si="14"/>
        <v>#REF!</v>
      </c>
      <c r="U15" s="16" t="e">
        <f t="shared" si="15"/>
        <v>#REF!</v>
      </c>
    </row>
    <row r="16" spans="1:21" x14ac:dyDescent="0.2">
      <c r="A16" s="8" t="e">
        <f t="shared" si="16"/>
        <v>#REF!</v>
      </c>
      <c r="B16" s="8" t="e">
        <f>IF(SUM(#REF!+(#REF!/60))=SUM(#REF!+(#REF!/60)),(SUM(#REF!+(#REF!/60))-0.0000001),(SUM(#REF!+(#REF!/60))))</f>
        <v>#REF!</v>
      </c>
      <c r="C16" s="8" t="e">
        <f>IF(#REF!="S",A16*-1,A16)</f>
        <v>#REF!</v>
      </c>
      <c r="D16" s="8" t="e">
        <f t="shared" si="0"/>
        <v>#REF!</v>
      </c>
      <c r="E16" s="8" t="e">
        <f t="shared" si="3"/>
        <v>#REF!</v>
      </c>
      <c r="F16" s="8" t="e">
        <f t="shared" si="1"/>
        <v>#REF!</v>
      </c>
      <c r="G16" s="8" t="e">
        <f t="shared" si="4"/>
        <v>#REF!</v>
      </c>
      <c r="H16" s="9" t="e">
        <f>SUM(#REF!+(#REF!/60))</f>
        <v>#REF!</v>
      </c>
      <c r="I16" s="9" t="e">
        <f>IF(#REF!="E",H16,H16*-1)</f>
        <v>#REF!</v>
      </c>
      <c r="J16" s="9" t="e">
        <f t="shared" si="5"/>
        <v>#REF!</v>
      </c>
      <c r="K16" s="9" t="e">
        <f t="shared" si="6"/>
        <v>#REF!</v>
      </c>
      <c r="L16" s="3" t="e">
        <f t="shared" si="7"/>
        <v>#REF!</v>
      </c>
      <c r="M16" s="3" t="e">
        <f t="shared" si="8"/>
        <v>#REF!</v>
      </c>
      <c r="N16" s="11" t="e">
        <f t="shared" si="9"/>
        <v>#REF!</v>
      </c>
      <c r="O16" s="11" t="e">
        <f t="shared" si="10"/>
        <v>#REF!</v>
      </c>
      <c r="P16" s="12" t="e">
        <f t="shared" si="2"/>
        <v>#REF!</v>
      </c>
      <c r="Q16" s="12" t="e">
        <f t="shared" si="11"/>
        <v>#REF!</v>
      </c>
      <c r="R16" s="3" t="e">
        <f t="shared" si="12"/>
        <v>#REF!</v>
      </c>
      <c r="S16" s="15" t="e">
        <f t="shared" si="13"/>
        <v>#REF!</v>
      </c>
      <c r="T16" s="10" t="e">
        <f t="shared" si="14"/>
        <v>#REF!</v>
      </c>
      <c r="U16" s="16" t="e">
        <f t="shared" si="15"/>
        <v>#REF!</v>
      </c>
    </row>
    <row r="17" spans="1:21" x14ac:dyDescent="0.2">
      <c r="A17" s="8" t="e">
        <f t="shared" si="16"/>
        <v>#REF!</v>
      </c>
      <c r="B17" s="8" t="e">
        <f>IF(SUM(#REF!+(#REF!/60))=SUM(#REF!+(#REF!/60)),(SUM(#REF!+(#REF!/60))+0.0000001),(SUM(#REF!+(#REF!/60))))</f>
        <v>#REF!</v>
      </c>
      <c r="C17" s="8" t="e">
        <f>IF(#REF!="S",A17*-1,A17)</f>
        <v>#REF!</v>
      </c>
      <c r="D17" s="8" t="e">
        <f t="shared" si="0"/>
        <v>#REF!</v>
      </c>
      <c r="E17" s="8" t="e">
        <f t="shared" si="3"/>
        <v>#REF!</v>
      </c>
      <c r="F17" s="8" t="e">
        <f t="shared" si="1"/>
        <v>#REF!</v>
      </c>
      <c r="G17" s="8" t="e">
        <f t="shared" si="4"/>
        <v>#REF!</v>
      </c>
      <c r="H17" s="9" t="e">
        <f>SUM(#REF!+(#REF!/60))</f>
        <v>#REF!</v>
      </c>
      <c r="I17" s="9" t="e">
        <f>IF(#REF!="E",H17,H17*-1)</f>
        <v>#REF!</v>
      </c>
      <c r="J17" s="9" t="e">
        <f t="shared" si="5"/>
        <v>#REF!</v>
      </c>
      <c r="K17" s="9" t="e">
        <f t="shared" si="6"/>
        <v>#REF!</v>
      </c>
      <c r="L17" s="3" t="e">
        <f t="shared" si="7"/>
        <v>#REF!</v>
      </c>
      <c r="M17" s="3" t="e">
        <f t="shared" si="8"/>
        <v>#REF!</v>
      </c>
      <c r="N17" s="11" t="e">
        <f t="shared" si="9"/>
        <v>#REF!</v>
      </c>
      <c r="O17" s="11" t="e">
        <f t="shared" si="10"/>
        <v>#REF!</v>
      </c>
      <c r="P17" s="12" t="e">
        <f t="shared" si="2"/>
        <v>#REF!</v>
      </c>
      <c r="Q17" s="12" t="e">
        <f t="shared" si="11"/>
        <v>#REF!</v>
      </c>
      <c r="R17" s="3" t="e">
        <f t="shared" si="12"/>
        <v>#REF!</v>
      </c>
      <c r="S17" s="15" t="e">
        <f t="shared" si="13"/>
        <v>#REF!</v>
      </c>
      <c r="T17" s="10" t="e">
        <f t="shared" si="14"/>
        <v>#REF!</v>
      </c>
      <c r="U17" s="16" t="e">
        <f t="shared" si="15"/>
        <v>#REF!</v>
      </c>
    </row>
    <row r="18" spans="1:21" x14ac:dyDescent="0.2">
      <c r="A18" s="8" t="e">
        <f t="shared" si="16"/>
        <v>#REF!</v>
      </c>
      <c r="B18" s="8" t="e">
        <f>IF(SUM(#REF!+(#REF!/60))=SUM(#REF!+(#REF!/60)),(SUM(#REF!+(#REF!/60))-0.0000001),(SUM(#REF!+(#REF!/60))))</f>
        <v>#REF!</v>
      </c>
      <c r="C18" s="8" t="e">
        <f>IF(#REF!="S",A18*-1,A18)</f>
        <v>#REF!</v>
      </c>
      <c r="D18" s="8" t="e">
        <f t="shared" si="0"/>
        <v>#REF!</v>
      </c>
      <c r="E18" s="8" t="e">
        <f t="shared" si="3"/>
        <v>#REF!</v>
      </c>
      <c r="F18" s="8" t="e">
        <f t="shared" si="1"/>
        <v>#REF!</v>
      </c>
      <c r="G18" s="8" t="e">
        <f t="shared" si="4"/>
        <v>#REF!</v>
      </c>
      <c r="H18" s="9" t="e">
        <f>SUM(#REF!+(#REF!/60))</f>
        <v>#REF!</v>
      </c>
      <c r="I18" s="9" t="e">
        <f>IF(#REF!="E",H18,H18*-1)</f>
        <v>#REF!</v>
      </c>
      <c r="J18" s="9" t="e">
        <f t="shared" si="5"/>
        <v>#REF!</v>
      </c>
      <c r="K18" s="9" t="e">
        <f t="shared" si="6"/>
        <v>#REF!</v>
      </c>
      <c r="L18" s="3" t="e">
        <f t="shared" si="7"/>
        <v>#REF!</v>
      </c>
      <c r="M18" s="3" t="e">
        <f t="shared" si="8"/>
        <v>#REF!</v>
      </c>
      <c r="N18" s="11" t="e">
        <f t="shared" si="9"/>
        <v>#REF!</v>
      </c>
      <c r="O18" s="11" t="e">
        <f t="shared" si="10"/>
        <v>#REF!</v>
      </c>
      <c r="P18" s="12" t="e">
        <f t="shared" si="2"/>
        <v>#REF!</v>
      </c>
      <c r="Q18" s="12" t="e">
        <f t="shared" si="11"/>
        <v>#REF!</v>
      </c>
      <c r="R18" s="3" t="e">
        <f t="shared" si="12"/>
        <v>#REF!</v>
      </c>
      <c r="S18" s="15" t="e">
        <f t="shared" si="13"/>
        <v>#REF!</v>
      </c>
      <c r="T18" s="10" t="e">
        <f t="shared" si="14"/>
        <v>#REF!</v>
      </c>
      <c r="U18" s="16" t="e">
        <f t="shared" si="15"/>
        <v>#REF!</v>
      </c>
    </row>
    <row r="19" spans="1:21" x14ac:dyDescent="0.2">
      <c r="A19" s="8" t="e">
        <f t="shared" si="16"/>
        <v>#REF!</v>
      </c>
      <c r="B19" s="8" t="e">
        <f>IF(SUM(#REF!+(#REF!/60))=SUM(#REF!+(#REF!/60)),(SUM(#REF!+(#REF!/60))+0.0000001),(SUM(#REF!+(#REF!/60))))</f>
        <v>#REF!</v>
      </c>
      <c r="C19" s="8" t="e">
        <f>IF(#REF!="S",A19*-1,A19)</f>
        <v>#REF!</v>
      </c>
      <c r="D19" s="8" t="e">
        <f t="shared" si="0"/>
        <v>#REF!</v>
      </c>
      <c r="E19" s="8" t="e">
        <f t="shared" si="3"/>
        <v>#REF!</v>
      </c>
      <c r="F19" s="8" t="e">
        <f t="shared" si="1"/>
        <v>#REF!</v>
      </c>
      <c r="G19" s="8" t="e">
        <f t="shared" si="4"/>
        <v>#REF!</v>
      </c>
      <c r="H19" s="9" t="e">
        <f>SUM(#REF!+(#REF!/60))</f>
        <v>#REF!</v>
      </c>
      <c r="I19" s="9" t="e">
        <f>IF(#REF!="E",H19,H19*-1)</f>
        <v>#REF!</v>
      </c>
      <c r="J19" s="9" t="e">
        <f t="shared" si="5"/>
        <v>#REF!</v>
      </c>
      <c r="K19" s="9" t="e">
        <f t="shared" si="6"/>
        <v>#REF!</v>
      </c>
      <c r="L19" s="3" t="e">
        <f t="shared" si="7"/>
        <v>#REF!</v>
      </c>
      <c r="M19" s="3" t="e">
        <f t="shared" si="8"/>
        <v>#REF!</v>
      </c>
      <c r="N19" s="11" t="e">
        <f t="shared" si="9"/>
        <v>#REF!</v>
      </c>
      <c r="O19" s="11" t="e">
        <f t="shared" si="10"/>
        <v>#REF!</v>
      </c>
      <c r="P19" s="12" t="e">
        <f t="shared" si="2"/>
        <v>#REF!</v>
      </c>
      <c r="Q19" s="12" t="e">
        <f t="shared" si="11"/>
        <v>#REF!</v>
      </c>
      <c r="R19" s="3" t="e">
        <f t="shared" si="12"/>
        <v>#REF!</v>
      </c>
      <c r="S19" s="15" t="e">
        <f t="shared" si="13"/>
        <v>#REF!</v>
      </c>
      <c r="T19" s="10" t="e">
        <f t="shared" si="14"/>
        <v>#REF!</v>
      </c>
      <c r="U19" s="16" t="e">
        <f t="shared" si="15"/>
        <v>#REF!</v>
      </c>
    </row>
    <row r="20" spans="1:21" x14ac:dyDescent="0.2">
      <c r="A20" s="8" t="e">
        <f t="shared" si="16"/>
        <v>#REF!</v>
      </c>
      <c r="B20" s="8" t="e">
        <f>IF(SUM(#REF!+(#REF!/60))=SUM(#REF!+(#REF!/60)),(SUM(#REF!+(#REF!/60))-0.0000001),(SUM(#REF!+(#REF!/60))))</f>
        <v>#REF!</v>
      </c>
      <c r="C20" s="8" t="e">
        <f>IF(#REF!="S",A20*-1,A20)</f>
        <v>#REF!</v>
      </c>
      <c r="D20" s="8" t="e">
        <f t="shared" si="0"/>
        <v>#REF!</v>
      </c>
      <c r="E20" s="8" t="e">
        <f t="shared" si="3"/>
        <v>#REF!</v>
      </c>
      <c r="F20" s="8" t="e">
        <f t="shared" si="1"/>
        <v>#REF!</v>
      </c>
      <c r="G20" s="8" t="e">
        <f t="shared" si="4"/>
        <v>#REF!</v>
      </c>
      <c r="H20" s="9" t="e">
        <f>SUM(#REF!+(#REF!/60))</f>
        <v>#REF!</v>
      </c>
      <c r="I20" s="9" t="e">
        <f>IF(#REF!="E",H20,H20*-1)</f>
        <v>#REF!</v>
      </c>
      <c r="J20" s="9" t="e">
        <f t="shared" si="5"/>
        <v>#REF!</v>
      </c>
      <c r="K20" s="9" t="e">
        <f t="shared" si="6"/>
        <v>#REF!</v>
      </c>
      <c r="L20" s="3" t="e">
        <f t="shared" si="7"/>
        <v>#REF!</v>
      </c>
      <c r="M20" s="3" t="e">
        <f t="shared" si="8"/>
        <v>#REF!</v>
      </c>
      <c r="N20" s="11" t="e">
        <f t="shared" si="9"/>
        <v>#REF!</v>
      </c>
      <c r="O20" s="11" t="e">
        <f t="shared" si="10"/>
        <v>#REF!</v>
      </c>
      <c r="P20" s="12" t="e">
        <f t="shared" si="2"/>
        <v>#REF!</v>
      </c>
      <c r="Q20" s="12" t="e">
        <f t="shared" si="11"/>
        <v>#REF!</v>
      </c>
      <c r="R20" s="3" t="e">
        <f t="shared" si="12"/>
        <v>#REF!</v>
      </c>
      <c r="S20" s="15" t="e">
        <f t="shared" si="13"/>
        <v>#REF!</v>
      </c>
      <c r="T20" s="10" t="e">
        <f t="shared" si="14"/>
        <v>#REF!</v>
      </c>
      <c r="U20" s="16" t="e">
        <f t="shared" si="15"/>
        <v>#REF!</v>
      </c>
    </row>
    <row r="21" spans="1:21" x14ac:dyDescent="0.2">
      <c r="A21" s="8" t="e">
        <f t="shared" si="16"/>
        <v>#REF!</v>
      </c>
      <c r="B21" s="8" t="e">
        <f>IF(SUM(#REF!+(#REF!/60))=SUM(#REF!+(#REF!/60)),(SUM(#REF!+(#REF!/60))+0.0000001),(SUM(#REF!+(#REF!/60))))</f>
        <v>#REF!</v>
      </c>
      <c r="C21" s="8" t="e">
        <f>IF(#REF!="S",A21*-1,A21)</f>
        <v>#REF!</v>
      </c>
      <c r="D21" s="8" t="e">
        <f t="shared" si="0"/>
        <v>#REF!</v>
      </c>
      <c r="E21" s="8" t="e">
        <f t="shared" si="3"/>
        <v>#REF!</v>
      </c>
      <c r="F21" s="8" t="e">
        <f t="shared" si="1"/>
        <v>#REF!</v>
      </c>
      <c r="G21" s="8" t="e">
        <f t="shared" si="4"/>
        <v>#REF!</v>
      </c>
      <c r="H21" s="9" t="e">
        <f>SUM(#REF!+(#REF!/60))</f>
        <v>#REF!</v>
      </c>
      <c r="I21" s="9" t="e">
        <f>IF(#REF!="E",H21,H21*-1)</f>
        <v>#REF!</v>
      </c>
      <c r="J21" s="9" t="e">
        <f t="shared" si="5"/>
        <v>#REF!</v>
      </c>
      <c r="K21" s="9" t="e">
        <f t="shared" si="6"/>
        <v>#REF!</v>
      </c>
      <c r="L21" s="3" t="e">
        <f t="shared" si="7"/>
        <v>#REF!</v>
      </c>
      <c r="M21" s="3" t="e">
        <f t="shared" si="8"/>
        <v>#REF!</v>
      </c>
      <c r="N21" s="11" t="e">
        <f t="shared" si="9"/>
        <v>#REF!</v>
      </c>
      <c r="O21" s="11" t="e">
        <f t="shared" si="10"/>
        <v>#REF!</v>
      </c>
      <c r="P21" s="12" t="e">
        <f t="shared" si="2"/>
        <v>#REF!</v>
      </c>
      <c r="Q21" s="12" t="e">
        <f t="shared" si="11"/>
        <v>#REF!</v>
      </c>
      <c r="R21" s="3" t="e">
        <f t="shared" si="12"/>
        <v>#REF!</v>
      </c>
      <c r="S21" s="15" t="e">
        <f t="shared" si="13"/>
        <v>#REF!</v>
      </c>
      <c r="T21" s="10" t="e">
        <f t="shared" si="14"/>
        <v>#REF!</v>
      </c>
      <c r="U21" s="16" t="e">
        <f t="shared" si="15"/>
        <v>#REF!</v>
      </c>
    </row>
    <row r="22" spans="1:21" x14ac:dyDescent="0.2">
      <c r="A22" s="8" t="e">
        <f t="shared" si="16"/>
        <v>#REF!</v>
      </c>
      <c r="B22" s="8" t="e">
        <f>IF(SUM(#REF!+(#REF!/60))=SUM(#REF!+(#REF!/60)),(SUM(#REF!+(#REF!/60))-0.0000001),(SUM(#REF!+(#REF!/60))))</f>
        <v>#REF!</v>
      </c>
      <c r="C22" s="8" t="e">
        <f>IF(#REF!="S",A22*-1,A22)</f>
        <v>#REF!</v>
      </c>
      <c r="D22" s="8" t="e">
        <f t="shared" si="0"/>
        <v>#REF!</v>
      </c>
      <c r="E22" s="8" t="e">
        <f t="shared" si="3"/>
        <v>#REF!</v>
      </c>
      <c r="F22" s="8" t="e">
        <f t="shared" si="1"/>
        <v>#REF!</v>
      </c>
      <c r="G22" s="8" t="e">
        <f t="shared" si="4"/>
        <v>#REF!</v>
      </c>
      <c r="H22" s="9" t="e">
        <f>SUM(#REF!+(#REF!/60))</f>
        <v>#REF!</v>
      </c>
      <c r="I22" s="9" t="e">
        <f>IF(#REF!="E",H22,H22*-1)</f>
        <v>#REF!</v>
      </c>
      <c r="J22" s="9" t="e">
        <f t="shared" si="5"/>
        <v>#REF!</v>
      </c>
      <c r="K22" s="9" t="e">
        <f t="shared" si="6"/>
        <v>#REF!</v>
      </c>
      <c r="L22" s="3" t="e">
        <f t="shared" si="7"/>
        <v>#REF!</v>
      </c>
      <c r="M22" s="3" t="e">
        <f t="shared" si="8"/>
        <v>#REF!</v>
      </c>
      <c r="N22" s="11" t="e">
        <f t="shared" si="9"/>
        <v>#REF!</v>
      </c>
      <c r="O22" s="11" t="e">
        <f t="shared" si="10"/>
        <v>#REF!</v>
      </c>
      <c r="P22" s="12" t="e">
        <f t="shared" si="2"/>
        <v>#REF!</v>
      </c>
      <c r="Q22" s="12" t="e">
        <f t="shared" si="11"/>
        <v>#REF!</v>
      </c>
      <c r="R22" s="3" t="e">
        <f t="shared" si="12"/>
        <v>#REF!</v>
      </c>
      <c r="S22" s="15" t="e">
        <f t="shared" si="13"/>
        <v>#REF!</v>
      </c>
      <c r="T22" s="10" t="e">
        <f t="shared" si="14"/>
        <v>#REF!</v>
      </c>
      <c r="U22" s="16" t="e">
        <f t="shared" si="15"/>
        <v>#REF!</v>
      </c>
    </row>
    <row r="23" spans="1:21" x14ac:dyDescent="0.2">
      <c r="A23" s="8" t="e">
        <f t="shared" si="16"/>
        <v>#REF!</v>
      </c>
      <c r="B23" s="8" t="e">
        <f>IF(SUM(#REF!+(#REF!/60))=SUM(#REF!+(#REF!/60)),(SUM(#REF!+(#REF!/60))+0.0000001),(SUM(#REF!+(#REF!/60))))</f>
        <v>#REF!</v>
      </c>
      <c r="C23" s="8" t="e">
        <f>IF(#REF!="S",A23*-1,A23)</f>
        <v>#REF!</v>
      </c>
      <c r="D23" s="8" t="e">
        <f t="shared" si="0"/>
        <v>#REF!</v>
      </c>
      <c r="E23" s="8" t="e">
        <f t="shared" si="3"/>
        <v>#REF!</v>
      </c>
      <c r="F23" s="8" t="e">
        <f t="shared" si="1"/>
        <v>#REF!</v>
      </c>
      <c r="G23" s="8" t="e">
        <f t="shared" si="4"/>
        <v>#REF!</v>
      </c>
      <c r="H23" s="9" t="e">
        <f>SUM(#REF!+(#REF!/60))</f>
        <v>#REF!</v>
      </c>
      <c r="I23" s="9" t="e">
        <f>IF(#REF!="E",H23,H23*-1)</f>
        <v>#REF!</v>
      </c>
      <c r="J23" s="9" t="e">
        <f t="shared" si="5"/>
        <v>#REF!</v>
      </c>
      <c r="K23" s="9" t="e">
        <f t="shared" si="6"/>
        <v>#REF!</v>
      </c>
      <c r="L23" s="3" t="e">
        <f t="shared" si="7"/>
        <v>#REF!</v>
      </c>
      <c r="M23" s="3" t="e">
        <f t="shared" si="8"/>
        <v>#REF!</v>
      </c>
      <c r="N23" s="11" t="e">
        <f t="shared" si="9"/>
        <v>#REF!</v>
      </c>
      <c r="O23" s="11" t="e">
        <f t="shared" si="10"/>
        <v>#REF!</v>
      </c>
      <c r="P23" s="12" t="e">
        <f t="shared" si="2"/>
        <v>#REF!</v>
      </c>
      <c r="Q23" s="12" t="e">
        <f t="shared" si="11"/>
        <v>#REF!</v>
      </c>
      <c r="R23" s="3" t="e">
        <f t="shared" si="12"/>
        <v>#REF!</v>
      </c>
      <c r="S23" s="15" t="e">
        <f t="shared" si="13"/>
        <v>#REF!</v>
      </c>
      <c r="T23" s="10" t="e">
        <f t="shared" si="14"/>
        <v>#REF!</v>
      </c>
      <c r="U23" s="16" t="e">
        <f t="shared" si="15"/>
        <v>#REF!</v>
      </c>
    </row>
    <row r="24" spans="1:21" x14ac:dyDescent="0.2">
      <c r="A24" s="8" t="e">
        <f t="shared" si="16"/>
        <v>#REF!</v>
      </c>
      <c r="B24" s="8" t="e">
        <f>IF(SUM(#REF!+(#REF!/60))=SUM(#REF!+(#REF!/60)),(SUM(#REF!+(#REF!/60))-0.0000001),(SUM(#REF!+(#REF!/60))))</f>
        <v>#REF!</v>
      </c>
      <c r="C24" s="8" t="e">
        <f>IF(#REF!="S",A24*-1,A24)</f>
        <v>#REF!</v>
      </c>
      <c r="D24" s="8" t="e">
        <f t="shared" si="0"/>
        <v>#REF!</v>
      </c>
      <c r="E24" s="8" t="e">
        <f t="shared" si="3"/>
        <v>#REF!</v>
      </c>
      <c r="F24" s="8" t="e">
        <f t="shared" si="1"/>
        <v>#REF!</v>
      </c>
      <c r="G24" s="8" t="e">
        <f t="shared" si="4"/>
        <v>#REF!</v>
      </c>
      <c r="H24" s="9" t="e">
        <f>SUM(#REF!+(#REF!/60))</f>
        <v>#REF!</v>
      </c>
      <c r="I24" s="9" t="e">
        <f>IF(#REF!="E",H24,H24*-1)</f>
        <v>#REF!</v>
      </c>
      <c r="J24" s="9" t="e">
        <f t="shared" si="5"/>
        <v>#REF!</v>
      </c>
      <c r="K24" s="9" t="e">
        <f t="shared" si="6"/>
        <v>#REF!</v>
      </c>
      <c r="L24" s="3" t="e">
        <f t="shared" si="7"/>
        <v>#REF!</v>
      </c>
      <c r="M24" s="3" t="e">
        <f t="shared" si="8"/>
        <v>#REF!</v>
      </c>
      <c r="N24" s="11" t="e">
        <f t="shared" si="9"/>
        <v>#REF!</v>
      </c>
      <c r="O24" s="11" t="e">
        <f t="shared" si="10"/>
        <v>#REF!</v>
      </c>
      <c r="P24" s="12" t="e">
        <f t="shared" si="2"/>
        <v>#REF!</v>
      </c>
      <c r="Q24" s="12" t="e">
        <f t="shared" si="11"/>
        <v>#REF!</v>
      </c>
      <c r="R24" s="3" t="e">
        <f t="shared" si="12"/>
        <v>#REF!</v>
      </c>
      <c r="S24" s="15" t="e">
        <f t="shared" si="13"/>
        <v>#REF!</v>
      </c>
      <c r="T24" s="10" t="e">
        <f t="shared" si="14"/>
        <v>#REF!</v>
      </c>
      <c r="U24" s="16" t="e">
        <f t="shared" si="15"/>
        <v>#REF!</v>
      </c>
    </row>
    <row r="25" spans="1:21" x14ac:dyDescent="0.2">
      <c r="A25" s="8" t="e">
        <f t="shared" si="16"/>
        <v>#REF!</v>
      </c>
      <c r="B25" s="8" t="e">
        <f>IF(SUM(#REF!+(#REF!/60))=SUM(#REF!+(#REF!/60)),(SUM(#REF!+(#REF!/60))+0.0000001),(SUM(#REF!+(#REF!/60))))</f>
        <v>#REF!</v>
      </c>
      <c r="C25" s="8" t="e">
        <f>IF(#REF!="S",A25*-1,A25)</f>
        <v>#REF!</v>
      </c>
      <c r="D25" s="8" t="e">
        <f t="shared" si="0"/>
        <v>#REF!</v>
      </c>
      <c r="E25" s="8" t="e">
        <f t="shared" si="3"/>
        <v>#REF!</v>
      </c>
      <c r="F25" s="8" t="e">
        <f t="shared" si="1"/>
        <v>#REF!</v>
      </c>
      <c r="G25" s="8" t="e">
        <f t="shared" si="4"/>
        <v>#REF!</v>
      </c>
      <c r="H25" s="9" t="e">
        <f>SUM(#REF!+(#REF!/60))</f>
        <v>#REF!</v>
      </c>
      <c r="I25" s="9" t="e">
        <f>IF(#REF!="E",H25,H25*-1)</f>
        <v>#REF!</v>
      </c>
      <c r="J25" s="9" t="e">
        <f t="shared" si="5"/>
        <v>#REF!</v>
      </c>
      <c r="K25" s="9" t="e">
        <f t="shared" si="6"/>
        <v>#REF!</v>
      </c>
      <c r="L25" s="3" t="e">
        <f t="shared" si="7"/>
        <v>#REF!</v>
      </c>
      <c r="M25" s="3" t="e">
        <f t="shared" si="8"/>
        <v>#REF!</v>
      </c>
      <c r="N25" s="11" t="e">
        <f t="shared" si="9"/>
        <v>#REF!</v>
      </c>
      <c r="O25" s="11" t="e">
        <f t="shared" si="10"/>
        <v>#REF!</v>
      </c>
      <c r="P25" s="12" t="e">
        <f t="shared" si="2"/>
        <v>#REF!</v>
      </c>
      <c r="Q25" s="12" t="e">
        <f t="shared" si="11"/>
        <v>#REF!</v>
      </c>
      <c r="R25" s="3" t="e">
        <f t="shared" si="12"/>
        <v>#REF!</v>
      </c>
      <c r="S25" s="15" t="e">
        <f t="shared" si="13"/>
        <v>#REF!</v>
      </c>
      <c r="T25" s="10" t="e">
        <f t="shared" si="14"/>
        <v>#REF!</v>
      </c>
      <c r="U25" s="16" t="e">
        <f t="shared" si="15"/>
        <v>#REF!</v>
      </c>
    </row>
    <row r="26" spans="1:21" x14ac:dyDescent="0.2">
      <c r="A26" s="8" t="e">
        <f t="shared" si="16"/>
        <v>#REF!</v>
      </c>
      <c r="B26" s="8" t="e">
        <f>IF(SUM(#REF!+(#REF!/60))=SUM(#REF!+(#REF!/60)),(SUM(#REF!+(#REF!/60))-0.0000001),(SUM(#REF!+(#REF!/60))))</f>
        <v>#REF!</v>
      </c>
      <c r="C26" s="8" t="e">
        <f>IF(#REF!="S",A26*-1,A26)</f>
        <v>#REF!</v>
      </c>
      <c r="D26" s="8" t="e">
        <f t="shared" si="0"/>
        <v>#REF!</v>
      </c>
      <c r="E26" s="8" t="e">
        <f t="shared" si="3"/>
        <v>#REF!</v>
      </c>
      <c r="F26" s="8" t="e">
        <f t="shared" si="1"/>
        <v>#REF!</v>
      </c>
      <c r="G26" s="8" t="e">
        <f t="shared" si="4"/>
        <v>#REF!</v>
      </c>
      <c r="H26" s="9" t="e">
        <f>SUM(#REF!+(#REF!/60))</f>
        <v>#REF!</v>
      </c>
      <c r="I26" s="9" t="e">
        <f>IF(#REF!="E",H26,H26*-1)</f>
        <v>#REF!</v>
      </c>
      <c r="J26" s="9" t="e">
        <f t="shared" si="5"/>
        <v>#REF!</v>
      </c>
      <c r="K26" s="9" t="e">
        <f t="shared" si="6"/>
        <v>#REF!</v>
      </c>
      <c r="L26" s="3" t="e">
        <f t="shared" si="7"/>
        <v>#REF!</v>
      </c>
      <c r="M26" s="3" t="e">
        <f t="shared" si="8"/>
        <v>#REF!</v>
      </c>
      <c r="N26" s="11" t="e">
        <f t="shared" si="9"/>
        <v>#REF!</v>
      </c>
      <c r="O26" s="11" t="e">
        <f t="shared" si="10"/>
        <v>#REF!</v>
      </c>
      <c r="P26" s="12" t="e">
        <f t="shared" si="2"/>
        <v>#REF!</v>
      </c>
      <c r="Q26" s="12" t="e">
        <f t="shared" si="11"/>
        <v>#REF!</v>
      </c>
      <c r="R26" s="3" t="e">
        <f t="shared" si="12"/>
        <v>#REF!</v>
      </c>
      <c r="S26" s="15" t="e">
        <f t="shared" si="13"/>
        <v>#REF!</v>
      </c>
      <c r="T26" s="10" t="e">
        <f t="shared" si="14"/>
        <v>#REF!</v>
      </c>
      <c r="U26" s="16" t="e">
        <f t="shared" si="15"/>
        <v>#REF!</v>
      </c>
    </row>
    <row r="27" spans="1:21" x14ac:dyDescent="0.2">
      <c r="A27" s="8" t="e">
        <f t="shared" si="16"/>
        <v>#REF!</v>
      </c>
      <c r="B27" s="8" t="e">
        <f>IF(SUM(#REF!+(#REF!/60))=SUM(#REF!+(#REF!/60)),(SUM(#REF!+(#REF!/60))+0.0000001),(SUM(#REF!+(#REF!/60))))</f>
        <v>#REF!</v>
      </c>
      <c r="C27" s="8" t="e">
        <f>IF(#REF!="S",A27*-1,A27)</f>
        <v>#REF!</v>
      </c>
      <c r="D27" s="8" t="e">
        <f t="shared" si="0"/>
        <v>#REF!</v>
      </c>
      <c r="E27" s="8" t="e">
        <f t="shared" si="3"/>
        <v>#REF!</v>
      </c>
      <c r="F27" s="8" t="e">
        <f t="shared" si="1"/>
        <v>#REF!</v>
      </c>
      <c r="G27" s="8" t="e">
        <f t="shared" si="4"/>
        <v>#REF!</v>
      </c>
      <c r="H27" s="9" t="e">
        <f>SUM(#REF!+(#REF!/60))</f>
        <v>#REF!</v>
      </c>
      <c r="I27" s="9" t="e">
        <f>IF(#REF!="E",H27,H27*-1)</f>
        <v>#REF!</v>
      </c>
      <c r="J27" s="9" t="e">
        <f t="shared" si="5"/>
        <v>#REF!</v>
      </c>
      <c r="K27" s="9" t="e">
        <f t="shared" si="6"/>
        <v>#REF!</v>
      </c>
      <c r="L27" s="3" t="e">
        <f t="shared" si="7"/>
        <v>#REF!</v>
      </c>
      <c r="M27" s="3" t="e">
        <f t="shared" si="8"/>
        <v>#REF!</v>
      </c>
      <c r="N27" s="11" t="e">
        <f t="shared" si="9"/>
        <v>#REF!</v>
      </c>
      <c r="O27" s="11" t="e">
        <f t="shared" si="10"/>
        <v>#REF!</v>
      </c>
      <c r="P27" s="12" t="e">
        <f t="shared" si="2"/>
        <v>#REF!</v>
      </c>
      <c r="Q27" s="12" t="e">
        <f t="shared" si="11"/>
        <v>#REF!</v>
      </c>
      <c r="R27" s="3" t="e">
        <f t="shared" si="12"/>
        <v>#REF!</v>
      </c>
      <c r="S27" s="15" t="e">
        <f t="shared" si="13"/>
        <v>#REF!</v>
      </c>
      <c r="T27" s="10" t="e">
        <f t="shared" si="14"/>
        <v>#REF!</v>
      </c>
      <c r="U27" s="16" t="e">
        <f t="shared" si="15"/>
        <v>#REF!</v>
      </c>
    </row>
    <row r="28" spans="1:21" x14ac:dyDescent="0.2">
      <c r="A28" s="8" t="e">
        <f t="shared" si="16"/>
        <v>#REF!</v>
      </c>
      <c r="B28" s="8" t="e">
        <f>IF(SUM(#REF!+(#REF!/60))=SUM(#REF!+(#REF!/60)),(SUM(#REF!+(#REF!/60))-0.0000001),(SUM(#REF!+(#REF!/60))))</f>
        <v>#REF!</v>
      </c>
      <c r="C28" s="8" t="e">
        <f>IF(#REF!="S",A28*-1,A28)</f>
        <v>#REF!</v>
      </c>
      <c r="D28" s="8" t="e">
        <f t="shared" si="0"/>
        <v>#REF!</v>
      </c>
      <c r="E28" s="8" t="e">
        <f t="shared" si="3"/>
        <v>#REF!</v>
      </c>
      <c r="F28" s="8" t="e">
        <f t="shared" si="1"/>
        <v>#REF!</v>
      </c>
      <c r="G28" s="8" t="e">
        <f t="shared" si="4"/>
        <v>#REF!</v>
      </c>
      <c r="H28" s="9" t="e">
        <f>SUM(#REF!+(#REF!/60))</f>
        <v>#REF!</v>
      </c>
      <c r="I28" s="9" t="e">
        <f>IF(#REF!="E",H28,H28*-1)</f>
        <v>#REF!</v>
      </c>
      <c r="J28" s="9" t="e">
        <f t="shared" si="5"/>
        <v>#REF!</v>
      </c>
      <c r="K28" s="9" t="e">
        <f t="shared" si="6"/>
        <v>#REF!</v>
      </c>
      <c r="L28" s="3" t="e">
        <f t="shared" si="7"/>
        <v>#REF!</v>
      </c>
      <c r="M28" s="3" t="e">
        <f t="shared" si="8"/>
        <v>#REF!</v>
      </c>
      <c r="N28" s="11" t="e">
        <f t="shared" si="9"/>
        <v>#REF!</v>
      </c>
      <c r="O28" s="11" t="e">
        <f t="shared" si="10"/>
        <v>#REF!</v>
      </c>
      <c r="P28" s="12" t="e">
        <f t="shared" si="2"/>
        <v>#REF!</v>
      </c>
      <c r="Q28" s="12" t="e">
        <f t="shared" si="11"/>
        <v>#REF!</v>
      </c>
      <c r="R28" s="3" t="e">
        <f t="shared" si="12"/>
        <v>#REF!</v>
      </c>
      <c r="S28" s="15" t="e">
        <f t="shared" si="13"/>
        <v>#REF!</v>
      </c>
      <c r="T28" s="10" t="e">
        <f t="shared" si="14"/>
        <v>#REF!</v>
      </c>
      <c r="U28" s="16" t="e">
        <f t="shared" si="15"/>
        <v>#REF!</v>
      </c>
    </row>
    <row r="29" spans="1:21" x14ac:dyDescent="0.2">
      <c r="A29" s="8" t="e">
        <f t="shared" si="16"/>
        <v>#REF!</v>
      </c>
      <c r="B29" s="8" t="e">
        <f>IF(SUM(#REF!+(#REF!/60))=SUM(#REF!+(#REF!/60)),(SUM(#REF!+(#REF!/60))+0.0000001),(SUM(#REF!+(#REF!/60))))</f>
        <v>#REF!</v>
      </c>
      <c r="C29" s="8" t="e">
        <f>IF(#REF!="S",A29*-1,A29)</f>
        <v>#REF!</v>
      </c>
      <c r="D29" s="8" t="e">
        <f t="shared" si="0"/>
        <v>#REF!</v>
      </c>
      <c r="E29" s="8" t="e">
        <f t="shared" si="3"/>
        <v>#REF!</v>
      </c>
      <c r="F29" s="8" t="e">
        <f t="shared" si="1"/>
        <v>#REF!</v>
      </c>
      <c r="G29" s="8" t="e">
        <f t="shared" si="4"/>
        <v>#REF!</v>
      </c>
      <c r="H29" s="9" t="e">
        <f>SUM(#REF!+(#REF!/60))</f>
        <v>#REF!</v>
      </c>
      <c r="I29" s="9" t="e">
        <f>IF(#REF!="E",H29,H29*-1)</f>
        <v>#REF!</v>
      </c>
      <c r="J29" s="9" t="e">
        <f t="shared" si="5"/>
        <v>#REF!</v>
      </c>
      <c r="K29" s="9" t="e">
        <f t="shared" si="6"/>
        <v>#REF!</v>
      </c>
      <c r="L29" s="3" t="e">
        <f t="shared" si="7"/>
        <v>#REF!</v>
      </c>
      <c r="M29" s="3" t="e">
        <f t="shared" si="8"/>
        <v>#REF!</v>
      </c>
      <c r="N29" s="11" t="e">
        <f t="shared" si="9"/>
        <v>#REF!</v>
      </c>
      <c r="O29" s="11" t="e">
        <f t="shared" si="10"/>
        <v>#REF!</v>
      </c>
      <c r="P29" s="12" t="e">
        <f t="shared" si="2"/>
        <v>#REF!</v>
      </c>
      <c r="Q29" s="12" t="e">
        <f t="shared" si="11"/>
        <v>#REF!</v>
      </c>
      <c r="R29" s="3" t="e">
        <f t="shared" si="12"/>
        <v>#REF!</v>
      </c>
      <c r="S29" s="15" t="e">
        <f t="shared" si="13"/>
        <v>#REF!</v>
      </c>
      <c r="T29" s="10" t="e">
        <f t="shared" si="14"/>
        <v>#REF!</v>
      </c>
      <c r="U29" s="16" t="e">
        <f t="shared" si="15"/>
        <v>#REF!</v>
      </c>
    </row>
    <row r="30" spans="1:21" x14ac:dyDescent="0.2">
      <c r="A30" s="8" t="e">
        <f t="shared" si="16"/>
        <v>#REF!</v>
      </c>
      <c r="B30" s="8" t="e">
        <f>IF(SUM(#REF!+(#REF!/60))=SUM(#REF!+(#REF!/60)),(SUM(#REF!+(#REF!/60))-0.0000001),(SUM(#REF!+(#REF!/60))))</f>
        <v>#REF!</v>
      </c>
      <c r="C30" s="8" t="e">
        <f>IF(#REF!="S",A30*-1,A30)</f>
        <v>#REF!</v>
      </c>
      <c r="D30" s="8" t="e">
        <f t="shared" si="0"/>
        <v>#REF!</v>
      </c>
      <c r="E30" s="8" t="e">
        <f t="shared" si="3"/>
        <v>#REF!</v>
      </c>
      <c r="F30" s="8" t="e">
        <f t="shared" si="1"/>
        <v>#REF!</v>
      </c>
      <c r="G30" s="8" t="e">
        <f t="shared" si="4"/>
        <v>#REF!</v>
      </c>
      <c r="H30" s="9" t="e">
        <f>SUM(#REF!+(#REF!/60))</f>
        <v>#REF!</v>
      </c>
      <c r="I30" s="9" t="e">
        <f>IF(#REF!="E",H30,H30*-1)</f>
        <v>#REF!</v>
      </c>
      <c r="J30" s="9" t="e">
        <f t="shared" si="5"/>
        <v>#REF!</v>
      </c>
      <c r="K30" s="9" t="e">
        <f t="shared" si="6"/>
        <v>#REF!</v>
      </c>
      <c r="L30" s="3" t="e">
        <f t="shared" si="7"/>
        <v>#REF!</v>
      </c>
      <c r="M30" s="3" t="e">
        <f t="shared" si="8"/>
        <v>#REF!</v>
      </c>
      <c r="N30" s="11" t="e">
        <f t="shared" si="9"/>
        <v>#REF!</v>
      </c>
      <c r="O30" s="11" t="e">
        <f t="shared" si="10"/>
        <v>#REF!</v>
      </c>
      <c r="P30" s="12" t="e">
        <f t="shared" si="2"/>
        <v>#REF!</v>
      </c>
      <c r="Q30" s="12" t="e">
        <f t="shared" si="11"/>
        <v>#REF!</v>
      </c>
      <c r="R30" s="3" t="e">
        <f t="shared" si="12"/>
        <v>#REF!</v>
      </c>
      <c r="S30" s="15" t="e">
        <f t="shared" si="13"/>
        <v>#REF!</v>
      </c>
      <c r="T30" s="10" t="e">
        <f t="shared" si="14"/>
        <v>#REF!</v>
      </c>
      <c r="U30" s="16" t="e">
        <f t="shared" si="15"/>
        <v>#REF!</v>
      </c>
    </row>
    <row r="31" spans="1:21" x14ac:dyDescent="0.2">
      <c r="A31" s="8" t="e">
        <f t="shared" si="16"/>
        <v>#REF!</v>
      </c>
      <c r="B31" s="8" t="e">
        <f>IF(SUM(#REF!+(#REF!/60))=SUM(#REF!+(#REF!/60)),(SUM(#REF!+(#REF!/60))+0.0000001),(SUM(#REF!+(#REF!/60))))</f>
        <v>#REF!</v>
      </c>
      <c r="C31" s="8" t="e">
        <f>IF(#REF!="S",A31*-1,A31)</f>
        <v>#REF!</v>
      </c>
      <c r="D31" s="8" t="e">
        <f t="shared" si="0"/>
        <v>#REF!</v>
      </c>
      <c r="E31" s="8" t="e">
        <f t="shared" si="3"/>
        <v>#REF!</v>
      </c>
      <c r="F31" s="8" t="e">
        <f t="shared" si="1"/>
        <v>#REF!</v>
      </c>
      <c r="G31" s="8" t="e">
        <f t="shared" si="4"/>
        <v>#REF!</v>
      </c>
      <c r="H31" s="9" t="e">
        <f>SUM(#REF!+(#REF!/60))</f>
        <v>#REF!</v>
      </c>
      <c r="I31" s="9" t="e">
        <f>IF(#REF!="E",H31,H31*-1)</f>
        <v>#REF!</v>
      </c>
      <c r="J31" s="9" t="e">
        <f t="shared" si="5"/>
        <v>#REF!</v>
      </c>
      <c r="K31" s="9" t="e">
        <f>(J31-J30)</f>
        <v>#REF!</v>
      </c>
      <c r="L31" s="3" t="e">
        <f t="shared" si="7"/>
        <v>#REF!</v>
      </c>
      <c r="M31" s="3" t="e">
        <f t="shared" si="8"/>
        <v>#REF!</v>
      </c>
      <c r="N31" s="11" t="e">
        <f t="shared" si="9"/>
        <v>#REF!</v>
      </c>
      <c r="O31" s="11" t="e">
        <f t="shared" si="10"/>
        <v>#REF!</v>
      </c>
      <c r="P31" s="12" t="e">
        <f t="shared" si="2"/>
        <v>#REF!</v>
      </c>
      <c r="Q31" s="12" t="e">
        <f t="shared" si="11"/>
        <v>#REF!</v>
      </c>
      <c r="R31" s="3" t="e">
        <f t="shared" si="12"/>
        <v>#REF!</v>
      </c>
      <c r="S31" s="15" t="e">
        <f t="shared" si="13"/>
        <v>#REF!</v>
      </c>
      <c r="T31" s="10" t="e">
        <f t="shared" si="14"/>
        <v>#REF!</v>
      </c>
      <c r="U31" s="16" t="e">
        <f t="shared" si="15"/>
        <v>#REF!</v>
      </c>
    </row>
    <row r="32" spans="1:21" x14ac:dyDescent="0.2">
      <c r="A32" s="8" t="e">
        <f t="shared" si="16"/>
        <v>#REF!</v>
      </c>
      <c r="B32" s="8" t="e">
        <f>IF(SUM(#REF!+(#REF!/60))=SUM(#REF!+(#REF!/60)),(SUM(#REF!+(#REF!/60))-0.0000001),(SUM(#REF!+(#REF!/60))))</f>
        <v>#REF!</v>
      </c>
      <c r="C32" s="8" t="e">
        <f>IF(#REF!="S",A32*-1,A32)</f>
        <v>#REF!</v>
      </c>
      <c r="D32" s="8" t="e">
        <f t="shared" si="0"/>
        <v>#REF!</v>
      </c>
      <c r="E32" s="8" t="e">
        <f t="shared" si="3"/>
        <v>#REF!</v>
      </c>
      <c r="F32" s="8" t="e">
        <f t="shared" si="1"/>
        <v>#REF!</v>
      </c>
      <c r="G32" s="8" t="e">
        <f t="shared" si="4"/>
        <v>#REF!</v>
      </c>
      <c r="H32" s="9" t="e">
        <f>SUM(#REF!+(#REF!/60))</f>
        <v>#REF!</v>
      </c>
      <c r="I32" s="9" t="e">
        <f>IF(#REF!="E",H32,H32*-1)</f>
        <v>#REF!</v>
      </c>
      <c r="J32" s="9" t="e">
        <f t="shared" si="5"/>
        <v>#REF!</v>
      </c>
      <c r="K32" s="9" t="e">
        <f t="shared" si="6"/>
        <v>#REF!</v>
      </c>
      <c r="L32" s="3" t="e">
        <f t="shared" si="7"/>
        <v>#REF!</v>
      </c>
      <c r="M32" s="3" t="e">
        <f t="shared" si="8"/>
        <v>#REF!</v>
      </c>
      <c r="N32" s="11" t="e">
        <f t="shared" si="9"/>
        <v>#REF!</v>
      </c>
      <c r="O32" s="11" t="e">
        <f t="shared" si="10"/>
        <v>#REF!</v>
      </c>
      <c r="P32" s="12" t="e">
        <f t="shared" si="2"/>
        <v>#REF!</v>
      </c>
      <c r="Q32" s="12" t="e">
        <f t="shared" si="11"/>
        <v>#REF!</v>
      </c>
      <c r="R32" s="3" t="e">
        <f t="shared" si="12"/>
        <v>#REF!</v>
      </c>
      <c r="S32" s="15" t="e">
        <f t="shared" si="13"/>
        <v>#REF!</v>
      </c>
      <c r="T32" s="10" t="e">
        <f t="shared" si="14"/>
        <v>#REF!</v>
      </c>
      <c r="U32" s="16" t="e">
        <f t="shared" si="15"/>
        <v>#REF!</v>
      </c>
    </row>
    <row r="33" spans="1:21" x14ac:dyDescent="0.2">
      <c r="A33" s="8" t="e">
        <f t="shared" si="16"/>
        <v>#REF!</v>
      </c>
      <c r="B33" s="8" t="e">
        <f>IF(SUM(#REF!+(#REF!/60))=SUM(#REF!+(#REF!/60)),(SUM(#REF!+(#REF!/60))+0.0000001),(SUM(#REF!+(#REF!/60))))</f>
        <v>#REF!</v>
      </c>
      <c r="C33" s="8" t="e">
        <f>IF(#REF!="S",A33*-1,A33)</f>
        <v>#REF!</v>
      </c>
      <c r="D33" s="8" t="e">
        <f t="shared" si="0"/>
        <v>#REF!</v>
      </c>
      <c r="E33" s="8" t="e">
        <f t="shared" si="3"/>
        <v>#REF!</v>
      </c>
      <c r="F33" s="8" t="e">
        <f t="shared" si="1"/>
        <v>#REF!</v>
      </c>
      <c r="G33" s="8" t="e">
        <f t="shared" si="4"/>
        <v>#REF!</v>
      </c>
      <c r="H33" s="9" t="e">
        <f>SUM(#REF!+(#REF!/60))</f>
        <v>#REF!</v>
      </c>
      <c r="I33" s="9" t="e">
        <f>IF(#REF!="E",H33,H33*-1)</f>
        <v>#REF!</v>
      </c>
      <c r="J33" s="9" t="e">
        <f t="shared" si="5"/>
        <v>#REF!</v>
      </c>
      <c r="K33" s="9" t="e">
        <f t="shared" si="6"/>
        <v>#REF!</v>
      </c>
      <c r="L33" s="3" t="e">
        <f t="shared" si="7"/>
        <v>#REF!</v>
      </c>
      <c r="M33" s="3" t="e">
        <f t="shared" si="8"/>
        <v>#REF!</v>
      </c>
      <c r="N33" s="11" t="e">
        <f t="shared" si="9"/>
        <v>#REF!</v>
      </c>
      <c r="O33" s="11" t="e">
        <f t="shared" si="10"/>
        <v>#REF!</v>
      </c>
      <c r="P33" s="12" t="e">
        <f t="shared" si="2"/>
        <v>#REF!</v>
      </c>
      <c r="Q33" s="12" t="e">
        <f t="shared" si="11"/>
        <v>#REF!</v>
      </c>
      <c r="R33" s="3" t="e">
        <f t="shared" si="12"/>
        <v>#REF!</v>
      </c>
      <c r="S33" s="15" t="e">
        <f t="shared" si="13"/>
        <v>#REF!</v>
      </c>
      <c r="T33" s="10" t="e">
        <f t="shared" si="14"/>
        <v>#REF!</v>
      </c>
      <c r="U33" s="16" t="e">
        <f t="shared" si="15"/>
        <v>#REF!</v>
      </c>
    </row>
    <row r="34" spans="1:21" x14ac:dyDescent="0.2">
      <c r="A34" s="8" t="e">
        <f t="shared" si="16"/>
        <v>#REF!</v>
      </c>
      <c r="B34" s="8" t="e">
        <f>IF(SUM(#REF!+(#REF!/60))=SUM(#REF!+(#REF!/60)),(SUM(#REF!+(#REF!/60))-0.0000001),(SUM(#REF!+(#REF!/60))))</f>
        <v>#REF!</v>
      </c>
      <c r="C34" s="8" t="e">
        <f>IF(#REF!="S",A34*-1,A34)</f>
        <v>#REF!</v>
      </c>
      <c r="D34" s="8" t="e">
        <f t="shared" si="0"/>
        <v>#REF!</v>
      </c>
      <c r="E34" s="8" t="e">
        <f t="shared" si="3"/>
        <v>#REF!</v>
      </c>
      <c r="F34" s="8" t="e">
        <f t="shared" si="1"/>
        <v>#REF!</v>
      </c>
      <c r="G34" s="8" t="e">
        <f t="shared" si="4"/>
        <v>#REF!</v>
      </c>
      <c r="H34" s="9" t="e">
        <f>SUM(#REF!+(#REF!/60))</f>
        <v>#REF!</v>
      </c>
      <c r="I34" s="9" t="e">
        <f>IF(#REF!="E",H34,H34*-1)</f>
        <v>#REF!</v>
      </c>
      <c r="J34" s="9" t="e">
        <f t="shared" si="5"/>
        <v>#REF!</v>
      </c>
      <c r="K34" s="9" t="e">
        <f t="shared" si="6"/>
        <v>#REF!</v>
      </c>
      <c r="L34" s="3" t="e">
        <f t="shared" si="7"/>
        <v>#REF!</v>
      </c>
      <c r="M34" s="3" t="e">
        <f t="shared" si="8"/>
        <v>#REF!</v>
      </c>
      <c r="N34" s="11" t="e">
        <f t="shared" si="9"/>
        <v>#REF!</v>
      </c>
      <c r="O34" s="11" t="e">
        <f t="shared" si="10"/>
        <v>#REF!</v>
      </c>
      <c r="P34" s="12" t="e">
        <f t="shared" si="2"/>
        <v>#REF!</v>
      </c>
      <c r="Q34" s="12" t="e">
        <f t="shared" si="11"/>
        <v>#REF!</v>
      </c>
      <c r="R34" s="3" t="e">
        <f t="shared" si="12"/>
        <v>#REF!</v>
      </c>
      <c r="S34" s="15" t="e">
        <f t="shared" si="13"/>
        <v>#REF!</v>
      </c>
      <c r="T34" s="10" t="e">
        <f t="shared" si="14"/>
        <v>#REF!</v>
      </c>
      <c r="U34" s="16" t="e">
        <f t="shared" si="15"/>
        <v>#REF!</v>
      </c>
    </row>
    <row r="35" spans="1:21" x14ac:dyDescent="0.2">
      <c r="A35" s="8" t="e">
        <f t="shared" si="16"/>
        <v>#REF!</v>
      </c>
      <c r="B35" s="8" t="e">
        <f>IF(SUM(#REF!+(#REF!/60))=SUM(#REF!+(#REF!/60)),(SUM(#REF!+(#REF!/60))+0.0000001),(SUM(#REF!+(#REF!/60))))</f>
        <v>#REF!</v>
      </c>
      <c r="C35" s="8" t="e">
        <f>IF(#REF!="S",A35*-1,A35)</f>
        <v>#REF!</v>
      </c>
      <c r="D35" s="8" t="e">
        <f t="shared" si="0"/>
        <v>#REF!</v>
      </c>
      <c r="E35" s="8" t="e">
        <f t="shared" si="3"/>
        <v>#REF!</v>
      </c>
      <c r="F35" s="8" t="e">
        <f t="shared" si="1"/>
        <v>#REF!</v>
      </c>
      <c r="G35" s="8" t="e">
        <f t="shared" si="4"/>
        <v>#REF!</v>
      </c>
      <c r="H35" s="9" t="e">
        <f>SUM(#REF!+(#REF!/60))</f>
        <v>#REF!</v>
      </c>
      <c r="I35" s="9" t="e">
        <f>IF(#REF!="E",H35,H35*-1)</f>
        <v>#REF!</v>
      </c>
      <c r="J35" s="9" t="e">
        <f t="shared" si="5"/>
        <v>#REF!</v>
      </c>
      <c r="K35" s="9" t="e">
        <f t="shared" si="6"/>
        <v>#REF!</v>
      </c>
      <c r="L35" s="3" t="e">
        <f t="shared" si="7"/>
        <v>#REF!</v>
      </c>
      <c r="M35" s="3" t="e">
        <f t="shared" si="8"/>
        <v>#REF!</v>
      </c>
      <c r="N35" s="11" t="e">
        <f t="shared" si="9"/>
        <v>#REF!</v>
      </c>
      <c r="O35" s="11" t="e">
        <f t="shared" si="10"/>
        <v>#REF!</v>
      </c>
      <c r="P35" s="12" t="e">
        <f t="shared" si="2"/>
        <v>#REF!</v>
      </c>
      <c r="Q35" s="12" t="e">
        <f t="shared" si="11"/>
        <v>#REF!</v>
      </c>
      <c r="R35" s="3" t="e">
        <f t="shared" si="12"/>
        <v>#REF!</v>
      </c>
      <c r="S35" s="15" t="e">
        <f t="shared" si="13"/>
        <v>#REF!</v>
      </c>
      <c r="T35" s="10" t="e">
        <f t="shared" si="14"/>
        <v>#REF!</v>
      </c>
      <c r="U35" s="16" t="e">
        <f t="shared" si="15"/>
        <v>#REF!</v>
      </c>
    </row>
    <row r="36" spans="1:21" x14ac:dyDescent="0.2">
      <c r="A36" s="8" t="e">
        <f t="shared" si="16"/>
        <v>#REF!</v>
      </c>
      <c r="B36" s="8" t="e">
        <f>IF(SUM(#REF!+(#REF!/60))=SUM(#REF!+(#REF!/60)),(SUM(#REF!+(#REF!/60))-0.0000001),(SUM(#REF!+(#REF!/60))))</f>
        <v>#REF!</v>
      </c>
      <c r="C36" s="8" t="e">
        <f>IF(#REF!="S",A36*-1,A36)</f>
        <v>#REF!</v>
      </c>
      <c r="D36" s="8" t="e">
        <f t="shared" si="0"/>
        <v>#REF!</v>
      </c>
      <c r="E36" s="8" t="e">
        <f t="shared" si="3"/>
        <v>#REF!</v>
      </c>
      <c r="F36" s="8" t="e">
        <f t="shared" si="1"/>
        <v>#REF!</v>
      </c>
      <c r="G36" s="8" t="e">
        <f t="shared" si="4"/>
        <v>#REF!</v>
      </c>
      <c r="H36" s="9" t="e">
        <f>SUM(#REF!+(#REF!/60))</f>
        <v>#REF!</v>
      </c>
      <c r="I36" s="9" t="e">
        <f>IF(#REF!="E",H36,H36*-1)</f>
        <v>#REF!</v>
      </c>
      <c r="J36" s="9" t="e">
        <f t="shared" si="5"/>
        <v>#REF!</v>
      </c>
      <c r="K36" s="9" t="e">
        <f t="shared" si="6"/>
        <v>#REF!</v>
      </c>
      <c r="L36" s="3" t="e">
        <f t="shared" si="7"/>
        <v>#REF!</v>
      </c>
      <c r="M36" s="3" t="e">
        <f t="shared" si="8"/>
        <v>#REF!</v>
      </c>
      <c r="N36" s="11" t="e">
        <f t="shared" si="9"/>
        <v>#REF!</v>
      </c>
      <c r="O36" s="11" t="e">
        <f t="shared" si="10"/>
        <v>#REF!</v>
      </c>
      <c r="P36" s="12" t="e">
        <f t="shared" si="2"/>
        <v>#REF!</v>
      </c>
      <c r="Q36" s="12" t="e">
        <f t="shared" si="11"/>
        <v>#REF!</v>
      </c>
      <c r="R36" s="3" t="e">
        <f t="shared" si="12"/>
        <v>#REF!</v>
      </c>
      <c r="S36" s="15" t="e">
        <f t="shared" si="13"/>
        <v>#REF!</v>
      </c>
      <c r="T36" s="10" t="e">
        <f t="shared" si="14"/>
        <v>#REF!</v>
      </c>
      <c r="U36" s="16" t="e">
        <f t="shared" si="15"/>
        <v>#REF!</v>
      </c>
    </row>
    <row r="37" spans="1:21" x14ac:dyDescent="0.2">
      <c r="A37" s="8" t="e">
        <f t="shared" si="16"/>
        <v>#REF!</v>
      </c>
      <c r="B37" s="8" t="e">
        <f>IF(SUM(#REF!+(#REF!/60))=SUM(#REF!+(#REF!/60)),(SUM(#REF!+(#REF!/60))+0.0000001),(SUM(#REF!+(#REF!/60))))</f>
        <v>#REF!</v>
      </c>
      <c r="C37" s="8" t="e">
        <f>IF(#REF!="S",A37*-1,A37)</f>
        <v>#REF!</v>
      </c>
      <c r="D37" s="8" t="e">
        <f t="shared" si="0"/>
        <v>#REF!</v>
      </c>
      <c r="E37" s="8" t="e">
        <f t="shared" si="3"/>
        <v>#REF!</v>
      </c>
      <c r="F37" s="8" t="e">
        <f t="shared" si="1"/>
        <v>#REF!</v>
      </c>
      <c r="G37" s="8" t="e">
        <f t="shared" si="4"/>
        <v>#REF!</v>
      </c>
      <c r="H37" s="9" t="e">
        <f>SUM(#REF!+(#REF!/60))</f>
        <v>#REF!</v>
      </c>
      <c r="I37" s="9" t="e">
        <f>IF(#REF!="E",H37,H37*-1)</f>
        <v>#REF!</v>
      </c>
      <c r="J37" s="9" t="e">
        <f t="shared" si="5"/>
        <v>#REF!</v>
      </c>
      <c r="K37" s="9" t="e">
        <f t="shared" si="6"/>
        <v>#REF!</v>
      </c>
      <c r="L37" s="3" t="e">
        <f t="shared" si="7"/>
        <v>#REF!</v>
      </c>
      <c r="M37" s="3" t="e">
        <f t="shared" si="8"/>
        <v>#REF!</v>
      </c>
      <c r="N37" s="11" t="e">
        <f t="shared" si="9"/>
        <v>#REF!</v>
      </c>
      <c r="O37" s="11" t="e">
        <f t="shared" si="10"/>
        <v>#REF!</v>
      </c>
      <c r="P37" s="12" t="e">
        <f t="shared" si="2"/>
        <v>#REF!</v>
      </c>
      <c r="Q37" s="12" t="e">
        <f t="shared" si="11"/>
        <v>#REF!</v>
      </c>
      <c r="R37" s="3" t="e">
        <f t="shared" si="12"/>
        <v>#REF!</v>
      </c>
      <c r="S37" s="15" t="e">
        <f t="shared" si="13"/>
        <v>#REF!</v>
      </c>
      <c r="T37" s="10" t="e">
        <f t="shared" si="14"/>
        <v>#REF!</v>
      </c>
      <c r="U37" s="16" t="e">
        <f t="shared" si="15"/>
        <v>#REF!</v>
      </c>
    </row>
    <row r="38" spans="1:21" x14ac:dyDescent="0.2">
      <c r="A38" s="8" t="e">
        <f t="shared" si="16"/>
        <v>#REF!</v>
      </c>
      <c r="B38" s="8" t="e">
        <f>IF(SUM(#REF!+(#REF!/60))=SUM(#REF!+(#REF!/60)),(SUM(#REF!+(#REF!/60))-0.0000001),(SUM(#REF!+(#REF!/60))))</f>
        <v>#REF!</v>
      </c>
      <c r="C38" s="8" t="e">
        <f>IF(#REF!="S",A38*-1,A38)</f>
        <v>#REF!</v>
      </c>
      <c r="D38" s="8" t="e">
        <f t="shared" si="0"/>
        <v>#REF!</v>
      </c>
      <c r="E38" s="8" t="e">
        <f t="shared" si="3"/>
        <v>#REF!</v>
      </c>
      <c r="F38" s="8" t="e">
        <f t="shared" si="1"/>
        <v>#REF!</v>
      </c>
      <c r="G38" s="8" t="e">
        <f t="shared" si="4"/>
        <v>#REF!</v>
      </c>
      <c r="H38" s="9" t="e">
        <f>SUM(#REF!+(#REF!/60))</f>
        <v>#REF!</v>
      </c>
      <c r="I38" s="9" t="e">
        <f>IF(#REF!="E",H38,H38*-1)</f>
        <v>#REF!</v>
      </c>
      <c r="J38" s="9" t="e">
        <f t="shared" si="5"/>
        <v>#REF!</v>
      </c>
      <c r="K38" s="9" t="e">
        <f t="shared" si="6"/>
        <v>#REF!</v>
      </c>
      <c r="L38" s="3" t="e">
        <f t="shared" si="7"/>
        <v>#REF!</v>
      </c>
      <c r="M38" s="3" t="e">
        <f t="shared" si="8"/>
        <v>#REF!</v>
      </c>
      <c r="N38" s="11" t="e">
        <f t="shared" si="9"/>
        <v>#REF!</v>
      </c>
      <c r="O38" s="11" t="e">
        <f t="shared" si="10"/>
        <v>#REF!</v>
      </c>
      <c r="P38" s="12" t="e">
        <f t="shared" si="2"/>
        <v>#REF!</v>
      </c>
      <c r="Q38" s="12" t="e">
        <f t="shared" si="11"/>
        <v>#REF!</v>
      </c>
      <c r="R38" s="3" t="e">
        <f t="shared" si="12"/>
        <v>#REF!</v>
      </c>
      <c r="S38" s="15" t="e">
        <f t="shared" si="13"/>
        <v>#REF!</v>
      </c>
      <c r="T38" s="10" t="e">
        <f t="shared" si="14"/>
        <v>#REF!</v>
      </c>
      <c r="U38" s="16" t="e">
        <f t="shared" si="15"/>
        <v>#REF!</v>
      </c>
    </row>
    <row r="39" spans="1:21" x14ac:dyDescent="0.2">
      <c r="A39" s="8" t="e">
        <f t="shared" si="16"/>
        <v>#REF!</v>
      </c>
      <c r="B39" s="8" t="e">
        <f>IF(SUM(#REF!+(#REF!/60))=SUM(#REF!+(#REF!/60)),(SUM(#REF!+(#REF!/60))+0.0000001),(SUM(#REF!+(#REF!/60))))</f>
        <v>#REF!</v>
      </c>
      <c r="C39" s="8" t="e">
        <f>IF(#REF!="S",A39*-1,A39)</f>
        <v>#REF!</v>
      </c>
      <c r="D39" s="8" t="e">
        <f t="shared" si="0"/>
        <v>#REF!</v>
      </c>
      <c r="E39" s="8" t="e">
        <f t="shared" si="3"/>
        <v>#REF!</v>
      </c>
      <c r="F39" s="8" t="e">
        <f t="shared" si="1"/>
        <v>#REF!</v>
      </c>
      <c r="G39" s="8" t="e">
        <f t="shared" si="4"/>
        <v>#REF!</v>
      </c>
      <c r="H39" s="9" t="e">
        <f>SUM(#REF!+(#REF!/60))</f>
        <v>#REF!</v>
      </c>
      <c r="I39" s="9" t="e">
        <f>IF(#REF!="E",H39,H39*-1)</f>
        <v>#REF!</v>
      </c>
      <c r="J39" s="9" t="e">
        <f t="shared" si="5"/>
        <v>#REF!</v>
      </c>
      <c r="K39" s="9" t="e">
        <f t="shared" si="6"/>
        <v>#REF!</v>
      </c>
      <c r="L39" s="3" t="e">
        <f t="shared" si="7"/>
        <v>#REF!</v>
      </c>
      <c r="M39" s="3" t="e">
        <f t="shared" si="8"/>
        <v>#REF!</v>
      </c>
      <c r="N39" s="11" t="e">
        <f t="shared" si="9"/>
        <v>#REF!</v>
      </c>
      <c r="O39" s="11" t="e">
        <f t="shared" si="10"/>
        <v>#REF!</v>
      </c>
      <c r="P39" s="12" t="e">
        <f t="shared" si="2"/>
        <v>#REF!</v>
      </c>
      <c r="Q39" s="12" t="e">
        <f t="shared" si="11"/>
        <v>#REF!</v>
      </c>
      <c r="R39" s="3" t="e">
        <f t="shared" si="12"/>
        <v>#REF!</v>
      </c>
      <c r="S39" s="15" t="e">
        <f t="shared" si="13"/>
        <v>#REF!</v>
      </c>
      <c r="T39" s="10" t="e">
        <f t="shared" si="14"/>
        <v>#REF!</v>
      </c>
      <c r="U39" s="16" t="e">
        <f t="shared" si="15"/>
        <v>#REF!</v>
      </c>
    </row>
    <row r="40" spans="1:21" x14ac:dyDescent="0.2">
      <c r="A40" s="8" t="e">
        <f t="shared" si="16"/>
        <v>#REF!</v>
      </c>
      <c r="B40" s="8" t="e">
        <f>IF(SUM(#REF!+(#REF!/60))=SUM(#REF!+(#REF!/60)),(SUM(#REF!+(#REF!/60))-0.0000001),(SUM(#REF!+(#REF!/60))))</f>
        <v>#REF!</v>
      </c>
      <c r="C40" s="8" t="e">
        <f>IF(#REF!="S",A40*-1,A40)</f>
        <v>#REF!</v>
      </c>
      <c r="D40" s="8" t="e">
        <f t="shared" si="0"/>
        <v>#REF!</v>
      </c>
      <c r="E40" s="8" t="e">
        <f t="shared" si="3"/>
        <v>#REF!</v>
      </c>
      <c r="F40" s="8" t="e">
        <f t="shared" si="1"/>
        <v>#REF!</v>
      </c>
      <c r="G40" s="8" t="e">
        <f t="shared" si="4"/>
        <v>#REF!</v>
      </c>
      <c r="H40" s="9" t="e">
        <f>SUM(#REF!+(#REF!/60))</f>
        <v>#REF!</v>
      </c>
      <c r="I40" s="9" t="e">
        <f>IF(#REF!="E",H40,H40*-1)</f>
        <v>#REF!</v>
      </c>
      <c r="J40" s="9" t="e">
        <f t="shared" si="5"/>
        <v>#REF!</v>
      </c>
      <c r="K40" s="9" t="e">
        <f t="shared" si="6"/>
        <v>#REF!</v>
      </c>
      <c r="L40" s="3" t="e">
        <f t="shared" si="7"/>
        <v>#REF!</v>
      </c>
      <c r="M40" s="3" t="e">
        <f t="shared" si="8"/>
        <v>#REF!</v>
      </c>
      <c r="N40" s="11" t="e">
        <f t="shared" si="9"/>
        <v>#REF!</v>
      </c>
      <c r="O40" s="11" t="e">
        <f t="shared" si="10"/>
        <v>#REF!</v>
      </c>
      <c r="P40" s="12" t="e">
        <f t="shared" si="2"/>
        <v>#REF!</v>
      </c>
      <c r="Q40" s="12" t="e">
        <f t="shared" si="11"/>
        <v>#REF!</v>
      </c>
      <c r="R40" s="3" t="e">
        <f t="shared" si="12"/>
        <v>#REF!</v>
      </c>
      <c r="S40" s="15" t="e">
        <f t="shared" si="13"/>
        <v>#REF!</v>
      </c>
      <c r="T40" s="10" t="e">
        <f t="shared" si="14"/>
        <v>#REF!</v>
      </c>
      <c r="U40" s="16" t="e">
        <f t="shared" si="15"/>
        <v>#REF!</v>
      </c>
    </row>
    <row r="41" spans="1:21" x14ac:dyDescent="0.2">
      <c r="A41" s="8" t="e">
        <f t="shared" si="16"/>
        <v>#REF!</v>
      </c>
      <c r="B41" s="8" t="e">
        <f>IF(SUM(#REF!+(#REF!/60))=SUM(#REF!+(#REF!/60)),(SUM(#REF!+(#REF!/60))+0.0000001),(SUM(#REF!+(#REF!/60))))</f>
        <v>#REF!</v>
      </c>
      <c r="C41" s="8" t="e">
        <f>IF(#REF!="S",A41*-1,A41)</f>
        <v>#REF!</v>
      </c>
      <c r="D41" s="8" t="e">
        <f t="shared" si="0"/>
        <v>#REF!</v>
      </c>
      <c r="E41" s="8" t="e">
        <f t="shared" si="3"/>
        <v>#REF!</v>
      </c>
      <c r="F41" s="8" t="e">
        <f t="shared" si="1"/>
        <v>#REF!</v>
      </c>
      <c r="G41" s="8" t="e">
        <f t="shared" si="4"/>
        <v>#REF!</v>
      </c>
      <c r="H41" s="9" t="e">
        <f>SUM(#REF!+(#REF!/60))</f>
        <v>#REF!</v>
      </c>
      <c r="I41" s="9" t="e">
        <f>IF(#REF!="E",H41,H41*-1)</f>
        <v>#REF!</v>
      </c>
      <c r="J41" s="9" t="e">
        <f t="shared" si="5"/>
        <v>#REF!</v>
      </c>
      <c r="K41" s="9" t="e">
        <f t="shared" si="6"/>
        <v>#REF!</v>
      </c>
      <c r="L41" s="3" t="e">
        <f t="shared" si="7"/>
        <v>#REF!</v>
      </c>
      <c r="M41" s="3" t="e">
        <f t="shared" si="8"/>
        <v>#REF!</v>
      </c>
      <c r="N41" s="11" t="e">
        <f t="shared" si="9"/>
        <v>#REF!</v>
      </c>
      <c r="O41" s="11" t="e">
        <f t="shared" si="10"/>
        <v>#REF!</v>
      </c>
      <c r="P41" s="12" t="e">
        <f t="shared" si="2"/>
        <v>#REF!</v>
      </c>
      <c r="Q41" s="12" t="e">
        <f t="shared" si="11"/>
        <v>#REF!</v>
      </c>
      <c r="R41" s="3" t="e">
        <f t="shared" si="12"/>
        <v>#REF!</v>
      </c>
      <c r="S41" s="15" t="e">
        <f t="shared" si="13"/>
        <v>#REF!</v>
      </c>
      <c r="T41" s="10" t="e">
        <f t="shared" si="14"/>
        <v>#REF!</v>
      </c>
      <c r="U41" s="16" t="e">
        <f t="shared" si="15"/>
        <v>#REF!</v>
      </c>
    </row>
    <row r="42" spans="1:21" x14ac:dyDescent="0.2">
      <c r="A42" s="8" t="e">
        <f t="shared" si="16"/>
        <v>#REF!</v>
      </c>
      <c r="B42" s="8" t="e">
        <f>IF(SUM(#REF!+(#REF!/60))=SUM(#REF!+(#REF!/60)),(SUM(#REF!+(#REF!/60))-0.0000001),(SUM(#REF!+(#REF!/60))))</f>
        <v>#REF!</v>
      </c>
      <c r="C42" s="8" t="e">
        <f>IF(#REF!="S",A42*-1,A42)</f>
        <v>#REF!</v>
      </c>
      <c r="D42" s="8" t="e">
        <f t="shared" si="0"/>
        <v>#REF!</v>
      </c>
      <c r="E42" s="8" t="e">
        <f t="shared" si="3"/>
        <v>#REF!</v>
      </c>
      <c r="F42" s="8" t="e">
        <f t="shared" si="1"/>
        <v>#REF!</v>
      </c>
      <c r="G42" s="8" t="e">
        <f t="shared" si="4"/>
        <v>#REF!</v>
      </c>
      <c r="H42" s="9" t="e">
        <f>SUM(#REF!+(#REF!/60))</f>
        <v>#REF!</v>
      </c>
      <c r="I42" s="9" t="e">
        <f>IF(#REF!="E",H42,H42*-1)</f>
        <v>#REF!</v>
      </c>
      <c r="J42" s="9" t="e">
        <f t="shared" si="5"/>
        <v>#REF!</v>
      </c>
      <c r="K42" s="9" t="e">
        <f t="shared" si="6"/>
        <v>#REF!</v>
      </c>
      <c r="L42" s="3" t="e">
        <f t="shared" si="7"/>
        <v>#REF!</v>
      </c>
      <c r="M42" s="3" t="e">
        <f t="shared" si="8"/>
        <v>#REF!</v>
      </c>
      <c r="N42" s="11" t="e">
        <f t="shared" si="9"/>
        <v>#REF!</v>
      </c>
      <c r="O42" s="11" t="e">
        <f t="shared" si="10"/>
        <v>#REF!</v>
      </c>
      <c r="P42" s="12" t="e">
        <f t="shared" si="2"/>
        <v>#REF!</v>
      </c>
      <c r="Q42" s="12" t="e">
        <f t="shared" si="11"/>
        <v>#REF!</v>
      </c>
      <c r="R42" s="3" t="e">
        <f t="shared" si="12"/>
        <v>#REF!</v>
      </c>
      <c r="S42" s="15" t="e">
        <f t="shared" si="13"/>
        <v>#REF!</v>
      </c>
      <c r="T42" s="10" t="e">
        <f t="shared" si="14"/>
        <v>#REF!</v>
      </c>
      <c r="U42" s="16" t="e">
        <f t="shared" si="15"/>
        <v>#REF!</v>
      </c>
    </row>
    <row r="43" spans="1:21" x14ac:dyDescent="0.2">
      <c r="A43" s="8" t="e">
        <f t="shared" si="16"/>
        <v>#REF!</v>
      </c>
      <c r="B43" s="8" t="e">
        <f>IF(SUM(#REF!+(#REF!/60))=SUM(#REF!+(#REF!/60)),(SUM(#REF!+(#REF!/60))+0.0000001),(SUM(#REF!+(#REF!/60))))</f>
        <v>#REF!</v>
      </c>
      <c r="C43" s="8" t="e">
        <f>IF(#REF!="S",A43*-1,A43)</f>
        <v>#REF!</v>
      </c>
      <c r="D43" s="8" t="e">
        <f t="shared" si="0"/>
        <v>#REF!</v>
      </c>
      <c r="E43" s="8" t="e">
        <f t="shared" si="3"/>
        <v>#REF!</v>
      </c>
      <c r="F43" s="8" t="e">
        <f t="shared" si="1"/>
        <v>#REF!</v>
      </c>
      <c r="G43" s="8" t="e">
        <f t="shared" si="4"/>
        <v>#REF!</v>
      </c>
      <c r="H43" s="9" t="e">
        <f>SUM(#REF!+(#REF!/60))</f>
        <v>#REF!</v>
      </c>
      <c r="I43" s="9" t="e">
        <f>IF(#REF!="E",H43,H43*-1)</f>
        <v>#REF!</v>
      </c>
      <c r="J43" s="9" t="e">
        <f t="shared" si="5"/>
        <v>#REF!</v>
      </c>
      <c r="K43" s="9" t="e">
        <f t="shared" si="6"/>
        <v>#REF!</v>
      </c>
      <c r="L43" s="3" t="e">
        <f t="shared" si="7"/>
        <v>#REF!</v>
      </c>
      <c r="M43" s="3" t="e">
        <f t="shared" si="8"/>
        <v>#REF!</v>
      </c>
      <c r="N43" s="11" t="e">
        <f t="shared" si="9"/>
        <v>#REF!</v>
      </c>
      <c r="O43" s="11" t="e">
        <f t="shared" si="10"/>
        <v>#REF!</v>
      </c>
      <c r="P43" s="12" t="e">
        <f t="shared" si="2"/>
        <v>#REF!</v>
      </c>
      <c r="Q43" s="12" t="e">
        <f t="shared" si="11"/>
        <v>#REF!</v>
      </c>
      <c r="R43" s="3" t="e">
        <f t="shared" si="12"/>
        <v>#REF!</v>
      </c>
      <c r="S43" s="15" t="e">
        <f t="shared" si="13"/>
        <v>#REF!</v>
      </c>
      <c r="T43" s="10" t="e">
        <f t="shared" si="14"/>
        <v>#REF!</v>
      </c>
      <c r="U43" s="16" t="e">
        <f t="shared" si="15"/>
        <v>#REF!</v>
      </c>
    </row>
    <row r="44" spans="1:21" x14ac:dyDescent="0.2">
      <c r="A44" s="8" t="e">
        <f t="shared" si="16"/>
        <v>#REF!</v>
      </c>
      <c r="B44" s="8" t="e">
        <f>IF(SUM(#REF!+(#REF!/60))=SUM(#REF!+(#REF!/60)),(SUM(#REF!+(#REF!/60))-0.0000001),(SUM(#REF!+(#REF!/60))))</f>
        <v>#REF!</v>
      </c>
      <c r="C44" s="8" t="e">
        <f>IF(#REF!="S",A44*-1,A44)</f>
        <v>#REF!</v>
      </c>
      <c r="D44" s="8" t="e">
        <f t="shared" si="0"/>
        <v>#REF!</v>
      </c>
      <c r="E44" s="8" t="e">
        <f t="shared" si="3"/>
        <v>#REF!</v>
      </c>
      <c r="F44" s="8" t="e">
        <f t="shared" si="1"/>
        <v>#REF!</v>
      </c>
      <c r="G44" s="8" t="e">
        <f t="shared" si="4"/>
        <v>#REF!</v>
      </c>
      <c r="H44" s="9" t="e">
        <f>SUM(#REF!+(#REF!/60))</f>
        <v>#REF!</v>
      </c>
      <c r="I44" s="9" t="e">
        <f>IF(#REF!="E",H44,H44*-1)</f>
        <v>#REF!</v>
      </c>
      <c r="J44" s="9" t="e">
        <f t="shared" si="5"/>
        <v>#REF!</v>
      </c>
      <c r="K44" s="9" t="e">
        <f t="shared" si="6"/>
        <v>#REF!</v>
      </c>
      <c r="L44" s="3" t="e">
        <f t="shared" si="7"/>
        <v>#REF!</v>
      </c>
      <c r="M44" s="3" t="e">
        <f t="shared" si="8"/>
        <v>#REF!</v>
      </c>
      <c r="N44" s="11" t="e">
        <f t="shared" si="9"/>
        <v>#REF!</v>
      </c>
      <c r="O44" s="11" t="e">
        <f t="shared" si="10"/>
        <v>#REF!</v>
      </c>
      <c r="P44" s="12" t="e">
        <f t="shared" si="2"/>
        <v>#REF!</v>
      </c>
      <c r="Q44" s="12" t="e">
        <f t="shared" si="11"/>
        <v>#REF!</v>
      </c>
      <c r="R44" s="3" t="e">
        <f t="shared" si="12"/>
        <v>#REF!</v>
      </c>
      <c r="S44" s="15" t="e">
        <f t="shared" si="13"/>
        <v>#REF!</v>
      </c>
      <c r="T44" s="10" t="e">
        <f t="shared" si="14"/>
        <v>#REF!</v>
      </c>
      <c r="U44" s="16" t="e">
        <f t="shared" si="15"/>
        <v>#REF!</v>
      </c>
    </row>
    <row r="45" spans="1:21" x14ac:dyDescent="0.2">
      <c r="A45" s="8" t="e">
        <f t="shared" si="16"/>
        <v>#REF!</v>
      </c>
      <c r="B45" s="8" t="e">
        <f>IF(SUM(#REF!+(#REF!/60))=SUM(#REF!+(#REF!/60)),(SUM(#REF!+(#REF!/60))+0.0000001),(SUM(#REF!+(#REF!/60))))</f>
        <v>#REF!</v>
      </c>
      <c r="C45" s="8" t="e">
        <f>IF(#REF!="S",A45*-1,A45)</f>
        <v>#REF!</v>
      </c>
      <c r="D45" s="8" t="e">
        <f t="shared" si="0"/>
        <v>#REF!</v>
      </c>
      <c r="E45" s="8" t="e">
        <f t="shared" si="3"/>
        <v>#REF!</v>
      </c>
      <c r="F45" s="8" t="e">
        <f t="shared" si="1"/>
        <v>#REF!</v>
      </c>
      <c r="G45" s="8" t="e">
        <f t="shared" si="4"/>
        <v>#REF!</v>
      </c>
      <c r="H45" s="9" t="e">
        <f>SUM(#REF!+(#REF!/60))</f>
        <v>#REF!</v>
      </c>
      <c r="I45" s="9" t="e">
        <f>IF(#REF!="E",H45,H45*-1)</f>
        <v>#REF!</v>
      </c>
      <c r="J45" s="9" t="e">
        <f t="shared" si="5"/>
        <v>#REF!</v>
      </c>
      <c r="K45" s="9" t="e">
        <f t="shared" si="6"/>
        <v>#REF!</v>
      </c>
      <c r="L45" s="3" t="e">
        <f t="shared" si="7"/>
        <v>#REF!</v>
      </c>
      <c r="M45" s="3" t="e">
        <f t="shared" si="8"/>
        <v>#REF!</v>
      </c>
      <c r="N45" s="11" t="e">
        <f t="shared" si="9"/>
        <v>#REF!</v>
      </c>
      <c r="O45" s="11" t="e">
        <f t="shared" si="10"/>
        <v>#REF!</v>
      </c>
      <c r="P45" s="12" t="e">
        <f t="shared" si="2"/>
        <v>#REF!</v>
      </c>
      <c r="Q45" s="12" t="e">
        <f t="shared" si="11"/>
        <v>#REF!</v>
      </c>
      <c r="R45" s="3" t="e">
        <f t="shared" si="12"/>
        <v>#REF!</v>
      </c>
      <c r="S45" s="15" t="e">
        <f t="shared" si="13"/>
        <v>#REF!</v>
      </c>
      <c r="T45" s="10" t="e">
        <f t="shared" si="14"/>
        <v>#REF!</v>
      </c>
      <c r="U45" s="16" t="e">
        <f t="shared" si="15"/>
        <v>#REF!</v>
      </c>
    </row>
    <row r="46" spans="1:21" x14ac:dyDescent="0.2">
      <c r="A46" s="8" t="e">
        <f t="shared" si="16"/>
        <v>#REF!</v>
      </c>
      <c r="B46" s="8" t="e">
        <f>IF(SUM(#REF!+(#REF!/60))=SUM(#REF!+(#REF!/60)),(SUM(#REF!+(#REF!/60))-0.0000001),(SUM(#REF!+(#REF!/60))))</f>
        <v>#REF!</v>
      </c>
      <c r="C46" s="8" t="e">
        <f>IF(#REF!="S",A46*-1,A46)</f>
        <v>#REF!</v>
      </c>
      <c r="D46" s="8" t="e">
        <f t="shared" si="0"/>
        <v>#REF!</v>
      </c>
      <c r="E46" s="8" t="e">
        <f t="shared" si="3"/>
        <v>#REF!</v>
      </c>
      <c r="F46" s="8" t="e">
        <f t="shared" si="1"/>
        <v>#REF!</v>
      </c>
      <c r="G46" s="8" t="e">
        <f t="shared" si="4"/>
        <v>#REF!</v>
      </c>
      <c r="H46" s="9" t="e">
        <f>SUM(#REF!+(#REF!/60))</f>
        <v>#REF!</v>
      </c>
      <c r="I46" s="9" t="e">
        <f>IF(#REF!="E",H46,H46*-1)</f>
        <v>#REF!</v>
      </c>
      <c r="J46" s="9" t="e">
        <f t="shared" si="5"/>
        <v>#REF!</v>
      </c>
      <c r="K46" s="9" t="e">
        <f t="shared" si="6"/>
        <v>#REF!</v>
      </c>
      <c r="L46" s="3" t="e">
        <f t="shared" si="7"/>
        <v>#REF!</v>
      </c>
      <c r="M46" s="3" t="e">
        <f t="shared" si="8"/>
        <v>#REF!</v>
      </c>
      <c r="N46" s="11" t="e">
        <f t="shared" si="9"/>
        <v>#REF!</v>
      </c>
      <c r="O46" s="11" t="e">
        <f t="shared" si="10"/>
        <v>#REF!</v>
      </c>
      <c r="P46" s="12" t="e">
        <f t="shared" si="2"/>
        <v>#REF!</v>
      </c>
      <c r="Q46" s="12" t="e">
        <f t="shared" si="11"/>
        <v>#REF!</v>
      </c>
      <c r="R46" s="3" t="e">
        <f t="shared" si="12"/>
        <v>#REF!</v>
      </c>
      <c r="S46" s="15" t="e">
        <f t="shared" si="13"/>
        <v>#REF!</v>
      </c>
      <c r="T46" s="10" t="e">
        <f t="shared" si="14"/>
        <v>#REF!</v>
      </c>
      <c r="U46" s="16" t="e">
        <f t="shared" si="15"/>
        <v>#REF!</v>
      </c>
    </row>
    <row r="47" spans="1:21" x14ac:dyDescent="0.2">
      <c r="A47" s="8" t="e">
        <f t="shared" si="16"/>
        <v>#REF!</v>
      </c>
      <c r="B47" s="8" t="e">
        <f>IF(SUM(#REF!+(#REF!/60))=SUM(#REF!+(#REF!/60)),(SUM(#REF!+(#REF!/60))+0.0000001),(SUM(#REF!+(#REF!/60))))</f>
        <v>#REF!</v>
      </c>
      <c r="C47" s="8" t="e">
        <f>IF(#REF!="S",A47*-1,A47)</f>
        <v>#REF!</v>
      </c>
      <c r="D47" s="8" t="e">
        <f t="shared" si="0"/>
        <v>#REF!</v>
      </c>
      <c r="E47" s="8" t="e">
        <f t="shared" si="3"/>
        <v>#REF!</v>
      </c>
      <c r="F47" s="8" t="e">
        <f t="shared" si="1"/>
        <v>#REF!</v>
      </c>
      <c r="G47" s="8" t="e">
        <f t="shared" si="4"/>
        <v>#REF!</v>
      </c>
      <c r="H47" s="9" t="e">
        <f>SUM(#REF!+(#REF!/60))</f>
        <v>#REF!</v>
      </c>
      <c r="I47" s="9" t="e">
        <f>IF(#REF!="E",H47,H47*-1)</f>
        <v>#REF!</v>
      </c>
      <c r="J47" s="9" t="e">
        <f t="shared" si="5"/>
        <v>#REF!</v>
      </c>
      <c r="K47" s="9" t="e">
        <f t="shared" si="6"/>
        <v>#REF!</v>
      </c>
      <c r="L47" s="3" t="e">
        <f t="shared" si="7"/>
        <v>#REF!</v>
      </c>
      <c r="M47" s="3" t="e">
        <f t="shared" si="8"/>
        <v>#REF!</v>
      </c>
      <c r="N47" s="11" t="e">
        <f t="shared" si="9"/>
        <v>#REF!</v>
      </c>
      <c r="O47" s="11" t="e">
        <f t="shared" si="10"/>
        <v>#REF!</v>
      </c>
      <c r="P47" s="12" t="e">
        <f t="shared" si="2"/>
        <v>#REF!</v>
      </c>
      <c r="Q47" s="12" t="e">
        <f t="shared" si="11"/>
        <v>#REF!</v>
      </c>
      <c r="R47" s="3" t="e">
        <f t="shared" si="12"/>
        <v>#REF!</v>
      </c>
      <c r="S47" s="15" t="e">
        <f t="shared" si="13"/>
        <v>#REF!</v>
      </c>
      <c r="T47" s="10" t="e">
        <f t="shared" si="14"/>
        <v>#REF!</v>
      </c>
      <c r="U47" s="16" t="e">
        <f t="shared" si="15"/>
        <v>#REF!</v>
      </c>
    </row>
    <row r="48" spans="1:21" x14ac:dyDescent="0.2">
      <c r="A48" s="8" t="e">
        <f t="shared" si="16"/>
        <v>#REF!</v>
      </c>
      <c r="B48" s="8" t="e">
        <f>IF(SUM(#REF!+(#REF!/60))=SUM(#REF!+(#REF!/60)),(SUM(#REF!+(#REF!/60))-0.0000001),(SUM(#REF!+(#REF!/60))))</f>
        <v>#REF!</v>
      </c>
      <c r="C48" s="8" t="e">
        <f>IF(#REF!="S",A48*-1,A48)</f>
        <v>#REF!</v>
      </c>
      <c r="D48" s="8" t="e">
        <f t="shared" si="0"/>
        <v>#REF!</v>
      </c>
      <c r="E48" s="8" t="e">
        <f t="shared" si="3"/>
        <v>#REF!</v>
      </c>
      <c r="F48" s="8" t="e">
        <f t="shared" si="1"/>
        <v>#REF!</v>
      </c>
      <c r="G48" s="8" t="e">
        <f t="shared" si="4"/>
        <v>#REF!</v>
      </c>
      <c r="H48" s="9" t="e">
        <f>SUM(#REF!+(#REF!/60))</f>
        <v>#REF!</v>
      </c>
      <c r="I48" s="9" t="e">
        <f>IF(#REF!="E",H48,H48*-1)</f>
        <v>#REF!</v>
      </c>
      <c r="J48" s="9" t="e">
        <f t="shared" si="5"/>
        <v>#REF!</v>
      </c>
      <c r="K48" s="9" t="e">
        <f t="shared" si="6"/>
        <v>#REF!</v>
      </c>
      <c r="L48" s="3" t="e">
        <f t="shared" si="7"/>
        <v>#REF!</v>
      </c>
      <c r="M48" s="3" t="e">
        <f t="shared" si="8"/>
        <v>#REF!</v>
      </c>
      <c r="N48" s="11" t="e">
        <f t="shared" si="9"/>
        <v>#REF!</v>
      </c>
      <c r="O48" s="11" t="e">
        <f t="shared" si="10"/>
        <v>#REF!</v>
      </c>
      <c r="P48" s="12" t="e">
        <f t="shared" si="2"/>
        <v>#REF!</v>
      </c>
      <c r="Q48" s="12" t="e">
        <f t="shared" si="11"/>
        <v>#REF!</v>
      </c>
      <c r="R48" s="3" t="e">
        <f t="shared" si="12"/>
        <v>#REF!</v>
      </c>
      <c r="S48" s="15" t="e">
        <f t="shared" si="13"/>
        <v>#REF!</v>
      </c>
      <c r="T48" s="10" t="e">
        <f t="shared" si="14"/>
        <v>#REF!</v>
      </c>
      <c r="U48" s="16" t="e">
        <f t="shared" si="15"/>
        <v>#REF!</v>
      </c>
    </row>
    <row r="49" spans="1:21" x14ac:dyDescent="0.2">
      <c r="A49" s="8" t="e">
        <f t="shared" si="16"/>
        <v>#REF!</v>
      </c>
      <c r="B49" s="8" t="e">
        <f>IF(SUM(#REF!+(#REF!/60))=SUM(#REF!+(#REF!/60)),(SUM(#REF!+(#REF!/60))+0.0000001),(SUM(#REF!+(#REF!/60))))</f>
        <v>#REF!</v>
      </c>
      <c r="C49" s="8" t="e">
        <f>IF(#REF!="S",A49*-1,A49)</f>
        <v>#REF!</v>
      </c>
      <c r="D49" s="8" t="e">
        <f t="shared" si="0"/>
        <v>#REF!</v>
      </c>
      <c r="E49" s="8" t="e">
        <f t="shared" si="3"/>
        <v>#REF!</v>
      </c>
      <c r="F49" s="8" t="e">
        <f t="shared" si="1"/>
        <v>#REF!</v>
      </c>
      <c r="G49" s="8" t="e">
        <f t="shared" si="4"/>
        <v>#REF!</v>
      </c>
      <c r="H49" s="9" t="e">
        <f>SUM(#REF!+(#REF!/60))</f>
        <v>#REF!</v>
      </c>
      <c r="I49" s="9" t="e">
        <f>IF(#REF!="E",H49,H49*-1)</f>
        <v>#REF!</v>
      </c>
      <c r="J49" s="9" t="e">
        <f t="shared" si="5"/>
        <v>#REF!</v>
      </c>
      <c r="K49" s="9" t="e">
        <f t="shared" si="6"/>
        <v>#REF!</v>
      </c>
      <c r="L49" s="3" t="e">
        <f t="shared" si="7"/>
        <v>#REF!</v>
      </c>
      <c r="M49" s="3" t="e">
        <f t="shared" si="8"/>
        <v>#REF!</v>
      </c>
      <c r="N49" s="11" t="e">
        <f t="shared" si="9"/>
        <v>#REF!</v>
      </c>
      <c r="O49" s="11" t="e">
        <f t="shared" si="10"/>
        <v>#REF!</v>
      </c>
      <c r="P49" s="12" t="e">
        <f t="shared" si="2"/>
        <v>#REF!</v>
      </c>
      <c r="Q49" s="12" t="e">
        <f t="shared" si="11"/>
        <v>#REF!</v>
      </c>
      <c r="R49" s="3" t="e">
        <f t="shared" si="12"/>
        <v>#REF!</v>
      </c>
      <c r="S49" s="15" t="e">
        <f t="shared" si="13"/>
        <v>#REF!</v>
      </c>
      <c r="T49" s="10" t="e">
        <f t="shared" si="14"/>
        <v>#REF!</v>
      </c>
      <c r="U49" s="16" t="e">
        <f t="shared" si="15"/>
        <v>#REF!</v>
      </c>
    </row>
    <row r="50" spans="1:21" x14ac:dyDescent="0.2">
      <c r="A50" s="8" t="e">
        <f t="shared" si="16"/>
        <v>#REF!</v>
      </c>
      <c r="B50" s="8" t="e">
        <f>IF(SUM(#REF!+(#REF!/60))=SUM(#REF!+(#REF!/60)),(SUM(#REF!+(#REF!/60))-0.0000001),(SUM(#REF!+(#REF!/60))))</f>
        <v>#REF!</v>
      </c>
      <c r="C50" s="8" t="e">
        <f>IF(#REF!="S",A50*-1,A50)</f>
        <v>#REF!</v>
      </c>
      <c r="D50" s="8" t="e">
        <f t="shared" si="0"/>
        <v>#REF!</v>
      </c>
      <c r="E50" s="8" t="e">
        <f t="shared" si="3"/>
        <v>#REF!</v>
      </c>
      <c r="F50" s="8" t="e">
        <f t="shared" si="1"/>
        <v>#REF!</v>
      </c>
      <c r="G50" s="8" t="e">
        <f t="shared" si="4"/>
        <v>#REF!</v>
      </c>
      <c r="H50" s="9" t="e">
        <f>SUM(#REF!+(#REF!/60))</f>
        <v>#REF!</v>
      </c>
      <c r="I50" s="9" t="e">
        <f>IF(#REF!="E",H50,H50*-1)</f>
        <v>#REF!</v>
      </c>
      <c r="J50" s="9" t="e">
        <f t="shared" si="5"/>
        <v>#REF!</v>
      </c>
      <c r="K50" s="9" t="e">
        <f t="shared" si="6"/>
        <v>#REF!</v>
      </c>
      <c r="L50" s="3" t="e">
        <f t="shared" si="7"/>
        <v>#REF!</v>
      </c>
      <c r="M50" s="3" t="e">
        <f t="shared" si="8"/>
        <v>#REF!</v>
      </c>
      <c r="N50" s="11" t="e">
        <f t="shared" si="9"/>
        <v>#REF!</v>
      </c>
      <c r="O50" s="11" t="e">
        <f t="shared" si="10"/>
        <v>#REF!</v>
      </c>
      <c r="P50" s="12" t="e">
        <f t="shared" si="2"/>
        <v>#REF!</v>
      </c>
      <c r="Q50" s="12" t="e">
        <f t="shared" si="11"/>
        <v>#REF!</v>
      </c>
      <c r="R50" s="3" t="e">
        <f t="shared" si="12"/>
        <v>#REF!</v>
      </c>
      <c r="S50" s="15" t="e">
        <f t="shared" si="13"/>
        <v>#REF!</v>
      </c>
      <c r="T50" s="10" t="e">
        <f t="shared" si="14"/>
        <v>#REF!</v>
      </c>
      <c r="U50" s="16" t="e">
        <f t="shared" si="15"/>
        <v>#REF!</v>
      </c>
    </row>
    <row r="51" spans="1:21" x14ac:dyDescent="0.2">
      <c r="A51" s="8" t="e">
        <f t="shared" si="16"/>
        <v>#REF!</v>
      </c>
      <c r="B51" s="8" t="e">
        <f>IF(SUM(#REF!+(#REF!/60))=SUM(#REF!+(#REF!/60)),(SUM(#REF!+(#REF!/60))+0.0000001),(SUM(#REF!+(#REF!/60))))</f>
        <v>#REF!</v>
      </c>
      <c r="C51" s="8" t="e">
        <f>IF(#REF!="S",A51*-1,A51)</f>
        <v>#REF!</v>
      </c>
      <c r="D51" s="8" t="e">
        <f t="shared" si="0"/>
        <v>#REF!</v>
      </c>
      <c r="E51" s="8" t="e">
        <f t="shared" si="3"/>
        <v>#REF!</v>
      </c>
      <c r="F51" s="8" t="e">
        <f t="shared" si="1"/>
        <v>#REF!</v>
      </c>
      <c r="G51" s="8" t="e">
        <f t="shared" si="4"/>
        <v>#REF!</v>
      </c>
      <c r="H51" s="9" t="e">
        <f>SUM(#REF!+(#REF!/60))</f>
        <v>#REF!</v>
      </c>
      <c r="I51" s="9" t="e">
        <f>IF(#REF!="E",H51,H51*-1)</f>
        <v>#REF!</v>
      </c>
      <c r="J51" s="9" t="e">
        <f t="shared" si="5"/>
        <v>#REF!</v>
      </c>
      <c r="K51" s="9" t="e">
        <f t="shared" si="6"/>
        <v>#REF!</v>
      </c>
      <c r="L51" s="3" t="e">
        <f t="shared" si="7"/>
        <v>#REF!</v>
      </c>
      <c r="M51" s="3" t="e">
        <f t="shared" si="8"/>
        <v>#REF!</v>
      </c>
      <c r="N51" s="11" t="e">
        <f t="shared" si="9"/>
        <v>#REF!</v>
      </c>
      <c r="O51" s="11" t="e">
        <f t="shared" si="10"/>
        <v>#REF!</v>
      </c>
      <c r="P51" s="12" t="e">
        <f t="shared" si="2"/>
        <v>#REF!</v>
      </c>
      <c r="Q51" s="12" t="e">
        <f t="shared" si="11"/>
        <v>#REF!</v>
      </c>
      <c r="R51" s="3" t="e">
        <f t="shared" si="12"/>
        <v>#REF!</v>
      </c>
      <c r="S51" s="15" t="e">
        <f t="shared" si="13"/>
        <v>#REF!</v>
      </c>
      <c r="T51" s="10" t="e">
        <f t="shared" si="14"/>
        <v>#REF!</v>
      </c>
      <c r="U51" s="16" t="e">
        <f t="shared" si="15"/>
        <v>#REF!</v>
      </c>
    </row>
    <row r="52" spans="1:21" x14ac:dyDescent="0.2">
      <c r="A52" s="8" t="e">
        <f t="shared" si="16"/>
        <v>#REF!</v>
      </c>
      <c r="B52" s="8" t="e">
        <f>IF(SUM(#REF!+(#REF!/60))=SUM(#REF!+(#REF!/60)),(SUM(#REF!+(#REF!/60))-0.0000001),(SUM(#REF!+(#REF!/60))))</f>
        <v>#REF!</v>
      </c>
      <c r="C52" s="8" t="e">
        <f>IF(#REF!="S",A52*-1,A52)</f>
        <v>#REF!</v>
      </c>
      <c r="D52" s="8" t="e">
        <f t="shared" si="0"/>
        <v>#REF!</v>
      </c>
      <c r="E52" s="8" t="e">
        <f t="shared" si="3"/>
        <v>#REF!</v>
      </c>
      <c r="F52" s="8" t="e">
        <f t="shared" si="1"/>
        <v>#REF!</v>
      </c>
      <c r="G52" s="8" t="e">
        <f t="shared" si="4"/>
        <v>#REF!</v>
      </c>
      <c r="H52" s="9" t="e">
        <f>SUM(#REF!+(#REF!/60))</f>
        <v>#REF!</v>
      </c>
      <c r="I52" s="9" t="e">
        <f>IF(#REF!="E",H52,H52*-1)</f>
        <v>#REF!</v>
      </c>
      <c r="J52" s="9" t="e">
        <f t="shared" si="5"/>
        <v>#REF!</v>
      </c>
      <c r="K52" s="9" t="e">
        <f t="shared" si="6"/>
        <v>#REF!</v>
      </c>
      <c r="L52" s="3" t="e">
        <f t="shared" si="7"/>
        <v>#REF!</v>
      </c>
      <c r="M52" s="3" t="e">
        <f t="shared" si="8"/>
        <v>#REF!</v>
      </c>
      <c r="N52" s="11" t="e">
        <f t="shared" si="9"/>
        <v>#REF!</v>
      </c>
      <c r="O52" s="11" t="e">
        <f t="shared" si="10"/>
        <v>#REF!</v>
      </c>
      <c r="P52" s="12" t="e">
        <f t="shared" si="2"/>
        <v>#REF!</v>
      </c>
      <c r="Q52" s="12" t="e">
        <f t="shared" si="11"/>
        <v>#REF!</v>
      </c>
      <c r="R52" s="3" t="e">
        <f t="shared" si="12"/>
        <v>#REF!</v>
      </c>
      <c r="S52" s="15" t="e">
        <f t="shared" si="13"/>
        <v>#REF!</v>
      </c>
      <c r="T52" s="10" t="e">
        <f t="shared" si="14"/>
        <v>#REF!</v>
      </c>
      <c r="U52" s="16" t="e">
        <f t="shared" si="15"/>
        <v>#REF!</v>
      </c>
    </row>
    <row r="53" spans="1:21" x14ac:dyDescent="0.2">
      <c r="A53" s="8" t="e">
        <f t="shared" si="16"/>
        <v>#REF!</v>
      </c>
      <c r="B53" s="8" t="e">
        <f>IF(SUM(#REF!+(#REF!/60))=SUM(#REF!+(#REF!/60)),(SUM(#REF!+(#REF!/60))+0.0000001),(SUM(#REF!+(#REF!/60))))</f>
        <v>#REF!</v>
      </c>
      <c r="C53" s="8" t="e">
        <f>IF(#REF!="S",A53*-1,A53)</f>
        <v>#REF!</v>
      </c>
      <c r="D53" s="8" t="e">
        <f t="shared" si="0"/>
        <v>#REF!</v>
      </c>
      <c r="E53" s="8" t="e">
        <f t="shared" si="3"/>
        <v>#REF!</v>
      </c>
      <c r="F53" s="8" t="e">
        <f t="shared" si="1"/>
        <v>#REF!</v>
      </c>
      <c r="G53" s="8" t="e">
        <f t="shared" si="4"/>
        <v>#REF!</v>
      </c>
      <c r="H53" s="9" t="e">
        <f>SUM(#REF!+(#REF!/60))</f>
        <v>#REF!</v>
      </c>
      <c r="I53" s="9" t="e">
        <f>IF(#REF!="E",H53,H53*-1)</f>
        <v>#REF!</v>
      </c>
      <c r="J53" s="9" t="e">
        <f t="shared" si="5"/>
        <v>#REF!</v>
      </c>
      <c r="K53" s="9" t="e">
        <f t="shared" si="6"/>
        <v>#REF!</v>
      </c>
      <c r="L53" s="3" t="e">
        <f t="shared" si="7"/>
        <v>#REF!</v>
      </c>
      <c r="M53" s="3" t="e">
        <f t="shared" si="8"/>
        <v>#REF!</v>
      </c>
      <c r="N53" s="11" t="e">
        <f t="shared" si="9"/>
        <v>#REF!</v>
      </c>
      <c r="O53" s="11" t="e">
        <f t="shared" si="10"/>
        <v>#REF!</v>
      </c>
      <c r="P53" s="12" t="e">
        <f t="shared" si="2"/>
        <v>#REF!</v>
      </c>
      <c r="Q53" s="12" t="e">
        <f t="shared" si="11"/>
        <v>#REF!</v>
      </c>
      <c r="R53" s="3" t="e">
        <f t="shared" si="12"/>
        <v>#REF!</v>
      </c>
      <c r="S53" s="15" t="e">
        <f t="shared" si="13"/>
        <v>#REF!</v>
      </c>
      <c r="T53" s="10" t="e">
        <f t="shared" si="14"/>
        <v>#REF!</v>
      </c>
      <c r="U53" s="16" t="e">
        <f t="shared" si="15"/>
        <v>#REF!</v>
      </c>
    </row>
    <row r="54" spans="1:21" x14ac:dyDescent="0.2">
      <c r="A54" s="8" t="e">
        <f t="shared" si="16"/>
        <v>#REF!</v>
      </c>
      <c r="B54" s="8" t="e">
        <f>IF(SUM(#REF!+(#REF!/60))=SUM(#REF!+(#REF!/60)),(SUM(#REF!+(#REF!/60))-0.0000001),(SUM(#REF!+(#REF!/60))))</f>
        <v>#REF!</v>
      </c>
      <c r="C54" s="8" t="e">
        <f>IF(#REF!="S",A54*-1,A54)</f>
        <v>#REF!</v>
      </c>
      <c r="D54" s="8" t="e">
        <f t="shared" si="0"/>
        <v>#REF!</v>
      </c>
      <c r="E54" s="8" t="e">
        <f t="shared" si="3"/>
        <v>#REF!</v>
      </c>
      <c r="F54" s="8" t="e">
        <f t="shared" si="1"/>
        <v>#REF!</v>
      </c>
      <c r="G54" s="8" t="e">
        <f t="shared" si="4"/>
        <v>#REF!</v>
      </c>
      <c r="H54" s="9" t="e">
        <f>SUM(#REF!+(#REF!/60))</f>
        <v>#REF!</v>
      </c>
      <c r="I54" s="9" t="e">
        <f>IF(#REF!="E",H54,H54*-1)</f>
        <v>#REF!</v>
      </c>
      <c r="J54" s="9" t="e">
        <f t="shared" si="5"/>
        <v>#REF!</v>
      </c>
      <c r="K54" s="9" t="e">
        <f t="shared" si="6"/>
        <v>#REF!</v>
      </c>
      <c r="L54" s="3" t="e">
        <f t="shared" si="7"/>
        <v>#REF!</v>
      </c>
      <c r="M54" s="3" t="e">
        <f t="shared" si="8"/>
        <v>#REF!</v>
      </c>
      <c r="N54" s="11" t="e">
        <f t="shared" si="9"/>
        <v>#REF!</v>
      </c>
      <c r="O54" s="11" t="e">
        <f t="shared" si="10"/>
        <v>#REF!</v>
      </c>
      <c r="P54" s="12" t="e">
        <f t="shared" si="2"/>
        <v>#REF!</v>
      </c>
      <c r="Q54" s="12" t="e">
        <f t="shared" si="11"/>
        <v>#REF!</v>
      </c>
      <c r="R54" s="3" t="e">
        <f t="shared" si="12"/>
        <v>#REF!</v>
      </c>
      <c r="S54" s="15" t="e">
        <f t="shared" si="13"/>
        <v>#REF!</v>
      </c>
      <c r="T54" s="10" t="e">
        <f t="shared" si="14"/>
        <v>#REF!</v>
      </c>
      <c r="U54" s="16" t="e">
        <f t="shared" si="15"/>
        <v>#REF!</v>
      </c>
    </row>
    <row r="55" spans="1:21" x14ac:dyDescent="0.2">
      <c r="A55" s="8" t="e">
        <f t="shared" si="16"/>
        <v>#REF!</v>
      </c>
      <c r="B55" s="8" t="e">
        <f>IF(SUM(#REF!+(#REF!/60))=SUM(#REF!+(#REF!/60)),(SUM(#REF!+(#REF!/60))+0.0000001),(SUM(#REF!+(#REF!/60))))</f>
        <v>#REF!</v>
      </c>
      <c r="C55" s="8" t="e">
        <f>IF(#REF!="S",A55*-1,A55)</f>
        <v>#REF!</v>
      </c>
      <c r="D55" s="8" t="e">
        <f t="shared" si="0"/>
        <v>#REF!</v>
      </c>
      <c r="E55" s="8" t="e">
        <f t="shared" si="3"/>
        <v>#REF!</v>
      </c>
      <c r="F55" s="8" t="e">
        <f t="shared" si="1"/>
        <v>#REF!</v>
      </c>
      <c r="G55" s="8" t="e">
        <f t="shared" si="4"/>
        <v>#REF!</v>
      </c>
      <c r="H55" s="9" t="e">
        <f>SUM(#REF!+(#REF!/60))</f>
        <v>#REF!</v>
      </c>
      <c r="I55" s="9" t="e">
        <f>IF(#REF!="E",H55,H55*-1)</f>
        <v>#REF!</v>
      </c>
      <c r="J55" s="9" t="e">
        <f t="shared" si="5"/>
        <v>#REF!</v>
      </c>
      <c r="K55" s="9" t="e">
        <f t="shared" si="6"/>
        <v>#REF!</v>
      </c>
      <c r="L55" s="3" t="e">
        <f t="shared" si="7"/>
        <v>#REF!</v>
      </c>
      <c r="M55" s="3" t="e">
        <f t="shared" si="8"/>
        <v>#REF!</v>
      </c>
      <c r="N55" s="11" t="e">
        <f t="shared" si="9"/>
        <v>#REF!</v>
      </c>
      <c r="O55" s="11" t="e">
        <f t="shared" si="10"/>
        <v>#REF!</v>
      </c>
      <c r="P55" s="12" t="e">
        <f t="shared" si="2"/>
        <v>#REF!</v>
      </c>
      <c r="Q55" s="12" t="e">
        <f t="shared" si="11"/>
        <v>#REF!</v>
      </c>
      <c r="R55" s="3" t="e">
        <f t="shared" si="12"/>
        <v>#REF!</v>
      </c>
      <c r="S55" s="15" t="e">
        <f t="shared" si="13"/>
        <v>#REF!</v>
      </c>
      <c r="T55" s="10" t="e">
        <f t="shared" si="14"/>
        <v>#REF!</v>
      </c>
      <c r="U55" s="16" t="e">
        <f t="shared" si="15"/>
        <v>#REF!</v>
      </c>
    </row>
    <row r="56" spans="1:21" x14ac:dyDescent="0.2">
      <c r="A56" s="8" t="e">
        <f t="shared" si="16"/>
        <v>#REF!</v>
      </c>
      <c r="B56" s="8" t="e">
        <f>IF(SUM(#REF!+(#REF!/60))=SUM(#REF!+(#REF!/60)),(SUM(#REF!+(#REF!/60))-0.0000001),(SUM(#REF!+(#REF!/60))))</f>
        <v>#REF!</v>
      </c>
      <c r="C56" s="8" t="e">
        <f>IF(#REF!="S",A56*-1,A56)</f>
        <v>#REF!</v>
      </c>
      <c r="D56" s="8" t="e">
        <f t="shared" si="0"/>
        <v>#REF!</v>
      </c>
      <c r="E56" s="8" t="e">
        <f t="shared" si="3"/>
        <v>#REF!</v>
      </c>
      <c r="F56" s="8" t="e">
        <f t="shared" si="1"/>
        <v>#REF!</v>
      </c>
      <c r="G56" s="8" t="e">
        <f t="shared" si="4"/>
        <v>#REF!</v>
      </c>
      <c r="H56" s="9" t="e">
        <f>SUM(#REF!+(#REF!/60))</f>
        <v>#REF!</v>
      </c>
      <c r="I56" s="9" t="e">
        <f>IF(#REF!="E",H56,H56*-1)</f>
        <v>#REF!</v>
      </c>
      <c r="J56" s="9" t="e">
        <f t="shared" si="5"/>
        <v>#REF!</v>
      </c>
      <c r="K56" s="9" t="e">
        <f t="shared" si="6"/>
        <v>#REF!</v>
      </c>
      <c r="L56" s="3" t="e">
        <f t="shared" si="7"/>
        <v>#REF!</v>
      </c>
      <c r="M56" s="3" t="e">
        <f t="shared" si="8"/>
        <v>#REF!</v>
      </c>
      <c r="N56" s="11" t="e">
        <f t="shared" si="9"/>
        <v>#REF!</v>
      </c>
      <c r="O56" s="11" t="e">
        <f t="shared" si="10"/>
        <v>#REF!</v>
      </c>
      <c r="P56" s="12" t="e">
        <f t="shared" si="2"/>
        <v>#REF!</v>
      </c>
      <c r="Q56" s="12" t="e">
        <f t="shared" si="11"/>
        <v>#REF!</v>
      </c>
      <c r="R56" s="3" t="e">
        <f t="shared" si="12"/>
        <v>#REF!</v>
      </c>
      <c r="S56" s="15" t="e">
        <f t="shared" si="13"/>
        <v>#REF!</v>
      </c>
      <c r="T56" s="10" t="e">
        <f t="shared" si="14"/>
        <v>#REF!</v>
      </c>
      <c r="U56" s="16" t="e">
        <f t="shared" si="15"/>
        <v>#REF!</v>
      </c>
    </row>
    <row r="57" spans="1:21" x14ac:dyDescent="0.2">
      <c r="A57" s="8" t="e">
        <f t="shared" si="16"/>
        <v>#REF!</v>
      </c>
      <c r="B57" s="8" t="e">
        <f>IF(SUM(#REF!+(#REF!/60))=SUM(#REF!+(#REF!/60)),(SUM(#REF!+(#REF!/60))+0.0000001),(SUM(#REF!+(#REF!/60))))</f>
        <v>#REF!</v>
      </c>
      <c r="C57" s="8" t="e">
        <f>IF(#REF!="S",A57*-1,A57)</f>
        <v>#REF!</v>
      </c>
      <c r="D57" s="8" t="e">
        <f t="shared" si="0"/>
        <v>#REF!</v>
      </c>
      <c r="E57" s="8" t="e">
        <f t="shared" si="3"/>
        <v>#REF!</v>
      </c>
      <c r="F57" s="8" t="e">
        <f t="shared" si="1"/>
        <v>#REF!</v>
      </c>
      <c r="G57" s="8" t="e">
        <f t="shared" si="4"/>
        <v>#REF!</v>
      </c>
      <c r="H57" s="9" t="e">
        <f>SUM(#REF!+(#REF!/60))</f>
        <v>#REF!</v>
      </c>
      <c r="I57" s="9" t="e">
        <f>IF(#REF!="E",H57,H57*-1)</f>
        <v>#REF!</v>
      </c>
      <c r="J57" s="9" t="e">
        <f t="shared" si="5"/>
        <v>#REF!</v>
      </c>
      <c r="K57" s="9" t="e">
        <f t="shared" si="6"/>
        <v>#REF!</v>
      </c>
      <c r="L57" s="3" t="e">
        <f t="shared" si="7"/>
        <v>#REF!</v>
      </c>
      <c r="M57" s="3" t="e">
        <f t="shared" si="8"/>
        <v>#REF!</v>
      </c>
      <c r="N57" s="11" t="e">
        <f t="shared" si="9"/>
        <v>#REF!</v>
      </c>
      <c r="O57" s="11" t="e">
        <f t="shared" si="10"/>
        <v>#REF!</v>
      </c>
      <c r="P57" s="12" t="e">
        <f t="shared" si="2"/>
        <v>#REF!</v>
      </c>
      <c r="Q57" s="12" t="e">
        <f t="shared" si="11"/>
        <v>#REF!</v>
      </c>
      <c r="R57" s="3" t="e">
        <f t="shared" si="12"/>
        <v>#REF!</v>
      </c>
      <c r="S57" s="15" t="e">
        <f t="shared" si="13"/>
        <v>#REF!</v>
      </c>
      <c r="T57" s="10" t="e">
        <f t="shared" si="14"/>
        <v>#REF!</v>
      </c>
      <c r="U57" s="16" t="e">
        <f t="shared" si="15"/>
        <v>#REF!</v>
      </c>
    </row>
    <row r="58" spans="1:21" x14ac:dyDescent="0.2">
      <c r="A58" s="8" t="e">
        <f t="shared" si="16"/>
        <v>#REF!</v>
      </c>
      <c r="B58" s="8" t="e">
        <f>IF(SUM(#REF!+(#REF!/60))=SUM(#REF!+(#REF!/60)),(SUM(#REF!+(#REF!/60))-0.0000001),(SUM(#REF!+(#REF!/60))))</f>
        <v>#REF!</v>
      </c>
      <c r="C58" s="8" t="e">
        <f>IF(#REF!="S",A58*-1,A58)</f>
        <v>#REF!</v>
      </c>
      <c r="D58" s="8" t="e">
        <f t="shared" si="0"/>
        <v>#REF!</v>
      </c>
      <c r="E58" s="8" t="e">
        <f t="shared" si="3"/>
        <v>#REF!</v>
      </c>
      <c r="F58" s="8" t="e">
        <f t="shared" si="1"/>
        <v>#REF!</v>
      </c>
      <c r="G58" s="8" t="e">
        <f t="shared" si="4"/>
        <v>#REF!</v>
      </c>
      <c r="H58" s="9" t="e">
        <f>SUM(#REF!+(#REF!/60))</f>
        <v>#REF!</v>
      </c>
      <c r="I58" s="9" t="e">
        <f>IF(#REF!="E",H58,H58*-1)</f>
        <v>#REF!</v>
      </c>
      <c r="J58" s="9" t="e">
        <f t="shared" si="5"/>
        <v>#REF!</v>
      </c>
      <c r="K58" s="9" t="e">
        <f t="shared" si="6"/>
        <v>#REF!</v>
      </c>
      <c r="L58" s="3" t="e">
        <f t="shared" si="7"/>
        <v>#REF!</v>
      </c>
      <c r="M58" s="3" t="e">
        <f t="shared" si="8"/>
        <v>#REF!</v>
      </c>
      <c r="N58" s="11" t="e">
        <f t="shared" si="9"/>
        <v>#REF!</v>
      </c>
      <c r="O58" s="11" t="e">
        <f t="shared" si="10"/>
        <v>#REF!</v>
      </c>
      <c r="P58" s="12" t="e">
        <f t="shared" si="2"/>
        <v>#REF!</v>
      </c>
      <c r="Q58" s="12" t="e">
        <f t="shared" si="11"/>
        <v>#REF!</v>
      </c>
      <c r="R58" s="3" t="e">
        <f t="shared" si="12"/>
        <v>#REF!</v>
      </c>
      <c r="S58" s="15" t="e">
        <f t="shared" si="13"/>
        <v>#REF!</v>
      </c>
      <c r="T58" s="10" t="e">
        <f t="shared" si="14"/>
        <v>#REF!</v>
      </c>
      <c r="U58" s="16" t="e">
        <f t="shared" si="15"/>
        <v>#REF!</v>
      </c>
    </row>
    <row r="59" spans="1:21" x14ac:dyDescent="0.2">
      <c r="A59" s="8" t="e">
        <f t="shared" si="16"/>
        <v>#REF!</v>
      </c>
      <c r="B59" s="8" t="e">
        <f>IF(SUM(#REF!+(#REF!/60))=SUM(#REF!+(#REF!/60)),(SUM(#REF!+(#REF!/60))+0.0000001),(SUM(#REF!+(#REF!/60))))</f>
        <v>#REF!</v>
      </c>
      <c r="C59" s="8" t="e">
        <f>IF(#REF!="S",A59*-1,A59)</f>
        <v>#REF!</v>
      </c>
      <c r="D59" s="8" t="e">
        <f t="shared" si="0"/>
        <v>#REF!</v>
      </c>
      <c r="E59" s="8" t="e">
        <f t="shared" si="3"/>
        <v>#REF!</v>
      </c>
      <c r="F59" s="8" t="e">
        <f t="shared" si="1"/>
        <v>#REF!</v>
      </c>
      <c r="G59" s="8" t="e">
        <f t="shared" si="4"/>
        <v>#REF!</v>
      </c>
      <c r="H59" s="9" t="e">
        <f>SUM(#REF!+(#REF!/60))</f>
        <v>#REF!</v>
      </c>
      <c r="I59" s="9" t="e">
        <f>IF(#REF!="E",H59,H59*-1)</f>
        <v>#REF!</v>
      </c>
      <c r="J59" s="9" t="e">
        <f t="shared" si="5"/>
        <v>#REF!</v>
      </c>
      <c r="K59" s="9" t="e">
        <f t="shared" si="6"/>
        <v>#REF!</v>
      </c>
      <c r="L59" s="3" t="e">
        <f t="shared" si="7"/>
        <v>#REF!</v>
      </c>
      <c r="M59" s="3" t="e">
        <f t="shared" si="8"/>
        <v>#REF!</v>
      </c>
      <c r="N59" s="11" t="e">
        <f t="shared" si="9"/>
        <v>#REF!</v>
      </c>
      <c r="O59" s="11" t="e">
        <f t="shared" si="10"/>
        <v>#REF!</v>
      </c>
      <c r="P59" s="12" t="e">
        <f t="shared" si="2"/>
        <v>#REF!</v>
      </c>
      <c r="Q59" s="12" t="e">
        <f t="shared" si="11"/>
        <v>#REF!</v>
      </c>
      <c r="R59" s="3" t="e">
        <f t="shared" si="12"/>
        <v>#REF!</v>
      </c>
      <c r="S59" s="15" t="e">
        <f t="shared" si="13"/>
        <v>#REF!</v>
      </c>
      <c r="T59" s="10" t="e">
        <f t="shared" si="14"/>
        <v>#REF!</v>
      </c>
      <c r="U59" s="16" t="e">
        <f t="shared" si="15"/>
        <v>#REF!</v>
      </c>
    </row>
    <row r="60" spans="1:21" x14ac:dyDescent="0.2">
      <c r="A60" s="8" t="e">
        <f t="shared" si="16"/>
        <v>#REF!</v>
      </c>
      <c r="B60" s="8" t="e">
        <f>IF(SUM(#REF!+(#REF!/60))=SUM(#REF!+(#REF!/60)),(SUM(#REF!+(#REF!/60))-0.0000001),(SUM(#REF!+(#REF!/60))))</f>
        <v>#REF!</v>
      </c>
      <c r="C60" s="8" t="e">
        <f>IF(#REF!="S",A60*-1,A60)</f>
        <v>#REF!</v>
      </c>
      <c r="D60" s="8" t="e">
        <f t="shared" si="0"/>
        <v>#REF!</v>
      </c>
      <c r="E60" s="8" t="e">
        <f t="shared" si="3"/>
        <v>#REF!</v>
      </c>
      <c r="F60" s="8" t="e">
        <f t="shared" si="1"/>
        <v>#REF!</v>
      </c>
      <c r="G60" s="8" t="e">
        <f t="shared" si="4"/>
        <v>#REF!</v>
      </c>
      <c r="H60" s="9" t="e">
        <f>SUM(#REF!+(#REF!/60))</f>
        <v>#REF!</v>
      </c>
      <c r="I60" s="9" t="e">
        <f>IF(#REF!="E",H60,H60*-1)</f>
        <v>#REF!</v>
      </c>
      <c r="J60" s="9" t="e">
        <f t="shared" si="5"/>
        <v>#REF!</v>
      </c>
      <c r="K60" s="9" t="e">
        <f t="shared" si="6"/>
        <v>#REF!</v>
      </c>
      <c r="L60" s="3" t="e">
        <f t="shared" si="7"/>
        <v>#REF!</v>
      </c>
      <c r="M60" s="3" t="e">
        <f t="shared" si="8"/>
        <v>#REF!</v>
      </c>
      <c r="N60" s="11" t="e">
        <f t="shared" si="9"/>
        <v>#REF!</v>
      </c>
      <c r="O60" s="11" t="e">
        <f t="shared" si="10"/>
        <v>#REF!</v>
      </c>
      <c r="P60" s="12" t="e">
        <f t="shared" si="2"/>
        <v>#REF!</v>
      </c>
      <c r="Q60" s="12" t="e">
        <f t="shared" si="11"/>
        <v>#REF!</v>
      </c>
      <c r="R60" s="3" t="e">
        <f t="shared" si="12"/>
        <v>#REF!</v>
      </c>
      <c r="S60" s="15" t="e">
        <f t="shared" si="13"/>
        <v>#REF!</v>
      </c>
      <c r="T60" s="10" t="e">
        <f t="shared" si="14"/>
        <v>#REF!</v>
      </c>
      <c r="U60" s="16" t="e">
        <f t="shared" si="15"/>
        <v>#REF!</v>
      </c>
    </row>
    <row r="61" spans="1:21" x14ac:dyDescent="0.2">
      <c r="A61" s="8" t="e">
        <f t="shared" si="16"/>
        <v>#REF!</v>
      </c>
      <c r="B61" s="8" t="e">
        <f>IF(SUM(#REF!+(#REF!/60))=SUM(#REF!+(#REF!/60)),(SUM(#REF!+(#REF!/60))+0.0000001),(SUM(#REF!+(#REF!/60))))</f>
        <v>#REF!</v>
      </c>
      <c r="C61" s="8" t="e">
        <f>IF(#REF!="S",A61*-1,A61)</f>
        <v>#REF!</v>
      </c>
      <c r="D61" s="8" t="e">
        <f t="shared" si="0"/>
        <v>#REF!</v>
      </c>
      <c r="E61" s="8" t="e">
        <f t="shared" si="3"/>
        <v>#REF!</v>
      </c>
      <c r="F61" s="8" t="e">
        <f t="shared" si="1"/>
        <v>#REF!</v>
      </c>
      <c r="G61" s="8" t="e">
        <f t="shared" si="4"/>
        <v>#REF!</v>
      </c>
      <c r="H61" s="9" t="e">
        <f>SUM(#REF!+(#REF!/60))</f>
        <v>#REF!</v>
      </c>
      <c r="I61" s="9" t="e">
        <f>IF(#REF!="E",H61,H61*-1)</f>
        <v>#REF!</v>
      </c>
      <c r="J61" s="9" t="e">
        <f t="shared" si="5"/>
        <v>#REF!</v>
      </c>
      <c r="K61" s="9" t="e">
        <f t="shared" si="6"/>
        <v>#REF!</v>
      </c>
      <c r="L61" s="3" t="e">
        <f t="shared" si="7"/>
        <v>#REF!</v>
      </c>
      <c r="M61" s="3" t="e">
        <f t="shared" si="8"/>
        <v>#REF!</v>
      </c>
      <c r="N61" s="11" t="e">
        <f t="shared" si="9"/>
        <v>#REF!</v>
      </c>
      <c r="O61" s="11" t="e">
        <f t="shared" si="10"/>
        <v>#REF!</v>
      </c>
      <c r="P61" s="12" t="e">
        <f t="shared" si="2"/>
        <v>#REF!</v>
      </c>
      <c r="Q61" s="12" t="e">
        <f t="shared" si="11"/>
        <v>#REF!</v>
      </c>
      <c r="R61" s="3" t="e">
        <f t="shared" si="12"/>
        <v>#REF!</v>
      </c>
      <c r="S61" s="15" t="e">
        <f t="shared" si="13"/>
        <v>#REF!</v>
      </c>
      <c r="T61" s="10" t="e">
        <f t="shared" si="14"/>
        <v>#REF!</v>
      </c>
      <c r="U61" s="16" t="e">
        <f t="shared" si="15"/>
        <v>#REF!</v>
      </c>
    </row>
    <row r="62" spans="1:21" x14ac:dyDescent="0.2">
      <c r="A62" s="8" t="e">
        <f t="shared" si="16"/>
        <v>#REF!</v>
      </c>
      <c r="B62" s="8" t="e">
        <f>IF(SUM(#REF!+(#REF!/60))=SUM(#REF!+(#REF!/60)),(SUM(#REF!+(#REF!/60))-0.0000001),(SUM(#REF!+(#REF!/60))))</f>
        <v>#REF!</v>
      </c>
      <c r="C62" s="8" t="e">
        <f>IF(#REF!="S",A62*-1,A62)</f>
        <v>#REF!</v>
      </c>
      <c r="D62" s="8" t="e">
        <f t="shared" si="0"/>
        <v>#REF!</v>
      </c>
      <c r="E62" s="8" t="e">
        <f t="shared" si="3"/>
        <v>#REF!</v>
      </c>
      <c r="F62" s="8" t="e">
        <f t="shared" si="1"/>
        <v>#REF!</v>
      </c>
      <c r="G62" s="8" t="e">
        <f t="shared" si="4"/>
        <v>#REF!</v>
      </c>
      <c r="H62" s="9" t="e">
        <f>SUM(#REF!+(#REF!/60))</f>
        <v>#REF!</v>
      </c>
      <c r="I62" s="9" t="e">
        <f>IF(#REF!="E",H62,H62*-1)</f>
        <v>#REF!</v>
      </c>
      <c r="J62" s="9" t="e">
        <f t="shared" si="5"/>
        <v>#REF!</v>
      </c>
      <c r="K62" s="9" t="e">
        <f t="shared" si="6"/>
        <v>#REF!</v>
      </c>
      <c r="L62" s="3" t="e">
        <f t="shared" si="7"/>
        <v>#REF!</v>
      </c>
      <c r="M62" s="3" t="e">
        <f t="shared" si="8"/>
        <v>#REF!</v>
      </c>
      <c r="N62" s="11" t="e">
        <f t="shared" si="9"/>
        <v>#REF!</v>
      </c>
      <c r="O62" s="11" t="e">
        <f t="shared" si="10"/>
        <v>#REF!</v>
      </c>
      <c r="P62" s="12" t="e">
        <f t="shared" si="2"/>
        <v>#REF!</v>
      </c>
      <c r="Q62" s="12" t="e">
        <f t="shared" si="11"/>
        <v>#REF!</v>
      </c>
      <c r="R62" s="3" t="e">
        <f t="shared" si="12"/>
        <v>#REF!</v>
      </c>
      <c r="S62" s="15" t="e">
        <f t="shared" si="13"/>
        <v>#REF!</v>
      </c>
      <c r="T62" s="10" t="e">
        <f t="shared" si="14"/>
        <v>#REF!</v>
      </c>
      <c r="U62" s="16" t="e">
        <f t="shared" si="15"/>
        <v>#REF!</v>
      </c>
    </row>
    <row r="63" spans="1:21" x14ac:dyDescent="0.2">
      <c r="A63" s="8" t="e">
        <f t="shared" si="16"/>
        <v>#REF!</v>
      </c>
      <c r="B63" s="8" t="e">
        <f>IF(SUM(#REF!+(#REF!/60))=SUM(#REF!+(#REF!/60)),(SUM(#REF!+(#REF!/60))+0.0000001),(SUM(#REF!+(#REF!/60))))</f>
        <v>#REF!</v>
      </c>
      <c r="C63" s="8" t="e">
        <f>IF(#REF!="S",A63*-1,A63)</f>
        <v>#REF!</v>
      </c>
      <c r="D63" s="8" t="e">
        <f t="shared" si="0"/>
        <v>#REF!</v>
      </c>
      <c r="E63" s="8" t="e">
        <f t="shared" si="3"/>
        <v>#REF!</v>
      </c>
      <c r="F63" s="8" t="e">
        <f t="shared" si="1"/>
        <v>#REF!</v>
      </c>
      <c r="G63" s="8" t="e">
        <f t="shared" si="4"/>
        <v>#REF!</v>
      </c>
      <c r="H63" s="9" t="e">
        <f>SUM(#REF!+(#REF!/60))</f>
        <v>#REF!</v>
      </c>
      <c r="I63" s="9" t="e">
        <f>IF(#REF!="E",H63,H63*-1)</f>
        <v>#REF!</v>
      </c>
      <c r="J63" s="9" t="e">
        <f t="shared" si="5"/>
        <v>#REF!</v>
      </c>
      <c r="K63" s="9" t="e">
        <f t="shared" si="6"/>
        <v>#REF!</v>
      </c>
      <c r="L63" s="3" t="e">
        <f t="shared" si="7"/>
        <v>#REF!</v>
      </c>
      <c r="M63" s="3" t="e">
        <f t="shared" si="8"/>
        <v>#REF!</v>
      </c>
      <c r="N63" s="11" t="e">
        <f t="shared" si="9"/>
        <v>#REF!</v>
      </c>
      <c r="O63" s="11" t="e">
        <f t="shared" si="10"/>
        <v>#REF!</v>
      </c>
      <c r="P63" s="12" t="e">
        <f t="shared" si="2"/>
        <v>#REF!</v>
      </c>
      <c r="Q63" s="12" t="e">
        <f t="shared" si="11"/>
        <v>#REF!</v>
      </c>
      <c r="R63" s="3" t="e">
        <f t="shared" si="12"/>
        <v>#REF!</v>
      </c>
      <c r="S63" s="15" t="e">
        <f t="shared" si="13"/>
        <v>#REF!</v>
      </c>
      <c r="T63" s="10" t="e">
        <f t="shared" si="14"/>
        <v>#REF!</v>
      </c>
      <c r="U63" s="16" t="e">
        <f t="shared" si="15"/>
        <v>#REF!</v>
      </c>
    </row>
    <row r="64" spans="1:21" x14ac:dyDescent="0.2">
      <c r="A64" s="8" t="e">
        <f t="shared" si="16"/>
        <v>#REF!</v>
      </c>
      <c r="B64" s="8" t="e">
        <f>IF(SUM(#REF!+(#REF!/60))=SUM(#REF!+(#REF!/60)),(SUM(#REF!+(#REF!/60))-0.0000001),(SUM(#REF!+(#REF!/60))))</f>
        <v>#REF!</v>
      </c>
      <c r="C64" s="8" t="e">
        <f>IF(#REF!="S",A64*-1,A64)</f>
        <v>#REF!</v>
      </c>
      <c r="D64" s="8" t="e">
        <f t="shared" si="0"/>
        <v>#REF!</v>
      </c>
      <c r="E64" s="8" t="e">
        <f t="shared" ref="E64:E99" si="17">(C64-C63)</f>
        <v>#REF!</v>
      </c>
      <c r="F64" s="8" t="e">
        <f t="shared" ref="F64:F99" si="18">LN(TAN(0.785398163+D64/2))</f>
        <v>#REF!</v>
      </c>
      <c r="G64" s="8" t="e">
        <f t="shared" ref="G64:G99" si="19">(F64-F63)</f>
        <v>#REF!</v>
      </c>
      <c r="H64" s="9" t="e">
        <f>SUM(#REF!+(#REF!/60))</f>
        <v>#REF!</v>
      </c>
      <c r="I64" s="9" t="e">
        <f>IF(#REF!="E",H64,H64*-1)</f>
        <v>#REF!</v>
      </c>
      <c r="J64" s="9" t="e">
        <f t="shared" si="5"/>
        <v>#REF!</v>
      </c>
      <c r="K64" s="9" t="e">
        <f t="shared" ref="K64:K99" si="20">(J64-J63)</f>
        <v>#REF!</v>
      </c>
      <c r="L64" s="3" t="e">
        <f t="shared" si="7"/>
        <v>#REF!</v>
      </c>
      <c r="M64" s="3" t="e">
        <f t="shared" si="8"/>
        <v>#REF!</v>
      </c>
      <c r="N64" s="11" t="e">
        <f t="shared" si="9"/>
        <v>#REF!</v>
      </c>
      <c r="O64" s="11" t="e">
        <f t="shared" si="10"/>
        <v>#REF!</v>
      </c>
      <c r="P64" s="12" t="e">
        <f t="shared" si="2"/>
        <v>#REF!</v>
      </c>
      <c r="Q64" s="12" t="e">
        <f t="shared" si="11"/>
        <v>#REF!</v>
      </c>
      <c r="R64" s="3" t="e">
        <f t="shared" si="12"/>
        <v>#REF!</v>
      </c>
      <c r="S64" s="15" t="e">
        <f t="shared" si="13"/>
        <v>#REF!</v>
      </c>
      <c r="T64" s="10" t="e">
        <f t="shared" si="14"/>
        <v>#REF!</v>
      </c>
      <c r="U64" s="16" t="e">
        <f t="shared" si="15"/>
        <v>#REF!</v>
      </c>
    </row>
    <row r="65" spans="1:23" x14ac:dyDescent="0.2">
      <c r="A65" s="8" t="e">
        <f t="shared" si="16"/>
        <v>#REF!</v>
      </c>
      <c r="B65" s="8" t="e">
        <f>IF(SUM(#REF!+(#REF!/60))=SUM(#REF!+(#REF!/60)),(SUM(#REF!+(#REF!/60))+0.0000001),(SUM(#REF!+(#REF!/60))))</f>
        <v>#REF!</v>
      </c>
      <c r="C65" s="8" t="e">
        <f>IF(#REF!="S",A65*-1,A65)</f>
        <v>#REF!</v>
      </c>
      <c r="D65" s="8" t="e">
        <f t="shared" si="0"/>
        <v>#REF!</v>
      </c>
      <c r="E65" s="8" t="e">
        <f t="shared" si="17"/>
        <v>#REF!</v>
      </c>
      <c r="F65" s="8" t="e">
        <f t="shared" si="18"/>
        <v>#REF!</v>
      </c>
      <c r="G65" s="8" t="e">
        <f t="shared" si="19"/>
        <v>#REF!</v>
      </c>
      <c r="H65" s="9" t="e">
        <f>SUM(#REF!+(#REF!/60))</f>
        <v>#REF!</v>
      </c>
      <c r="I65" s="9" t="e">
        <f>IF(#REF!="E",H65,H65*-1)</f>
        <v>#REF!</v>
      </c>
      <c r="J65" s="9" t="e">
        <f t="shared" si="5"/>
        <v>#REF!</v>
      </c>
      <c r="K65" s="9" t="e">
        <f t="shared" si="20"/>
        <v>#REF!</v>
      </c>
      <c r="L65" s="3" t="e">
        <f t="shared" si="7"/>
        <v>#REF!</v>
      </c>
      <c r="M65" s="3" t="e">
        <f t="shared" si="8"/>
        <v>#REF!</v>
      </c>
      <c r="N65" s="11" t="e">
        <f t="shared" si="9"/>
        <v>#REF!</v>
      </c>
      <c r="O65" s="11" t="e">
        <f t="shared" si="10"/>
        <v>#REF!</v>
      </c>
      <c r="P65" s="12" t="e">
        <f t="shared" si="2"/>
        <v>#REF!</v>
      </c>
      <c r="Q65" s="12" t="e">
        <f t="shared" si="11"/>
        <v>#REF!</v>
      </c>
      <c r="R65" s="3" t="e">
        <f t="shared" si="12"/>
        <v>#REF!</v>
      </c>
      <c r="S65" s="15" t="e">
        <f t="shared" si="13"/>
        <v>#REF!</v>
      </c>
      <c r="T65" s="10" t="e">
        <f t="shared" si="14"/>
        <v>#REF!</v>
      </c>
      <c r="U65" s="16" t="e">
        <f t="shared" si="15"/>
        <v>#REF!</v>
      </c>
    </row>
    <row r="66" spans="1:23" x14ac:dyDescent="0.2">
      <c r="A66" s="8" t="e">
        <f t="shared" si="16"/>
        <v>#REF!</v>
      </c>
      <c r="B66" s="8" t="e">
        <f>IF(SUM(#REF!+(#REF!/60))=SUM(#REF!+(#REF!/60)),(SUM(#REF!+(#REF!/60))-0.0000001),(SUM(#REF!+(#REF!/60))))</f>
        <v>#REF!</v>
      </c>
      <c r="C66" s="8" t="e">
        <f>IF(#REF!="S",A66*-1,A66)</f>
        <v>#REF!</v>
      </c>
      <c r="D66" s="8" t="e">
        <f t="shared" si="0"/>
        <v>#REF!</v>
      </c>
      <c r="E66" s="8" t="e">
        <f t="shared" si="17"/>
        <v>#REF!</v>
      </c>
      <c r="F66" s="8" t="e">
        <f t="shared" si="18"/>
        <v>#REF!</v>
      </c>
      <c r="G66" s="8" t="e">
        <f t="shared" si="19"/>
        <v>#REF!</v>
      </c>
      <c r="H66" s="9" t="e">
        <f>SUM(#REF!+(#REF!/60))</f>
        <v>#REF!</v>
      </c>
      <c r="I66" s="9" t="e">
        <f>IF(#REF!="E",H66,H66*-1)</f>
        <v>#REF!</v>
      </c>
      <c r="J66" s="9" t="e">
        <f t="shared" si="5"/>
        <v>#REF!</v>
      </c>
      <c r="K66" s="9" t="e">
        <f t="shared" si="20"/>
        <v>#REF!</v>
      </c>
      <c r="L66" s="3" t="e">
        <f t="shared" si="7"/>
        <v>#REF!</v>
      </c>
      <c r="M66" s="3" t="e">
        <f t="shared" si="8"/>
        <v>#REF!</v>
      </c>
      <c r="N66" s="11" t="e">
        <f t="shared" si="9"/>
        <v>#REF!</v>
      </c>
      <c r="O66" s="11" t="e">
        <f t="shared" si="10"/>
        <v>#REF!</v>
      </c>
      <c r="P66" s="12" t="e">
        <f t="shared" si="2"/>
        <v>#REF!</v>
      </c>
      <c r="Q66" s="12" t="e">
        <f t="shared" si="11"/>
        <v>#REF!</v>
      </c>
      <c r="R66" s="3" t="e">
        <f t="shared" si="12"/>
        <v>#REF!</v>
      </c>
      <c r="S66" s="15" t="e">
        <f t="shared" si="13"/>
        <v>#REF!</v>
      </c>
      <c r="T66" s="10" t="e">
        <f t="shared" si="14"/>
        <v>#REF!</v>
      </c>
      <c r="U66" s="16" t="e">
        <f t="shared" si="15"/>
        <v>#REF!</v>
      </c>
    </row>
    <row r="67" spans="1:23" x14ac:dyDescent="0.2">
      <c r="A67" s="8" t="e">
        <f t="shared" si="16"/>
        <v>#REF!</v>
      </c>
      <c r="B67" s="8" t="e">
        <f>IF(SUM(#REF!+(#REF!/60))=SUM(#REF!+(#REF!/60)),(SUM(#REF!+(#REF!/60))+0.0000001),(SUM(#REF!+(#REF!/60))))</f>
        <v>#REF!</v>
      </c>
      <c r="C67" s="8" t="e">
        <f>IF(#REF!="S",A67*-1,A67)</f>
        <v>#REF!</v>
      </c>
      <c r="D67" s="8" t="e">
        <f t="shared" si="0"/>
        <v>#REF!</v>
      </c>
      <c r="E67" s="8" t="e">
        <f t="shared" si="17"/>
        <v>#REF!</v>
      </c>
      <c r="F67" s="8" t="e">
        <f t="shared" si="18"/>
        <v>#REF!</v>
      </c>
      <c r="G67" s="8" t="e">
        <f t="shared" si="19"/>
        <v>#REF!</v>
      </c>
      <c r="H67" s="9" t="e">
        <f>SUM(#REF!+(#REF!/60))</f>
        <v>#REF!</v>
      </c>
      <c r="I67" s="9" t="e">
        <f>IF(#REF!="E",H67,H67*-1)</f>
        <v>#REF!</v>
      </c>
      <c r="J67" s="9" t="e">
        <f t="shared" si="5"/>
        <v>#REF!</v>
      </c>
      <c r="K67" s="9" t="e">
        <f t="shared" si="20"/>
        <v>#REF!</v>
      </c>
      <c r="L67" s="3" t="e">
        <f t="shared" si="7"/>
        <v>#REF!</v>
      </c>
      <c r="M67" s="3" t="e">
        <f t="shared" si="8"/>
        <v>#REF!</v>
      </c>
      <c r="N67" s="11" t="e">
        <f t="shared" si="9"/>
        <v>#REF!</v>
      </c>
      <c r="O67" s="11" t="e">
        <f t="shared" si="10"/>
        <v>#REF!</v>
      </c>
      <c r="P67" s="12" t="e">
        <f t="shared" si="2"/>
        <v>#REF!</v>
      </c>
      <c r="Q67" s="12" t="e">
        <f t="shared" si="11"/>
        <v>#REF!</v>
      </c>
      <c r="R67" s="3" t="e">
        <f t="shared" si="12"/>
        <v>#REF!</v>
      </c>
      <c r="S67" s="15" t="e">
        <f t="shared" si="13"/>
        <v>#REF!</v>
      </c>
      <c r="T67" s="10" t="e">
        <f t="shared" si="14"/>
        <v>#REF!</v>
      </c>
      <c r="U67" s="16" t="e">
        <f t="shared" si="15"/>
        <v>#REF!</v>
      </c>
    </row>
    <row r="68" spans="1:23" x14ac:dyDescent="0.2">
      <c r="A68" s="8" t="e">
        <f t="shared" si="16"/>
        <v>#REF!</v>
      </c>
      <c r="B68" s="8" t="e">
        <f>IF(SUM(#REF!+(#REF!/60))=SUM(#REF!+(#REF!/60)),(SUM(#REF!+(#REF!/60))-0.0000001),(SUM(#REF!+(#REF!/60))))</f>
        <v>#REF!</v>
      </c>
      <c r="C68" s="8" t="e">
        <f>IF(#REF!="S",A68*-1,A68)</f>
        <v>#REF!</v>
      </c>
      <c r="D68" s="8" t="e">
        <f t="shared" ref="D68:D131" si="21">RADIANS(C68)</f>
        <v>#REF!</v>
      </c>
      <c r="E68" s="8" t="e">
        <f t="shared" si="17"/>
        <v>#REF!</v>
      </c>
      <c r="F68" s="8" t="e">
        <f t="shared" si="18"/>
        <v>#REF!</v>
      </c>
      <c r="G68" s="8" t="e">
        <f t="shared" si="19"/>
        <v>#REF!</v>
      </c>
      <c r="H68" s="9" t="e">
        <f>SUM(#REF!+(#REF!/60))</f>
        <v>#REF!</v>
      </c>
      <c r="I68" s="9" t="e">
        <f>IF(#REF!="E",H68,H68*-1)</f>
        <v>#REF!</v>
      </c>
      <c r="J68" s="9" t="e">
        <f t="shared" si="5"/>
        <v>#REF!</v>
      </c>
      <c r="K68" s="9" t="e">
        <f t="shared" si="20"/>
        <v>#REF!</v>
      </c>
      <c r="L68" s="3" t="e">
        <f t="shared" si="7"/>
        <v>#REF!</v>
      </c>
      <c r="M68" s="3" t="e">
        <f t="shared" si="8"/>
        <v>#REF!</v>
      </c>
      <c r="N68" s="11" t="e">
        <f t="shared" si="9"/>
        <v>#REF!</v>
      </c>
      <c r="O68" s="11" t="e">
        <f t="shared" si="10"/>
        <v>#REF!</v>
      </c>
      <c r="P68" s="12" t="e">
        <f t="shared" ref="P68:P131" si="22">IF(O68&lt;&gt;N68,ATAN(10800*(M68)/(PI()*(O68-N68))),IF(M68&lt;0,3*PI()/2,PI()/2))</f>
        <v>#REF!</v>
      </c>
      <c r="Q68" s="12" t="e">
        <f t="shared" si="11"/>
        <v>#REF!</v>
      </c>
      <c r="R68" s="3" t="e">
        <f t="shared" si="12"/>
        <v>#REF!</v>
      </c>
      <c r="S68" s="15" t="e">
        <f t="shared" si="13"/>
        <v>#REF!</v>
      </c>
      <c r="T68" s="10" t="e">
        <f t="shared" si="14"/>
        <v>#REF!</v>
      </c>
      <c r="U68" s="16" t="e">
        <f t="shared" si="15"/>
        <v>#REF!</v>
      </c>
      <c r="V68" s="1"/>
      <c r="W68" s="1"/>
    </row>
    <row r="69" spans="1:23" x14ac:dyDescent="0.2">
      <c r="A69" s="8" t="e">
        <f t="shared" si="16"/>
        <v>#REF!</v>
      </c>
      <c r="B69" s="8" t="e">
        <f>IF(SUM(#REF!+(#REF!/60))=SUM(#REF!+(#REF!/60)),(SUM(#REF!+(#REF!/60))+0.0000001),(SUM(#REF!+(#REF!/60))))</f>
        <v>#REF!</v>
      </c>
      <c r="C69" s="8" t="e">
        <f>IF(#REF!="S",A69*-1,A69)</f>
        <v>#REF!</v>
      </c>
      <c r="D69" s="8" t="e">
        <f t="shared" si="21"/>
        <v>#REF!</v>
      </c>
      <c r="E69" s="8" t="e">
        <f t="shared" si="17"/>
        <v>#REF!</v>
      </c>
      <c r="F69" s="8" t="e">
        <f t="shared" si="18"/>
        <v>#REF!</v>
      </c>
      <c r="G69" s="8" t="e">
        <f t="shared" si="19"/>
        <v>#REF!</v>
      </c>
      <c r="H69" s="9" t="e">
        <f>SUM(#REF!+(#REF!/60))</f>
        <v>#REF!</v>
      </c>
      <c r="I69" s="9" t="e">
        <f>IF(#REF!="E",H69,H69*-1)</f>
        <v>#REF!</v>
      </c>
      <c r="J69" s="9" t="e">
        <f t="shared" ref="J69:J132" si="23">RADIANS(I69)</f>
        <v>#REF!</v>
      </c>
      <c r="K69" s="9" t="e">
        <f t="shared" si="20"/>
        <v>#REF!</v>
      </c>
      <c r="L69" s="3" t="e">
        <f t="shared" ref="L69:L132" si="24">I70-I69</f>
        <v>#REF!</v>
      </c>
      <c r="M69" s="3" t="e">
        <f t="shared" ref="M69:M132" si="25">RADIANS(IF(L69&gt;180,L69-360,IF(L69&lt;-180,L69+360,L69)))</f>
        <v>#REF!</v>
      </c>
      <c r="N69" s="11" t="e">
        <f t="shared" ref="N69:N132" si="26">10800*LN(TAN(0.25*PI()+0.5*D69))/PI()</f>
        <v>#REF!</v>
      </c>
      <c r="O69" s="11" t="e">
        <f t="shared" ref="O69:O132" si="27">N70</f>
        <v>#REF!</v>
      </c>
      <c r="P69" s="12" t="e">
        <f t="shared" si="22"/>
        <v>#REF!</v>
      </c>
      <c r="Q69" s="12" t="e">
        <f t="shared" ref="Q69:Q132" si="28">IF(F70&lt;F69,PI()+P69,P69)</f>
        <v>#REF!</v>
      </c>
      <c r="R69" s="3" t="e">
        <f t="shared" ref="R69:R132" si="29">IF(Q69&lt;0,DEGREES(Q69)+360,DEGREES(Q69))</f>
        <v>#REF!</v>
      </c>
      <c r="S69" s="15" t="e">
        <f t="shared" ref="S69:S132" si="30">ROUND(R69,1)</f>
        <v>#REF!</v>
      </c>
      <c r="T69" s="10" t="e">
        <f t="shared" ref="T69:T132" si="31">IF(N69&lt;&gt;O69,ABS(60*(C70-C69)/COS(Q69)),ABS(60*(I70-I69)*COS(D69)))</f>
        <v>#REF!</v>
      </c>
      <c r="U69" s="16" t="e">
        <f t="shared" ref="U69:U132" si="32">ROUND(T69,1)</f>
        <v>#REF!</v>
      </c>
      <c r="V69" s="1"/>
      <c r="W69" s="1"/>
    </row>
    <row r="70" spans="1:23" x14ac:dyDescent="0.2">
      <c r="A70" s="8" t="e">
        <f t="shared" ref="A70:A133" si="33">B70</f>
        <v>#REF!</v>
      </c>
      <c r="B70" s="8" t="e">
        <f>IF(SUM(#REF!+(#REF!/60))=SUM(#REF!+(#REF!/60)),(SUM(#REF!+(#REF!/60))-0.0000001),(SUM(#REF!+(#REF!/60))))</f>
        <v>#REF!</v>
      </c>
      <c r="C70" s="8" t="e">
        <f>IF(#REF!="S",A70*-1,A70)</f>
        <v>#REF!</v>
      </c>
      <c r="D70" s="8" t="e">
        <f t="shared" si="21"/>
        <v>#REF!</v>
      </c>
      <c r="E70" s="8" t="e">
        <f t="shared" si="17"/>
        <v>#REF!</v>
      </c>
      <c r="F70" s="8" t="e">
        <f t="shared" si="18"/>
        <v>#REF!</v>
      </c>
      <c r="G70" s="8" t="e">
        <f t="shared" si="19"/>
        <v>#REF!</v>
      </c>
      <c r="H70" s="9" t="e">
        <f>SUM(#REF!+(#REF!/60))</f>
        <v>#REF!</v>
      </c>
      <c r="I70" s="9" t="e">
        <f>IF(#REF!="E",H70,H70*-1)</f>
        <v>#REF!</v>
      </c>
      <c r="J70" s="9" t="e">
        <f t="shared" si="23"/>
        <v>#REF!</v>
      </c>
      <c r="K70" s="9" t="e">
        <f t="shared" si="20"/>
        <v>#REF!</v>
      </c>
      <c r="L70" s="3" t="e">
        <f t="shared" si="24"/>
        <v>#REF!</v>
      </c>
      <c r="M70" s="3" t="e">
        <f t="shared" si="25"/>
        <v>#REF!</v>
      </c>
      <c r="N70" s="11" t="e">
        <f t="shared" si="26"/>
        <v>#REF!</v>
      </c>
      <c r="O70" s="11" t="e">
        <f t="shared" si="27"/>
        <v>#REF!</v>
      </c>
      <c r="P70" s="12" t="e">
        <f t="shared" si="22"/>
        <v>#REF!</v>
      </c>
      <c r="Q70" s="12" t="e">
        <f t="shared" si="28"/>
        <v>#REF!</v>
      </c>
      <c r="R70" s="3" t="e">
        <f t="shared" si="29"/>
        <v>#REF!</v>
      </c>
      <c r="S70" s="15" t="e">
        <f t="shared" si="30"/>
        <v>#REF!</v>
      </c>
      <c r="T70" s="10" t="e">
        <f t="shared" si="31"/>
        <v>#REF!</v>
      </c>
      <c r="U70" s="16" t="e">
        <f t="shared" si="32"/>
        <v>#REF!</v>
      </c>
    </row>
    <row r="71" spans="1:23" x14ac:dyDescent="0.2">
      <c r="A71" s="8" t="e">
        <f t="shared" si="33"/>
        <v>#REF!</v>
      </c>
      <c r="B71" s="8" t="e">
        <f>IF(SUM(#REF!+(#REF!/60))=SUM(#REF!+(#REF!/60)),(SUM(#REF!+(#REF!/60))+0.0000001),(SUM(#REF!+(#REF!/60))))</f>
        <v>#REF!</v>
      </c>
      <c r="C71" s="8" t="e">
        <f>IF(#REF!="S",A71*-1,A71)</f>
        <v>#REF!</v>
      </c>
      <c r="D71" s="8" t="e">
        <f t="shared" si="21"/>
        <v>#REF!</v>
      </c>
      <c r="E71" s="8" t="e">
        <f t="shared" si="17"/>
        <v>#REF!</v>
      </c>
      <c r="F71" s="8" t="e">
        <f t="shared" si="18"/>
        <v>#REF!</v>
      </c>
      <c r="G71" s="8" t="e">
        <f t="shared" si="19"/>
        <v>#REF!</v>
      </c>
      <c r="H71" s="9" t="e">
        <f>SUM(#REF!+(#REF!/60))</f>
        <v>#REF!</v>
      </c>
      <c r="I71" s="9" t="e">
        <f>IF(#REF!="E",H71,H71*-1)</f>
        <v>#REF!</v>
      </c>
      <c r="J71" s="9" t="e">
        <f t="shared" si="23"/>
        <v>#REF!</v>
      </c>
      <c r="K71" s="9" t="e">
        <f t="shared" si="20"/>
        <v>#REF!</v>
      </c>
      <c r="L71" s="3" t="e">
        <f t="shared" si="24"/>
        <v>#REF!</v>
      </c>
      <c r="M71" s="3" t="e">
        <f t="shared" si="25"/>
        <v>#REF!</v>
      </c>
      <c r="N71" s="11" t="e">
        <f t="shared" si="26"/>
        <v>#REF!</v>
      </c>
      <c r="O71" s="11" t="e">
        <f t="shared" si="27"/>
        <v>#REF!</v>
      </c>
      <c r="P71" s="12" t="e">
        <f t="shared" si="22"/>
        <v>#REF!</v>
      </c>
      <c r="Q71" s="12" t="e">
        <f t="shared" si="28"/>
        <v>#REF!</v>
      </c>
      <c r="R71" s="3" t="e">
        <f t="shared" si="29"/>
        <v>#REF!</v>
      </c>
      <c r="S71" s="15" t="e">
        <f t="shared" si="30"/>
        <v>#REF!</v>
      </c>
      <c r="T71" s="10" t="e">
        <f t="shared" si="31"/>
        <v>#REF!</v>
      </c>
      <c r="U71" s="16" t="e">
        <f t="shared" si="32"/>
        <v>#REF!</v>
      </c>
    </row>
    <row r="72" spans="1:23" x14ac:dyDescent="0.2">
      <c r="A72" s="8" t="e">
        <f t="shared" si="33"/>
        <v>#REF!</v>
      </c>
      <c r="B72" s="8" t="e">
        <f>IF(SUM(#REF!+(#REF!/60))=SUM(#REF!+(#REF!/60)),(SUM(#REF!+(#REF!/60))-0.0000001),(SUM(#REF!+(#REF!/60))))</f>
        <v>#REF!</v>
      </c>
      <c r="C72" s="8" t="e">
        <f>IF(#REF!="S",A72*-1,A72)</f>
        <v>#REF!</v>
      </c>
      <c r="D72" s="8" t="e">
        <f t="shared" si="21"/>
        <v>#REF!</v>
      </c>
      <c r="E72" s="8" t="e">
        <f t="shared" si="17"/>
        <v>#REF!</v>
      </c>
      <c r="F72" s="8" t="e">
        <f t="shared" si="18"/>
        <v>#REF!</v>
      </c>
      <c r="G72" s="8" t="e">
        <f t="shared" si="19"/>
        <v>#REF!</v>
      </c>
      <c r="H72" s="9" t="e">
        <f>SUM(#REF!+(#REF!/60))</f>
        <v>#REF!</v>
      </c>
      <c r="I72" s="9" t="e">
        <f>IF(#REF!="E",H72,H72*-1)</f>
        <v>#REF!</v>
      </c>
      <c r="J72" s="9" t="e">
        <f t="shared" si="23"/>
        <v>#REF!</v>
      </c>
      <c r="K72" s="9" t="e">
        <f t="shared" si="20"/>
        <v>#REF!</v>
      </c>
      <c r="L72" s="3" t="e">
        <f t="shared" si="24"/>
        <v>#REF!</v>
      </c>
      <c r="M72" s="3" t="e">
        <f t="shared" si="25"/>
        <v>#REF!</v>
      </c>
      <c r="N72" s="11" t="e">
        <f t="shared" si="26"/>
        <v>#REF!</v>
      </c>
      <c r="O72" s="11" t="e">
        <f t="shared" si="27"/>
        <v>#REF!</v>
      </c>
      <c r="P72" s="12" t="e">
        <f t="shared" si="22"/>
        <v>#REF!</v>
      </c>
      <c r="Q72" s="12" t="e">
        <f t="shared" si="28"/>
        <v>#REF!</v>
      </c>
      <c r="R72" s="3" t="e">
        <f t="shared" si="29"/>
        <v>#REF!</v>
      </c>
      <c r="S72" s="15" t="e">
        <f t="shared" si="30"/>
        <v>#REF!</v>
      </c>
      <c r="T72" s="10" t="e">
        <f t="shared" si="31"/>
        <v>#REF!</v>
      </c>
      <c r="U72" s="16" t="e">
        <f t="shared" si="32"/>
        <v>#REF!</v>
      </c>
    </row>
    <row r="73" spans="1:23" x14ac:dyDescent="0.2">
      <c r="A73" s="8" t="e">
        <f t="shared" si="33"/>
        <v>#REF!</v>
      </c>
      <c r="B73" s="8" t="e">
        <f>IF(SUM(#REF!+(#REF!/60))=SUM(#REF!+(#REF!/60)),(SUM(#REF!+(#REF!/60))+0.0000001),(SUM(#REF!+(#REF!/60))))</f>
        <v>#REF!</v>
      </c>
      <c r="C73" s="8" t="e">
        <f>IF(#REF!="S",A73*-1,A73)</f>
        <v>#REF!</v>
      </c>
      <c r="D73" s="8" t="e">
        <f t="shared" si="21"/>
        <v>#REF!</v>
      </c>
      <c r="E73" s="8" t="e">
        <f t="shared" si="17"/>
        <v>#REF!</v>
      </c>
      <c r="F73" s="8" t="e">
        <f t="shared" si="18"/>
        <v>#REF!</v>
      </c>
      <c r="G73" s="8" t="e">
        <f t="shared" si="19"/>
        <v>#REF!</v>
      </c>
      <c r="H73" s="9" t="e">
        <f>SUM(#REF!+(#REF!/60))</f>
        <v>#REF!</v>
      </c>
      <c r="I73" s="9" t="e">
        <f>IF(#REF!="E",H73,H73*-1)</f>
        <v>#REF!</v>
      </c>
      <c r="J73" s="9" t="e">
        <f t="shared" si="23"/>
        <v>#REF!</v>
      </c>
      <c r="K73" s="9" t="e">
        <f t="shared" si="20"/>
        <v>#REF!</v>
      </c>
      <c r="L73" s="3" t="e">
        <f t="shared" si="24"/>
        <v>#REF!</v>
      </c>
      <c r="M73" s="3" t="e">
        <f t="shared" si="25"/>
        <v>#REF!</v>
      </c>
      <c r="N73" s="11" t="e">
        <f t="shared" si="26"/>
        <v>#REF!</v>
      </c>
      <c r="O73" s="11" t="e">
        <f t="shared" si="27"/>
        <v>#REF!</v>
      </c>
      <c r="P73" s="12" t="e">
        <f t="shared" si="22"/>
        <v>#REF!</v>
      </c>
      <c r="Q73" s="12" t="e">
        <f t="shared" si="28"/>
        <v>#REF!</v>
      </c>
      <c r="R73" s="3" t="e">
        <f t="shared" si="29"/>
        <v>#REF!</v>
      </c>
      <c r="S73" s="15" t="e">
        <f t="shared" si="30"/>
        <v>#REF!</v>
      </c>
      <c r="T73" s="10" t="e">
        <f t="shared" si="31"/>
        <v>#REF!</v>
      </c>
      <c r="U73" s="16" t="e">
        <f t="shared" si="32"/>
        <v>#REF!</v>
      </c>
    </row>
    <row r="74" spans="1:23" x14ac:dyDescent="0.2">
      <c r="A74" s="8" t="e">
        <f t="shared" si="33"/>
        <v>#REF!</v>
      </c>
      <c r="B74" s="8" t="e">
        <f>IF(SUM(#REF!+(#REF!/60))=SUM(#REF!+(#REF!/60)),(SUM(#REF!+(#REF!/60))-0.0000001),(SUM(#REF!+(#REF!/60))))</f>
        <v>#REF!</v>
      </c>
      <c r="C74" s="8" t="e">
        <f>IF(#REF!="S",A74*-1,A74)</f>
        <v>#REF!</v>
      </c>
      <c r="D74" s="8" t="e">
        <f t="shared" si="21"/>
        <v>#REF!</v>
      </c>
      <c r="E74" s="8" t="e">
        <f t="shared" si="17"/>
        <v>#REF!</v>
      </c>
      <c r="F74" s="8" t="e">
        <f t="shared" si="18"/>
        <v>#REF!</v>
      </c>
      <c r="G74" s="8" t="e">
        <f t="shared" si="19"/>
        <v>#REF!</v>
      </c>
      <c r="H74" s="9" t="e">
        <f>SUM(#REF!+(#REF!/60))</f>
        <v>#REF!</v>
      </c>
      <c r="I74" s="9" t="e">
        <f>IF(#REF!="E",H74,H74*-1)</f>
        <v>#REF!</v>
      </c>
      <c r="J74" s="9" t="e">
        <f t="shared" si="23"/>
        <v>#REF!</v>
      </c>
      <c r="K74" s="9" t="e">
        <f t="shared" si="20"/>
        <v>#REF!</v>
      </c>
      <c r="L74" s="3" t="e">
        <f t="shared" si="24"/>
        <v>#REF!</v>
      </c>
      <c r="M74" s="3" t="e">
        <f t="shared" si="25"/>
        <v>#REF!</v>
      </c>
      <c r="N74" s="11" t="e">
        <f t="shared" si="26"/>
        <v>#REF!</v>
      </c>
      <c r="O74" s="11" t="e">
        <f t="shared" si="27"/>
        <v>#REF!</v>
      </c>
      <c r="P74" s="12" t="e">
        <f t="shared" si="22"/>
        <v>#REF!</v>
      </c>
      <c r="Q74" s="12" t="e">
        <f t="shared" si="28"/>
        <v>#REF!</v>
      </c>
      <c r="R74" s="3" t="e">
        <f t="shared" si="29"/>
        <v>#REF!</v>
      </c>
      <c r="S74" s="15" t="e">
        <f t="shared" si="30"/>
        <v>#REF!</v>
      </c>
      <c r="T74" s="10" t="e">
        <f t="shared" si="31"/>
        <v>#REF!</v>
      </c>
      <c r="U74" s="16" t="e">
        <f t="shared" si="32"/>
        <v>#REF!</v>
      </c>
    </row>
    <row r="75" spans="1:23" x14ac:dyDescent="0.2">
      <c r="A75" s="8" t="e">
        <f t="shared" si="33"/>
        <v>#REF!</v>
      </c>
      <c r="B75" s="8" t="e">
        <f>IF(SUM(#REF!+(#REF!/60))=SUM(#REF!+(#REF!/60)),(SUM(#REF!+(#REF!/60))+0.0000001),(SUM(#REF!+(#REF!/60))))</f>
        <v>#REF!</v>
      </c>
      <c r="C75" s="8" t="e">
        <f>IF(#REF!="S",A75*-1,A75)</f>
        <v>#REF!</v>
      </c>
      <c r="D75" s="8" t="e">
        <f t="shared" si="21"/>
        <v>#REF!</v>
      </c>
      <c r="E75" s="8" t="e">
        <f t="shared" si="17"/>
        <v>#REF!</v>
      </c>
      <c r="F75" s="8" t="e">
        <f t="shared" si="18"/>
        <v>#REF!</v>
      </c>
      <c r="G75" s="8" t="e">
        <f t="shared" si="19"/>
        <v>#REF!</v>
      </c>
      <c r="H75" s="9" t="e">
        <f>SUM(#REF!+(#REF!/60))</f>
        <v>#REF!</v>
      </c>
      <c r="I75" s="9" t="e">
        <f>IF(#REF!="E",H75,H75*-1)</f>
        <v>#REF!</v>
      </c>
      <c r="J75" s="9" t="e">
        <f t="shared" si="23"/>
        <v>#REF!</v>
      </c>
      <c r="K75" s="9" t="e">
        <f t="shared" si="20"/>
        <v>#REF!</v>
      </c>
      <c r="L75" s="3" t="e">
        <f t="shared" si="24"/>
        <v>#REF!</v>
      </c>
      <c r="M75" s="3" t="e">
        <f t="shared" si="25"/>
        <v>#REF!</v>
      </c>
      <c r="N75" s="11" t="e">
        <f t="shared" si="26"/>
        <v>#REF!</v>
      </c>
      <c r="O75" s="11" t="e">
        <f t="shared" si="27"/>
        <v>#REF!</v>
      </c>
      <c r="P75" s="12" t="e">
        <f t="shared" si="22"/>
        <v>#REF!</v>
      </c>
      <c r="Q75" s="12" t="e">
        <f t="shared" si="28"/>
        <v>#REF!</v>
      </c>
      <c r="R75" s="3" t="e">
        <f t="shared" si="29"/>
        <v>#REF!</v>
      </c>
      <c r="S75" s="15" t="e">
        <f t="shared" si="30"/>
        <v>#REF!</v>
      </c>
      <c r="T75" s="10" t="e">
        <f t="shared" si="31"/>
        <v>#REF!</v>
      </c>
      <c r="U75" s="16" t="e">
        <f t="shared" si="32"/>
        <v>#REF!</v>
      </c>
    </row>
    <row r="76" spans="1:23" x14ac:dyDescent="0.2">
      <c r="A76" s="8" t="e">
        <f t="shared" si="33"/>
        <v>#REF!</v>
      </c>
      <c r="B76" s="8" t="e">
        <f>IF(SUM(#REF!+(#REF!/60))=SUM(#REF!+(#REF!/60)),(SUM(#REF!+(#REF!/60))-0.0000001),(SUM(#REF!+(#REF!/60))))</f>
        <v>#REF!</v>
      </c>
      <c r="C76" s="8" t="e">
        <f>IF(#REF!="S",A76*-1,A76)</f>
        <v>#REF!</v>
      </c>
      <c r="D76" s="8" t="e">
        <f t="shared" si="21"/>
        <v>#REF!</v>
      </c>
      <c r="E76" s="8" t="e">
        <f t="shared" si="17"/>
        <v>#REF!</v>
      </c>
      <c r="F76" s="8" t="e">
        <f t="shared" si="18"/>
        <v>#REF!</v>
      </c>
      <c r="G76" s="8" t="e">
        <f t="shared" si="19"/>
        <v>#REF!</v>
      </c>
      <c r="H76" s="9" t="e">
        <f>SUM(#REF!+(#REF!/60))</f>
        <v>#REF!</v>
      </c>
      <c r="I76" s="9" t="e">
        <f>IF(#REF!="E",H76,H76*-1)</f>
        <v>#REF!</v>
      </c>
      <c r="J76" s="9" t="e">
        <f t="shared" si="23"/>
        <v>#REF!</v>
      </c>
      <c r="K76" s="9" t="e">
        <f t="shared" si="20"/>
        <v>#REF!</v>
      </c>
      <c r="L76" s="3" t="e">
        <f t="shared" si="24"/>
        <v>#REF!</v>
      </c>
      <c r="M76" s="3" t="e">
        <f t="shared" si="25"/>
        <v>#REF!</v>
      </c>
      <c r="N76" s="11" t="e">
        <f t="shared" si="26"/>
        <v>#REF!</v>
      </c>
      <c r="O76" s="11" t="e">
        <f t="shared" si="27"/>
        <v>#REF!</v>
      </c>
      <c r="P76" s="12" t="e">
        <f t="shared" si="22"/>
        <v>#REF!</v>
      </c>
      <c r="Q76" s="12" t="e">
        <f t="shared" si="28"/>
        <v>#REF!</v>
      </c>
      <c r="R76" s="3" t="e">
        <f t="shared" si="29"/>
        <v>#REF!</v>
      </c>
      <c r="S76" s="15" t="e">
        <f t="shared" si="30"/>
        <v>#REF!</v>
      </c>
      <c r="T76" s="10" t="e">
        <f t="shared" si="31"/>
        <v>#REF!</v>
      </c>
      <c r="U76" s="16" t="e">
        <f t="shared" si="32"/>
        <v>#REF!</v>
      </c>
    </row>
    <row r="77" spans="1:23" x14ac:dyDescent="0.2">
      <c r="A77" s="8" t="e">
        <f t="shared" si="33"/>
        <v>#REF!</v>
      </c>
      <c r="B77" s="8" t="e">
        <f>IF(SUM(#REF!+(#REF!/60))=SUM(#REF!+(#REF!/60)),(SUM(#REF!+(#REF!/60))+0.0000001),(SUM(#REF!+(#REF!/60))))</f>
        <v>#REF!</v>
      </c>
      <c r="C77" s="8" t="e">
        <f>IF(#REF!="S",A77*-1,A77)</f>
        <v>#REF!</v>
      </c>
      <c r="D77" s="8" t="e">
        <f t="shared" si="21"/>
        <v>#REF!</v>
      </c>
      <c r="E77" s="8" t="e">
        <f t="shared" si="17"/>
        <v>#REF!</v>
      </c>
      <c r="F77" s="8" t="e">
        <f t="shared" si="18"/>
        <v>#REF!</v>
      </c>
      <c r="G77" s="8" t="e">
        <f t="shared" si="19"/>
        <v>#REF!</v>
      </c>
      <c r="H77" s="9" t="e">
        <f>SUM(#REF!+(#REF!/60))</f>
        <v>#REF!</v>
      </c>
      <c r="I77" s="9" t="e">
        <f>IF(#REF!="E",H77,H77*-1)</f>
        <v>#REF!</v>
      </c>
      <c r="J77" s="9" t="e">
        <f t="shared" si="23"/>
        <v>#REF!</v>
      </c>
      <c r="K77" s="9" t="e">
        <f t="shared" si="20"/>
        <v>#REF!</v>
      </c>
      <c r="L77" s="3" t="e">
        <f t="shared" si="24"/>
        <v>#REF!</v>
      </c>
      <c r="M77" s="3" t="e">
        <f t="shared" si="25"/>
        <v>#REF!</v>
      </c>
      <c r="N77" s="11" t="e">
        <f t="shared" si="26"/>
        <v>#REF!</v>
      </c>
      <c r="O77" s="11" t="e">
        <f t="shared" si="27"/>
        <v>#REF!</v>
      </c>
      <c r="P77" s="12" t="e">
        <f t="shared" si="22"/>
        <v>#REF!</v>
      </c>
      <c r="Q77" s="12" t="e">
        <f t="shared" si="28"/>
        <v>#REF!</v>
      </c>
      <c r="R77" s="3" t="e">
        <f t="shared" si="29"/>
        <v>#REF!</v>
      </c>
      <c r="S77" s="15" t="e">
        <f t="shared" si="30"/>
        <v>#REF!</v>
      </c>
      <c r="T77" s="10" t="e">
        <f t="shared" si="31"/>
        <v>#REF!</v>
      </c>
      <c r="U77" s="16" t="e">
        <f t="shared" si="32"/>
        <v>#REF!</v>
      </c>
    </row>
    <row r="78" spans="1:23" x14ac:dyDescent="0.2">
      <c r="A78" s="8" t="e">
        <f t="shared" si="33"/>
        <v>#REF!</v>
      </c>
      <c r="B78" s="8" t="e">
        <f>IF(SUM(#REF!+(#REF!/60))=SUM(#REF!+(#REF!/60)),(SUM(#REF!+(#REF!/60))-0.0000001),(SUM(#REF!+(#REF!/60))))</f>
        <v>#REF!</v>
      </c>
      <c r="C78" s="8" t="e">
        <f>IF(#REF!="S",A78*-1,A78)</f>
        <v>#REF!</v>
      </c>
      <c r="D78" s="8" t="e">
        <f t="shared" si="21"/>
        <v>#REF!</v>
      </c>
      <c r="E78" s="8" t="e">
        <f t="shared" si="17"/>
        <v>#REF!</v>
      </c>
      <c r="F78" s="8" t="e">
        <f t="shared" si="18"/>
        <v>#REF!</v>
      </c>
      <c r="G78" s="8" t="e">
        <f t="shared" si="19"/>
        <v>#REF!</v>
      </c>
      <c r="H78" s="9" t="e">
        <f>SUM(#REF!+(#REF!/60))</f>
        <v>#REF!</v>
      </c>
      <c r="I78" s="9" t="e">
        <f>IF(#REF!="E",H78,H78*-1)</f>
        <v>#REF!</v>
      </c>
      <c r="J78" s="9" t="e">
        <f t="shared" si="23"/>
        <v>#REF!</v>
      </c>
      <c r="K78" s="9" t="e">
        <f t="shared" si="20"/>
        <v>#REF!</v>
      </c>
      <c r="L78" s="3" t="e">
        <f t="shared" si="24"/>
        <v>#REF!</v>
      </c>
      <c r="M78" s="3" t="e">
        <f t="shared" si="25"/>
        <v>#REF!</v>
      </c>
      <c r="N78" s="11" t="e">
        <f t="shared" si="26"/>
        <v>#REF!</v>
      </c>
      <c r="O78" s="11" t="e">
        <f t="shared" si="27"/>
        <v>#REF!</v>
      </c>
      <c r="P78" s="12" t="e">
        <f t="shared" si="22"/>
        <v>#REF!</v>
      </c>
      <c r="Q78" s="12" t="e">
        <f t="shared" si="28"/>
        <v>#REF!</v>
      </c>
      <c r="R78" s="3" t="e">
        <f t="shared" si="29"/>
        <v>#REF!</v>
      </c>
      <c r="S78" s="15" t="e">
        <f t="shared" si="30"/>
        <v>#REF!</v>
      </c>
      <c r="T78" s="10" t="e">
        <f t="shared" si="31"/>
        <v>#REF!</v>
      </c>
      <c r="U78" s="16" t="e">
        <f t="shared" si="32"/>
        <v>#REF!</v>
      </c>
    </row>
    <row r="79" spans="1:23" x14ac:dyDescent="0.2">
      <c r="A79" s="8" t="e">
        <f t="shared" si="33"/>
        <v>#REF!</v>
      </c>
      <c r="B79" s="8" t="e">
        <f>IF(SUM(#REF!+(#REF!/60))=SUM(#REF!+(#REF!/60)),(SUM(#REF!+(#REF!/60))+0.0000001),(SUM(#REF!+(#REF!/60))))</f>
        <v>#REF!</v>
      </c>
      <c r="C79" s="8" t="e">
        <f>IF(#REF!="S",A79*-1,A79)</f>
        <v>#REF!</v>
      </c>
      <c r="D79" s="8" t="e">
        <f t="shared" si="21"/>
        <v>#REF!</v>
      </c>
      <c r="E79" s="8" t="e">
        <f t="shared" si="17"/>
        <v>#REF!</v>
      </c>
      <c r="F79" s="8" t="e">
        <f t="shared" si="18"/>
        <v>#REF!</v>
      </c>
      <c r="G79" s="8" t="e">
        <f t="shared" si="19"/>
        <v>#REF!</v>
      </c>
      <c r="H79" s="9" t="e">
        <f>SUM(#REF!+(#REF!/60))</f>
        <v>#REF!</v>
      </c>
      <c r="I79" s="9" t="e">
        <f>IF(#REF!="E",H79,H79*-1)</f>
        <v>#REF!</v>
      </c>
      <c r="J79" s="9" t="e">
        <f t="shared" si="23"/>
        <v>#REF!</v>
      </c>
      <c r="K79" s="9" t="e">
        <f t="shared" si="20"/>
        <v>#REF!</v>
      </c>
      <c r="L79" s="3" t="e">
        <f t="shared" si="24"/>
        <v>#REF!</v>
      </c>
      <c r="M79" s="3" t="e">
        <f t="shared" si="25"/>
        <v>#REF!</v>
      </c>
      <c r="N79" s="11" t="e">
        <f t="shared" si="26"/>
        <v>#REF!</v>
      </c>
      <c r="O79" s="11" t="e">
        <f t="shared" si="27"/>
        <v>#REF!</v>
      </c>
      <c r="P79" s="12" t="e">
        <f t="shared" si="22"/>
        <v>#REF!</v>
      </c>
      <c r="Q79" s="12" t="e">
        <f t="shared" si="28"/>
        <v>#REF!</v>
      </c>
      <c r="R79" s="3" t="e">
        <f t="shared" si="29"/>
        <v>#REF!</v>
      </c>
      <c r="S79" s="15" t="e">
        <f t="shared" si="30"/>
        <v>#REF!</v>
      </c>
      <c r="T79" s="10" t="e">
        <f t="shared" si="31"/>
        <v>#REF!</v>
      </c>
      <c r="U79" s="16" t="e">
        <f t="shared" si="32"/>
        <v>#REF!</v>
      </c>
    </row>
    <row r="80" spans="1:23" x14ac:dyDescent="0.2">
      <c r="A80" s="8" t="e">
        <f t="shared" si="33"/>
        <v>#REF!</v>
      </c>
      <c r="B80" s="8" t="e">
        <f>IF(SUM(#REF!+(#REF!/60))=SUM(#REF!+(#REF!/60)),(SUM(#REF!+(#REF!/60))-0.0000001),(SUM(#REF!+(#REF!/60))))</f>
        <v>#REF!</v>
      </c>
      <c r="C80" s="8" t="e">
        <f>IF(#REF!="S",A80*-1,A80)</f>
        <v>#REF!</v>
      </c>
      <c r="D80" s="8" t="e">
        <f t="shared" si="21"/>
        <v>#REF!</v>
      </c>
      <c r="E80" s="8" t="e">
        <f t="shared" si="17"/>
        <v>#REF!</v>
      </c>
      <c r="F80" s="8" t="e">
        <f t="shared" si="18"/>
        <v>#REF!</v>
      </c>
      <c r="G80" s="8" t="e">
        <f t="shared" si="19"/>
        <v>#REF!</v>
      </c>
      <c r="H80" s="9" t="e">
        <f>SUM(#REF!+(#REF!/60))</f>
        <v>#REF!</v>
      </c>
      <c r="I80" s="9" t="e">
        <f>IF(#REF!="E",H80,H80*-1)</f>
        <v>#REF!</v>
      </c>
      <c r="J80" s="9" t="e">
        <f t="shared" si="23"/>
        <v>#REF!</v>
      </c>
      <c r="K80" s="9" t="e">
        <f t="shared" si="20"/>
        <v>#REF!</v>
      </c>
      <c r="L80" s="3" t="e">
        <f t="shared" si="24"/>
        <v>#REF!</v>
      </c>
      <c r="M80" s="3" t="e">
        <f t="shared" si="25"/>
        <v>#REF!</v>
      </c>
      <c r="N80" s="11" t="e">
        <f t="shared" si="26"/>
        <v>#REF!</v>
      </c>
      <c r="O80" s="11" t="e">
        <f t="shared" si="27"/>
        <v>#REF!</v>
      </c>
      <c r="P80" s="12" t="e">
        <f t="shared" si="22"/>
        <v>#REF!</v>
      </c>
      <c r="Q80" s="12" t="e">
        <f t="shared" si="28"/>
        <v>#REF!</v>
      </c>
      <c r="R80" s="3" t="e">
        <f t="shared" si="29"/>
        <v>#REF!</v>
      </c>
      <c r="S80" s="15" t="e">
        <f t="shared" si="30"/>
        <v>#REF!</v>
      </c>
      <c r="T80" s="10" t="e">
        <f t="shared" si="31"/>
        <v>#REF!</v>
      </c>
      <c r="U80" s="16" t="e">
        <f t="shared" si="32"/>
        <v>#REF!</v>
      </c>
    </row>
    <row r="81" spans="1:21" x14ac:dyDescent="0.2">
      <c r="A81" s="8" t="e">
        <f t="shared" si="33"/>
        <v>#REF!</v>
      </c>
      <c r="B81" s="8" t="e">
        <f>IF(SUM(#REF!+(#REF!/60))=SUM(#REF!+(#REF!/60)),(SUM(#REF!+(#REF!/60))+0.0000001),(SUM(#REF!+(#REF!/60))))</f>
        <v>#REF!</v>
      </c>
      <c r="C81" s="8" t="e">
        <f>IF(#REF!="S",A81*-1,A81)</f>
        <v>#REF!</v>
      </c>
      <c r="D81" s="8" t="e">
        <f t="shared" si="21"/>
        <v>#REF!</v>
      </c>
      <c r="E81" s="8" t="e">
        <f t="shared" si="17"/>
        <v>#REF!</v>
      </c>
      <c r="F81" s="8" t="e">
        <f t="shared" si="18"/>
        <v>#REF!</v>
      </c>
      <c r="G81" s="8" t="e">
        <f t="shared" si="19"/>
        <v>#REF!</v>
      </c>
      <c r="H81" s="9" t="e">
        <f>SUM(#REF!+(#REF!/60))</f>
        <v>#REF!</v>
      </c>
      <c r="I81" s="9" t="e">
        <f>IF(#REF!="E",H81,H81*-1)</f>
        <v>#REF!</v>
      </c>
      <c r="J81" s="9" t="e">
        <f t="shared" si="23"/>
        <v>#REF!</v>
      </c>
      <c r="K81" s="9" t="e">
        <f t="shared" si="20"/>
        <v>#REF!</v>
      </c>
      <c r="L81" s="3" t="e">
        <f t="shared" si="24"/>
        <v>#REF!</v>
      </c>
      <c r="M81" s="3" t="e">
        <f t="shared" si="25"/>
        <v>#REF!</v>
      </c>
      <c r="N81" s="11" t="e">
        <f t="shared" si="26"/>
        <v>#REF!</v>
      </c>
      <c r="O81" s="11" t="e">
        <f t="shared" si="27"/>
        <v>#REF!</v>
      </c>
      <c r="P81" s="12" t="e">
        <f t="shared" si="22"/>
        <v>#REF!</v>
      </c>
      <c r="Q81" s="12" t="e">
        <f t="shared" si="28"/>
        <v>#REF!</v>
      </c>
      <c r="R81" s="3" t="e">
        <f t="shared" si="29"/>
        <v>#REF!</v>
      </c>
      <c r="S81" s="15" t="e">
        <f t="shared" si="30"/>
        <v>#REF!</v>
      </c>
      <c r="T81" s="10" t="e">
        <f t="shared" si="31"/>
        <v>#REF!</v>
      </c>
      <c r="U81" s="16" t="e">
        <f t="shared" si="32"/>
        <v>#REF!</v>
      </c>
    </row>
    <row r="82" spans="1:21" x14ac:dyDescent="0.2">
      <c r="A82" s="8" t="e">
        <f t="shared" si="33"/>
        <v>#REF!</v>
      </c>
      <c r="B82" s="8" t="e">
        <f>IF(SUM(#REF!+(#REF!/60))=SUM(#REF!+(#REF!/60)),(SUM(#REF!+(#REF!/60))-0.0000001),(SUM(#REF!+(#REF!/60))))</f>
        <v>#REF!</v>
      </c>
      <c r="C82" s="8" t="e">
        <f>IF(#REF!="S",A82*-1,A82)</f>
        <v>#REF!</v>
      </c>
      <c r="D82" s="8" t="e">
        <f t="shared" si="21"/>
        <v>#REF!</v>
      </c>
      <c r="E82" s="8" t="e">
        <f t="shared" si="17"/>
        <v>#REF!</v>
      </c>
      <c r="F82" s="8" t="e">
        <f t="shared" si="18"/>
        <v>#REF!</v>
      </c>
      <c r="G82" s="8" t="e">
        <f t="shared" si="19"/>
        <v>#REF!</v>
      </c>
      <c r="H82" s="9" t="e">
        <f>SUM(#REF!+(#REF!/60))</f>
        <v>#REF!</v>
      </c>
      <c r="I82" s="9" t="e">
        <f>IF(#REF!="E",H82,H82*-1)</f>
        <v>#REF!</v>
      </c>
      <c r="J82" s="9" t="e">
        <f t="shared" si="23"/>
        <v>#REF!</v>
      </c>
      <c r="K82" s="9" t="e">
        <f t="shared" si="20"/>
        <v>#REF!</v>
      </c>
      <c r="L82" s="3" t="e">
        <f t="shared" si="24"/>
        <v>#REF!</v>
      </c>
      <c r="M82" s="3" t="e">
        <f t="shared" si="25"/>
        <v>#REF!</v>
      </c>
      <c r="N82" s="11" t="e">
        <f t="shared" si="26"/>
        <v>#REF!</v>
      </c>
      <c r="O82" s="11" t="e">
        <f t="shared" si="27"/>
        <v>#REF!</v>
      </c>
      <c r="P82" s="12" t="e">
        <f t="shared" si="22"/>
        <v>#REF!</v>
      </c>
      <c r="Q82" s="12" t="e">
        <f t="shared" si="28"/>
        <v>#REF!</v>
      </c>
      <c r="R82" s="3" t="e">
        <f t="shared" si="29"/>
        <v>#REF!</v>
      </c>
      <c r="S82" s="15" t="e">
        <f t="shared" si="30"/>
        <v>#REF!</v>
      </c>
      <c r="T82" s="10" t="e">
        <f t="shared" si="31"/>
        <v>#REF!</v>
      </c>
      <c r="U82" s="16" t="e">
        <f t="shared" si="32"/>
        <v>#REF!</v>
      </c>
    </row>
    <row r="83" spans="1:21" x14ac:dyDescent="0.2">
      <c r="A83" s="8" t="e">
        <f t="shared" si="33"/>
        <v>#REF!</v>
      </c>
      <c r="B83" s="8" t="e">
        <f>IF(SUM(#REF!+(#REF!/60))=SUM(#REF!+(#REF!/60)),(SUM(#REF!+(#REF!/60))+0.0000001),(SUM(#REF!+(#REF!/60))))</f>
        <v>#REF!</v>
      </c>
      <c r="C83" s="8" t="e">
        <f>IF(#REF!="S",A83*-1,A83)</f>
        <v>#REF!</v>
      </c>
      <c r="D83" s="8" t="e">
        <f t="shared" si="21"/>
        <v>#REF!</v>
      </c>
      <c r="E83" s="8" t="e">
        <f t="shared" si="17"/>
        <v>#REF!</v>
      </c>
      <c r="F83" s="8" t="e">
        <f t="shared" si="18"/>
        <v>#REF!</v>
      </c>
      <c r="G83" s="8" t="e">
        <f t="shared" si="19"/>
        <v>#REF!</v>
      </c>
      <c r="H83" s="9" t="e">
        <f>SUM(#REF!+(#REF!/60))</f>
        <v>#REF!</v>
      </c>
      <c r="I83" s="9" t="e">
        <f>IF(#REF!="E",H83,H83*-1)</f>
        <v>#REF!</v>
      </c>
      <c r="J83" s="9" t="e">
        <f t="shared" si="23"/>
        <v>#REF!</v>
      </c>
      <c r="K83" s="9" t="e">
        <f t="shared" si="20"/>
        <v>#REF!</v>
      </c>
      <c r="L83" s="3" t="e">
        <f t="shared" si="24"/>
        <v>#REF!</v>
      </c>
      <c r="M83" s="3" t="e">
        <f t="shared" si="25"/>
        <v>#REF!</v>
      </c>
      <c r="N83" s="11" t="e">
        <f t="shared" si="26"/>
        <v>#REF!</v>
      </c>
      <c r="O83" s="11" t="e">
        <f t="shared" si="27"/>
        <v>#REF!</v>
      </c>
      <c r="P83" s="12" t="e">
        <f t="shared" si="22"/>
        <v>#REF!</v>
      </c>
      <c r="Q83" s="12" t="e">
        <f t="shared" si="28"/>
        <v>#REF!</v>
      </c>
      <c r="R83" s="3" t="e">
        <f t="shared" si="29"/>
        <v>#REF!</v>
      </c>
      <c r="S83" s="15" t="e">
        <f t="shared" si="30"/>
        <v>#REF!</v>
      </c>
      <c r="T83" s="10" t="e">
        <f t="shared" si="31"/>
        <v>#REF!</v>
      </c>
      <c r="U83" s="16" t="e">
        <f t="shared" si="32"/>
        <v>#REF!</v>
      </c>
    </row>
    <row r="84" spans="1:21" x14ac:dyDescent="0.2">
      <c r="A84" s="8" t="e">
        <f t="shared" si="33"/>
        <v>#REF!</v>
      </c>
      <c r="B84" s="8" t="e">
        <f>IF(SUM(#REF!+(#REF!/60))=SUM(#REF!+(#REF!/60)),(SUM(#REF!+(#REF!/60))-0.0000001),(SUM(#REF!+(#REF!/60))))</f>
        <v>#REF!</v>
      </c>
      <c r="C84" s="8" t="e">
        <f>IF(#REF!="S",A84*-1,A84)</f>
        <v>#REF!</v>
      </c>
      <c r="D84" s="8" t="e">
        <f t="shared" si="21"/>
        <v>#REF!</v>
      </c>
      <c r="E84" s="8" t="e">
        <f t="shared" si="17"/>
        <v>#REF!</v>
      </c>
      <c r="F84" s="8" t="e">
        <f t="shared" si="18"/>
        <v>#REF!</v>
      </c>
      <c r="G84" s="8" t="e">
        <f t="shared" si="19"/>
        <v>#REF!</v>
      </c>
      <c r="H84" s="9" t="e">
        <f>SUM(#REF!+(#REF!/60))</f>
        <v>#REF!</v>
      </c>
      <c r="I84" s="9" t="e">
        <f>IF(#REF!="E",H84,H84*-1)</f>
        <v>#REF!</v>
      </c>
      <c r="J84" s="9" t="e">
        <f t="shared" si="23"/>
        <v>#REF!</v>
      </c>
      <c r="K84" s="9" t="e">
        <f t="shared" si="20"/>
        <v>#REF!</v>
      </c>
      <c r="L84" s="3" t="e">
        <f t="shared" si="24"/>
        <v>#REF!</v>
      </c>
      <c r="M84" s="3" t="e">
        <f t="shared" si="25"/>
        <v>#REF!</v>
      </c>
      <c r="N84" s="11" t="e">
        <f t="shared" si="26"/>
        <v>#REF!</v>
      </c>
      <c r="O84" s="11" t="e">
        <f t="shared" si="27"/>
        <v>#REF!</v>
      </c>
      <c r="P84" s="12" t="e">
        <f t="shared" si="22"/>
        <v>#REF!</v>
      </c>
      <c r="Q84" s="12" t="e">
        <f t="shared" si="28"/>
        <v>#REF!</v>
      </c>
      <c r="R84" s="3" t="e">
        <f t="shared" si="29"/>
        <v>#REF!</v>
      </c>
      <c r="S84" s="15" t="e">
        <f t="shared" si="30"/>
        <v>#REF!</v>
      </c>
      <c r="T84" s="10" t="e">
        <f t="shared" si="31"/>
        <v>#REF!</v>
      </c>
      <c r="U84" s="16" t="e">
        <f t="shared" si="32"/>
        <v>#REF!</v>
      </c>
    </row>
    <row r="85" spans="1:21" x14ac:dyDescent="0.2">
      <c r="A85" s="8" t="e">
        <f t="shared" si="33"/>
        <v>#REF!</v>
      </c>
      <c r="B85" s="8" t="e">
        <f>IF(SUM(#REF!+(#REF!/60))=SUM(#REF!+(#REF!/60)),(SUM(#REF!+(#REF!/60))+0.0000001),(SUM(#REF!+(#REF!/60))))</f>
        <v>#REF!</v>
      </c>
      <c r="C85" s="8" t="e">
        <f>IF(#REF!="S",A85*-1,A85)</f>
        <v>#REF!</v>
      </c>
      <c r="D85" s="8" t="e">
        <f t="shared" si="21"/>
        <v>#REF!</v>
      </c>
      <c r="E85" s="8" t="e">
        <f t="shared" si="17"/>
        <v>#REF!</v>
      </c>
      <c r="F85" s="8" t="e">
        <f t="shared" si="18"/>
        <v>#REF!</v>
      </c>
      <c r="G85" s="8" t="e">
        <f t="shared" si="19"/>
        <v>#REF!</v>
      </c>
      <c r="H85" s="9" t="e">
        <f>SUM(#REF!+(#REF!/60))</f>
        <v>#REF!</v>
      </c>
      <c r="I85" s="9" t="e">
        <f>IF(#REF!="E",H85,H85*-1)</f>
        <v>#REF!</v>
      </c>
      <c r="J85" s="9" t="e">
        <f t="shared" si="23"/>
        <v>#REF!</v>
      </c>
      <c r="K85" s="9" t="e">
        <f t="shared" si="20"/>
        <v>#REF!</v>
      </c>
      <c r="L85" s="3" t="e">
        <f t="shared" si="24"/>
        <v>#REF!</v>
      </c>
      <c r="M85" s="3" t="e">
        <f t="shared" si="25"/>
        <v>#REF!</v>
      </c>
      <c r="N85" s="11" t="e">
        <f t="shared" si="26"/>
        <v>#REF!</v>
      </c>
      <c r="O85" s="11" t="e">
        <f t="shared" si="27"/>
        <v>#REF!</v>
      </c>
      <c r="P85" s="12" t="e">
        <f t="shared" si="22"/>
        <v>#REF!</v>
      </c>
      <c r="Q85" s="12" t="e">
        <f t="shared" si="28"/>
        <v>#REF!</v>
      </c>
      <c r="R85" s="3" t="e">
        <f t="shared" si="29"/>
        <v>#REF!</v>
      </c>
      <c r="S85" s="15" t="e">
        <f t="shared" si="30"/>
        <v>#REF!</v>
      </c>
      <c r="T85" s="10" t="e">
        <f t="shared" si="31"/>
        <v>#REF!</v>
      </c>
      <c r="U85" s="16" t="e">
        <f t="shared" si="32"/>
        <v>#REF!</v>
      </c>
    </row>
    <row r="86" spans="1:21" x14ac:dyDescent="0.2">
      <c r="A86" s="8" t="e">
        <f t="shared" si="33"/>
        <v>#REF!</v>
      </c>
      <c r="B86" s="8" t="e">
        <f>IF(SUM(#REF!+(#REF!/60))=SUM(#REF!+(#REF!/60)),(SUM(#REF!+(#REF!/60))-0.0000001),(SUM(#REF!+(#REF!/60))))</f>
        <v>#REF!</v>
      </c>
      <c r="C86" s="8" t="e">
        <f>IF(#REF!="S",A86*-1,A86)</f>
        <v>#REF!</v>
      </c>
      <c r="D86" s="8" t="e">
        <f t="shared" si="21"/>
        <v>#REF!</v>
      </c>
      <c r="E86" s="8" t="e">
        <f t="shared" si="17"/>
        <v>#REF!</v>
      </c>
      <c r="F86" s="8" t="e">
        <f t="shared" si="18"/>
        <v>#REF!</v>
      </c>
      <c r="G86" s="8" t="e">
        <f t="shared" si="19"/>
        <v>#REF!</v>
      </c>
      <c r="H86" s="9" t="e">
        <f>SUM(#REF!+(#REF!/60))</f>
        <v>#REF!</v>
      </c>
      <c r="I86" s="9" t="e">
        <f>IF(#REF!="E",H86,H86*-1)</f>
        <v>#REF!</v>
      </c>
      <c r="J86" s="9" t="e">
        <f t="shared" si="23"/>
        <v>#REF!</v>
      </c>
      <c r="K86" s="9" t="e">
        <f t="shared" si="20"/>
        <v>#REF!</v>
      </c>
      <c r="L86" s="3" t="e">
        <f t="shared" si="24"/>
        <v>#REF!</v>
      </c>
      <c r="M86" s="3" t="e">
        <f t="shared" si="25"/>
        <v>#REF!</v>
      </c>
      <c r="N86" s="11" t="e">
        <f t="shared" si="26"/>
        <v>#REF!</v>
      </c>
      <c r="O86" s="11" t="e">
        <f t="shared" si="27"/>
        <v>#REF!</v>
      </c>
      <c r="P86" s="12" t="e">
        <f t="shared" si="22"/>
        <v>#REF!</v>
      </c>
      <c r="Q86" s="12" t="e">
        <f t="shared" si="28"/>
        <v>#REF!</v>
      </c>
      <c r="R86" s="3" t="e">
        <f t="shared" si="29"/>
        <v>#REF!</v>
      </c>
      <c r="S86" s="15" t="e">
        <f t="shared" si="30"/>
        <v>#REF!</v>
      </c>
      <c r="T86" s="10" t="e">
        <f t="shared" si="31"/>
        <v>#REF!</v>
      </c>
      <c r="U86" s="16" t="e">
        <f t="shared" si="32"/>
        <v>#REF!</v>
      </c>
    </row>
    <row r="87" spans="1:21" x14ac:dyDescent="0.2">
      <c r="A87" s="8" t="e">
        <f t="shared" si="33"/>
        <v>#REF!</v>
      </c>
      <c r="B87" s="8" t="e">
        <f>IF(SUM(#REF!+(#REF!/60))=SUM(#REF!+(#REF!/60)),(SUM(#REF!+(#REF!/60))+0.0000001),(SUM(#REF!+(#REF!/60))))</f>
        <v>#REF!</v>
      </c>
      <c r="C87" s="8" t="e">
        <f>IF(#REF!="S",A87*-1,A87)</f>
        <v>#REF!</v>
      </c>
      <c r="D87" s="8" t="e">
        <f t="shared" si="21"/>
        <v>#REF!</v>
      </c>
      <c r="E87" s="8" t="e">
        <f t="shared" si="17"/>
        <v>#REF!</v>
      </c>
      <c r="F87" s="8" t="e">
        <f t="shared" si="18"/>
        <v>#REF!</v>
      </c>
      <c r="G87" s="8" t="e">
        <f t="shared" si="19"/>
        <v>#REF!</v>
      </c>
      <c r="H87" s="9" t="e">
        <f>SUM(#REF!+(#REF!/60))</f>
        <v>#REF!</v>
      </c>
      <c r="I87" s="9" t="e">
        <f>IF(#REF!="E",H87,H87*-1)</f>
        <v>#REF!</v>
      </c>
      <c r="J87" s="9" t="e">
        <f t="shared" si="23"/>
        <v>#REF!</v>
      </c>
      <c r="K87" s="9" t="e">
        <f t="shared" si="20"/>
        <v>#REF!</v>
      </c>
      <c r="L87" s="3" t="e">
        <f t="shared" si="24"/>
        <v>#REF!</v>
      </c>
      <c r="M87" s="3" t="e">
        <f t="shared" si="25"/>
        <v>#REF!</v>
      </c>
      <c r="N87" s="11" t="e">
        <f t="shared" si="26"/>
        <v>#REF!</v>
      </c>
      <c r="O87" s="11" t="e">
        <f t="shared" si="27"/>
        <v>#REF!</v>
      </c>
      <c r="P87" s="12" t="e">
        <f t="shared" si="22"/>
        <v>#REF!</v>
      </c>
      <c r="Q87" s="12" t="e">
        <f t="shared" si="28"/>
        <v>#REF!</v>
      </c>
      <c r="R87" s="3" t="e">
        <f t="shared" si="29"/>
        <v>#REF!</v>
      </c>
      <c r="S87" s="15" t="e">
        <f t="shared" si="30"/>
        <v>#REF!</v>
      </c>
      <c r="T87" s="10" t="e">
        <f t="shared" si="31"/>
        <v>#REF!</v>
      </c>
      <c r="U87" s="16" t="e">
        <f t="shared" si="32"/>
        <v>#REF!</v>
      </c>
    </row>
    <row r="88" spans="1:21" x14ac:dyDescent="0.2">
      <c r="A88" s="8" t="e">
        <f t="shared" si="33"/>
        <v>#REF!</v>
      </c>
      <c r="B88" s="8" t="e">
        <f>IF(SUM(#REF!+(#REF!/60))=SUM(#REF!+(#REF!/60)),(SUM(#REF!+(#REF!/60))-0.0000001),(SUM(#REF!+(#REF!/60))))</f>
        <v>#REF!</v>
      </c>
      <c r="C88" s="8" t="e">
        <f>IF(#REF!="S",A88*-1,A88)</f>
        <v>#REF!</v>
      </c>
      <c r="D88" s="8" t="e">
        <f t="shared" si="21"/>
        <v>#REF!</v>
      </c>
      <c r="E88" s="8" t="e">
        <f t="shared" si="17"/>
        <v>#REF!</v>
      </c>
      <c r="F88" s="8" t="e">
        <f t="shared" si="18"/>
        <v>#REF!</v>
      </c>
      <c r="G88" s="8" t="e">
        <f t="shared" si="19"/>
        <v>#REF!</v>
      </c>
      <c r="H88" s="9" t="e">
        <f>SUM(#REF!+(#REF!/60))</f>
        <v>#REF!</v>
      </c>
      <c r="I88" s="9" t="e">
        <f>IF(#REF!="E",H88,H88*-1)</f>
        <v>#REF!</v>
      </c>
      <c r="J88" s="9" t="e">
        <f t="shared" si="23"/>
        <v>#REF!</v>
      </c>
      <c r="K88" s="9" t="e">
        <f t="shared" si="20"/>
        <v>#REF!</v>
      </c>
      <c r="L88" s="3" t="e">
        <f t="shared" si="24"/>
        <v>#REF!</v>
      </c>
      <c r="M88" s="3" t="e">
        <f t="shared" si="25"/>
        <v>#REF!</v>
      </c>
      <c r="N88" s="11" t="e">
        <f t="shared" si="26"/>
        <v>#REF!</v>
      </c>
      <c r="O88" s="11" t="e">
        <f t="shared" si="27"/>
        <v>#REF!</v>
      </c>
      <c r="P88" s="12" t="e">
        <f t="shared" si="22"/>
        <v>#REF!</v>
      </c>
      <c r="Q88" s="12" t="e">
        <f t="shared" si="28"/>
        <v>#REF!</v>
      </c>
      <c r="R88" s="3" t="e">
        <f t="shared" si="29"/>
        <v>#REF!</v>
      </c>
      <c r="S88" s="15" t="e">
        <f t="shared" si="30"/>
        <v>#REF!</v>
      </c>
      <c r="T88" s="10" t="e">
        <f t="shared" si="31"/>
        <v>#REF!</v>
      </c>
      <c r="U88" s="16" t="e">
        <f t="shared" si="32"/>
        <v>#REF!</v>
      </c>
    </row>
    <row r="89" spans="1:21" x14ac:dyDescent="0.2">
      <c r="A89" s="8" t="e">
        <f t="shared" si="33"/>
        <v>#REF!</v>
      </c>
      <c r="B89" s="8" t="e">
        <f>IF(SUM(#REF!+(#REF!/60))=SUM(#REF!+(#REF!/60)),(SUM(#REF!+(#REF!/60))+0.0000001),(SUM(#REF!+(#REF!/60))))</f>
        <v>#REF!</v>
      </c>
      <c r="C89" s="8" t="e">
        <f>IF(#REF!="S",A89*-1,A89)</f>
        <v>#REF!</v>
      </c>
      <c r="D89" s="8" t="e">
        <f t="shared" si="21"/>
        <v>#REF!</v>
      </c>
      <c r="E89" s="8" t="e">
        <f t="shared" si="17"/>
        <v>#REF!</v>
      </c>
      <c r="F89" s="8" t="e">
        <f t="shared" si="18"/>
        <v>#REF!</v>
      </c>
      <c r="G89" s="8" t="e">
        <f t="shared" si="19"/>
        <v>#REF!</v>
      </c>
      <c r="H89" s="9" t="e">
        <f>SUM(#REF!+(#REF!/60))</f>
        <v>#REF!</v>
      </c>
      <c r="I89" s="9" t="e">
        <f>IF(#REF!="E",H89,H89*-1)</f>
        <v>#REF!</v>
      </c>
      <c r="J89" s="9" t="e">
        <f t="shared" si="23"/>
        <v>#REF!</v>
      </c>
      <c r="K89" s="9" t="e">
        <f t="shared" si="20"/>
        <v>#REF!</v>
      </c>
      <c r="L89" s="3" t="e">
        <f t="shared" si="24"/>
        <v>#REF!</v>
      </c>
      <c r="M89" s="3" t="e">
        <f t="shared" si="25"/>
        <v>#REF!</v>
      </c>
      <c r="N89" s="11" t="e">
        <f t="shared" si="26"/>
        <v>#REF!</v>
      </c>
      <c r="O89" s="11" t="e">
        <f t="shared" si="27"/>
        <v>#REF!</v>
      </c>
      <c r="P89" s="12" t="e">
        <f t="shared" si="22"/>
        <v>#REF!</v>
      </c>
      <c r="Q89" s="12" t="e">
        <f t="shared" si="28"/>
        <v>#REF!</v>
      </c>
      <c r="R89" s="3" t="e">
        <f t="shared" si="29"/>
        <v>#REF!</v>
      </c>
      <c r="S89" s="15" t="e">
        <f t="shared" si="30"/>
        <v>#REF!</v>
      </c>
      <c r="T89" s="10" t="e">
        <f t="shared" si="31"/>
        <v>#REF!</v>
      </c>
      <c r="U89" s="16" t="e">
        <f t="shared" si="32"/>
        <v>#REF!</v>
      </c>
    </row>
    <row r="90" spans="1:21" x14ac:dyDescent="0.2">
      <c r="A90" s="8" t="e">
        <f t="shared" si="33"/>
        <v>#REF!</v>
      </c>
      <c r="B90" s="8" t="e">
        <f>IF(SUM(#REF!+(#REF!/60))=SUM(#REF!+(#REF!/60)),(SUM(#REF!+(#REF!/60))-0.0000001),(SUM(#REF!+(#REF!/60))))</f>
        <v>#REF!</v>
      </c>
      <c r="C90" s="8" t="e">
        <f>IF(#REF!="S",A90*-1,A90)</f>
        <v>#REF!</v>
      </c>
      <c r="D90" s="8" t="e">
        <f t="shared" si="21"/>
        <v>#REF!</v>
      </c>
      <c r="E90" s="8" t="e">
        <f t="shared" si="17"/>
        <v>#REF!</v>
      </c>
      <c r="F90" s="8" t="e">
        <f t="shared" si="18"/>
        <v>#REF!</v>
      </c>
      <c r="G90" s="8" t="e">
        <f t="shared" si="19"/>
        <v>#REF!</v>
      </c>
      <c r="H90" s="9" t="e">
        <f>SUM(#REF!+(#REF!/60))</f>
        <v>#REF!</v>
      </c>
      <c r="I90" s="9" t="e">
        <f>IF(#REF!="E",H90,H90*-1)</f>
        <v>#REF!</v>
      </c>
      <c r="J90" s="9" t="e">
        <f t="shared" si="23"/>
        <v>#REF!</v>
      </c>
      <c r="K90" s="9" t="e">
        <f t="shared" si="20"/>
        <v>#REF!</v>
      </c>
      <c r="L90" s="3" t="e">
        <f t="shared" si="24"/>
        <v>#REF!</v>
      </c>
      <c r="M90" s="3" t="e">
        <f t="shared" si="25"/>
        <v>#REF!</v>
      </c>
      <c r="N90" s="11" t="e">
        <f t="shared" si="26"/>
        <v>#REF!</v>
      </c>
      <c r="O90" s="11" t="e">
        <f t="shared" si="27"/>
        <v>#REF!</v>
      </c>
      <c r="P90" s="12" t="e">
        <f t="shared" si="22"/>
        <v>#REF!</v>
      </c>
      <c r="Q90" s="12" t="e">
        <f t="shared" si="28"/>
        <v>#REF!</v>
      </c>
      <c r="R90" s="3" t="e">
        <f t="shared" si="29"/>
        <v>#REF!</v>
      </c>
      <c r="S90" s="15" t="e">
        <f t="shared" si="30"/>
        <v>#REF!</v>
      </c>
      <c r="T90" s="10" t="e">
        <f t="shared" si="31"/>
        <v>#REF!</v>
      </c>
      <c r="U90" s="16" t="e">
        <f t="shared" si="32"/>
        <v>#REF!</v>
      </c>
    </row>
    <row r="91" spans="1:21" x14ac:dyDescent="0.2">
      <c r="A91" s="8" t="e">
        <f t="shared" si="33"/>
        <v>#REF!</v>
      </c>
      <c r="B91" s="8" t="e">
        <f>IF(SUM(#REF!+(#REF!/60))=SUM(#REF!+(#REF!/60)),(SUM(#REF!+(#REF!/60))+0.0000001),(SUM(#REF!+(#REF!/60))))</f>
        <v>#REF!</v>
      </c>
      <c r="C91" s="8" t="e">
        <f>IF(#REF!="S",A91*-1,A91)</f>
        <v>#REF!</v>
      </c>
      <c r="D91" s="8" t="e">
        <f t="shared" si="21"/>
        <v>#REF!</v>
      </c>
      <c r="E91" s="8" t="e">
        <f t="shared" si="17"/>
        <v>#REF!</v>
      </c>
      <c r="F91" s="8" t="e">
        <f t="shared" si="18"/>
        <v>#REF!</v>
      </c>
      <c r="G91" s="8" t="e">
        <f t="shared" si="19"/>
        <v>#REF!</v>
      </c>
      <c r="H91" s="9" t="e">
        <f>SUM(#REF!+(#REF!/60))</f>
        <v>#REF!</v>
      </c>
      <c r="I91" s="9" t="e">
        <f>IF(#REF!="E",H91,H91*-1)</f>
        <v>#REF!</v>
      </c>
      <c r="J91" s="9" t="e">
        <f t="shared" si="23"/>
        <v>#REF!</v>
      </c>
      <c r="K91" s="9" t="e">
        <f t="shared" si="20"/>
        <v>#REF!</v>
      </c>
      <c r="L91" s="3" t="e">
        <f t="shared" si="24"/>
        <v>#REF!</v>
      </c>
      <c r="M91" s="3" t="e">
        <f t="shared" si="25"/>
        <v>#REF!</v>
      </c>
      <c r="N91" s="11" t="e">
        <f t="shared" si="26"/>
        <v>#REF!</v>
      </c>
      <c r="O91" s="11" t="e">
        <f t="shared" si="27"/>
        <v>#REF!</v>
      </c>
      <c r="P91" s="12" t="e">
        <f t="shared" si="22"/>
        <v>#REF!</v>
      </c>
      <c r="Q91" s="12" t="e">
        <f t="shared" si="28"/>
        <v>#REF!</v>
      </c>
      <c r="R91" s="3" t="e">
        <f t="shared" si="29"/>
        <v>#REF!</v>
      </c>
      <c r="S91" s="15" t="e">
        <f t="shared" si="30"/>
        <v>#REF!</v>
      </c>
      <c r="T91" s="10" t="e">
        <f t="shared" si="31"/>
        <v>#REF!</v>
      </c>
      <c r="U91" s="16" t="e">
        <f t="shared" si="32"/>
        <v>#REF!</v>
      </c>
    </row>
    <row r="92" spans="1:21" x14ac:dyDescent="0.2">
      <c r="A92" s="8" t="e">
        <f t="shared" si="33"/>
        <v>#REF!</v>
      </c>
      <c r="B92" s="8" t="e">
        <f>IF(SUM(#REF!+(#REF!/60))=SUM(#REF!+(#REF!/60)),(SUM(#REF!+(#REF!/60))-0.0000001),(SUM(#REF!+(#REF!/60))))</f>
        <v>#REF!</v>
      </c>
      <c r="C92" s="8" t="e">
        <f>IF(#REF!="S",A92*-1,A92)</f>
        <v>#REF!</v>
      </c>
      <c r="D92" s="8" t="e">
        <f t="shared" si="21"/>
        <v>#REF!</v>
      </c>
      <c r="E92" s="8" t="e">
        <f t="shared" si="17"/>
        <v>#REF!</v>
      </c>
      <c r="F92" s="8" t="e">
        <f t="shared" si="18"/>
        <v>#REF!</v>
      </c>
      <c r="G92" s="8" t="e">
        <f t="shared" si="19"/>
        <v>#REF!</v>
      </c>
      <c r="H92" s="9" t="e">
        <f>SUM(#REF!+(#REF!/60))</f>
        <v>#REF!</v>
      </c>
      <c r="I92" s="9" t="e">
        <f>IF(#REF!="E",H92,H92*-1)</f>
        <v>#REF!</v>
      </c>
      <c r="J92" s="9" t="e">
        <f t="shared" si="23"/>
        <v>#REF!</v>
      </c>
      <c r="K92" s="9" t="e">
        <f t="shared" si="20"/>
        <v>#REF!</v>
      </c>
      <c r="L92" s="3" t="e">
        <f t="shared" si="24"/>
        <v>#REF!</v>
      </c>
      <c r="M92" s="3" t="e">
        <f t="shared" si="25"/>
        <v>#REF!</v>
      </c>
      <c r="N92" s="11" t="e">
        <f t="shared" si="26"/>
        <v>#REF!</v>
      </c>
      <c r="O92" s="11" t="e">
        <f t="shared" si="27"/>
        <v>#REF!</v>
      </c>
      <c r="P92" s="12" t="e">
        <f t="shared" si="22"/>
        <v>#REF!</v>
      </c>
      <c r="Q92" s="12" t="e">
        <f t="shared" si="28"/>
        <v>#REF!</v>
      </c>
      <c r="R92" s="3" t="e">
        <f t="shared" si="29"/>
        <v>#REF!</v>
      </c>
      <c r="S92" s="15" t="e">
        <f t="shared" si="30"/>
        <v>#REF!</v>
      </c>
      <c r="T92" s="10" t="e">
        <f t="shared" si="31"/>
        <v>#REF!</v>
      </c>
      <c r="U92" s="16" t="e">
        <f t="shared" si="32"/>
        <v>#REF!</v>
      </c>
    </row>
    <row r="93" spans="1:21" x14ac:dyDescent="0.2">
      <c r="A93" s="8" t="e">
        <f t="shared" si="33"/>
        <v>#REF!</v>
      </c>
      <c r="B93" s="8" t="e">
        <f>IF(SUM(#REF!+(#REF!/60))=SUM(#REF!+(#REF!/60)),(SUM(#REF!+(#REF!/60))+0.0000001),(SUM(#REF!+(#REF!/60))))</f>
        <v>#REF!</v>
      </c>
      <c r="C93" s="8" t="e">
        <f>IF(#REF!="S",A93*-1,A93)</f>
        <v>#REF!</v>
      </c>
      <c r="D93" s="8" t="e">
        <f t="shared" si="21"/>
        <v>#REF!</v>
      </c>
      <c r="E93" s="8" t="e">
        <f t="shared" si="17"/>
        <v>#REF!</v>
      </c>
      <c r="F93" s="8" t="e">
        <f t="shared" si="18"/>
        <v>#REF!</v>
      </c>
      <c r="G93" s="8" t="e">
        <f t="shared" si="19"/>
        <v>#REF!</v>
      </c>
      <c r="H93" s="9" t="e">
        <f>SUM(#REF!+(#REF!/60))</f>
        <v>#REF!</v>
      </c>
      <c r="I93" s="9" t="e">
        <f>IF(#REF!="E",H93,H93*-1)</f>
        <v>#REF!</v>
      </c>
      <c r="J93" s="9" t="e">
        <f t="shared" si="23"/>
        <v>#REF!</v>
      </c>
      <c r="K93" s="9" t="e">
        <f t="shared" si="20"/>
        <v>#REF!</v>
      </c>
      <c r="L93" s="3" t="e">
        <f t="shared" si="24"/>
        <v>#REF!</v>
      </c>
      <c r="M93" s="3" t="e">
        <f t="shared" si="25"/>
        <v>#REF!</v>
      </c>
      <c r="N93" s="11" t="e">
        <f t="shared" si="26"/>
        <v>#REF!</v>
      </c>
      <c r="O93" s="11" t="e">
        <f t="shared" si="27"/>
        <v>#REF!</v>
      </c>
      <c r="P93" s="12" t="e">
        <f t="shared" si="22"/>
        <v>#REF!</v>
      </c>
      <c r="Q93" s="12" t="e">
        <f t="shared" si="28"/>
        <v>#REF!</v>
      </c>
      <c r="R93" s="3" t="e">
        <f t="shared" si="29"/>
        <v>#REF!</v>
      </c>
      <c r="S93" s="15" t="e">
        <f t="shared" si="30"/>
        <v>#REF!</v>
      </c>
      <c r="T93" s="10" t="e">
        <f t="shared" si="31"/>
        <v>#REF!</v>
      </c>
      <c r="U93" s="16" t="e">
        <f t="shared" si="32"/>
        <v>#REF!</v>
      </c>
    </row>
    <row r="94" spans="1:21" x14ac:dyDescent="0.2">
      <c r="A94" s="8" t="e">
        <f t="shared" si="33"/>
        <v>#REF!</v>
      </c>
      <c r="B94" s="8" t="e">
        <f>IF(SUM(#REF!+(#REF!/60))=SUM(#REF!+(#REF!/60)),(SUM(#REF!+(#REF!/60))-0.0000001),(SUM(#REF!+(#REF!/60))))</f>
        <v>#REF!</v>
      </c>
      <c r="C94" s="8" t="e">
        <f>IF(#REF!="S",A94*-1,A94)</f>
        <v>#REF!</v>
      </c>
      <c r="D94" s="8" t="e">
        <f t="shared" si="21"/>
        <v>#REF!</v>
      </c>
      <c r="E94" s="8" t="e">
        <f t="shared" si="17"/>
        <v>#REF!</v>
      </c>
      <c r="F94" s="8" t="e">
        <f t="shared" si="18"/>
        <v>#REF!</v>
      </c>
      <c r="G94" s="8" t="e">
        <f t="shared" si="19"/>
        <v>#REF!</v>
      </c>
      <c r="H94" s="9" t="e">
        <f>SUM(#REF!+(#REF!/60))</f>
        <v>#REF!</v>
      </c>
      <c r="I94" s="9" t="e">
        <f>IF(#REF!="E",H94,H94*-1)</f>
        <v>#REF!</v>
      </c>
      <c r="J94" s="9" t="e">
        <f t="shared" si="23"/>
        <v>#REF!</v>
      </c>
      <c r="K94" s="9" t="e">
        <f t="shared" si="20"/>
        <v>#REF!</v>
      </c>
      <c r="L94" s="3" t="e">
        <f t="shared" si="24"/>
        <v>#REF!</v>
      </c>
      <c r="M94" s="3" t="e">
        <f t="shared" si="25"/>
        <v>#REF!</v>
      </c>
      <c r="N94" s="11" t="e">
        <f t="shared" si="26"/>
        <v>#REF!</v>
      </c>
      <c r="O94" s="11" t="e">
        <f t="shared" si="27"/>
        <v>#REF!</v>
      </c>
      <c r="P94" s="12" t="e">
        <f t="shared" si="22"/>
        <v>#REF!</v>
      </c>
      <c r="Q94" s="12" t="e">
        <f t="shared" si="28"/>
        <v>#REF!</v>
      </c>
      <c r="R94" s="3" t="e">
        <f t="shared" si="29"/>
        <v>#REF!</v>
      </c>
      <c r="S94" s="15" t="e">
        <f t="shared" si="30"/>
        <v>#REF!</v>
      </c>
      <c r="T94" s="10" t="e">
        <f t="shared" si="31"/>
        <v>#REF!</v>
      </c>
      <c r="U94" s="16" t="e">
        <f t="shared" si="32"/>
        <v>#REF!</v>
      </c>
    </row>
    <row r="95" spans="1:21" x14ac:dyDescent="0.2">
      <c r="A95" s="8" t="e">
        <f t="shared" si="33"/>
        <v>#REF!</v>
      </c>
      <c r="B95" s="8" t="e">
        <f>IF(SUM(#REF!+(#REF!/60))=SUM(#REF!+(#REF!/60)),(SUM(#REF!+(#REF!/60))+0.0000001),(SUM(#REF!+(#REF!/60))))</f>
        <v>#REF!</v>
      </c>
      <c r="C95" s="8" t="e">
        <f>IF(#REF!="S",A95*-1,A95)</f>
        <v>#REF!</v>
      </c>
      <c r="D95" s="8" t="e">
        <f t="shared" si="21"/>
        <v>#REF!</v>
      </c>
      <c r="E95" s="8" t="e">
        <f t="shared" si="17"/>
        <v>#REF!</v>
      </c>
      <c r="F95" s="8" t="e">
        <f t="shared" si="18"/>
        <v>#REF!</v>
      </c>
      <c r="G95" s="8" t="e">
        <f t="shared" si="19"/>
        <v>#REF!</v>
      </c>
      <c r="H95" s="9" t="e">
        <f>SUM(#REF!+(#REF!/60))</f>
        <v>#REF!</v>
      </c>
      <c r="I95" s="9" t="e">
        <f>IF(#REF!="E",H95,H95*-1)</f>
        <v>#REF!</v>
      </c>
      <c r="J95" s="9" t="e">
        <f t="shared" si="23"/>
        <v>#REF!</v>
      </c>
      <c r="K95" s="9" t="e">
        <f t="shared" si="20"/>
        <v>#REF!</v>
      </c>
      <c r="L95" s="3" t="e">
        <f t="shared" si="24"/>
        <v>#REF!</v>
      </c>
      <c r="M95" s="3" t="e">
        <f t="shared" si="25"/>
        <v>#REF!</v>
      </c>
      <c r="N95" s="11" t="e">
        <f t="shared" si="26"/>
        <v>#REF!</v>
      </c>
      <c r="O95" s="11" t="e">
        <f t="shared" si="27"/>
        <v>#REF!</v>
      </c>
      <c r="P95" s="12" t="e">
        <f t="shared" si="22"/>
        <v>#REF!</v>
      </c>
      <c r="Q95" s="12" t="e">
        <f t="shared" si="28"/>
        <v>#REF!</v>
      </c>
      <c r="R95" s="3" t="e">
        <f t="shared" si="29"/>
        <v>#REF!</v>
      </c>
      <c r="S95" s="15" t="e">
        <f t="shared" si="30"/>
        <v>#REF!</v>
      </c>
      <c r="T95" s="10" t="e">
        <f t="shared" si="31"/>
        <v>#REF!</v>
      </c>
      <c r="U95" s="16" t="e">
        <f t="shared" si="32"/>
        <v>#REF!</v>
      </c>
    </row>
    <row r="96" spans="1:21" x14ac:dyDescent="0.2">
      <c r="A96" s="8" t="e">
        <f t="shared" si="33"/>
        <v>#REF!</v>
      </c>
      <c r="B96" s="8" t="e">
        <f>IF(SUM(#REF!+(#REF!/60))=SUM(#REF!+(#REF!/60)),(SUM(#REF!+(#REF!/60))-0.0000001),(SUM(#REF!+(#REF!/60))))</f>
        <v>#REF!</v>
      </c>
      <c r="C96" s="8" t="e">
        <f>IF(#REF!="S",A96*-1,A96)</f>
        <v>#REF!</v>
      </c>
      <c r="D96" s="8" t="e">
        <f t="shared" si="21"/>
        <v>#REF!</v>
      </c>
      <c r="E96" s="8" t="e">
        <f t="shared" si="17"/>
        <v>#REF!</v>
      </c>
      <c r="F96" s="8" t="e">
        <f t="shared" si="18"/>
        <v>#REF!</v>
      </c>
      <c r="G96" s="8" t="e">
        <f t="shared" si="19"/>
        <v>#REF!</v>
      </c>
      <c r="H96" s="9" t="e">
        <f>SUM(#REF!+(#REF!/60))</f>
        <v>#REF!</v>
      </c>
      <c r="I96" s="9" t="e">
        <f>IF(#REF!="E",H96,H96*-1)</f>
        <v>#REF!</v>
      </c>
      <c r="J96" s="9" t="e">
        <f t="shared" si="23"/>
        <v>#REF!</v>
      </c>
      <c r="K96" s="9" t="e">
        <f t="shared" si="20"/>
        <v>#REF!</v>
      </c>
      <c r="L96" s="3" t="e">
        <f t="shared" si="24"/>
        <v>#REF!</v>
      </c>
      <c r="M96" s="3" t="e">
        <f t="shared" si="25"/>
        <v>#REF!</v>
      </c>
      <c r="N96" s="11" t="e">
        <f t="shared" si="26"/>
        <v>#REF!</v>
      </c>
      <c r="O96" s="11" t="e">
        <f t="shared" si="27"/>
        <v>#REF!</v>
      </c>
      <c r="P96" s="12" t="e">
        <f t="shared" si="22"/>
        <v>#REF!</v>
      </c>
      <c r="Q96" s="12" t="e">
        <f t="shared" si="28"/>
        <v>#REF!</v>
      </c>
      <c r="R96" s="3" t="e">
        <f t="shared" si="29"/>
        <v>#REF!</v>
      </c>
      <c r="S96" s="15" t="e">
        <f t="shared" si="30"/>
        <v>#REF!</v>
      </c>
      <c r="T96" s="10" t="e">
        <f t="shared" si="31"/>
        <v>#REF!</v>
      </c>
      <c r="U96" s="16" t="e">
        <f t="shared" si="32"/>
        <v>#REF!</v>
      </c>
    </row>
    <row r="97" spans="1:21" x14ac:dyDescent="0.2">
      <c r="A97" s="8" t="e">
        <f t="shared" si="33"/>
        <v>#REF!</v>
      </c>
      <c r="B97" s="8" t="e">
        <f>IF(SUM(#REF!+(#REF!/60))=SUM(#REF!+(#REF!/60)),(SUM(#REF!+(#REF!/60))+0.0000001),(SUM(#REF!+(#REF!/60))))</f>
        <v>#REF!</v>
      </c>
      <c r="C97" s="8" t="e">
        <f>IF(#REF!="S",A97*-1,A97)</f>
        <v>#REF!</v>
      </c>
      <c r="D97" s="8" t="e">
        <f t="shared" si="21"/>
        <v>#REF!</v>
      </c>
      <c r="E97" s="8" t="e">
        <f t="shared" si="17"/>
        <v>#REF!</v>
      </c>
      <c r="F97" s="8" t="e">
        <f t="shared" si="18"/>
        <v>#REF!</v>
      </c>
      <c r="G97" s="8" t="e">
        <f t="shared" si="19"/>
        <v>#REF!</v>
      </c>
      <c r="H97" s="9" t="e">
        <f>SUM(#REF!+(#REF!/60))</f>
        <v>#REF!</v>
      </c>
      <c r="I97" s="9" t="e">
        <f>IF(#REF!="E",H97,H97*-1)</f>
        <v>#REF!</v>
      </c>
      <c r="J97" s="9" t="e">
        <f t="shared" si="23"/>
        <v>#REF!</v>
      </c>
      <c r="K97" s="9" t="e">
        <f t="shared" si="20"/>
        <v>#REF!</v>
      </c>
      <c r="L97" s="3" t="e">
        <f t="shared" si="24"/>
        <v>#REF!</v>
      </c>
      <c r="M97" s="3" t="e">
        <f t="shared" si="25"/>
        <v>#REF!</v>
      </c>
      <c r="N97" s="11" t="e">
        <f t="shared" si="26"/>
        <v>#REF!</v>
      </c>
      <c r="O97" s="11" t="e">
        <f t="shared" si="27"/>
        <v>#REF!</v>
      </c>
      <c r="P97" s="12" t="e">
        <f t="shared" si="22"/>
        <v>#REF!</v>
      </c>
      <c r="Q97" s="12" t="e">
        <f t="shared" si="28"/>
        <v>#REF!</v>
      </c>
      <c r="R97" s="3" t="e">
        <f t="shared" si="29"/>
        <v>#REF!</v>
      </c>
      <c r="S97" s="15" t="e">
        <f t="shared" si="30"/>
        <v>#REF!</v>
      </c>
      <c r="T97" s="10" t="e">
        <f t="shared" si="31"/>
        <v>#REF!</v>
      </c>
      <c r="U97" s="16" t="e">
        <f t="shared" si="32"/>
        <v>#REF!</v>
      </c>
    </row>
    <row r="98" spans="1:21" x14ac:dyDescent="0.2">
      <c r="A98" s="8" t="e">
        <f t="shared" si="33"/>
        <v>#REF!</v>
      </c>
      <c r="B98" s="8" t="e">
        <f>IF(SUM(#REF!+(#REF!/60))=SUM(#REF!+(#REF!/60)),(SUM(#REF!+(#REF!/60))-0.0000001),(SUM(#REF!+(#REF!/60))))</f>
        <v>#REF!</v>
      </c>
      <c r="C98" s="8" t="e">
        <f>IF(#REF!="S",A98*-1,A98)</f>
        <v>#REF!</v>
      </c>
      <c r="D98" s="8" t="e">
        <f t="shared" si="21"/>
        <v>#REF!</v>
      </c>
      <c r="E98" s="8" t="e">
        <f t="shared" si="17"/>
        <v>#REF!</v>
      </c>
      <c r="F98" s="8" t="e">
        <f t="shared" si="18"/>
        <v>#REF!</v>
      </c>
      <c r="G98" s="8" t="e">
        <f t="shared" si="19"/>
        <v>#REF!</v>
      </c>
      <c r="H98" s="9" t="e">
        <f>SUM(#REF!+(#REF!/60))</f>
        <v>#REF!</v>
      </c>
      <c r="I98" s="9" t="e">
        <f>IF(#REF!="E",H98,H98*-1)</f>
        <v>#REF!</v>
      </c>
      <c r="J98" s="9" t="e">
        <f t="shared" si="23"/>
        <v>#REF!</v>
      </c>
      <c r="K98" s="9" t="e">
        <f t="shared" si="20"/>
        <v>#REF!</v>
      </c>
      <c r="L98" s="3" t="e">
        <f t="shared" si="24"/>
        <v>#REF!</v>
      </c>
      <c r="M98" s="3" t="e">
        <f t="shared" si="25"/>
        <v>#REF!</v>
      </c>
      <c r="N98" s="11" t="e">
        <f t="shared" si="26"/>
        <v>#REF!</v>
      </c>
      <c r="O98" s="11" t="e">
        <f t="shared" si="27"/>
        <v>#REF!</v>
      </c>
      <c r="P98" s="12" t="e">
        <f t="shared" si="22"/>
        <v>#REF!</v>
      </c>
      <c r="Q98" s="12" t="e">
        <f t="shared" si="28"/>
        <v>#REF!</v>
      </c>
      <c r="R98" s="3" t="e">
        <f t="shared" si="29"/>
        <v>#REF!</v>
      </c>
      <c r="S98" s="15" t="e">
        <f t="shared" si="30"/>
        <v>#REF!</v>
      </c>
      <c r="T98" s="10" t="e">
        <f t="shared" si="31"/>
        <v>#REF!</v>
      </c>
      <c r="U98" s="16" t="e">
        <f t="shared" si="32"/>
        <v>#REF!</v>
      </c>
    </row>
    <row r="99" spans="1:21" x14ac:dyDescent="0.2">
      <c r="A99" s="8" t="e">
        <f t="shared" si="33"/>
        <v>#REF!</v>
      </c>
      <c r="B99" s="8" t="e">
        <f>IF(SUM(#REF!+(#REF!/60))=SUM(#REF!+(#REF!/60)),(SUM(#REF!+(#REF!/60))+0.0000001),(SUM(#REF!+(#REF!/60))))</f>
        <v>#REF!</v>
      </c>
      <c r="C99" s="8" t="e">
        <f>IF(#REF!="S",A99*-1,A99)</f>
        <v>#REF!</v>
      </c>
      <c r="D99" s="8" t="e">
        <f t="shared" si="21"/>
        <v>#REF!</v>
      </c>
      <c r="E99" s="8" t="e">
        <f t="shared" si="17"/>
        <v>#REF!</v>
      </c>
      <c r="F99" s="8" t="e">
        <f t="shared" si="18"/>
        <v>#REF!</v>
      </c>
      <c r="G99" s="8" t="e">
        <f t="shared" si="19"/>
        <v>#REF!</v>
      </c>
      <c r="H99" s="9" t="e">
        <f>SUM(#REF!+(#REF!/60))</f>
        <v>#REF!</v>
      </c>
      <c r="I99" s="9" t="e">
        <f>IF(#REF!="E",H99,H99*-1)</f>
        <v>#REF!</v>
      </c>
      <c r="J99" s="9" t="e">
        <f t="shared" si="23"/>
        <v>#REF!</v>
      </c>
      <c r="K99" s="9" t="e">
        <f t="shared" si="20"/>
        <v>#REF!</v>
      </c>
      <c r="L99" s="3" t="e">
        <f t="shared" si="24"/>
        <v>#REF!</v>
      </c>
      <c r="M99" s="3" t="e">
        <f t="shared" si="25"/>
        <v>#REF!</v>
      </c>
      <c r="N99" s="11" t="e">
        <f t="shared" si="26"/>
        <v>#REF!</v>
      </c>
      <c r="O99" s="11" t="e">
        <f t="shared" si="27"/>
        <v>#REF!</v>
      </c>
      <c r="P99" s="12" t="e">
        <f t="shared" si="22"/>
        <v>#REF!</v>
      </c>
      <c r="Q99" s="12" t="e">
        <f t="shared" si="28"/>
        <v>#REF!</v>
      </c>
      <c r="R99" s="3" t="e">
        <f t="shared" si="29"/>
        <v>#REF!</v>
      </c>
      <c r="S99" s="15" t="e">
        <f t="shared" si="30"/>
        <v>#REF!</v>
      </c>
      <c r="T99" s="10" t="e">
        <f t="shared" si="31"/>
        <v>#REF!</v>
      </c>
      <c r="U99" s="16" t="e">
        <f t="shared" si="32"/>
        <v>#REF!</v>
      </c>
    </row>
    <row r="100" spans="1:21" x14ac:dyDescent="0.2">
      <c r="A100" s="8" t="e">
        <f t="shared" si="33"/>
        <v>#REF!</v>
      </c>
      <c r="B100" s="8" t="e">
        <f>IF(SUM(#REF!+(#REF!/60))=SUM(#REF!+(#REF!/60)),(SUM(#REF!+(#REF!/60))-0.0000001),(SUM(#REF!+(#REF!/60))))</f>
        <v>#REF!</v>
      </c>
      <c r="C100" s="8" t="e">
        <f>IF(#REF!="S",A100*-1,A100)</f>
        <v>#REF!</v>
      </c>
      <c r="D100" s="8" t="e">
        <f t="shared" si="21"/>
        <v>#REF!</v>
      </c>
      <c r="E100" s="8" t="e">
        <f>(C100-C99)</f>
        <v>#REF!</v>
      </c>
      <c r="F100" s="8" t="e">
        <f>LN(TAN(0.785398163+D100/2))</f>
        <v>#REF!</v>
      </c>
      <c r="G100" s="8" t="e">
        <f>(F100-F99)</f>
        <v>#REF!</v>
      </c>
      <c r="H100" s="9" t="e">
        <f>SUM(#REF!+(#REF!/60))</f>
        <v>#REF!</v>
      </c>
      <c r="I100" s="9" t="e">
        <f>IF(#REF!="E",H100,H100*-1)</f>
        <v>#REF!</v>
      </c>
      <c r="J100" s="9" t="e">
        <f t="shared" si="23"/>
        <v>#REF!</v>
      </c>
      <c r="K100" s="9" t="e">
        <f>(J100-J99)</f>
        <v>#REF!</v>
      </c>
      <c r="L100" s="3" t="e">
        <f t="shared" si="24"/>
        <v>#REF!</v>
      </c>
      <c r="M100" s="3" t="e">
        <f t="shared" si="25"/>
        <v>#REF!</v>
      </c>
      <c r="N100" s="11" t="e">
        <f t="shared" si="26"/>
        <v>#REF!</v>
      </c>
      <c r="O100" s="11" t="e">
        <f t="shared" si="27"/>
        <v>#REF!</v>
      </c>
      <c r="P100" s="12" t="e">
        <f t="shared" si="22"/>
        <v>#REF!</v>
      </c>
      <c r="Q100" s="12" t="e">
        <f t="shared" si="28"/>
        <v>#REF!</v>
      </c>
      <c r="R100" s="3" t="e">
        <f t="shared" si="29"/>
        <v>#REF!</v>
      </c>
      <c r="S100" s="15" t="e">
        <f t="shared" si="30"/>
        <v>#REF!</v>
      </c>
      <c r="T100" s="10" t="e">
        <f t="shared" si="31"/>
        <v>#REF!</v>
      </c>
      <c r="U100" s="16" t="e">
        <f t="shared" si="32"/>
        <v>#REF!</v>
      </c>
    </row>
    <row r="101" spans="1:21" x14ac:dyDescent="0.2">
      <c r="A101" s="8" t="e">
        <f t="shared" si="33"/>
        <v>#REF!</v>
      </c>
      <c r="B101" s="8" t="e">
        <f>IF(SUM(#REF!+(#REF!/60))=SUM(#REF!+(#REF!/60)),(SUM(#REF!+(#REF!/60))+0.0000001),(SUM(#REF!+(#REF!/60))))</f>
        <v>#REF!</v>
      </c>
      <c r="C101" s="8" t="e">
        <f>IF(#REF!="S",A101*-1,A101)</f>
        <v>#REF!</v>
      </c>
      <c r="D101" s="8" t="e">
        <f t="shared" si="21"/>
        <v>#REF!</v>
      </c>
      <c r="E101" s="8" t="e">
        <f t="shared" ref="E101:E164" si="34">(C101-C100)</f>
        <v>#REF!</v>
      </c>
      <c r="F101" s="8" t="e">
        <f t="shared" ref="F101:F164" si="35">LN(TAN(0.785398163+D101/2))</f>
        <v>#REF!</v>
      </c>
      <c r="G101" s="8" t="e">
        <f t="shared" ref="G101:G164" si="36">(F101-F100)</f>
        <v>#REF!</v>
      </c>
      <c r="H101" s="9" t="e">
        <f>SUM(#REF!+(#REF!/60))</f>
        <v>#REF!</v>
      </c>
      <c r="I101" s="9" t="e">
        <f>IF(#REF!="E",H101,H101*-1)</f>
        <v>#REF!</v>
      </c>
      <c r="J101" s="9" t="e">
        <f t="shared" si="23"/>
        <v>#REF!</v>
      </c>
      <c r="K101" s="9" t="e">
        <f t="shared" ref="K101:K164" si="37">(J101-J100)</f>
        <v>#REF!</v>
      </c>
      <c r="L101" s="3" t="e">
        <f t="shared" si="24"/>
        <v>#REF!</v>
      </c>
      <c r="M101" s="3" t="e">
        <f t="shared" si="25"/>
        <v>#REF!</v>
      </c>
      <c r="N101" s="11" t="e">
        <f t="shared" si="26"/>
        <v>#REF!</v>
      </c>
      <c r="O101" s="11" t="e">
        <f t="shared" si="27"/>
        <v>#REF!</v>
      </c>
      <c r="P101" s="12" t="e">
        <f t="shared" si="22"/>
        <v>#REF!</v>
      </c>
      <c r="Q101" s="12" t="e">
        <f t="shared" si="28"/>
        <v>#REF!</v>
      </c>
      <c r="R101" s="3" t="e">
        <f t="shared" si="29"/>
        <v>#REF!</v>
      </c>
      <c r="S101" s="15" t="e">
        <f t="shared" si="30"/>
        <v>#REF!</v>
      </c>
      <c r="T101" s="10" t="e">
        <f t="shared" si="31"/>
        <v>#REF!</v>
      </c>
      <c r="U101" s="16" t="e">
        <f t="shared" si="32"/>
        <v>#REF!</v>
      </c>
    </row>
    <row r="102" spans="1:21" x14ac:dyDescent="0.2">
      <c r="A102" s="8" t="e">
        <f t="shared" si="33"/>
        <v>#REF!</v>
      </c>
      <c r="B102" s="8" t="e">
        <f>IF(SUM(#REF!+(#REF!/60))=SUM(#REF!+(#REF!/60)),(SUM(#REF!+(#REF!/60))-0.0000001),(SUM(#REF!+(#REF!/60))))</f>
        <v>#REF!</v>
      </c>
      <c r="C102" s="8" t="e">
        <f>IF(#REF!="S",A102*-1,A102)</f>
        <v>#REF!</v>
      </c>
      <c r="D102" s="8" t="e">
        <f t="shared" si="21"/>
        <v>#REF!</v>
      </c>
      <c r="E102" s="8" t="e">
        <f t="shared" si="34"/>
        <v>#REF!</v>
      </c>
      <c r="F102" s="8" t="e">
        <f t="shared" si="35"/>
        <v>#REF!</v>
      </c>
      <c r="G102" s="8" t="e">
        <f t="shared" si="36"/>
        <v>#REF!</v>
      </c>
      <c r="H102" s="9" t="e">
        <f>SUM(#REF!+(#REF!/60))</f>
        <v>#REF!</v>
      </c>
      <c r="I102" s="9" t="e">
        <f>IF(#REF!="E",H102,H102*-1)</f>
        <v>#REF!</v>
      </c>
      <c r="J102" s="9" t="e">
        <f t="shared" si="23"/>
        <v>#REF!</v>
      </c>
      <c r="K102" s="9" t="e">
        <f t="shared" si="37"/>
        <v>#REF!</v>
      </c>
      <c r="L102" s="3" t="e">
        <f t="shared" si="24"/>
        <v>#REF!</v>
      </c>
      <c r="M102" s="3" t="e">
        <f t="shared" si="25"/>
        <v>#REF!</v>
      </c>
      <c r="N102" s="11" t="e">
        <f t="shared" si="26"/>
        <v>#REF!</v>
      </c>
      <c r="O102" s="11" t="e">
        <f t="shared" si="27"/>
        <v>#REF!</v>
      </c>
      <c r="P102" s="12" t="e">
        <f t="shared" si="22"/>
        <v>#REF!</v>
      </c>
      <c r="Q102" s="12" t="e">
        <f t="shared" si="28"/>
        <v>#REF!</v>
      </c>
      <c r="R102" s="3" t="e">
        <f t="shared" si="29"/>
        <v>#REF!</v>
      </c>
      <c r="S102" s="15" t="e">
        <f t="shared" si="30"/>
        <v>#REF!</v>
      </c>
      <c r="T102" s="10" t="e">
        <f t="shared" si="31"/>
        <v>#REF!</v>
      </c>
      <c r="U102" s="16" t="e">
        <f t="shared" si="32"/>
        <v>#REF!</v>
      </c>
    </row>
    <row r="103" spans="1:21" x14ac:dyDescent="0.2">
      <c r="A103" s="8" t="e">
        <f t="shared" si="33"/>
        <v>#REF!</v>
      </c>
      <c r="B103" s="8" t="e">
        <f>IF(SUM(#REF!+(#REF!/60))=SUM(#REF!+(#REF!/60)),(SUM(#REF!+(#REF!/60))+0.0000001),(SUM(#REF!+(#REF!/60))))</f>
        <v>#REF!</v>
      </c>
      <c r="C103" s="8" t="e">
        <f>IF(#REF!="S",A103*-1,A103)</f>
        <v>#REF!</v>
      </c>
      <c r="D103" s="8" t="e">
        <f t="shared" si="21"/>
        <v>#REF!</v>
      </c>
      <c r="E103" s="8" t="e">
        <f t="shared" si="34"/>
        <v>#REF!</v>
      </c>
      <c r="F103" s="8" t="e">
        <f t="shared" si="35"/>
        <v>#REF!</v>
      </c>
      <c r="G103" s="8" t="e">
        <f t="shared" si="36"/>
        <v>#REF!</v>
      </c>
      <c r="H103" s="9" t="e">
        <f>SUM(#REF!+(#REF!/60))</f>
        <v>#REF!</v>
      </c>
      <c r="I103" s="9" t="e">
        <f>IF(#REF!="E",H103,H103*-1)</f>
        <v>#REF!</v>
      </c>
      <c r="J103" s="9" t="e">
        <f t="shared" si="23"/>
        <v>#REF!</v>
      </c>
      <c r="K103" s="9" t="e">
        <f t="shared" si="37"/>
        <v>#REF!</v>
      </c>
      <c r="L103" s="3" t="e">
        <f t="shared" si="24"/>
        <v>#REF!</v>
      </c>
      <c r="M103" s="3" t="e">
        <f t="shared" si="25"/>
        <v>#REF!</v>
      </c>
      <c r="N103" s="11" t="e">
        <f t="shared" si="26"/>
        <v>#REF!</v>
      </c>
      <c r="O103" s="11" t="e">
        <f t="shared" si="27"/>
        <v>#REF!</v>
      </c>
      <c r="P103" s="12" t="e">
        <f t="shared" si="22"/>
        <v>#REF!</v>
      </c>
      <c r="Q103" s="12" t="e">
        <f t="shared" si="28"/>
        <v>#REF!</v>
      </c>
      <c r="R103" s="3" t="e">
        <f t="shared" si="29"/>
        <v>#REF!</v>
      </c>
      <c r="S103" s="15" t="e">
        <f t="shared" si="30"/>
        <v>#REF!</v>
      </c>
      <c r="T103" s="10" t="e">
        <f t="shared" si="31"/>
        <v>#REF!</v>
      </c>
      <c r="U103" s="16" t="e">
        <f t="shared" si="32"/>
        <v>#REF!</v>
      </c>
    </row>
    <row r="104" spans="1:21" x14ac:dyDescent="0.2">
      <c r="A104" s="8" t="e">
        <f t="shared" si="33"/>
        <v>#REF!</v>
      </c>
      <c r="B104" s="8" t="e">
        <f>IF(SUM(#REF!+(#REF!/60))=SUM(#REF!+(#REF!/60)),(SUM(#REF!+(#REF!/60))-0.0000001),(SUM(#REF!+(#REF!/60))))</f>
        <v>#REF!</v>
      </c>
      <c r="C104" s="8" t="e">
        <f>IF(#REF!="S",A104*-1,A104)</f>
        <v>#REF!</v>
      </c>
      <c r="D104" s="8" t="e">
        <f t="shared" si="21"/>
        <v>#REF!</v>
      </c>
      <c r="E104" s="8" t="e">
        <f t="shared" si="34"/>
        <v>#REF!</v>
      </c>
      <c r="F104" s="8" t="e">
        <f t="shared" si="35"/>
        <v>#REF!</v>
      </c>
      <c r="G104" s="8" t="e">
        <f t="shared" si="36"/>
        <v>#REF!</v>
      </c>
      <c r="H104" s="9" t="e">
        <f>SUM(#REF!+(#REF!/60))</f>
        <v>#REF!</v>
      </c>
      <c r="I104" s="9" t="e">
        <f>IF(#REF!="E",H104,H104*-1)</f>
        <v>#REF!</v>
      </c>
      <c r="J104" s="9" t="e">
        <f t="shared" si="23"/>
        <v>#REF!</v>
      </c>
      <c r="K104" s="9" t="e">
        <f t="shared" si="37"/>
        <v>#REF!</v>
      </c>
      <c r="L104" s="3" t="e">
        <f t="shared" si="24"/>
        <v>#REF!</v>
      </c>
      <c r="M104" s="3" t="e">
        <f t="shared" si="25"/>
        <v>#REF!</v>
      </c>
      <c r="N104" s="11" t="e">
        <f t="shared" si="26"/>
        <v>#REF!</v>
      </c>
      <c r="O104" s="11" t="e">
        <f t="shared" si="27"/>
        <v>#REF!</v>
      </c>
      <c r="P104" s="12" t="e">
        <f t="shared" si="22"/>
        <v>#REF!</v>
      </c>
      <c r="Q104" s="12" t="e">
        <f t="shared" si="28"/>
        <v>#REF!</v>
      </c>
      <c r="R104" s="3" t="e">
        <f t="shared" si="29"/>
        <v>#REF!</v>
      </c>
      <c r="S104" s="15" t="e">
        <f t="shared" si="30"/>
        <v>#REF!</v>
      </c>
      <c r="T104" s="10" t="e">
        <f t="shared" si="31"/>
        <v>#REF!</v>
      </c>
      <c r="U104" s="16" t="e">
        <f t="shared" si="32"/>
        <v>#REF!</v>
      </c>
    </row>
    <row r="105" spans="1:21" x14ac:dyDescent="0.2">
      <c r="A105" s="8" t="e">
        <f t="shared" si="33"/>
        <v>#REF!</v>
      </c>
      <c r="B105" s="8" t="e">
        <f>IF(SUM(#REF!+(#REF!/60))=SUM(#REF!+(#REF!/60)),(SUM(#REF!+(#REF!/60))+0.0000001),(SUM(#REF!+(#REF!/60))))</f>
        <v>#REF!</v>
      </c>
      <c r="C105" s="8" t="e">
        <f>IF(#REF!="S",A105*-1,A105)</f>
        <v>#REF!</v>
      </c>
      <c r="D105" s="8" t="e">
        <f t="shared" si="21"/>
        <v>#REF!</v>
      </c>
      <c r="E105" s="8" t="e">
        <f t="shared" si="34"/>
        <v>#REF!</v>
      </c>
      <c r="F105" s="8" t="e">
        <f t="shared" si="35"/>
        <v>#REF!</v>
      </c>
      <c r="G105" s="8" t="e">
        <f t="shared" si="36"/>
        <v>#REF!</v>
      </c>
      <c r="H105" s="9" t="e">
        <f>SUM(#REF!+(#REF!/60))</f>
        <v>#REF!</v>
      </c>
      <c r="I105" s="9" t="e">
        <f>IF(#REF!="E",H105,H105*-1)</f>
        <v>#REF!</v>
      </c>
      <c r="J105" s="9" t="e">
        <f t="shared" si="23"/>
        <v>#REF!</v>
      </c>
      <c r="K105" s="9" t="e">
        <f t="shared" si="37"/>
        <v>#REF!</v>
      </c>
      <c r="L105" s="3" t="e">
        <f t="shared" si="24"/>
        <v>#REF!</v>
      </c>
      <c r="M105" s="3" t="e">
        <f t="shared" si="25"/>
        <v>#REF!</v>
      </c>
      <c r="N105" s="11" t="e">
        <f t="shared" si="26"/>
        <v>#REF!</v>
      </c>
      <c r="O105" s="11" t="e">
        <f t="shared" si="27"/>
        <v>#REF!</v>
      </c>
      <c r="P105" s="12" t="e">
        <f t="shared" si="22"/>
        <v>#REF!</v>
      </c>
      <c r="Q105" s="12" t="e">
        <f t="shared" si="28"/>
        <v>#REF!</v>
      </c>
      <c r="R105" s="3" t="e">
        <f t="shared" si="29"/>
        <v>#REF!</v>
      </c>
      <c r="S105" s="15" t="e">
        <f t="shared" si="30"/>
        <v>#REF!</v>
      </c>
      <c r="T105" s="10" t="e">
        <f t="shared" si="31"/>
        <v>#REF!</v>
      </c>
      <c r="U105" s="16" t="e">
        <f t="shared" si="32"/>
        <v>#REF!</v>
      </c>
    </row>
    <row r="106" spans="1:21" x14ac:dyDescent="0.2">
      <c r="A106" s="8" t="e">
        <f t="shared" si="33"/>
        <v>#REF!</v>
      </c>
      <c r="B106" s="8" t="e">
        <f>IF(SUM(#REF!+(#REF!/60))=SUM(#REF!+(#REF!/60)),(SUM(#REF!+(#REF!/60))-0.0000001),(SUM(#REF!+(#REF!/60))))</f>
        <v>#REF!</v>
      </c>
      <c r="C106" s="8" t="e">
        <f>IF(#REF!="S",A106*-1,A106)</f>
        <v>#REF!</v>
      </c>
      <c r="D106" s="8" t="e">
        <f t="shared" si="21"/>
        <v>#REF!</v>
      </c>
      <c r="E106" s="8" t="e">
        <f t="shared" si="34"/>
        <v>#REF!</v>
      </c>
      <c r="F106" s="8" t="e">
        <f t="shared" si="35"/>
        <v>#REF!</v>
      </c>
      <c r="G106" s="8" t="e">
        <f t="shared" si="36"/>
        <v>#REF!</v>
      </c>
      <c r="H106" s="9" t="e">
        <f>SUM(#REF!+(#REF!/60))</f>
        <v>#REF!</v>
      </c>
      <c r="I106" s="9" t="e">
        <f>IF(#REF!="E",H106,H106*-1)</f>
        <v>#REF!</v>
      </c>
      <c r="J106" s="9" t="e">
        <f t="shared" si="23"/>
        <v>#REF!</v>
      </c>
      <c r="K106" s="9" t="e">
        <f t="shared" si="37"/>
        <v>#REF!</v>
      </c>
      <c r="L106" s="3" t="e">
        <f t="shared" si="24"/>
        <v>#REF!</v>
      </c>
      <c r="M106" s="3" t="e">
        <f t="shared" si="25"/>
        <v>#REF!</v>
      </c>
      <c r="N106" s="11" t="e">
        <f t="shared" si="26"/>
        <v>#REF!</v>
      </c>
      <c r="O106" s="11" t="e">
        <f t="shared" si="27"/>
        <v>#REF!</v>
      </c>
      <c r="P106" s="12" t="e">
        <f t="shared" si="22"/>
        <v>#REF!</v>
      </c>
      <c r="Q106" s="12" t="e">
        <f t="shared" si="28"/>
        <v>#REF!</v>
      </c>
      <c r="R106" s="3" t="e">
        <f t="shared" si="29"/>
        <v>#REF!</v>
      </c>
      <c r="S106" s="15" t="e">
        <f t="shared" si="30"/>
        <v>#REF!</v>
      </c>
      <c r="T106" s="10" t="e">
        <f t="shared" si="31"/>
        <v>#REF!</v>
      </c>
      <c r="U106" s="16" t="e">
        <f t="shared" si="32"/>
        <v>#REF!</v>
      </c>
    </row>
    <row r="107" spans="1:21" x14ac:dyDescent="0.2">
      <c r="A107" s="8" t="e">
        <f t="shared" si="33"/>
        <v>#REF!</v>
      </c>
      <c r="B107" s="8" t="e">
        <f>IF(SUM(#REF!+(#REF!/60))=SUM(#REF!+(#REF!/60)),(SUM(#REF!+(#REF!/60))+0.0000001),(SUM(#REF!+(#REF!/60))))</f>
        <v>#REF!</v>
      </c>
      <c r="C107" s="8" t="e">
        <f>IF(#REF!="S",A107*-1,A107)</f>
        <v>#REF!</v>
      </c>
      <c r="D107" s="8" t="e">
        <f t="shared" si="21"/>
        <v>#REF!</v>
      </c>
      <c r="E107" s="8" t="e">
        <f t="shared" si="34"/>
        <v>#REF!</v>
      </c>
      <c r="F107" s="8" t="e">
        <f t="shared" si="35"/>
        <v>#REF!</v>
      </c>
      <c r="G107" s="8" t="e">
        <f t="shared" si="36"/>
        <v>#REF!</v>
      </c>
      <c r="H107" s="9" t="e">
        <f>SUM(#REF!+(#REF!/60))</f>
        <v>#REF!</v>
      </c>
      <c r="I107" s="9" t="e">
        <f>IF(#REF!="E",H107,H107*-1)</f>
        <v>#REF!</v>
      </c>
      <c r="J107" s="9" t="e">
        <f t="shared" si="23"/>
        <v>#REF!</v>
      </c>
      <c r="K107" s="9" t="e">
        <f t="shared" si="37"/>
        <v>#REF!</v>
      </c>
      <c r="L107" s="3" t="e">
        <f t="shared" si="24"/>
        <v>#REF!</v>
      </c>
      <c r="M107" s="3" t="e">
        <f t="shared" si="25"/>
        <v>#REF!</v>
      </c>
      <c r="N107" s="11" t="e">
        <f t="shared" si="26"/>
        <v>#REF!</v>
      </c>
      <c r="O107" s="11" t="e">
        <f t="shared" si="27"/>
        <v>#REF!</v>
      </c>
      <c r="P107" s="12" t="e">
        <f t="shared" si="22"/>
        <v>#REF!</v>
      </c>
      <c r="Q107" s="12" t="e">
        <f t="shared" si="28"/>
        <v>#REF!</v>
      </c>
      <c r="R107" s="3" t="e">
        <f t="shared" si="29"/>
        <v>#REF!</v>
      </c>
      <c r="S107" s="15" t="e">
        <f t="shared" si="30"/>
        <v>#REF!</v>
      </c>
      <c r="T107" s="10" t="e">
        <f t="shared" si="31"/>
        <v>#REF!</v>
      </c>
      <c r="U107" s="16" t="e">
        <f t="shared" si="32"/>
        <v>#REF!</v>
      </c>
    </row>
    <row r="108" spans="1:21" x14ac:dyDescent="0.2">
      <c r="A108" s="8" t="e">
        <f t="shared" si="33"/>
        <v>#REF!</v>
      </c>
      <c r="B108" s="8" t="e">
        <f>IF(SUM(#REF!+(#REF!/60))=SUM(#REF!+(#REF!/60)),(SUM(#REF!+(#REF!/60))-0.0000001),(SUM(#REF!+(#REF!/60))))</f>
        <v>#REF!</v>
      </c>
      <c r="C108" s="8" t="e">
        <f>IF(#REF!="S",A108*-1,A108)</f>
        <v>#REF!</v>
      </c>
      <c r="D108" s="8" t="e">
        <f t="shared" si="21"/>
        <v>#REF!</v>
      </c>
      <c r="E108" s="8" t="e">
        <f t="shared" si="34"/>
        <v>#REF!</v>
      </c>
      <c r="F108" s="8" t="e">
        <f t="shared" si="35"/>
        <v>#REF!</v>
      </c>
      <c r="G108" s="8" t="e">
        <f t="shared" si="36"/>
        <v>#REF!</v>
      </c>
      <c r="H108" s="9" t="e">
        <f>SUM(#REF!+(#REF!/60))</f>
        <v>#REF!</v>
      </c>
      <c r="I108" s="9" t="e">
        <f>IF(#REF!="E",H108,H108*-1)</f>
        <v>#REF!</v>
      </c>
      <c r="J108" s="9" t="e">
        <f t="shared" si="23"/>
        <v>#REF!</v>
      </c>
      <c r="K108" s="9" t="e">
        <f t="shared" si="37"/>
        <v>#REF!</v>
      </c>
      <c r="L108" s="3" t="e">
        <f t="shared" si="24"/>
        <v>#REF!</v>
      </c>
      <c r="M108" s="3" t="e">
        <f t="shared" si="25"/>
        <v>#REF!</v>
      </c>
      <c r="N108" s="11" t="e">
        <f t="shared" si="26"/>
        <v>#REF!</v>
      </c>
      <c r="O108" s="11" t="e">
        <f t="shared" si="27"/>
        <v>#REF!</v>
      </c>
      <c r="P108" s="12" t="e">
        <f t="shared" si="22"/>
        <v>#REF!</v>
      </c>
      <c r="Q108" s="12" t="e">
        <f t="shared" si="28"/>
        <v>#REF!</v>
      </c>
      <c r="R108" s="3" t="e">
        <f t="shared" si="29"/>
        <v>#REF!</v>
      </c>
      <c r="S108" s="15" t="e">
        <f t="shared" si="30"/>
        <v>#REF!</v>
      </c>
      <c r="T108" s="10" t="e">
        <f t="shared" si="31"/>
        <v>#REF!</v>
      </c>
      <c r="U108" s="16" t="e">
        <f t="shared" si="32"/>
        <v>#REF!</v>
      </c>
    </row>
    <row r="109" spans="1:21" x14ac:dyDescent="0.2">
      <c r="A109" s="8" t="e">
        <f t="shared" si="33"/>
        <v>#REF!</v>
      </c>
      <c r="B109" s="8" t="e">
        <f>IF(SUM(#REF!+(#REF!/60))=SUM(#REF!+(#REF!/60)),(SUM(#REF!+(#REF!/60))+0.0000001),(SUM(#REF!+(#REF!/60))))</f>
        <v>#REF!</v>
      </c>
      <c r="C109" s="8" t="e">
        <f>IF(#REF!="S",A109*-1,A109)</f>
        <v>#REF!</v>
      </c>
      <c r="D109" s="8" t="e">
        <f t="shared" si="21"/>
        <v>#REF!</v>
      </c>
      <c r="E109" s="8" t="e">
        <f t="shared" si="34"/>
        <v>#REF!</v>
      </c>
      <c r="F109" s="8" t="e">
        <f t="shared" si="35"/>
        <v>#REF!</v>
      </c>
      <c r="G109" s="8" t="e">
        <f t="shared" si="36"/>
        <v>#REF!</v>
      </c>
      <c r="H109" s="9" t="e">
        <f>SUM(#REF!+(#REF!/60))</f>
        <v>#REF!</v>
      </c>
      <c r="I109" s="9" t="e">
        <f>IF(#REF!="E",H109,H109*-1)</f>
        <v>#REF!</v>
      </c>
      <c r="J109" s="9" t="e">
        <f t="shared" si="23"/>
        <v>#REF!</v>
      </c>
      <c r="K109" s="9" t="e">
        <f t="shared" si="37"/>
        <v>#REF!</v>
      </c>
      <c r="L109" s="3" t="e">
        <f t="shared" si="24"/>
        <v>#REF!</v>
      </c>
      <c r="M109" s="3" t="e">
        <f t="shared" si="25"/>
        <v>#REF!</v>
      </c>
      <c r="N109" s="11" t="e">
        <f t="shared" si="26"/>
        <v>#REF!</v>
      </c>
      <c r="O109" s="11" t="e">
        <f t="shared" si="27"/>
        <v>#REF!</v>
      </c>
      <c r="P109" s="12" t="e">
        <f t="shared" si="22"/>
        <v>#REF!</v>
      </c>
      <c r="Q109" s="12" t="e">
        <f t="shared" si="28"/>
        <v>#REF!</v>
      </c>
      <c r="R109" s="3" t="e">
        <f t="shared" si="29"/>
        <v>#REF!</v>
      </c>
      <c r="S109" s="15" t="e">
        <f t="shared" si="30"/>
        <v>#REF!</v>
      </c>
      <c r="T109" s="10" t="e">
        <f t="shared" si="31"/>
        <v>#REF!</v>
      </c>
      <c r="U109" s="16" t="e">
        <f t="shared" si="32"/>
        <v>#REF!</v>
      </c>
    </row>
    <row r="110" spans="1:21" x14ac:dyDescent="0.2">
      <c r="A110" s="8" t="e">
        <f t="shared" si="33"/>
        <v>#REF!</v>
      </c>
      <c r="B110" s="8" t="e">
        <f>IF(SUM(#REF!+(#REF!/60))=SUM(#REF!+(#REF!/60)),(SUM(#REF!+(#REF!/60))-0.0000001),(SUM(#REF!+(#REF!/60))))</f>
        <v>#REF!</v>
      </c>
      <c r="C110" s="8" t="e">
        <f>IF(#REF!="S",A110*-1,A110)</f>
        <v>#REF!</v>
      </c>
      <c r="D110" s="8" t="e">
        <f t="shared" si="21"/>
        <v>#REF!</v>
      </c>
      <c r="E110" s="8" t="e">
        <f t="shared" si="34"/>
        <v>#REF!</v>
      </c>
      <c r="F110" s="8" t="e">
        <f t="shared" si="35"/>
        <v>#REF!</v>
      </c>
      <c r="G110" s="8" t="e">
        <f t="shared" si="36"/>
        <v>#REF!</v>
      </c>
      <c r="H110" s="9" t="e">
        <f>SUM(#REF!+(#REF!/60))</f>
        <v>#REF!</v>
      </c>
      <c r="I110" s="9" t="e">
        <f>IF(#REF!="E",H110,H110*-1)</f>
        <v>#REF!</v>
      </c>
      <c r="J110" s="9" t="e">
        <f t="shared" si="23"/>
        <v>#REF!</v>
      </c>
      <c r="K110" s="9" t="e">
        <f t="shared" si="37"/>
        <v>#REF!</v>
      </c>
      <c r="L110" s="3" t="e">
        <f t="shared" si="24"/>
        <v>#REF!</v>
      </c>
      <c r="M110" s="3" t="e">
        <f t="shared" si="25"/>
        <v>#REF!</v>
      </c>
      <c r="N110" s="11" t="e">
        <f t="shared" si="26"/>
        <v>#REF!</v>
      </c>
      <c r="O110" s="11" t="e">
        <f t="shared" si="27"/>
        <v>#REF!</v>
      </c>
      <c r="P110" s="12" t="e">
        <f t="shared" si="22"/>
        <v>#REF!</v>
      </c>
      <c r="Q110" s="12" t="e">
        <f t="shared" si="28"/>
        <v>#REF!</v>
      </c>
      <c r="R110" s="3" t="e">
        <f t="shared" si="29"/>
        <v>#REF!</v>
      </c>
      <c r="S110" s="15" t="e">
        <f t="shared" si="30"/>
        <v>#REF!</v>
      </c>
      <c r="T110" s="10" t="e">
        <f t="shared" si="31"/>
        <v>#REF!</v>
      </c>
      <c r="U110" s="16" t="e">
        <f t="shared" si="32"/>
        <v>#REF!</v>
      </c>
    </row>
    <row r="111" spans="1:21" x14ac:dyDescent="0.2">
      <c r="A111" s="8" t="e">
        <f t="shared" si="33"/>
        <v>#REF!</v>
      </c>
      <c r="B111" s="8" t="e">
        <f>IF(SUM(#REF!+(#REF!/60))=SUM(#REF!+(#REF!/60)),(SUM(#REF!+(#REF!/60))+0.0000001),(SUM(#REF!+(#REF!/60))))</f>
        <v>#REF!</v>
      </c>
      <c r="C111" s="8" t="e">
        <f>IF(#REF!="S",A111*-1,A111)</f>
        <v>#REF!</v>
      </c>
      <c r="D111" s="8" t="e">
        <f t="shared" si="21"/>
        <v>#REF!</v>
      </c>
      <c r="E111" s="8" t="e">
        <f t="shared" si="34"/>
        <v>#REF!</v>
      </c>
      <c r="F111" s="8" t="e">
        <f t="shared" si="35"/>
        <v>#REF!</v>
      </c>
      <c r="G111" s="8" t="e">
        <f t="shared" si="36"/>
        <v>#REF!</v>
      </c>
      <c r="H111" s="9" t="e">
        <f>SUM(#REF!+(#REF!/60))</f>
        <v>#REF!</v>
      </c>
      <c r="I111" s="9" t="e">
        <f>IF(#REF!="E",H111,H111*-1)</f>
        <v>#REF!</v>
      </c>
      <c r="J111" s="9" t="e">
        <f t="shared" si="23"/>
        <v>#REF!</v>
      </c>
      <c r="K111" s="9" t="e">
        <f t="shared" si="37"/>
        <v>#REF!</v>
      </c>
      <c r="L111" s="3" t="e">
        <f t="shared" si="24"/>
        <v>#REF!</v>
      </c>
      <c r="M111" s="3" t="e">
        <f t="shared" si="25"/>
        <v>#REF!</v>
      </c>
      <c r="N111" s="11" t="e">
        <f t="shared" si="26"/>
        <v>#REF!</v>
      </c>
      <c r="O111" s="11" t="e">
        <f t="shared" si="27"/>
        <v>#REF!</v>
      </c>
      <c r="P111" s="12" t="e">
        <f t="shared" si="22"/>
        <v>#REF!</v>
      </c>
      <c r="Q111" s="12" t="e">
        <f t="shared" si="28"/>
        <v>#REF!</v>
      </c>
      <c r="R111" s="3" t="e">
        <f t="shared" si="29"/>
        <v>#REF!</v>
      </c>
      <c r="S111" s="15" t="e">
        <f t="shared" si="30"/>
        <v>#REF!</v>
      </c>
      <c r="T111" s="10" t="e">
        <f t="shared" si="31"/>
        <v>#REF!</v>
      </c>
      <c r="U111" s="16" t="e">
        <f t="shared" si="32"/>
        <v>#REF!</v>
      </c>
    </row>
    <row r="112" spans="1:21" x14ac:dyDescent="0.2">
      <c r="A112" s="8" t="e">
        <f t="shared" si="33"/>
        <v>#REF!</v>
      </c>
      <c r="B112" s="8" t="e">
        <f>IF(SUM(#REF!+(#REF!/60))=SUM(#REF!+(#REF!/60)),(SUM(#REF!+(#REF!/60))-0.0000001),(SUM(#REF!+(#REF!/60))))</f>
        <v>#REF!</v>
      </c>
      <c r="C112" s="8" t="e">
        <f>IF(#REF!="S",A112*-1,A112)</f>
        <v>#REF!</v>
      </c>
      <c r="D112" s="8" t="e">
        <f t="shared" si="21"/>
        <v>#REF!</v>
      </c>
      <c r="E112" s="8" t="e">
        <f t="shared" si="34"/>
        <v>#REF!</v>
      </c>
      <c r="F112" s="8" t="e">
        <f t="shared" si="35"/>
        <v>#REF!</v>
      </c>
      <c r="G112" s="8" t="e">
        <f t="shared" si="36"/>
        <v>#REF!</v>
      </c>
      <c r="H112" s="9" t="e">
        <f>SUM(#REF!+(#REF!/60))</f>
        <v>#REF!</v>
      </c>
      <c r="I112" s="9" t="e">
        <f>IF(#REF!="E",H112,H112*-1)</f>
        <v>#REF!</v>
      </c>
      <c r="J112" s="9" t="e">
        <f t="shared" si="23"/>
        <v>#REF!</v>
      </c>
      <c r="K112" s="9" t="e">
        <f t="shared" si="37"/>
        <v>#REF!</v>
      </c>
      <c r="L112" s="3" t="e">
        <f t="shared" si="24"/>
        <v>#REF!</v>
      </c>
      <c r="M112" s="3" t="e">
        <f t="shared" si="25"/>
        <v>#REF!</v>
      </c>
      <c r="N112" s="11" t="e">
        <f t="shared" si="26"/>
        <v>#REF!</v>
      </c>
      <c r="O112" s="11" t="e">
        <f t="shared" si="27"/>
        <v>#REF!</v>
      </c>
      <c r="P112" s="12" t="e">
        <f t="shared" si="22"/>
        <v>#REF!</v>
      </c>
      <c r="Q112" s="12" t="e">
        <f t="shared" si="28"/>
        <v>#REF!</v>
      </c>
      <c r="R112" s="3" t="e">
        <f t="shared" si="29"/>
        <v>#REF!</v>
      </c>
      <c r="S112" s="15" t="e">
        <f t="shared" si="30"/>
        <v>#REF!</v>
      </c>
      <c r="T112" s="10" t="e">
        <f t="shared" si="31"/>
        <v>#REF!</v>
      </c>
      <c r="U112" s="16" t="e">
        <f t="shared" si="32"/>
        <v>#REF!</v>
      </c>
    </row>
    <row r="113" spans="1:21" x14ac:dyDescent="0.2">
      <c r="A113" s="8" t="e">
        <f t="shared" si="33"/>
        <v>#REF!</v>
      </c>
      <c r="B113" s="8" t="e">
        <f>IF(SUM(#REF!+(#REF!/60))=SUM(#REF!+(#REF!/60)),(SUM(#REF!+(#REF!/60))+0.0000001),(SUM(#REF!+(#REF!/60))))</f>
        <v>#REF!</v>
      </c>
      <c r="C113" s="8" t="e">
        <f>IF(#REF!="S",A113*-1,A113)</f>
        <v>#REF!</v>
      </c>
      <c r="D113" s="8" t="e">
        <f t="shared" si="21"/>
        <v>#REF!</v>
      </c>
      <c r="E113" s="8" t="e">
        <f t="shared" si="34"/>
        <v>#REF!</v>
      </c>
      <c r="F113" s="8" t="e">
        <f t="shared" si="35"/>
        <v>#REF!</v>
      </c>
      <c r="G113" s="8" t="e">
        <f t="shared" si="36"/>
        <v>#REF!</v>
      </c>
      <c r="H113" s="9" t="e">
        <f>SUM(#REF!+(#REF!/60))</f>
        <v>#REF!</v>
      </c>
      <c r="I113" s="9" t="e">
        <f>IF(#REF!="E",H113,H113*-1)</f>
        <v>#REF!</v>
      </c>
      <c r="J113" s="9" t="e">
        <f t="shared" si="23"/>
        <v>#REF!</v>
      </c>
      <c r="K113" s="9" t="e">
        <f t="shared" si="37"/>
        <v>#REF!</v>
      </c>
      <c r="L113" s="3" t="e">
        <f t="shared" si="24"/>
        <v>#REF!</v>
      </c>
      <c r="M113" s="3" t="e">
        <f t="shared" si="25"/>
        <v>#REF!</v>
      </c>
      <c r="N113" s="11" t="e">
        <f t="shared" si="26"/>
        <v>#REF!</v>
      </c>
      <c r="O113" s="11" t="e">
        <f t="shared" si="27"/>
        <v>#REF!</v>
      </c>
      <c r="P113" s="12" t="e">
        <f t="shared" si="22"/>
        <v>#REF!</v>
      </c>
      <c r="Q113" s="12" t="e">
        <f t="shared" si="28"/>
        <v>#REF!</v>
      </c>
      <c r="R113" s="3" t="e">
        <f t="shared" si="29"/>
        <v>#REF!</v>
      </c>
      <c r="S113" s="15" t="e">
        <f t="shared" si="30"/>
        <v>#REF!</v>
      </c>
      <c r="T113" s="10" t="e">
        <f t="shared" si="31"/>
        <v>#REF!</v>
      </c>
      <c r="U113" s="16" t="e">
        <f t="shared" si="32"/>
        <v>#REF!</v>
      </c>
    </row>
    <row r="114" spans="1:21" x14ac:dyDescent="0.2">
      <c r="A114" s="8" t="e">
        <f t="shared" si="33"/>
        <v>#REF!</v>
      </c>
      <c r="B114" s="8" t="e">
        <f>IF(SUM(#REF!+(#REF!/60))=SUM(#REF!+(#REF!/60)),(SUM(#REF!+(#REF!/60))-0.0000001),(SUM(#REF!+(#REF!/60))))</f>
        <v>#REF!</v>
      </c>
      <c r="C114" s="8" t="e">
        <f>IF(#REF!="S",A114*-1,A114)</f>
        <v>#REF!</v>
      </c>
      <c r="D114" s="8" t="e">
        <f t="shared" si="21"/>
        <v>#REF!</v>
      </c>
      <c r="E114" s="8" t="e">
        <f t="shared" si="34"/>
        <v>#REF!</v>
      </c>
      <c r="F114" s="8" t="e">
        <f t="shared" si="35"/>
        <v>#REF!</v>
      </c>
      <c r="G114" s="8" t="e">
        <f t="shared" si="36"/>
        <v>#REF!</v>
      </c>
      <c r="H114" s="9" t="e">
        <f>SUM(#REF!+(#REF!/60))</f>
        <v>#REF!</v>
      </c>
      <c r="I114" s="9" t="e">
        <f>IF(#REF!="E",H114,H114*-1)</f>
        <v>#REF!</v>
      </c>
      <c r="J114" s="9" t="e">
        <f t="shared" si="23"/>
        <v>#REF!</v>
      </c>
      <c r="K114" s="9" t="e">
        <f t="shared" si="37"/>
        <v>#REF!</v>
      </c>
      <c r="L114" s="3" t="e">
        <f t="shared" si="24"/>
        <v>#REF!</v>
      </c>
      <c r="M114" s="3" t="e">
        <f t="shared" si="25"/>
        <v>#REF!</v>
      </c>
      <c r="N114" s="11" t="e">
        <f t="shared" si="26"/>
        <v>#REF!</v>
      </c>
      <c r="O114" s="11" t="e">
        <f t="shared" si="27"/>
        <v>#REF!</v>
      </c>
      <c r="P114" s="12" t="e">
        <f t="shared" si="22"/>
        <v>#REF!</v>
      </c>
      <c r="Q114" s="12" t="e">
        <f t="shared" si="28"/>
        <v>#REF!</v>
      </c>
      <c r="R114" s="3" t="e">
        <f t="shared" si="29"/>
        <v>#REF!</v>
      </c>
      <c r="S114" s="15" t="e">
        <f t="shared" si="30"/>
        <v>#REF!</v>
      </c>
      <c r="T114" s="10" t="e">
        <f t="shared" si="31"/>
        <v>#REF!</v>
      </c>
      <c r="U114" s="16" t="e">
        <f t="shared" si="32"/>
        <v>#REF!</v>
      </c>
    </row>
    <row r="115" spans="1:21" x14ac:dyDescent="0.2">
      <c r="A115" s="8" t="e">
        <f t="shared" si="33"/>
        <v>#REF!</v>
      </c>
      <c r="B115" s="8" t="e">
        <f>IF(SUM(#REF!+(#REF!/60))=SUM(#REF!+(#REF!/60)),(SUM(#REF!+(#REF!/60))+0.0000001),(SUM(#REF!+(#REF!/60))))</f>
        <v>#REF!</v>
      </c>
      <c r="C115" s="8" t="e">
        <f>IF(#REF!="S",A115*-1,A115)</f>
        <v>#REF!</v>
      </c>
      <c r="D115" s="8" t="e">
        <f t="shared" si="21"/>
        <v>#REF!</v>
      </c>
      <c r="E115" s="8" t="e">
        <f t="shared" si="34"/>
        <v>#REF!</v>
      </c>
      <c r="F115" s="8" t="e">
        <f t="shared" si="35"/>
        <v>#REF!</v>
      </c>
      <c r="G115" s="8" t="e">
        <f t="shared" si="36"/>
        <v>#REF!</v>
      </c>
      <c r="H115" s="9" t="e">
        <f>SUM(#REF!+(#REF!/60))</f>
        <v>#REF!</v>
      </c>
      <c r="I115" s="9" t="e">
        <f>IF(#REF!="E",H115,H115*-1)</f>
        <v>#REF!</v>
      </c>
      <c r="J115" s="9" t="e">
        <f t="shared" si="23"/>
        <v>#REF!</v>
      </c>
      <c r="K115" s="9" t="e">
        <f t="shared" si="37"/>
        <v>#REF!</v>
      </c>
      <c r="L115" s="3" t="e">
        <f t="shared" si="24"/>
        <v>#REF!</v>
      </c>
      <c r="M115" s="3" t="e">
        <f t="shared" si="25"/>
        <v>#REF!</v>
      </c>
      <c r="N115" s="11" t="e">
        <f t="shared" si="26"/>
        <v>#REF!</v>
      </c>
      <c r="O115" s="11" t="e">
        <f t="shared" si="27"/>
        <v>#REF!</v>
      </c>
      <c r="P115" s="12" t="e">
        <f t="shared" si="22"/>
        <v>#REF!</v>
      </c>
      <c r="Q115" s="12" t="e">
        <f t="shared" si="28"/>
        <v>#REF!</v>
      </c>
      <c r="R115" s="3" t="e">
        <f t="shared" si="29"/>
        <v>#REF!</v>
      </c>
      <c r="S115" s="15" t="e">
        <f t="shared" si="30"/>
        <v>#REF!</v>
      </c>
      <c r="T115" s="10" t="e">
        <f t="shared" si="31"/>
        <v>#REF!</v>
      </c>
      <c r="U115" s="16" t="e">
        <f t="shared" si="32"/>
        <v>#REF!</v>
      </c>
    </row>
    <row r="116" spans="1:21" x14ac:dyDescent="0.2">
      <c r="A116" s="8" t="e">
        <f t="shared" si="33"/>
        <v>#REF!</v>
      </c>
      <c r="B116" s="8" t="e">
        <f>IF(SUM(#REF!+(#REF!/60))=SUM(#REF!+(#REF!/60)),(SUM(#REF!+(#REF!/60))-0.0000001),(SUM(#REF!+(#REF!/60))))</f>
        <v>#REF!</v>
      </c>
      <c r="C116" s="8" t="e">
        <f>IF(#REF!="S",A116*-1,A116)</f>
        <v>#REF!</v>
      </c>
      <c r="D116" s="8" t="e">
        <f t="shared" si="21"/>
        <v>#REF!</v>
      </c>
      <c r="E116" s="8" t="e">
        <f t="shared" si="34"/>
        <v>#REF!</v>
      </c>
      <c r="F116" s="8" t="e">
        <f t="shared" si="35"/>
        <v>#REF!</v>
      </c>
      <c r="G116" s="8" t="e">
        <f t="shared" si="36"/>
        <v>#REF!</v>
      </c>
      <c r="H116" s="9" t="e">
        <f>SUM(#REF!+(#REF!/60))</f>
        <v>#REF!</v>
      </c>
      <c r="I116" s="9" t="e">
        <f>IF(#REF!="E",H116,H116*-1)</f>
        <v>#REF!</v>
      </c>
      <c r="J116" s="9" t="e">
        <f t="shared" si="23"/>
        <v>#REF!</v>
      </c>
      <c r="K116" s="9" t="e">
        <f t="shared" si="37"/>
        <v>#REF!</v>
      </c>
      <c r="L116" s="3" t="e">
        <f t="shared" si="24"/>
        <v>#REF!</v>
      </c>
      <c r="M116" s="3" t="e">
        <f t="shared" si="25"/>
        <v>#REF!</v>
      </c>
      <c r="N116" s="11" t="e">
        <f t="shared" si="26"/>
        <v>#REF!</v>
      </c>
      <c r="O116" s="11" t="e">
        <f t="shared" si="27"/>
        <v>#REF!</v>
      </c>
      <c r="P116" s="12" t="e">
        <f t="shared" si="22"/>
        <v>#REF!</v>
      </c>
      <c r="Q116" s="12" t="e">
        <f t="shared" si="28"/>
        <v>#REF!</v>
      </c>
      <c r="R116" s="3" t="e">
        <f t="shared" si="29"/>
        <v>#REF!</v>
      </c>
      <c r="S116" s="15" t="e">
        <f t="shared" si="30"/>
        <v>#REF!</v>
      </c>
      <c r="T116" s="10" t="e">
        <f t="shared" si="31"/>
        <v>#REF!</v>
      </c>
      <c r="U116" s="16" t="e">
        <f t="shared" si="32"/>
        <v>#REF!</v>
      </c>
    </row>
    <row r="117" spans="1:21" x14ac:dyDescent="0.2">
      <c r="A117" s="8" t="e">
        <f t="shared" si="33"/>
        <v>#REF!</v>
      </c>
      <c r="B117" s="8" t="e">
        <f>IF(SUM(#REF!+(#REF!/60))=SUM(#REF!+(#REF!/60)),(SUM(#REF!+(#REF!/60))+0.0000001),(SUM(#REF!+(#REF!/60))))</f>
        <v>#REF!</v>
      </c>
      <c r="C117" s="8" t="e">
        <f>IF(#REF!="S",A117*-1,A117)</f>
        <v>#REF!</v>
      </c>
      <c r="D117" s="8" t="e">
        <f t="shared" si="21"/>
        <v>#REF!</v>
      </c>
      <c r="E117" s="8" t="e">
        <f t="shared" si="34"/>
        <v>#REF!</v>
      </c>
      <c r="F117" s="8" t="e">
        <f t="shared" si="35"/>
        <v>#REF!</v>
      </c>
      <c r="G117" s="8" t="e">
        <f t="shared" si="36"/>
        <v>#REF!</v>
      </c>
      <c r="H117" s="9" t="e">
        <f>SUM(#REF!+(#REF!/60))</f>
        <v>#REF!</v>
      </c>
      <c r="I117" s="9" t="e">
        <f>IF(#REF!="E",H117,H117*-1)</f>
        <v>#REF!</v>
      </c>
      <c r="J117" s="9" t="e">
        <f t="shared" si="23"/>
        <v>#REF!</v>
      </c>
      <c r="K117" s="9" t="e">
        <f t="shared" si="37"/>
        <v>#REF!</v>
      </c>
      <c r="L117" s="3" t="e">
        <f t="shared" si="24"/>
        <v>#REF!</v>
      </c>
      <c r="M117" s="3" t="e">
        <f t="shared" si="25"/>
        <v>#REF!</v>
      </c>
      <c r="N117" s="11" t="e">
        <f t="shared" si="26"/>
        <v>#REF!</v>
      </c>
      <c r="O117" s="11" t="e">
        <f t="shared" si="27"/>
        <v>#REF!</v>
      </c>
      <c r="P117" s="12" t="e">
        <f t="shared" si="22"/>
        <v>#REF!</v>
      </c>
      <c r="Q117" s="12" t="e">
        <f t="shared" si="28"/>
        <v>#REF!</v>
      </c>
      <c r="R117" s="3" t="e">
        <f t="shared" si="29"/>
        <v>#REF!</v>
      </c>
      <c r="S117" s="15" t="e">
        <f t="shared" si="30"/>
        <v>#REF!</v>
      </c>
      <c r="T117" s="10" t="e">
        <f t="shared" si="31"/>
        <v>#REF!</v>
      </c>
      <c r="U117" s="16" t="e">
        <f t="shared" si="32"/>
        <v>#REF!</v>
      </c>
    </row>
    <row r="118" spans="1:21" x14ac:dyDescent="0.2">
      <c r="A118" s="8" t="e">
        <f t="shared" si="33"/>
        <v>#REF!</v>
      </c>
      <c r="B118" s="8" t="e">
        <f>IF(SUM(#REF!+(#REF!/60))=SUM(#REF!+(#REF!/60)),(SUM(#REF!+(#REF!/60))-0.0000001),(SUM(#REF!+(#REF!/60))))</f>
        <v>#REF!</v>
      </c>
      <c r="C118" s="8" t="e">
        <f>IF(#REF!="S",A118*-1,A118)</f>
        <v>#REF!</v>
      </c>
      <c r="D118" s="8" t="e">
        <f t="shared" si="21"/>
        <v>#REF!</v>
      </c>
      <c r="E118" s="8" t="e">
        <f t="shared" si="34"/>
        <v>#REF!</v>
      </c>
      <c r="F118" s="8" t="e">
        <f t="shared" si="35"/>
        <v>#REF!</v>
      </c>
      <c r="G118" s="8" t="e">
        <f t="shared" si="36"/>
        <v>#REF!</v>
      </c>
      <c r="H118" s="9" t="e">
        <f>SUM(#REF!+(#REF!/60))</f>
        <v>#REF!</v>
      </c>
      <c r="I118" s="9" t="e">
        <f>IF(#REF!="E",H118,H118*-1)</f>
        <v>#REF!</v>
      </c>
      <c r="J118" s="9" t="e">
        <f t="shared" si="23"/>
        <v>#REF!</v>
      </c>
      <c r="K118" s="9" t="e">
        <f t="shared" si="37"/>
        <v>#REF!</v>
      </c>
      <c r="L118" s="3" t="e">
        <f t="shared" si="24"/>
        <v>#REF!</v>
      </c>
      <c r="M118" s="3" t="e">
        <f t="shared" si="25"/>
        <v>#REF!</v>
      </c>
      <c r="N118" s="11" t="e">
        <f t="shared" si="26"/>
        <v>#REF!</v>
      </c>
      <c r="O118" s="11" t="e">
        <f t="shared" si="27"/>
        <v>#REF!</v>
      </c>
      <c r="P118" s="12" t="e">
        <f t="shared" si="22"/>
        <v>#REF!</v>
      </c>
      <c r="Q118" s="12" t="e">
        <f t="shared" si="28"/>
        <v>#REF!</v>
      </c>
      <c r="R118" s="3" t="e">
        <f t="shared" si="29"/>
        <v>#REF!</v>
      </c>
      <c r="S118" s="15" t="e">
        <f t="shared" si="30"/>
        <v>#REF!</v>
      </c>
      <c r="T118" s="10" t="e">
        <f t="shared" si="31"/>
        <v>#REF!</v>
      </c>
      <c r="U118" s="16" t="e">
        <f t="shared" si="32"/>
        <v>#REF!</v>
      </c>
    </row>
    <row r="119" spans="1:21" x14ac:dyDescent="0.2">
      <c r="A119" s="8" t="e">
        <f t="shared" si="33"/>
        <v>#REF!</v>
      </c>
      <c r="B119" s="8" t="e">
        <f>IF(SUM(#REF!+(#REF!/60))=SUM(#REF!+(#REF!/60)),(SUM(#REF!+(#REF!/60))+0.0000001),(SUM(#REF!+(#REF!/60))))</f>
        <v>#REF!</v>
      </c>
      <c r="C119" s="8" t="e">
        <f>IF(#REF!="S",A119*-1,A119)</f>
        <v>#REF!</v>
      </c>
      <c r="D119" s="8" t="e">
        <f t="shared" si="21"/>
        <v>#REF!</v>
      </c>
      <c r="E119" s="8" t="e">
        <f t="shared" si="34"/>
        <v>#REF!</v>
      </c>
      <c r="F119" s="8" t="e">
        <f t="shared" si="35"/>
        <v>#REF!</v>
      </c>
      <c r="G119" s="8" t="e">
        <f t="shared" si="36"/>
        <v>#REF!</v>
      </c>
      <c r="H119" s="9" t="e">
        <f>SUM(#REF!+(#REF!/60))</f>
        <v>#REF!</v>
      </c>
      <c r="I119" s="9" t="e">
        <f>IF(#REF!="E",H119,H119*-1)</f>
        <v>#REF!</v>
      </c>
      <c r="J119" s="9" t="e">
        <f t="shared" si="23"/>
        <v>#REF!</v>
      </c>
      <c r="K119" s="9" t="e">
        <f t="shared" si="37"/>
        <v>#REF!</v>
      </c>
      <c r="L119" s="3" t="e">
        <f t="shared" si="24"/>
        <v>#REF!</v>
      </c>
      <c r="M119" s="3" t="e">
        <f t="shared" si="25"/>
        <v>#REF!</v>
      </c>
      <c r="N119" s="11" t="e">
        <f t="shared" si="26"/>
        <v>#REF!</v>
      </c>
      <c r="O119" s="11" t="e">
        <f t="shared" si="27"/>
        <v>#REF!</v>
      </c>
      <c r="P119" s="12" t="e">
        <f t="shared" si="22"/>
        <v>#REF!</v>
      </c>
      <c r="Q119" s="12" t="e">
        <f t="shared" si="28"/>
        <v>#REF!</v>
      </c>
      <c r="R119" s="3" t="e">
        <f t="shared" si="29"/>
        <v>#REF!</v>
      </c>
      <c r="S119" s="15" t="e">
        <f t="shared" si="30"/>
        <v>#REF!</v>
      </c>
      <c r="T119" s="10" t="e">
        <f t="shared" si="31"/>
        <v>#REF!</v>
      </c>
      <c r="U119" s="16" t="e">
        <f t="shared" si="32"/>
        <v>#REF!</v>
      </c>
    </row>
    <row r="120" spans="1:21" x14ac:dyDescent="0.2">
      <c r="A120" s="8" t="e">
        <f t="shared" si="33"/>
        <v>#REF!</v>
      </c>
      <c r="B120" s="8" t="e">
        <f>IF(SUM(#REF!+(#REF!/60))=SUM(#REF!+(#REF!/60)),(SUM(#REF!+(#REF!/60))-0.0000001),(SUM(#REF!+(#REF!/60))))</f>
        <v>#REF!</v>
      </c>
      <c r="C120" s="8" t="e">
        <f>IF(#REF!="S",A120*-1,A120)</f>
        <v>#REF!</v>
      </c>
      <c r="D120" s="8" t="e">
        <f t="shared" si="21"/>
        <v>#REF!</v>
      </c>
      <c r="E120" s="8" t="e">
        <f t="shared" si="34"/>
        <v>#REF!</v>
      </c>
      <c r="F120" s="8" t="e">
        <f t="shared" si="35"/>
        <v>#REF!</v>
      </c>
      <c r="G120" s="8" t="e">
        <f t="shared" si="36"/>
        <v>#REF!</v>
      </c>
      <c r="H120" s="9" t="e">
        <f>SUM(#REF!+(#REF!/60))</f>
        <v>#REF!</v>
      </c>
      <c r="I120" s="9" t="e">
        <f>IF(#REF!="E",H120,H120*-1)</f>
        <v>#REF!</v>
      </c>
      <c r="J120" s="9" t="e">
        <f t="shared" si="23"/>
        <v>#REF!</v>
      </c>
      <c r="K120" s="9" t="e">
        <f t="shared" si="37"/>
        <v>#REF!</v>
      </c>
      <c r="L120" s="3" t="e">
        <f t="shared" si="24"/>
        <v>#REF!</v>
      </c>
      <c r="M120" s="3" t="e">
        <f t="shared" si="25"/>
        <v>#REF!</v>
      </c>
      <c r="N120" s="11" t="e">
        <f t="shared" si="26"/>
        <v>#REF!</v>
      </c>
      <c r="O120" s="11" t="e">
        <f t="shared" si="27"/>
        <v>#REF!</v>
      </c>
      <c r="P120" s="12" t="e">
        <f t="shared" si="22"/>
        <v>#REF!</v>
      </c>
      <c r="Q120" s="12" t="e">
        <f t="shared" si="28"/>
        <v>#REF!</v>
      </c>
      <c r="R120" s="3" t="e">
        <f t="shared" si="29"/>
        <v>#REF!</v>
      </c>
      <c r="S120" s="15" t="e">
        <f t="shared" si="30"/>
        <v>#REF!</v>
      </c>
      <c r="T120" s="10" t="e">
        <f t="shared" si="31"/>
        <v>#REF!</v>
      </c>
      <c r="U120" s="16" t="e">
        <f t="shared" si="32"/>
        <v>#REF!</v>
      </c>
    </row>
    <row r="121" spans="1:21" x14ac:dyDescent="0.2">
      <c r="A121" s="8" t="e">
        <f t="shared" si="33"/>
        <v>#REF!</v>
      </c>
      <c r="B121" s="8" t="e">
        <f>IF(SUM(#REF!+(#REF!/60))=SUM(#REF!+(#REF!/60)),(SUM(#REF!+(#REF!/60))+0.0000001),(SUM(#REF!+(#REF!/60))))</f>
        <v>#REF!</v>
      </c>
      <c r="C121" s="8" t="e">
        <f>IF(#REF!="S",A121*-1,A121)</f>
        <v>#REF!</v>
      </c>
      <c r="D121" s="8" t="e">
        <f t="shared" si="21"/>
        <v>#REF!</v>
      </c>
      <c r="E121" s="8" t="e">
        <f t="shared" si="34"/>
        <v>#REF!</v>
      </c>
      <c r="F121" s="8" t="e">
        <f t="shared" si="35"/>
        <v>#REF!</v>
      </c>
      <c r="G121" s="8" t="e">
        <f t="shared" si="36"/>
        <v>#REF!</v>
      </c>
      <c r="H121" s="9" t="e">
        <f>SUM(#REF!+(#REF!/60))</f>
        <v>#REF!</v>
      </c>
      <c r="I121" s="9" t="e">
        <f>IF(#REF!="E",H121,H121*-1)</f>
        <v>#REF!</v>
      </c>
      <c r="J121" s="9" t="e">
        <f t="shared" si="23"/>
        <v>#REF!</v>
      </c>
      <c r="K121" s="9" t="e">
        <f t="shared" si="37"/>
        <v>#REF!</v>
      </c>
      <c r="L121" s="3" t="e">
        <f t="shared" si="24"/>
        <v>#REF!</v>
      </c>
      <c r="M121" s="3" t="e">
        <f t="shared" si="25"/>
        <v>#REF!</v>
      </c>
      <c r="N121" s="11" t="e">
        <f t="shared" si="26"/>
        <v>#REF!</v>
      </c>
      <c r="O121" s="11" t="e">
        <f t="shared" si="27"/>
        <v>#REF!</v>
      </c>
      <c r="P121" s="12" t="e">
        <f t="shared" si="22"/>
        <v>#REF!</v>
      </c>
      <c r="Q121" s="12" t="e">
        <f t="shared" si="28"/>
        <v>#REF!</v>
      </c>
      <c r="R121" s="3" t="e">
        <f t="shared" si="29"/>
        <v>#REF!</v>
      </c>
      <c r="S121" s="15" t="e">
        <f t="shared" si="30"/>
        <v>#REF!</v>
      </c>
      <c r="T121" s="10" t="e">
        <f t="shared" si="31"/>
        <v>#REF!</v>
      </c>
      <c r="U121" s="16" t="e">
        <f t="shared" si="32"/>
        <v>#REF!</v>
      </c>
    </row>
    <row r="122" spans="1:21" x14ac:dyDescent="0.2">
      <c r="A122" s="8" t="e">
        <f t="shared" si="33"/>
        <v>#REF!</v>
      </c>
      <c r="B122" s="8" t="e">
        <f>IF(SUM(#REF!+(#REF!/60))=SUM(#REF!+(#REF!/60)),(SUM(#REF!+(#REF!/60))-0.0000001),(SUM(#REF!+(#REF!/60))))</f>
        <v>#REF!</v>
      </c>
      <c r="C122" s="8" t="e">
        <f>IF(#REF!="S",A122*-1,A122)</f>
        <v>#REF!</v>
      </c>
      <c r="D122" s="8" t="e">
        <f t="shared" si="21"/>
        <v>#REF!</v>
      </c>
      <c r="E122" s="8" t="e">
        <f t="shared" si="34"/>
        <v>#REF!</v>
      </c>
      <c r="F122" s="8" t="e">
        <f t="shared" si="35"/>
        <v>#REF!</v>
      </c>
      <c r="G122" s="8" t="e">
        <f t="shared" si="36"/>
        <v>#REF!</v>
      </c>
      <c r="H122" s="9" t="e">
        <f>SUM(#REF!+(#REF!/60))</f>
        <v>#REF!</v>
      </c>
      <c r="I122" s="9" t="e">
        <f>IF(#REF!="E",H122,H122*-1)</f>
        <v>#REF!</v>
      </c>
      <c r="J122" s="9" t="e">
        <f t="shared" si="23"/>
        <v>#REF!</v>
      </c>
      <c r="K122" s="9" t="e">
        <f t="shared" si="37"/>
        <v>#REF!</v>
      </c>
      <c r="L122" s="3" t="e">
        <f t="shared" si="24"/>
        <v>#REF!</v>
      </c>
      <c r="M122" s="3" t="e">
        <f t="shared" si="25"/>
        <v>#REF!</v>
      </c>
      <c r="N122" s="11" t="e">
        <f t="shared" si="26"/>
        <v>#REF!</v>
      </c>
      <c r="O122" s="11" t="e">
        <f t="shared" si="27"/>
        <v>#REF!</v>
      </c>
      <c r="P122" s="12" t="e">
        <f t="shared" si="22"/>
        <v>#REF!</v>
      </c>
      <c r="Q122" s="12" t="e">
        <f t="shared" si="28"/>
        <v>#REF!</v>
      </c>
      <c r="R122" s="3" t="e">
        <f t="shared" si="29"/>
        <v>#REF!</v>
      </c>
      <c r="S122" s="15" t="e">
        <f t="shared" si="30"/>
        <v>#REF!</v>
      </c>
      <c r="T122" s="10" t="e">
        <f t="shared" si="31"/>
        <v>#REF!</v>
      </c>
      <c r="U122" s="16" t="e">
        <f t="shared" si="32"/>
        <v>#REF!</v>
      </c>
    </row>
    <row r="123" spans="1:21" x14ac:dyDescent="0.2">
      <c r="A123" s="8" t="e">
        <f t="shared" si="33"/>
        <v>#REF!</v>
      </c>
      <c r="B123" s="8" t="e">
        <f>IF(SUM(#REF!+(#REF!/60))=SUM(#REF!+(#REF!/60)),(SUM(#REF!+(#REF!/60))+0.0000001),(SUM(#REF!+(#REF!/60))))</f>
        <v>#REF!</v>
      </c>
      <c r="C123" s="8" t="e">
        <f>IF(#REF!="S",A123*-1,A123)</f>
        <v>#REF!</v>
      </c>
      <c r="D123" s="8" t="e">
        <f t="shared" si="21"/>
        <v>#REF!</v>
      </c>
      <c r="E123" s="8" t="e">
        <f t="shared" si="34"/>
        <v>#REF!</v>
      </c>
      <c r="F123" s="8" t="e">
        <f t="shared" si="35"/>
        <v>#REF!</v>
      </c>
      <c r="G123" s="8" t="e">
        <f t="shared" si="36"/>
        <v>#REF!</v>
      </c>
      <c r="H123" s="9" t="e">
        <f>SUM(#REF!+(#REF!/60))</f>
        <v>#REF!</v>
      </c>
      <c r="I123" s="9" t="e">
        <f>IF(#REF!="E",H123,H123*-1)</f>
        <v>#REF!</v>
      </c>
      <c r="J123" s="9" t="e">
        <f t="shared" si="23"/>
        <v>#REF!</v>
      </c>
      <c r="K123" s="9" t="e">
        <f t="shared" si="37"/>
        <v>#REF!</v>
      </c>
      <c r="L123" s="3" t="e">
        <f t="shared" si="24"/>
        <v>#REF!</v>
      </c>
      <c r="M123" s="3" t="e">
        <f t="shared" si="25"/>
        <v>#REF!</v>
      </c>
      <c r="N123" s="11" t="e">
        <f t="shared" si="26"/>
        <v>#REF!</v>
      </c>
      <c r="O123" s="11" t="e">
        <f t="shared" si="27"/>
        <v>#REF!</v>
      </c>
      <c r="P123" s="12" t="e">
        <f t="shared" si="22"/>
        <v>#REF!</v>
      </c>
      <c r="Q123" s="12" t="e">
        <f t="shared" si="28"/>
        <v>#REF!</v>
      </c>
      <c r="R123" s="3" t="e">
        <f t="shared" si="29"/>
        <v>#REF!</v>
      </c>
      <c r="S123" s="15" t="e">
        <f t="shared" si="30"/>
        <v>#REF!</v>
      </c>
      <c r="T123" s="10" t="e">
        <f t="shared" si="31"/>
        <v>#REF!</v>
      </c>
      <c r="U123" s="16" t="e">
        <f t="shared" si="32"/>
        <v>#REF!</v>
      </c>
    </row>
    <row r="124" spans="1:21" x14ac:dyDescent="0.2">
      <c r="A124" s="8" t="e">
        <f t="shared" si="33"/>
        <v>#REF!</v>
      </c>
      <c r="B124" s="8" t="e">
        <f>IF(SUM(#REF!+(#REF!/60))=SUM(#REF!+(#REF!/60)),(SUM(#REF!+(#REF!/60))-0.0000001),(SUM(#REF!+(#REF!/60))))</f>
        <v>#REF!</v>
      </c>
      <c r="C124" s="8" t="e">
        <f>IF(#REF!="S",A124*-1,A124)</f>
        <v>#REF!</v>
      </c>
      <c r="D124" s="8" t="e">
        <f t="shared" si="21"/>
        <v>#REF!</v>
      </c>
      <c r="E124" s="8" t="e">
        <f t="shared" si="34"/>
        <v>#REF!</v>
      </c>
      <c r="F124" s="8" t="e">
        <f t="shared" si="35"/>
        <v>#REF!</v>
      </c>
      <c r="G124" s="8" t="e">
        <f t="shared" si="36"/>
        <v>#REF!</v>
      </c>
      <c r="H124" s="9" t="e">
        <f>SUM(#REF!+(#REF!/60))</f>
        <v>#REF!</v>
      </c>
      <c r="I124" s="9" t="e">
        <f>IF(#REF!="E",H124,H124*-1)</f>
        <v>#REF!</v>
      </c>
      <c r="J124" s="9" t="e">
        <f t="shared" si="23"/>
        <v>#REF!</v>
      </c>
      <c r="K124" s="9" t="e">
        <f t="shared" si="37"/>
        <v>#REF!</v>
      </c>
      <c r="L124" s="3" t="e">
        <f t="shared" si="24"/>
        <v>#REF!</v>
      </c>
      <c r="M124" s="3" t="e">
        <f t="shared" si="25"/>
        <v>#REF!</v>
      </c>
      <c r="N124" s="11" t="e">
        <f t="shared" si="26"/>
        <v>#REF!</v>
      </c>
      <c r="O124" s="11" t="e">
        <f t="shared" si="27"/>
        <v>#REF!</v>
      </c>
      <c r="P124" s="12" t="e">
        <f t="shared" si="22"/>
        <v>#REF!</v>
      </c>
      <c r="Q124" s="12" t="e">
        <f t="shared" si="28"/>
        <v>#REF!</v>
      </c>
      <c r="R124" s="3" t="e">
        <f t="shared" si="29"/>
        <v>#REF!</v>
      </c>
      <c r="S124" s="15" t="e">
        <f t="shared" si="30"/>
        <v>#REF!</v>
      </c>
      <c r="T124" s="10" t="e">
        <f t="shared" si="31"/>
        <v>#REF!</v>
      </c>
      <c r="U124" s="16" t="e">
        <f t="shared" si="32"/>
        <v>#REF!</v>
      </c>
    </row>
    <row r="125" spans="1:21" x14ac:dyDescent="0.2">
      <c r="A125" s="8" t="e">
        <f t="shared" si="33"/>
        <v>#REF!</v>
      </c>
      <c r="B125" s="8" t="e">
        <f>IF(SUM(#REF!+(#REF!/60))=SUM(#REF!+(#REF!/60)),(SUM(#REF!+(#REF!/60))+0.0000001),(SUM(#REF!+(#REF!/60))))</f>
        <v>#REF!</v>
      </c>
      <c r="C125" s="8" t="e">
        <f>IF(#REF!="S",A125*-1,A125)</f>
        <v>#REF!</v>
      </c>
      <c r="D125" s="8" t="e">
        <f t="shared" si="21"/>
        <v>#REF!</v>
      </c>
      <c r="E125" s="8" t="e">
        <f t="shared" si="34"/>
        <v>#REF!</v>
      </c>
      <c r="F125" s="8" t="e">
        <f t="shared" si="35"/>
        <v>#REF!</v>
      </c>
      <c r="G125" s="8" t="e">
        <f t="shared" si="36"/>
        <v>#REF!</v>
      </c>
      <c r="H125" s="9" t="e">
        <f>SUM(#REF!+(#REF!/60))</f>
        <v>#REF!</v>
      </c>
      <c r="I125" s="9" t="e">
        <f>IF(#REF!="E",H125,H125*-1)</f>
        <v>#REF!</v>
      </c>
      <c r="J125" s="9" t="e">
        <f t="shared" si="23"/>
        <v>#REF!</v>
      </c>
      <c r="K125" s="9" t="e">
        <f t="shared" si="37"/>
        <v>#REF!</v>
      </c>
      <c r="L125" s="3" t="e">
        <f t="shared" si="24"/>
        <v>#REF!</v>
      </c>
      <c r="M125" s="3" t="e">
        <f t="shared" si="25"/>
        <v>#REF!</v>
      </c>
      <c r="N125" s="11" t="e">
        <f t="shared" si="26"/>
        <v>#REF!</v>
      </c>
      <c r="O125" s="11" t="e">
        <f t="shared" si="27"/>
        <v>#REF!</v>
      </c>
      <c r="P125" s="12" t="e">
        <f t="shared" si="22"/>
        <v>#REF!</v>
      </c>
      <c r="Q125" s="12" t="e">
        <f t="shared" si="28"/>
        <v>#REF!</v>
      </c>
      <c r="R125" s="3" t="e">
        <f t="shared" si="29"/>
        <v>#REF!</v>
      </c>
      <c r="S125" s="15" t="e">
        <f t="shared" si="30"/>
        <v>#REF!</v>
      </c>
      <c r="T125" s="10" t="e">
        <f t="shared" si="31"/>
        <v>#REF!</v>
      </c>
      <c r="U125" s="16" t="e">
        <f t="shared" si="32"/>
        <v>#REF!</v>
      </c>
    </row>
    <row r="126" spans="1:21" x14ac:dyDescent="0.2">
      <c r="A126" s="8" t="e">
        <f t="shared" si="33"/>
        <v>#REF!</v>
      </c>
      <c r="B126" s="8" t="e">
        <f>IF(SUM(#REF!+(#REF!/60))=SUM(#REF!+(#REF!/60)),(SUM(#REF!+(#REF!/60))-0.0000001),(SUM(#REF!+(#REF!/60))))</f>
        <v>#REF!</v>
      </c>
      <c r="C126" s="8" t="e">
        <f>IF(#REF!="S",A126*-1,A126)</f>
        <v>#REF!</v>
      </c>
      <c r="D126" s="8" t="e">
        <f t="shared" si="21"/>
        <v>#REF!</v>
      </c>
      <c r="E126" s="8" t="e">
        <f t="shared" si="34"/>
        <v>#REF!</v>
      </c>
      <c r="F126" s="8" t="e">
        <f t="shared" si="35"/>
        <v>#REF!</v>
      </c>
      <c r="G126" s="8" t="e">
        <f t="shared" si="36"/>
        <v>#REF!</v>
      </c>
      <c r="H126" s="9" t="e">
        <f>SUM(#REF!+(#REF!/60))</f>
        <v>#REF!</v>
      </c>
      <c r="I126" s="9" t="e">
        <f>IF(#REF!="E",H126,H126*-1)</f>
        <v>#REF!</v>
      </c>
      <c r="J126" s="9" t="e">
        <f t="shared" si="23"/>
        <v>#REF!</v>
      </c>
      <c r="K126" s="9" t="e">
        <f t="shared" si="37"/>
        <v>#REF!</v>
      </c>
      <c r="L126" s="3" t="e">
        <f t="shared" si="24"/>
        <v>#REF!</v>
      </c>
      <c r="M126" s="3" t="e">
        <f t="shared" si="25"/>
        <v>#REF!</v>
      </c>
      <c r="N126" s="11" t="e">
        <f t="shared" si="26"/>
        <v>#REF!</v>
      </c>
      <c r="O126" s="11" t="e">
        <f t="shared" si="27"/>
        <v>#REF!</v>
      </c>
      <c r="P126" s="12" t="e">
        <f t="shared" si="22"/>
        <v>#REF!</v>
      </c>
      <c r="Q126" s="12" t="e">
        <f t="shared" si="28"/>
        <v>#REF!</v>
      </c>
      <c r="R126" s="3" t="e">
        <f t="shared" si="29"/>
        <v>#REF!</v>
      </c>
      <c r="S126" s="15" t="e">
        <f t="shared" si="30"/>
        <v>#REF!</v>
      </c>
      <c r="T126" s="10" t="e">
        <f t="shared" si="31"/>
        <v>#REF!</v>
      </c>
      <c r="U126" s="16" t="e">
        <f t="shared" si="32"/>
        <v>#REF!</v>
      </c>
    </row>
    <row r="127" spans="1:21" x14ac:dyDescent="0.2">
      <c r="A127" s="8" t="e">
        <f t="shared" si="33"/>
        <v>#REF!</v>
      </c>
      <c r="B127" s="8" t="e">
        <f>IF(SUM(#REF!+(#REF!/60))=SUM(#REF!+(#REF!/60)),(SUM(#REF!+(#REF!/60))+0.0000001),(SUM(#REF!+(#REF!/60))))</f>
        <v>#REF!</v>
      </c>
      <c r="C127" s="8" t="e">
        <f>IF(#REF!="S",A127*-1,A127)</f>
        <v>#REF!</v>
      </c>
      <c r="D127" s="8" t="e">
        <f t="shared" si="21"/>
        <v>#REF!</v>
      </c>
      <c r="E127" s="8" t="e">
        <f t="shared" si="34"/>
        <v>#REF!</v>
      </c>
      <c r="F127" s="8" t="e">
        <f t="shared" si="35"/>
        <v>#REF!</v>
      </c>
      <c r="G127" s="8" t="e">
        <f t="shared" si="36"/>
        <v>#REF!</v>
      </c>
      <c r="H127" s="9" t="e">
        <f>SUM(#REF!+(#REF!/60))</f>
        <v>#REF!</v>
      </c>
      <c r="I127" s="9" t="e">
        <f>IF(#REF!="E",H127,H127*-1)</f>
        <v>#REF!</v>
      </c>
      <c r="J127" s="9" t="e">
        <f t="shared" si="23"/>
        <v>#REF!</v>
      </c>
      <c r="K127" s="9" t="e">
        <f t="shared" si="37"/>
        <v>#REF!</v>
      </c>
      <c r="L127" s="3" t="e">
        <f t="shared" si="24"/>
        <v>#REF!</v>
      </c>
      <c r="M127" s="3" t="e">
        <f t="shared" si="25"/>
        <v>#REF!</v>
      </c>
      <c r="N127" s="11" t="e">
        <f t="shared" si="26"/>
        <v>#REF!</v>
      </c>
      <c r="O127" s="11" t="e">
        <f t="shared" si="27"/>
        <v>#REF!</v>
      </c>
      <c r="P127" s="12" t="e">
        <f t="shared" si="22"/>
        <v>#REF!</v>
      </c>
      <c r="Q127" s="12" t="e">
        <f t="shared" si="28"/>
        <v>#REF!</v>
      </c>
      <c r="R127" s="3" t="e">
        <f t="shared" si="29"/>
        <v>#REF!</v>
      </c>
      <c r="S127" s="15" t="e">
        <f t="shared" si="30"/>
        <v>#REF!</v>
      </c>
      <c r="T127" s="10" t="e">
        <f t="shared" si="31"/>
        <v>#REF!</v>
      </c>
      <c r="U127" s="16" t="e">
        <f t="shared" si="32"/>
        <v>#REF!</v>
      </c>
    </row>
    <row r="128" spans="1:21" x14ac:dyDescent="0.2">
      <c r="A128" s="8" t="e">
        <f t="shared" si="33"/>
        <v>#REF!</v>
      </c>
      <c r="B128" s="8" t="e">
        <f>IF(SUM(#REF!+(#REF!/60))=SUM(#REF!+(#REF!/60)),(SUM(#REF!+(#REF!/60))-0.0000001),(SUM(#REF!+(#REF!/60))))</f>
        <v>#REF!</v>
      </c>
      <c r="C128" s="8" t="e">
        <f>IF(#REF!="S",A128*-1,A128)</f>
        <v>#REF!</v>
      </c>
      <c r="D128" s="8" t="e">
        <f t="shared" si="21"/>
        <v>#REF!</v>
      </c>
      <c r="E128" s="8" t="e">
        <f t="shared" si="34"/>
        <v>#REF!</v>
      </c>
      <c r="F128" s="8" t="e">
        <f t="shared" si="35"/>
        <v>#REF!</v>
      </c>
      <c r="G128" s="8" t="e">
        <f t="shared" si="36"/>
        <v>#REF!</v>
      </c>
      <c r="H128" s="9" t="e">
        <f>SUM(#REF!+(#REF!/60))</f>
        <v>#REF!</v>
      </c>
      <c r="I128" s="9" t="e">
        <f>IF(#REF!="E",H128,H128*-1)</f>
        <v>#REF!</v>
      </c>
      <c r="J128" s="9" t="e">
        <f t="shared" si="23"/>
        <v>#REF!</v>
      </c>
      <c r="K128" s="9" t="e">
        <f t="shared" si="37"/>
        <v>#REF!</v>
      </c>
      <c r="L128" s="3" t="e">
        <f t="shared" si="24"/>
        <v>#REF!</v>
      </c>
      <c r="M128" s="3" t="e">
        <f t="shared" si="25"/>
        <v>#REF!</v>
      </c>
      <c r="N128" s="11" t="e">
        <f t="shared" si="26"/>
        <v>#REF!</v>
      </c>
      <c r="O128" s="11" t="e">
        <f t="shared" si="27"/>
        <v>#REF!</v>
      </c>
      <c r="P128" s="12" t="e">
        <f t="shared" si="22"/>
        <v>#REF!</v>
      </c>
      <c r="Q128" s="12" t="e">
        <f t="shared" si="28"/>
        <v>#REF!</v>
      </c>
      <c r="R128" s="3" t="e">
        <f t="shared" si="29"/>
        <v>#REF!</v>
      </c>
      <c r="S128" s="15" t="e">
        <f t="shared" si="30"/>
        <v>#REF!</v>
      </c>
      <c r="T128" s="10" t="e">
        <f t="shared" si="31"/>
        <v>#REF!</v>
      </c>
      <c r="U128" s="16" t="e">
        <f t="shared" si="32"/>
        <v>#REF!</v>
      </c>
    </row>
    <row r="129" spans="1:21" x14ac:dyDescent="0.2">
      <c r="A129" s="8" t="e">
        <f t="shared" si="33"/>
        <v>#REF!</v>
      </c>
      <c r="B129" s="8" t="e">
        <f>IF(SUM(#REF!+(#REF!/60))=SUM(#REF!+(#REF!/60)),(SUM(#REF!+(#REF!/60))+0.0000001),(SUM(#REF!+(#REF!/60))))</f>
        <v>#REF!</v>
      </c>
      <c r="C129" s="8" t="e">
        <f>IF(#REF!="S",A129*-1,A129)</f>
        <v>#REF!</v>
      </c>
      <c r="D129" s="8" t="e">
        <f t="shared" si="21"/>
        <v>#REF!</v>
      </c>
      <c r="E129" s="8" t="e">
        <f t="shared" si="34"/>
        <v>#REF!</v>
      </c>
      <c r="F129" s="8" t="e">
        <f t="shared" si="35"/>
        <v>#REF!</v>
      </c>
      <c r="G129" s="8" t="e">
        <f t="shared" si="36"/>
        <v>#REF!</v>
      </c>
      <c r="H129" s="9" t="e">
        <f>SUM(#REF!+(#REF!/60))</f>
        <v>#REF!</v>
      </c>
      <c r="I129" s="9" t="e">
        <f>IF(#REF!="E",H129,H129*-1)</f>
        <v>#REF!</v>
      </c>
      <c r="J129" s="9" t="e">
        <f t="shared" si="23"/>
        <v>#REF!</v>
      </c>
      <c r="K129" s="9" t="e">
        <f t="shared" si="37"/>
        <v>#REF!</v>
      </c>
      <c r="L129" s="3" t="e">
        <f t="shared" si="24"/>
        <v>#REF!</v>
      </c>
      <c r="M129" s="3" t="e">
        <f t="shared" si="25"/>
        <v>#REF!</v>
      </c>
      <c r="N129" s="11" t="e">
        <f t="shared" si="26"/>
        <v>#REF!</v>
      </c>
      <c r="O129" s="11" t="e">
        <f t="shared" si="27"/>
        <v>#REF!</v>
      </c>
      <c r="P129" s="12" t="e">
        <f t="shared" si="22"/>
        <v>#REF!</v>
      </c>
      <c r="Q129" s="12" t="e">
        <f t="shared" si="28"/>
        <v>#REF!</v>
      </c>
      <c r="R129" s="3" t="e">
        <f t="shared" si="29"/>
        <v>#REF!</v>
      </c>
      <c r="S129" s="15" t="e">
        <f t="shared" si="30"/>
        <v>#REF!</v>
      </c>
      <c r="T129" s="10" t="e">
        <f t="shared" si="31"/>
        <v>#REF!</v>
      </c>
      <c r="U129" s="16" t="e">
        <f t="shared" si="32"/>
        <v>#REF!</v>
      </c>
    </row>
    <row r="130" spans="1:21" x14ac:dyDescent="0.2">
      <c r="A130" s="8" t="e">
        <f t="shared" si="33"/>
        <v>#REF!</v>
      </c>
      <c r="B130" s="8" t="e">
        <f>IF(SUM(#REF!+(#REF!/60))=SUM(#REF!+(#REF!/60)),(SUM(#REF!+(#REF!/60))-0.0000001),(SUM(#REF!+(#REF!/60))))</f>
        <v>#REF!</v>
      </c>
      <c r="C130" s="8" t="e">
        <f>IF(#REF!="S",A130*-1,A130)</f>
        <v>#REF!</v>
      </c>
      <c r="D130" s="8" t="e">
        <f t="shared" si="21"/>
        <v>#REF!</v>
      </c>
      <c r="E130" s="8" t="e">
        <f t="shared" si="34"/>
        <v>#REF!</v>
      </c>
      <c r="F130" s="8" t="e">
        <f t="shared" si="35"/>
        <v>#REF!</v>
      </c>
      <c r="G130" s="8" t="e">
        <f t="shared" si="36"/>
        <v>#REF!</v>
      </c>
      <c r="H130" s="9" t="e">
        <f>SUM(#REF!+(#REF!/60))</f>
        <v>#REF!</v>
      </c>
      <c r="I130" s="9" t="e">
        <f>IF(#REF!="E",H130,H130*-1)</f>
        <v>#REF!</v>
      </c>
      <c r="J130" s="9" t="e">
        <f t="shared" si="23"/>
        <v>#REF!</v>
      </c>
      <c r="K130" s="9" t="e">
        <f t="shared" si="37"/>
        <v>#REF!</v>
      </c>
      <c r="L130" s="3" t="e">
        <f t="shared" si="24"/>
        <v>#REF!</v>
      </c>
      <c r="M130" s="3" t="e">
        <f t="shared" si="25"/>
        <v>#REF!</v>
      </c>
      <c r="N130" s="11" t="e">
        <f t="shared" si="26"/>
        <v>#REF!</v>
      </c>
      <c r="O130" s="11" t="e">
        <f t="shared" si="27"/>
        <v>#REF!</v>
      </c>
      <c r="P130" s="12" t="e">
        <f t="shared" si="22"/>
        <v>#REF!</v>
      </c>
      <c r="Q130" s="12" t="e">
        <f t="shared" si="28"/>
        <v>#REF!</v>
      </c>
      <c r="R130" s="3" t="e">
        <f t="shared" si="29"/>
        <v>#REF!</v>
      </c>
      <c r="S130" s="15" t="e">
        <f t="shared" si="30"/>
        <v>#REF!</v>
      </c>
      <c r="T130" s="10" t="e">
        <f t="shared" si="31"/>
        <v>#REF!</v>
      </c>
      <c r="U130" s="16" t="e">
        <f t="shared" si="32"/>
        <v>#REF!</v>
      </c>
    </row>
    <row r="131" spans="1:21" x14ac:dyDescent="0.2">
      <c r="A131" s="8" t="e">
        <f t="shared" si="33"/>
        <v>#REF!</v>
      </c>
      <c r="B131" s="8" t="e">
        <f>IF(SUM(#REF!+(#REF!/60))=SUM(#REF!+(#REF!/60)),(SUM(#REF!+(#REF!/60))+0.0000001),(SUM(#REF!+(#REF!/60))))</f>
        <v>#REF!</v>
      </c>
      <c r="C131" s="8" t="e">
        <f>IF(#REF!="S",A131*-1,A131)</f>
        <v>#REF!</v>
      </c>
      <c r="D131" s="8" t="e">
        <f t="shared" si="21"/>
        <v>#REF!</v>
      </c>
      <c r="E131" s="8" t="e">
        <f t="shared" si="34"/>
        <v>#REF!</v>
      </c>
      <c r="F131" s="8" t="e">
        <f t="shared" si="35"/>
        <v>#REF!</v>
      </c>
      <c r="G131" s="8" t="e">
        <f t="shared" si="36"/>
        <v>#REF!</v>
      </c>
      <c r="H131" s="9" t="e">
        <f>SUM(#REF!+(#REF!/60))</f>
        <v>#REF!</v>
      </c>
      <c r="I131" s="9" t="e">
        <f>IF(#REF!="E",H131,H131*-1)</f>
        <v>#REF!</v>
      </c>
      <c r="J131" s="9" t="e">
        <f t="shared" si="23"/>
        <v>#REF!</v>
      </c>
      <c r="K131" s="9" t="e">
        <f t="shared" si="37"/>
        <v>#REF!</v>
      </c>
      <c r="L131" s="3" t="e">
        <f t="shared" si="24"/>
        <v>#REF!</v>
      </c>
      <c r="M131" s="3" t="e">
        <f t="shared" si="25"/>
        <v>#REF!</v>
      </c>
      <c r="N131" s="11" t="e">
        <f t="shared" si="26"/>
        <v>#REF!</v>
      </c>
      <c r="O131" s="11" t="e">
        <f t="shared" si="27"/>
        <v>#REF!</v>
      </c>
      <c r="P131" s="12" t="e">
        <f t="shared" si="22"/>
        <v>#REF!</v>
      </c>
      <c r="Q131" s="12" t="e">
        <f t="shared" si="28"/>
        <v>#REF!</v>
      </c>
      <c r="R131" s="3" t="e">
        <f t="shared" si="29"/>
        <v>#REF!</v>
      </c>
      <c r="S131" s="15" t="e">
        <f t="shared" si="30"/>
        <v>#REF!</v>
      </c>
      <c r="T131" s="10" t="e">
        <f t="shared" si="31"/>
        <v>#REF!</v>
      </c>
      <c r="U131" s="16" t="e">
        <f t="shared" si="32"/>
        <v>#REF!</v>
      </c>
    </row>
    <row r="132" spans="1:21" x14ac:dyDescent="0.2">
      <c r="A132" s="8" t="e">
        <f t="shared" si="33"/>
        <v>#REF!</v>
      </c>
      <c r="B132" s="8" t="e">
        <f>IF(SUM(#REF!+(#REF!/60))=SUM(#REF!+(#REF!/60)),(SUM(#REF!+(#REF!/60))-0.0000001),(SUM(#REF!+(#REF!/60))))</f>
        <v>#REF!</v>
      </c>
      <c r="C132" s="8" t="e">
        <f>IF(#REF!="S",A132*-1,A132)</f>
        <v>#REF!</v>
      </c>
      <c r="D132" s="8" t="e">
        <f t="shared" ref="D132:D195" si="38">RADIANS(C132)</f>
        <v>#REF!</v>
      </c>
      <c r="E132" s="8" t="e">
        <f t="shared" si="34"/>
        <v>#REF!</v>
      </c>
      <c r="F132" s="8" t="e">
        <f t="shared" si="35"/>
        <v>#REF!</v>
      </c>
      <c r="G132" s="8" t="e">
        <f t="shared" si="36"/>
        <v>#REF!</v>
      </c>
      <c r="H132" s="9" t="e">
        <f>SUM(#REF!+(#REF!/60))</f>
        <v>#REF!</v>
      </c>
      <c r="I132" s="9" t="e">
        <f>IF(#REF!="E",H132,H132*-1)</f>
        <v>#REF!</v>
      </c>
      <c r="J132" s="9" t="e">
        <f t="shared" si="23"/>
        <v>#REF!</v>
      </c>
      <c r="K132" s="9" t="e">
        <f t="shared" si="37"/>
        <v>#REF!</v>
      </c>
      <c r="L132" s="3" t="e">
        <f t="shared" si="24"/>
        <v>#REF!</v>
      </c>
      <c r="M132" s="3" t="e">
        <f t="shared" si="25"/>
        <v>#REF!</v>
      </c>
      <c r="N132" s="11" t="e">
        <f t="shared" si="26"/>
        <v>#REF!</v>
      </c>
      <c r="O132" s="11" t="e">
        <f t="shared" si="27"/>
        <v>#REF!</v>
      </c>
      <c r="P132" s="12" t="e">
        <f t="shared" ref="P132:P195" si="39">IF(O132&lt;&gt;N132,ATAN(10800*(M132)/(PI()*(O132-N132))),IF(M132&lt;0,3*PI()/2,PI()/2))</f>
        <v>#REF!</v>
      </c>
      <c r="Q132" s="12" t="e">
        <f t="shared" si="28"/>
        <v>#REF!</v>
      </c>
      <c r="R132" s="3" t="e">
        <f t="shared" si="29"/>
        <v>#REF!</v>
      </c>
      <c r="S132" s="15" t="e">
        <f t="shared" si="30"/>
        <v>#REF!</v>
      </c>
      <c r="T132" s="10" t="e">
        <f t="shared" si="31"/>
        <v>#REF!</v>
      </c>
      <c r="U132" s="16" t="e">
        <f t="shared" si="32"/>
        <v>#REF!</v>
      </c>
    </row>
    <row r="133" spans="1:21" x14ac:dyDescent="0.2">
      <c r="A133" s="8" t="e">
        <f t="shared" si="33"/>
        <v>#REF!</v>
      </c>
      <c r="B133" s="8" t="e">
        <f>IF(SUM(#REF!+(#REF!/60))=SUM(#REF!+(#REF!/60)),(SUM(#REF!+(#REF!/60))+0.0000001),(SUM(#REF!+(#REF!/60))))</f>
        <v>#REF!</v>
      </c>
      <c r="C133" s="8" t="e">
        <f>IF(#REF!="S",A133*-1,A133)</f>
        <v>#REF!</v>
      </c>
      <c r="D133" s="8" t="e">
        <f t="shared" si="38"/>
        <v>#REF!</v>
      </c>
      <c r="E133" s="8" t="e">
        <f t="shared" si="34"/>
        <v>#REF!</v>
      </c>
      <c r="F133" s="8" t="e">
        <f t="shared" si="35"/>
        <v>#REF!</v>
      </c>
      <c r="G133" s="8" t="e">
        <f t="shared" si="36"/>
        <v>#REF!</v>
      </c>
      <c r="H133" s="9" t="e">
        <f>SUM(#REF!+(#REF!/60))</f>
        <v>#REF!</v>
      </c>
      <c r="I133" s="9" t="e">
        <f>IF(#REF!="E",H133,H133*-1)</f>
        <v>#REF!</v>
      </c>
      <c r="J133" s="9" t="e">
        <f t="shared" ref="J133:J196" si="40">RADIANS(I133)</f>
        <v>#REF!</v>
      </c>
      <c r="K133" s="9" t="e">
        <f t="shared" si="37"/>
        <v>#REF!</v>
      </c>
      <c r="L133" s="3" t="e">
        <f t="shared" ref="L133:L196" si="41">I134-I133</f>
        <v>#REF!</v>
      </c>
      <c r="M133" s="3" t="e">
        <f t="shared" ref="M133:M196" si="42">RADIANS(IF(L133&gt;180,L133-360,IF(L133&lt;-180,L133+360,L133)))</f>
        <v>#REF!</v>
      </c>
      <c r="N133" s="11" t="e">
        <f t="shared" ref="N133:N196" si="43">10800*LN(TAN(0.25*PI()+0.5*D133))/PI()</f>
        <v>#REF!</v>
      </c>
      <c r="O133" s="11" t="e">
        <f t="shared" ref="O133:O196" si="44">N134</f>
        <v>#REF!</v>
      </c>
      <c r="P133" s="12" t="e">
        <f t="shared" si="39"/>
        <v>#REF!</v>
      </c>
      <c r="Q133" s="12" t="e">
        <f t="shared" ref="Q133:Q196" si="45">IF(F134&lt;F133,PI()+P133,P133)</f>
        <v>#REF!</v>
      </c>
      <c r="R133" s="3" t="e">
        <f t="shared" ref="R133:R196" si="46">IF(Q133&lt;0,DEGREES(Q133)+360,DEGREES(Q133))</f>
        <v>#REF!</v>
      </c>
      <c r="S133" s="15" t="e">
        <f t="shared" ref="S133:S196" si="47">ROUND(R133,1)</f>
        <v>#REF!</v>
      </c>
      <c r="T133" s="10" t="e">
        <f t="shared" ref="T133:T196" si="48">IF(N133&lt;&gt;O133,ABS(60*(C134-C133)/COS(Q133)),ABS(60*(I134-I133)*COS(D133)))</f>
        <v>#REF!</v>
      </c>
      <c r="U133" s="16" t="e">
        <f t="shared" ref="U133:U196" si="49">ROUND(T133,1)</f>
        <v>#REF!</v>
      </c>
    </row>
    <row r="134" spans="1:21" x14ac:dyDescent="0.2">
      <c r="A134" s="8" t="e">
        <f t="shared" ref="A134:A197" si="50">B134</f>
        <v>#REF!</v>
      </c>
      <c r="B134" s="8" t="e">
        <f>IF(SUM(#REF!+(#REF!/60))=SUM(#REF!+(#REF!/60)),(SUM(#REF!+(#REF!/60))-0.0000001),(SUM(#REF!+(#REF!/60))))</f>
        <v>#REF!</v>
      </c>
      <c r="C134" s="8" t="e">
        <f>IF(#REF!="S",A134*-1,A134)</f>
        <v>#REF!</v>
      </c>
      <c r="D134" s="8" t="e">
        <f t="shared" si="38"/>
        <v>#REF!</v>
      </c>
      <c r="E134" s="8" t="e">
        <f t="shared" si="34"/>
        <v>#REF!</v>
      </c>
      <c r="F134" s="8" t="e">
        <f t="shared" si="35"/>
        <v>#REF!</v>
      </c>
      <c r="G134" s="8" t="e">
        <f t="shared" si="36"/>
        <v>#REF!</v>
      </c>
      <c r="H134" s="9" t="e">
        <f>SUM(#REF!+(#REF!/60))</f>
        <v>#REF!</v>
      </c>
      <c r="I134" s="9" t="e">
        <f>IF(#REF!="E",H134,H134*-1)</f>
        <v>#REF!</v>
      </c>
      <c r="J134" s="9" t="e">
        <f t="shared" si="40"/>
        <v>#REF!</v>
      </c>
      <c r="K134" s="9" t="e">
        <f t="shared" si="37"/>
        <v>#REF!</v>
      </c>
      <c r="L134" s="3" t="e">
        <f t="shared" si="41"/>
        <v>#REF!</v>
      </c>
      <c r="M134" s="3" t="e">
        <f t="shared" si="42"/>
        <v>#REF!</v>
      </c>
      <c r="N134" s="11" t="e">
        <f t="shared" si="43"/>
        <v>#REF!</v>
      </c>
      <c r="O134" s="11" t="e">
        <f t="shared" si="44"/>
        <v>#REF!</v>
      </c>
      <c r="P134" s="12" t="e">
        <f t="shared" si="39"/>
        <v>#REF!</v>
      </c>
      <c r="Q134" s="12" t="e">
        <f t="shared" si="45"/>
        <v>#REF!</v>
      </c>
      <c r="R134" s="3" t="e">
        <f t="shared" si="46"/>
        <v>#REF!</v>
      </c>
      <c r="S134" s="15" t="e">
        <f t="shared" si="47"/>
        <v>#REF!</v>
      </c>
      <c r="T134" s="10" t="e">
        <f t="shared" si="48"/>
        <v>#REF!</v>
      </c>
      <c r="U134" s="16" t="e">
        <f t="shared" si="49"/>
        <v>#REF!</v>
      </c>
    </row>
    <row r="135" spans="1:21" x14ac:dyDescent="0.2">
      <c r="A135" s="8" t="e">
        <f t="shared" si="50"/>
        <v>#REF!</v>
      </c>
      <c r="B135" s="8" t="e">
        <f>IF(SUM(#REF!+(#REF!/60))=SUM(#REF!+(#REF!/60)),(SUM(#REF!+(#REF!/60))+0.0000001),(SUM(#REF!+(#REF!/60))))</f>
        <v>#REF!</v>
      </c>
      <c r="C135" s="8" t="e">
        <f>IF(#REF!="S",A135*-1,A135)</f>
        <v>#REF!</v>
      </c>
      <c r="D135" s="8" t="e">
        <f t="shared" si="38"/>
        <v>#REF!</v>
      </c>
      <c r="E135" s="8" t="e">
        <f t="shared" si="34"/>
        <v>#REF!</v>
      </c>
      <c r="F135" s="8" t="e">
        <f t="shared" si="35"/>
        <v>#REF!</v>
      </c>
      <c r="G135" s="8" t="e">
        <f t="shared" si="36"/>
        <v>#REF!</v>
      </c>
      <c r="H135" s="9" t="e">
        <f>SUM(#REF!+(#REF!/60))</f>
        <v>#REF!</v>
      </c>
      <c r="I135" s="9" t="e">
        <f>IF(#REF!="E",H135,H135*-1)</f>
        <v>#REF!</v>
      </c>
      <c r="J135" s="9" t="e">
        <f t="shared" si="40"/>
        <v>#REF!</v>
      </c>
      <c r="K135" s="9" t="e">
        <f t="shared" si="37"/>
        <v>#REF!</v>
      </c>
      <c r="L135" s="3" t="e">
        <f t="shared" si="41"/>
        <v>#REF!</v>
      </c>
      <c r="M135" s="3" t="e">
        <f t="shared" si="42"/>
        <v>#REF!</v>
      </c>
      <c r="N135" s="11" t="e">
        <f t="shared" si="43"/>
        <v>#REF!</v>
      </c>
      <c r="O135" s="11" t="e">
        <f t="shared" si="44"/>
        <v>#REF!</v>
      </c>
      <c r="P135" s="12" t="e">
        <f t="shared" si="39"/>
        <v>#REF!</v>
      </c>
      <c r="Q135" s="12" t="e">
        <f t="shared" si="45"/>
        <v>#REF!</v>
      </c>
      <c r="R135" s="3" t="e">
        <f t="shared" si="46"/>
        <v>#REF!</v>
      </c>
      <c r="S135" s="15" t="e">
        <f t="shared" si="47"/>
        <v>#REF!</v>
      </c>
      <c r="T135" s="10" t="e">
        <f t="shared" si="48"/>
        <v>#REF!</v>
      </c>
      <c r="U135" s="16" t="e">
        <f t="shared" si="49"/>
        <v>#REF!</v>
      </c>
    </row>
    <row r="136" spans="1:21" x14ac:dyDescent="0.2">
      <c r="A136" s="8" t="e">
        <f t="shared" si="50"/>
        <v>#REF!</v>
      </c>
      <c r="B136" s="8" t="e">
        <f>IF(SUM(#REF!+(#REF!/60))=SUM(#REF!+(#REF!/60)),(SUM(#REF!+(#REF!/60))-0.0000001),(SUM(#REF!+(#REF!/60))))</f>
        <v>#REF!</v>
      </c>
      <c r="C136" s="8" t="e">
        <f>IF(#REF!="S",A136*-1,A136)</f>
        <v>#REF!</v>
      </c>
      <c r="D136" s="8" t="e">
        <f t="shared" si="38"/>
        <v>#REF!</v>
      </c>
      <c r="E136" s="8" t="e">
        <f t="shared" si="34"/>
        <v>#REF!</v>
      </c>
      <c r="F136" s="8" t="e">
        <f t="shared" si="35"/>
        <v>#REF!</v>
      </c>
      <c r="G136" s="8" t="e">
        <f t="shared" si="36"/>
        <v>#REF!</v>
      </c>
      <c r="H136" s="9" t="e">
        <f>SUM(#REF!+(#REF!/60))</f>
        <v>#REF!</v>
      </c>
      <c r="I136" s="9" t="e">
        <f>IF(#REF!="E",H136,H136*-1)</f>
        <v>#REF!</v>
      </c>
      <c r="J136" s="9" t="e">
        <f t="shared" si="40"/>
        <v>#REF!</v>
      </c>
      <c r="K136" s="9" t="e">
        <f t="shared" si="37"/>
        <v>#REF!</v>
      </c>
      <c r="L136" s="3" t="e">
        <f t="shared" si="41"/>
        <v>#REF!</v>
      </c>
      <c r="M136" s="3" t="e">
        <f t="shared" si="42"/>
        <v>#REF!</v>
      </c>
      <c r="N136" s="11" t="e">
        <f t="shared" si="43"/>
        <v>#REF!</v>
      </c>
      <c r="O136" s="11" t="e">
        <f t="shared" si="44"/>
        <v>#REF!</v>
      </c>
      <c r="P136" s="12" t="e">
        <f t="shared" si="39"/>
        <v>#REF!</v>
      </c>
      <c r="Q136" s="12" t="e">
        <f t="shared" si="45"/>
        <v>#REF!</v>
      </c>
      <c r="R136" s="3" t="e">
        <f t="shared" si="46"/>
        <v>#REF!</v>
      </c>
      <c r="S136" s="15" t="e">
        <f t="shared" si="47"/>
        <v>#REF!</v>
      </c>
      <c r="T136" s="10" t="e">
        <f t="shared" si="48"/>
        <v>#REF!</v>
      </c>
      <c r="U136" s="16" t="e">
        <f t="shared" si="49"/>
        <v>#REF!</v>
      </c>
    </row>
    <row r="137" spans="1:21" x14ac:dyDescent="0.2">
      <c r="A137" s="8" t="e">
        <f t="shared" si="50"/>
        <v>#REF!</v>
      </c>
      <c r="B137" s="8" t="e">
        <f>IF(SUM(#REF!+(#REF!/60))=SUM(#REF!+(#REF!/60)),(SUM(#REF!+(#REF!/60))+0.0000001),(SUM(#REF!+(#REF!/60))))</f>
        <v>#REF!</v>
      </c>
      <c r="C137" s="8" t="e">
        <f>IF(#REF!="S",A137*-1,A137)</f>
        <v>#REF!</v>
      </c>
      <c r="D137" s="8" t="e">
        <f t="shared" si="38"/>
        <v>#REF!</v>
      </c>
      <c r="E137" s="8" t="e">
        <f t="shared" si="34"/>
        <v>#REF!</v>
      </c>
      <c r="F137" s="8" t="e">
        <f t="shared" si="35"/>
        <v>#REF!</v>
      </c>
      <c r="G137" s="8" t="e">
        <f t="shared" si="36"/>
        <v>#REF!</v>
      </c>
      <c r="H137" s="9" t="e">
        <f>SUM(#REF!+(#REF!/60))</f>
        <v>#REF!</v>
      </c>
      <c r="I137" s="9" t="e">
        <f>IF(#REF!="E",H137,H137*-1)</f>
        <v>#REF!</v>
      </c>
      <c r="J137" s="9" t="e">
        <f t="shared" si="40"/>
        <v>#REF!</v>
      </c>
      <c r="K137" s="9" t="e">
        <f t="shared" si="37"/>
        <v>#REF!</v>
      </c>
      <c r="L137" s="3" t="e">
        <f t="shared" si="41"/>
        <v>#REF!</v>
      </c>
      <c r="M137" s="3" t="e">
        <f t="shared" si="42"/>
        <v>#REF!</v>
      </c>
      <c r="N137" s="11" t="e">
        <f t="shared" si="43"/>
        <v>#REF!</v>
      </c>
      <c r="O137" s="11" t="e">
        <f t="shared" si="44"/>
        <v>#REF!</v>
      </c>
      <c r="P137" s="12" t="e">
        <f t="shared" si="39"/>
        <v>#REF!</v>
      </c>
      <c r="Q137" s="12" t="e">
        <f t="shared" si="45"/>
        <v>#REF!</v>
      </c>
      <c r="R137" s="3" t="e">
        <f t="shared" si="46"/>
        <v>#REF!</v>
      </c>
      <c r="S137" s="15" t="e">
        <f t="shared" si="47"/>
        <v>#REF!</v>
      </c>
      <c r="T137" s="10" t="e">
        <f t="shared" si="48"/>
        <v>#REF!</v>
      </c>
      <c r="U137" s="16" t="e">
        <f t="shared" si="49"/>
        <v>#REF!</v>
      </c>
    </row>
    <row r="138" spans="1:21" x14ac:dyDescent="0.2">
      <c r="A138" s="8" t="e">
        <f t="shared" si="50"/>
        <v>#REF!</v>
      </c>
      <c r="B138" s="8" t="e">
        <f>IF(SUM(#REF!+(#REF!/60))=SUM(#REF!+(#REF!/60)),(SUM(#REF!+(#REF!/60))-0.0000001),(SUM(#REF!+(#REF!/60))))</f>
        <v>#REF!</v>
      </c>
      <c r="C138" s="8" t="e">
        <f>IF(#REF!="S",A138*-1,A138)</f>
        <v>#REF!</v>
      </c>
      <c r="D138" s="8" t="e">
        <f t="shared" si="38"/>
        <v>#REF!</v>
      </c>
      <c r="E138" s="8" t="e">
        <f t="shared" si="34"/>
        <v>#REF!</v>
      </c>
      <c r="F138" s="8" t="e">
        <f t="shared" si="35"/>
        <v>#REF!</v>
      </c>
      <c r="G138" s="8" t="e">
        <f t="shared" si="36"/>
        <v>#REF!</v>
      </c>
      <c r="H138" s="9" t="e">
        <f>SUM(#REF!+(#REF!/60))</f>
        <v>#REF!</v>
      </c>
      <c r="I138" s="9" t="e">
        <f>IF(#REF!="E",H138,H138*-1)</f>
        <v>#REF!</v>
      </c>
      <c r="J138" s="9" t="e">
        <f t="shared" si="40"/>
        <v>#REF!</v>
      </c>
      <c r="K138" s="9" t="e">
        <f t="shared" si="37"/>
        <v>#REF!</v>
      </c>
      <c r="L138" s="3" t="e">
        <f t="shared" si="41"/>
        <v>#REF!</v>
      </c>
      <c r="M138" s="3" t="e">
        <f t="shared" si="42"/>
        <v>#REF!</v>
      </c>
      <c r="N138" s="11" t="e">
        <f t="shared" si="43"/>
        <v>#REF!</v>
      </c>
      <c r="O138" s="11" t="e">
        <f t="shared" si="44"/>
        <v>#REF!</v>
      </c>
      <c r="P138" s="12" t="e">
        <f t="shared" si="39"/>
        <v>#REF!</v>
      </c>
      <c r="Q138" s="12" t="e">
        <f t="shared" si="45"/>
        <v>#REF!</v>
      </c>
      <c r="R138" s="3" t="e">
        <f t="shared" si="46"/>
        <v>#REF!</v>
      </c>
      <c r="S138" s="15" t="e">
        <f t="shared" si="47"/>
        <v>#REF!</v>
      </c>
      <c r="T138" s="10" t="e">
        <f t="shared" si="48"/>
        <v>#REF!</v>
      </c>
      <c r="U138" s="16" t="e">
        <f t="shared" si="49"/>
        <v>#REF!</v>
      </c>
    </row>
    <row r="139" spans="1:21" x14ac:dyDescent="0.2">
      <c r="A139" s="8" t="e">
        <f t="shared" si="50"/>
        <v>#REF!</v>
      </c>
      <c r="B139" s="8" t="e">
        <f>IF(SUM(#REF!+(#REF!/60))=SUM(#REF!+(#REF!/60)),(SUM(#REF!+(#REF!/60))+0.0000001),(SUM(#REF!+(#REF!/60))))</f>
        <v>#REF!</v>
      </c>
      <c r="C139" s="8" t="e">
        <f>IF(#REF!="S",A139*-1,A139)</f>
        <v>#REF!</v>
      </c>
      <c r="D139" s="8" t="e">
        <f t="shared" si="38"/>
        <v>#REF!</v>
      </c>
      <c r="E139" s="8" t="e">
        <f t="shared" si="34"/>
        <v>#REF!</v>
      </c>
      <c r="F139" s="8" t="e">
        <f t="shared" si="35"/>
        <v>#REF!</v>
      </c>
      <c r="G139" s="8" t="e">
        <f t="shared" si="36"/>
        <v>#REF!</v>
      </c>
      <c r="H139" s="9" t="e">
        <f>SUM(#REF!+(#REF!/60))</f>
        <v>#REF!</v>
      </c>
      <c r="I139" s="9" t="e">
        <f>IF(#REF!="E",H139,H139*-1)</f>
        <v>#REF!</v>
      </c>
      <c r="J139" s="9" t="e">
        <f t="shared" si="40"/>
        <v>#REF!</v>
      </c>
      <c r="K139" s="9" t="e">
        <f t="shared" si="37"/>
        <v>#REF!</v>
      </c>
      <c r="L139" s="3" t="e">
        <f t="shared" si="41"/>
        <v>#REF!</v>
      </c>
      <c r="M139" s="3" t="e">
        <f t="shared" si="42"/>
        <v>#REF!</v>
      </c>
      <c r="N139" s="11" t="e">
        <f t="shared" si="43"/>
        <v>#REF!</v>
      </c>
      <c r="O139" s="11" t="e">
        <f t="shared" si="44"/>
        <v>#REF!</v>
      </c>
      <c r="P139" s="12" t="e">
        <f t="shared" si="39"/>
        <v>#REF!</v>
      </c>
      <c r="Q139" s="12" t="e">
        <f t="shared" si="45"/>
        <v>#REF!</v>
      </c>
      <c r="R139" s="3" t="e">
        <f t="shared" si="46"/>
        <v>#REF!</v>
      </c>
      <c r="S139" s="15" t="e">
        <f t="shared" si="47"/>
        <v>#REF!</v>
      </c>
      <c r="T139" s="10" t="e">
        <f t="shared" si="48"/>
        <v>#REF!</v>
      </c>
      <c r="U139" s="16" t="e">
        <f t="shared" si="49"/>
        <v>#REF!</v>
      </c>
    </row>
    <row r="140" spans="1:21" x14ac:dyDescent="0.2">
      <c r="A140" s="8" t="e">
        <f t="shared" si="50"/>
        <v>#REF!</v>
      </c>
      <c r="B140" s="8" t="e">
        <f>IF(SUM(#REF!+(#REF!/60))=SUM(#REF!+(#REF!/60)),(SUM(#REF!+(#REF!/60))-0.0000001),(SUM(#REF!+(#REF!/60))))</f>
        <v>#REF!</v>
      </c>
      <c r="C140" s="8" t="e">
        <f>IF(#REF!="S",A140*-1,A140)</f>
        <v>#REF!</v>
      </c>
      <c r="D140" s="8" t="e">
        <f t="shared" si="38"/>
        <v>#REF!</v>
      </c>
      <c r="E140" s="8" t="e">
        <f t="shared" si="34"/>
        <v>#REF!</v>
      </c>
      <c r="F140" s="8" t="e">
        <f t="shared" si="35"/>
        <v>#REF!</v>
      </c>
      <c r="G140" s="8" t="e">
        <f t="shared" si="36"/>
        <v>#REF!</v>
      </c>
      <c r="H140" s="9" t="e">
        <f>SUM(#REF!+(#REF!/60))</f>
        <v>#REF!</v>
      </c>
      <c r="I140" s="9" t="e">
        <f>IF(#REF!="E",H140,H140*-1)</f>
        <v>#REF!</v>
      </c>
      <c r="J140" s="9" t="e">
        <f t="shared" si="40"/>
        <v>#REF!</v>
      </c>
      <c r="K140" s="9" t="e">
        <f t="shared" si="37"/>
        <v>#REF!</v>
      </c>
      <c r="L140" s="3" t="e">
        <f t="shared" si="41"/>
        <v>#REF!</v>
      </c>
      <c r="M140" s="3" t="e">
        <f t="shared" si="42"/>
        <v>#REF!</v>
      </c>
      <c r="N140" s="11" t="e">
        <f t="shared" si="43"/>
        <v>#REF!</v>
      </c>
      <c r="O140" s="11" t="e">
        <f t="shared" si="44"/>
        <v>#REF!</v>
      </c>
      <c r="P140" s="12" t="e">
        <f t="shared" si="39"/>
        <v>#REF!</v>
      </c>
      <c r="Q140" s="12" t="e">
        <f t="shared" si="45"/>
        <v>#REF!</v>
      </c>
      <c r="R140" s="3" t="e">
        <f t="shared" si="46"/>
        <v>#REF!</v>
      </c>
      <c r="S140" s="15" t="e">
        <f t="shared" si="47"/>
        <v>#REF!</v>
      </c>
      <c r="T140" s="10" t="e">
        <f t="shared" si="48"/>
        <v>#REF!</v>
      </c>
      <c r="U140" s="16" t="e">
        <f t="shared" si="49"/>
        <v>#REF!</v>
      </c>
    </row>
    <row r="141" spans="1:21" x14ac:dyDescent="0.2">
      <c r="A141" s="8" t="e">
        <f t="shared" si="50"/>
        <v>#REF!</v>
      </c>
      <c r="B141" s="8" t="e">
        <f>IF(SUM(#REF!+(#REF!/60))=SUM(#REF!+(#REF!/60)),(SUM(#REF!+(#REF!/60))+0.0000001),(SUM(#REF!+(#REF!/60))))</f>
        <v>#REF!</v>
      </c>
      <c r="C141" s="8" t="e">
        <f>IF(#REF!="S",A141*-1,A141)</f>
        <v>#REF!</v>
      </c>
      <c r="D141" s="8" t="e">
        <f t="shared" si="38"/>
        <v>#REF!</v>
      </c>
      <c r="E141" s="8" t="e">
        <f t="shared" si="34"/>
        <v>#REF!</v>
      </c>
      <c r="F141" s="8" t="e">
        <f t="shared" si="35"/>
        <v>#REF!</v>
      </c>
      <c r="G141" s="8" t="e">
        <f t="shared" si="36"/>
        <v>#REF!</v>
      </c>
      <c r="H141" s="9" t="e">
        <f>SUM(#REF!+(#REF!/60))</f>
        <v>#REF!</v>
      </c>
      <c r="I141" s="9" t="e">
        <f>IF(#REF!="E",H141,H141*-1)</f>
        <v>#REF!</v>
      </c>
      <c r="J141" s="9" t="e">
        <f t="shared" si="40"/>
        <v>#REF!</v>
      </c>
      <c r="K141" s="9" t="e">
        <f t="shared" si="37"/>
        <v>#REF!</v>
      </c>
      <c r="L141" s="3" t="e">
        <f t="shared" si="41"/>
        <v>#REF!</v>
      </c>
      <c r="M141" s="3" t="e">
        <f t="shared" si="42"/>
        <v>#REF!</v>
      </c>
      <c r="N141" s="11" t="e">
        <f t="shared" si="43"/>
        <v>#REF!</v>
      </c>
      <c r="O141" s="11" t="e">
        <f t="shared" si="44"/>
        <v>#REF!</v>
      </c>
      <c r="P141" s="12" t="e">
        <f t="shared" si="39"/>
        <v>#REF!</v>
      </c>
      <c r="Q141" s="12" t="e">
        <f t="shared" si="45"/>
        <v>#REF!</v>
      </c>
      <c r="R141" s="3" t="e">
        <f t="shared" si="46"/>
        <v>#REF!</v>
      </c>
      <c r="S141" s="15" t="e">
        <f t="shared" si="47"/>
        <v>#REF!</v>
      </c>
      <c r="T141" s="10" t="e">
        <f t="shared" si="48"/>
        <v>#REF!</v>
      </c>
      <c r="U141" s="16" t="e">
        <f t="shared" si="49"/>
        <v>#REF!</v>
      </c>
    </row>
    <row r="142" spans="1:21" x14ac:dyDescent="0.2">
      <c r="A142" s="8" t="e">
        <f t="shared" si="50"/>
        <v>#REF!</v>
      </c>
      <c r="B142" s="8" t="e">
        <f>IF(SUM(#REF!+(#REF!/60))=SUM(#REF!+(#REF!/60)),(SUM(#REF!+(#REF!/60))-0.0000001),(SUM(#REF!+(#REF!/60))))</f>
        <v>#REF!</v>
      </c>
      <c r="C142" s="8" t="e">
        <f>IF(#REF!="S",A142*-1,A142)</f>
        <v>#REF!</v>
      </c>
      <c r="D142" s="8" t="e">
        <f t="shared" si="38"/>
        <v>#REF!</v>
      </c>
      <c r="E142" s="8" t="e">
        <f t="shared" si="34"/>
        <v>#REF!</v>
      </c>
      <c r="F142" s="8" t="e">
        <f t="shared" si="35"/>
        <v>#REF!</v>
      </c>
      <c r="G142" s="8" t="e">
        <f t="shared" si="36"/>
        <v>#REF!</v>
      </c>
      <c r="H142" s="9" t="e">
        <f>SUM(#REF!+(#REF!/60))</f>
        <v>#REF!</v>
      </c>
      <c r="I142" s="9" t="e">
        <f>IF(#REF!="E",H142,H142*-1)</f>
        <v>#REF!</v>
      </c>
      <c r="J142" s="9" t="e">
        <f t="shared" si="40"/>
        <v>#REF!</v>
      </c>
      <c r="K142" s="9" t="e">
        <f t="shared" si="37"/>
        <v>#REF!</v>
      </c>
      <c r="L142" s="3" t="e">
        <f t="shared" si="41"/>
        <v>#REF!</v>
      </c>
      <c r="M142" s="3" t="e">
        <f t="shared" si="42"/>
        <v>#REF!</v>
      </c>
      <c r="N142" s="11" t="e">
        <f t="shared" si="43"/>
        <v>#REF!</v>
      </c>
      <c r="O142" s="11" t="e">
        <f t="shared" si="44"/>
        <v>#REF!</v>
      </c>
      <c r="P142" s="12" t="e">
        <f t="shared" si="39"/>
        <v>#REF!</v>
      </c>
      <c r="Q142" s="12" t="e">
        <f t="shared" si="45"/>
        <v>#REF!</v>
      </c>
      <c r="R142" s="3" t="e">
        <f t="shared" si="46"/>
        <v>#REF!</v>
      </c>
      <c r="S142" s="15" t="e">
        <f t="shared" si="47"/>
        <v>#REF!</v>
      </c>
      <c r="T142" s="10" t="e">
        <f t="shared" si="48"/>
        <v>#REF!</v>
      </c>
      <c r="U142" s="16" t="e">
        <f t="shared" si="49"/>
        <v>#REF!</v>
      </c>
    </row>
    <row r="143" spans="1:21" x14ac:dyDescent="0.2">
      <c r="A143" s="8" t="e">
        <f t="shared" si="50"/>
        <v>#REF!</v>
      </c>
      <c r="B143" s="8" t="e">
        <f>IF(SUM(#REF!+(#REF!/60))=SUM(#REF!+(#REF!/60)),(SUM(#REF!+(#REF!/60))+0.0000001),(SUM(#REF!+(#REF!/60))))</f>
        <v>#REF!</v>
      </c>
      <c r="C143" s="8" t="e">
        <f>IF(#REF!="S",A143*-1,A143)</f>
        <v>#REF!</v>
      </c>
      <c r="D143" s="8" t="e">
        <f t="shared" si="38"/>
        <v>#REF!</v>
      </c>
      <c r="E143" s="8" t="e">
        <f t="shared" si="34"/>
        <v>#REF!</v>
      </c>
      <c r="F143" s="8" t="e">
        <f t="shared" si="35"/>
        <v>#REF!</v>
      </c>
      <c r="G143" s="8" t="e">
        <f t="shared" si="36"/>
        <v>#REF!</v>
      </c>
      <c r="H143" s="9" t="e">
        <f>SUM(#REF!+(#REF!/60))</f>
        <v>#REF!</v>
      </c>
      <c r="I143" s="9" t="e">
        <f>IF(#REF!="E",H143,H143*-1)</f>
        <v>#REF!</v>
      </c>
      <c r="J143" s="9" t="e">
        <f t="shared" si="40"/>
        <v>#REF!</v>
      </c>
      <c r="K143" s="9" t="e">
        <f t="shared" si="37"/>
        <v>#REF!</v>
      </c>
      <c r="L143" s="3" t="e">
        <f t="shared" si="41"/>
        <v>#REF!</v>
      </c>
      <c r="M143" s="3" t="e">
        <f t="shared" si="42"/>
        <v>#REF!</v>
      </c>
      <c r="N143" s="11" t="e">
        <f t="shared" si="43"/>
        <v>#REF!</v>
      </c>
      <c r="O143" s="11" t="e">
        <f t="shared" si="44"/>
        <v>#REF!</v>
      </c>
      <c r="P143" s="12" t="e">
        <f t="shared" si="39"/>
        <v>#REF!</v>
      </c>
      <c r="Q143" s="12" t="e">
        <f t="shared" si="45"/>
        <v>#REF!</v>
      </c>
      <c r="R143" s="3" t="e">
        <f t="shared" si="46"/>
        <v>#REF!</v>
      </c>
      <c r="S143" s="15" t="e">
        <f t="shared" si="47"/>
        <v>#REF!</v>
      </c>
      <c r="T143" s="10" t="e">
        <f t="shared" si="48"/>
        <v>#REF!</v>
      </c>
      <c r="U143" s="16" t="e">
        <f t="shared" si="49"/>
        <v>#REF!</v>
      </c>
    </row>
    <row r="144" spans="1:21" x14ac:dyDescent="0.2">
      <c r="A144" s="8" t="e">
        <f t="shared" si="50"/>
        <v>#REF!</v>
      </c>
      <c r="B144" s="8" t="e">
        <f>IF(SUM(#REF!+(#REF!/60))=SUM(#REF!+(#REF!/60)),(SUM(#REF!+(#REF!/60))-0.0000001),(SUM(#REF!+(#REF!/60))))</f>
        <v>#REF!</v>
      </c>
      <c r="C144" s="8" t="e">
        <f>IF(#REF!="S",A144*-1,A144)</f>
        <v>#REF!</v>
      </c>
      <c r="D144" s="8" t="e">
        <f t="shared" si="38"/>
        <v>#REF!</v>
      </c>
      <c r="E144" s="8" t="e">
        <f t="shared" si="34"/>
        <v>#REF!</v>
      </c>
      <c r="F144" s="8" t="e">
        <f t="shared" si="35"/>
        <v>#REF!</v>
      </c>
      <c r="G144" s="8" t="e">
        <f t="shared" si="36"/>
        <v>#REF!</v>
      </c>
      <c r="H144" s="9" t="e">
        <f>SUM(#REF!+(#REF!/60))</f>
        <v>#REF!</v>
      </c>
      <c r="I144" s="9" t="e">
        <f>IF(#REF!="E",H144,H144*-1)</f>
        <v>#REF!</v>
      </c>
      <c r="J144" s="9" t="e">
        <f t="shared" si="40"/>
        <v>#REF!</v>
      </c>
      <c r="K144" s="9" t="e">
        <f t="shared" si="37"/>
        <v>#REF!</v>
      </c>
      <c r="L144" s="3" t="e">
        <f t="shared" si="41"/>
        <v>#REF!</v>
      </c>
      <c r="M144" s="3" t="e">
        <f t="shared" si="42"/>
        <v>#REF!</v>
      </c>
      <c r="N144" s="11" t="e">
        <f t="shared" si="43"/>
        <v>#REF!</v>
      </c>
      <c r="O144" s="11" t="e">
        <f t="shared" si="44"/>
        <v>#REF!</v>
      </c>
      <c r="P144" s="12" t="e">
        <f t="shared" si="39"/>
        <v>#REF!</v>
      </c>
      <c r="Q144" s="12" t="e">
        <f t="shared" si="45"/>
        <v>#REF!</v>
      </c>
      <c r="R144" s="3" t="e">
        <f t="shared" si="46"/>
        <v>#REF!</v>
      </c>
      <c r="S144" s="15" t="e">
        <f t="shared" si="47"/>
        <v>#REF!</v>
      </c>
      <c r="T144" s="10" t="e">
        <f t="shared" si="48"/>
        <v>#REF!</v>
      </c>
      <c r="U144" s="16" t="e">
        <f t="shared" si="49"/>
        <v>#REF!</v>
      </c>
    </row>
    <row r="145" spans="1:21" x14ac:dyDescent="0.2">
      <c r="A145" s="8" t="e">
        <f t="shared" si="50"/>
        <v>#REF!</v>
      </c>
      <c r="B145" s="8" t="e">
        <f>IF(SUM(#REF!+(#REF!/60))=SUM(#REF!+(#REF!/60)),(SUM(#REF!+(#REF!/60))+0.0000001),(SUM(#REF!+(#REF!/60))))</f>
        <v>#REF!</v>
      </c>
      <c r="C145" s="8" t="e">
        <f>IF(#REF!="S",A145*-1,A145)</f>
        <v>#REF!</v>
      </c>
      <c r="D145" s="8" t="e">
        <f t="shared" si="38"/>
        <v>#REF!</v>
      </c>
      <c r="E145" s="8" t="e">
        <f t="shared" si="34"/>
        <v>#REF!</v>
      </c>
      <c r="F145" s="8" t="e">
        <f t="shared" si="35"/>
        <v>#REF!</v>
      </c>
      <c r="G145" s="8" t="e">
        <f t="shared" si="36"/>
        <v>#REF!</v>
      </c>
      <c r="H145" s="9" t="e">
        <f>SUM(#REF!+(#REF!/60))</f>
        <v>#REF!</v>
      </c>
      <c r="I145" s="9" t="e">
        <f>IF(#REF!="E",H145,H145*-1)</f>
        <v>#REF!</v>
      </c>
      <c r="J145" s="9" t="e">
        <f t="shared" si="40"/>
        <v>#REF!</v>
      </c>
      <c r="K145" s="9" t="e">
        <f t="shared" si="37"/>
        <v>#REF!</v>
      </c>
      <c r="L145" s="3" t="e">
        <f t="shared" si="41"/>
        <v>#REF!</v>
      </c>
      <c r="M145" s="3" t="e">
        <f t="shared" si="42"/>
        <v>#REF!</v>
      </c>
      <c r="N145" s="11" t="e">
        <f t="shared" si="43"/>
        <v>#REF!</v>
      </c>
      <c r="O145" s="11" t="e">
        <f t="shared" si="44"/>
        <v>#REF!</v>
      </c>
      <c r="P145" s="12" t="e">
        <f t="shared" si="39"/>
        <v>#REF!</v>
      </c>
      <c r="Q145" s="12" t="e">
        <f t="shared" si="45"/>
        <v>#REF!</v>
      </c>
      <c r="R145" s="3" t="e">
        <f t="shared" si="46"/>
        <v>#REF!</v>
      </c>
      <c r="S145" s="15" t="e">
        <f t="shared" si="47"/>
        <v>#REF!</v>
      </c>
      <c r="T145" s="10" t="e">
        <f t="shared" si="48"/>
        <v>#REF!</v>
      </c>
      <c r="U145" s="16" t="e">
        <f t="shared" si="49"/>
        <v>#REF!</v>
      </c>
    </row>
    <row r="146" spans="1:21" x14ac:dyDescent="0.2">
      <c r="A146" s="8" t="e">
        <f t="shared" si="50"/>
        <v>#REF!</v>
      </c>
      <c r="B146" s="8" t="e">
        <f>IF(SUM(#REF!+(#REF!/60))=SUM(#REF!+(#REF!/60)),(SUM(#REF!+(#REF!/60))-0.0000001),(SUM(#REF!+(#REF!/60))))</f>
        <v>#REF!</v>
      </c>
      <c r="C146" s="8" t="e">
        <f>IF(#REF!="S",A146*-1,A146)</f>
        <v>#REF!</v>
      </c>
      <c r="D146" s="8" t="e">
        <f t="shared" si="38"/>
        <v>#REF!</v>
      </c>
      <c r="E146" s="8" t="e">
        <f t="shared" si="34"/>
        <v>#REF!</v>
      </c>
      <c r="F146" s="8" t="e">
        <f t="shared" si="35"/>
        <v>#REF!</v>
      </c>
      <c r="G146" s="8" t="e">
        <f t="shared" si="36"/>
        <v>#REF!</v>
      </c>
      <c r="H146" s="9" t="e">
        <f>SUM(#REF!+(#REF!/60))</f>
        <v>#REF!</v>
      </c>
      <c r="I146" s="9" t="e">
        <f>IF(#REF!="E",H146,H146*-1)</f>
        <v>#REF!</v>
      </c>
      <c r="J146" s="9" t="e">
        <f t="shared" si="40"/>
        <v>#REF!</v>
      </c>
      <c r="K146" s="9" t="e">
        <f t="shared" si="37"/>
        <v>#REF!</v>
      </c>
      <c r="L146" s="3" t="e">
        <f t="shared" si="41"/>
        <v>#REF!</v>
      </c>
      <c r="M146" s="3" t="e">
        <f t="shared" si="42"/>
        <v>#REF!</v>
      </c>
      <c r="N146" s="11" t="e">
        <f t="shared" si="43"/>
        <v>#REF!</v>
      </c>
      <c r="O146" s="11" t="e">
        <f t="shared" si="44"/>
        <v>#REF!</v>
      </c>
      <c r="P146" s="12" t="e">
        <f t="shared" si="39"/>
        <v>#REF!</v>
      </c>
      <c r="Q146" s="12" t="e">
        <f t="shared" si="45"/>
        <v>#REF!</v>
      </c>
      <c r="R146" s="3" t="e">
        <f t="shared" si="46"/>
        <v>#REF!</v>
      </c>
      <c r="S146" s="15" t="e">
        <f t="shared" si="47"/>
        <v>#REF!</v>
      </c>
      <c r="T146" s="10" t="e">
        <f t="shared" si="48"/>
        <v>#REF!</v>
      </c>
      <c r="U146" s="16" t="e">
        <f t="shared" si="49"/>
        <v>#REF!</v>
      </c>
    </row>
    <row r="147" spans="1:21" x14ac:dyDescent="0.2">
      <c r="A147" s="8" t="e">
        <f t="shared" si="50"/>
        <v>#REF!</v>
      </c>
      <c r="B147" s="8" t="e">
        <f>IF(SUM(#REF!+(#REF!/60))=SUM(#REF!+(#REF!/60)),(SUM(#REF!+(#REF!/60))+0.0000001),(SUM(#REF!+(#REF!/60))))</f>
        <v>#REF!</v>
      </c>
      <c r="C147" s="8" t="e">
        <f>IF(#REF!="S",A147*-1,A147)</f>
        <v>#REF!</v>
      </c>
      <c r="D147" s="8" t="e">
        <f t="shared" si="38"/>
        <v>#REF!</v>
      </c>
      <c r="E147" s="8" t="e">
        <f t="shared" si="34"/>
        <v>#REF!</v>
      </c>
      <c r="F147" s="8" t="e">
        <f t="shared" si="35"/>
        <v>#REF!</v>
      </c>
      <c r="G147" s="8" t="e">
        <f t="shared" si="36"/>
        <v>#REF!</v>
      </c>
      <c r="H147" s="9" t="e">
        <f>SUM(#REF!+(#REF!/60))</f>
        <v>#REF!</v>
      </c>
      <c r="I147" s="9" t="e">
        <f>IF(#REF!="E",H147,H147*-1)</f>
        <v>#REF!</v>
      </c>
      <c r="J147" s="9" t="e">
        <f t="shared" si="40"/>
        <v>#REF!</v>
      </c>
      <c r="K147" s="9" t="e">
        <f t="shared" si="37"/>
        <v>#REF!</v>
      </c>
      <c r="L147" s="3" t="e">
        <f t="shared" si="41"/>
        <v>#REF!</v>
      </c>
      <c r="M147" s="3" t="e">
        <f t="shared" si="42"/>
        <v>#REF!</v>
      </c>
      <c r="N147" s="11" t="e">
        <f t="shared" si="43"/>
        <v>#REF!</v>
      </c>
      <c r="O147" s="11" t="e">
        <f t="shared" si="44"/>
        <v>#REF!</v>
      </c>
      <c r="P147" s="12" t="e">
        <f t="shared" si="39"/>
        <v>#REF!</v>
      </c>
      <c r="Q147" s="12" t="e">
        <f t="shared" si="45"/>
        <v>#REF!</v>
      </c>
      <c r="R147" s="3" t="e">
        <f t="shared" si="46"/>
        <v>#REF!</v>
      </c>
      <c r="S147" s="15" t="e">
        <f t="shared" si="47"/>
        <v>#REF!</v>
      </c>
      <c r="T147" s="10" t="e">
        <f t="shared" si="48"/>
        <v>#REF!</v>
      </c>
      <c r="U147" s="16" t="e">
        <f t="shared" si="49"/>
        <v>#REF!</v>
      </c>
    </row>
    <row r="148" spans="1:21" x14ac:dyDescent="0.2">
      <c r="A148" s="8" t="e">
        <f t="shared" si="50"/>
        <v>#REF!</v>
      </c>
      <c r="B148" s="8" t="e">
        <f>IF(SUM(#REF!+(#REF!/60))=SUM(#REF!+(#REF!/60)),(SUM(#REF!+(#REF!/60))-0.0000001),(SUM(#REF!+(#REF!/60))))</f>
        <v>#REF!</v>
      </c>
      <c r="C148" s="8" t="e">
        <f>IF(#REF!="S",A148*-1,A148)</f>
        <v>#REF!</v>
      </c>
      <c r="D148" s="8" t="e">
        <f t="shared" si="38"/>
        <v>#REF!</v>
      </c>
      <c r="E148" s="8" t="e">
        <f t="shared" si="34"/>
        <v>#REF!</v>
      </c>
      <c r="F148" s="8" t="e">
        <f t="shared" si="35"/>
        <v>#REF!</v>
      </c>
      <c r="G148" s="8" t="e">
        <f t="shared" si="36"/>
        <v>#REF!</v>
      </c>
      <c r="H148" s="9" t="e">
        <f>SUM(#REF!+(#REF!/60))</f>
        <v>#REF!</v>
      </c>
      <c r="I148" s="9" t="e">
        <f>IF(#REF!="E",H148,H148*-1)</f>
        <v>#REF!</v>
      </c>
      <c r="J148" s="9" t="e">
        <f t="shared" si="40"/>
        <v>#REF!</v>
      </c>
      <c r="K148" s="9" t="e">
        <f t="shared" si="37"/>
        <v>#REF!</v>
      </c>
      <c r="L148" s="3" t="e">
        <f t="shared" si="41"/>
        <v>#REF!</v>
      </c>
      <c r="M148" s="3" t="e">
        <f t="shared" si="42"/>
        <v>#REF!</v>
      </c>
      <c r="N148" s="11" t="e">
        <f t="shared" si="43"/>
        <v>#REF!</v>
      </c>
      <c r="O148" s="11" t="e">
        <f t="shared" si="44"/>
        <v>#REF!</v>
      </c>
      <c r="P148" s="12" t="e">
        <f t="shared" si="39"/>
        <v>#REF!</v>
      </c>
      <c r="Q148" s="12" t="e">
        <f t="shared" si="45"/>
        <v>#REF!</v>
      </c>
      <c r="R148" s="3" t="e">
        <f t="shared" si="46"/>
        <v>#REF!</v>
      </c>
      <c r="S148" s="15" t="e">
        <f t="shared" si="47"/>
        <v>#REF!</v>
      </c>
      <c r="T148" s="10" t="e">
        <f t="shared" si="48"/>
        <v>#REF!</v>
      </c>
      <c r="U148" s="16" t="e">
        <f t="shared" si="49"/>
        <v>#REF!</v>
      </c>
    </row>
    <row r="149" spans="1:21" x14ac:dyDescent="0.2">
      <c r="A149" s="8" t="e">
        <f t="shared" si="50"/>
        <v>#REF!</v>
      </c>
      <c r="B149" s="8" t="e">
        <f>IF(SUM(#REF!+(#REF!/60))=SUM(#REF!+(#REF!/60)),(SUM(#REF!+(#REF!/60))+0.0000001),(SUM(#REF!+(#REF!/60))))</f>
        <v>#REF!</v>
      </c>
      <c r="C149" s="8" t="e">
        <f>IF(#REF!="S",A149*-1,A149)</f>
        <v>#REF!</v>
      </c>
      <c r="D149" s="8" t="e">
        <f t="shared" si="38"/>
        <v>#REF!</v>
      </c>
      <c r="E149" s="8" t="e">
        <f t="shared" si="34"/>
        <v>#REF!</v>
      </c>
      <c r="F149" s="8" t="e">
        <f t="shared" si="35"/>
        <v>#REF!</v>
      </c>
      <c r="G149" s="8" t="e">
        <f t="shared" si="36"/>
        <v>#REF!</v>
      </c>
      <c r="H149" s="9" t="e">
        <f>SUM(#REF!+(#REF!/60))</f>
        <v>#REF!</v>
      </c>
      <c r="I149" s="9" t="e">
        <f>IF(#REF!="E",H149,H149*-1)</f>
        <v>#REF!</v>
      </c>
      <c r="J149" s="9" t="e">
        <f t="shared" si="40"/>
        <v>#REF!</v>
      </c>
      <c r="K149" s="9" t="e">
        <f t="shared" si="37"/>
        <v>#REF!</v>
      </c>
      <c r="L149" s="3" t="e">
        <f t="shared" si="41"/>
        <v>#REF!</v>
      </c>
      <c r="M149" s="3" t="e">
        <f t="shared" si="42"/>
        <v>#REF!</v>
      </c>
      <c r="N149" s="11" t="e">
        <f t="shared" si="43"/>
        <v>#REF!</v>
      </c>
      <c r="O149" s="11" t="e">
        <f t="shared" si="44"/>
        <v>#REF!</v>
      </c>
      <c r="P149" s="12" t="e">
        <f t="shared" si="39"/>
        <v>#REF!</v>
      </c>
      <c r="Q149" s="12" t="e">
        <f t="shared" si="45"/>
        <v>#REF!</v>
      </c>
      <c r="R149" s="3" t="e">
        <f t="shared" si="46"/>
        <v>#REF!</v>
      </c>
      <c r="S149" s="15" t="e">
        <f t="shared" si="47"/>
        <v>#REF!</v>
      </c>
      <c r="T149" s="10" t="e">
        <f t="shared" si="48"/>
        <v>#REF!</v>
      </c>
      <c r="U149" s="16" t="e">
        <f t="shared" si="49"/>
        <v>#REF!</v>
      </c>
    </row>
    <row r="150" spans="1:21" x14ac:dyDescent="0.2">
      <c r="A150" s="8" t="e">
        <f t="shared" si="50"/>
        <v>#REF!</v>
      </c>
      <c r="B150" s="8" t="e">
        <f>IF(SUM(#REF!+(#REF!/60))=SUM(#REF!+(#REF!/60)),(SUM(#REF!+(#REF!/60))-0.0000001),(SUM(#REF!+(#REF!/60))))</f>
        <v>#REF!</v>
      </c>
      <c r="C150" s="8" t="e">
        <f>IF(#REF!="S",A150*-1,A150)</f>
        <v>#REF!</v>
      </c>
      <c r="D150" s="8" t="e">
        <f t="shared" si="38"/>
        <v>#REF!</v>
      </c>
      <c r="E150" s="8" t="e">
        <f t="shared" si="34"/>
        <v>#REF!</v>
      </c>
      <c r="F150" s="8" t="e">
        <f t="shared" si="35"/>
        <v>#REF!</v>
      </c>
      <c r="G150" s="8" t="e">
        <f t="shared" si="36"/>
        <v>#REF!</v>
      </c>
      <c r="H150" s="9" t="e">
        <f>SUM(#REF!+(#REF!/60))</f>
        <v>#REF!</v>
      </c>
      <c r="I150" s="9" t="e">
        <f>IF(#REF!="E",H150,H150*-1)</f>
        <v>#REF!</v>
      </c>
      <c r="J150" s="9" t="e">
        <f t="shared" si="40"/>
        <v>#REF!</v>
      </c>
      <c r="K150" s="9" t="e">
        <f t="shared" si="37"/>
        <v>#REF!</v>
      </c>
      <c r="L150" s="3" t="e">
        <f t="shared" si="41"/>
        <v>#REF!</v>
      </c>
      <c r="M150" s="3" t="e">
        <f t="shared" si="42"/>
        <v>#REF!</v>
      </c>
      <c r="N150" s="11" t="e">
        <f t="shared" si="43"/>
        <v>#REF!</v>
      </c>
      <c r="O150" s="11" t="e">
        <f t="shared" si="44"/>
        <v>#REF!</v>
      </c>
      <c r="P150" s="12" t="e">
        <f t="shared" si="39"/>
        <v>#REF!</v>
      </c>
      <c r="Q150" s="12" t="e">
        <f t="shared" si="45"/>
        <v>#REF!</v>
      </c>
      <c r="R150" s="3" t="e">
        <f t="shared" si="46"/>
        <v>#REF!</v>
      </c>
      <c r="S150" s="15" t="e">
        <f t="shared" si="47"/>
        <v>#REF!</v>
      </c>
      <c r="T150" s="10" t="e">
        <f t="shared" si="48"/>
        <v>#REF!</v>
      </c>
      <c r="U150" s="16" t="e">
        <f t="shared" si="49"/>
        <v>#REF!</v>
      </c>
    </row>
    <row r="151" spans="1:21" x14ac:dyDescent="0.2">
      <c r="A151" s="8" t="e">
        <f t="shared" si="50"/>
        <v>#REF!</v>
      </c>
      <c r="B151" s="8" t="e">
        <f>IF(SUM(#REF!+(#REF!/60))=SUM(#REF!+(#REF!/60)),(SUM(#REF!+(#REF!/60))+0.0000001),(SUM(#REF!+(#REF!/60))))</f>
        <v>#REF!</v>
      </c>
      <c r="C151" s="8" t="e">
        <f>IF(#REF!="S",A151*-1,A151)</f>
        <v>#REF!</v>
      </c>
      <c r="D151" s="8" t="e">
        <f t="shared" si="38"/>
        <v>#REF!</v>
      </c>
      <c r="E151" s="8" t="e">
        <f t="shared" si="34"/>
        <v>#REF!</v>
      </c>
      <c r="F151" s="8" t="e">
        <f t="shared" si="35"/>
        <v>#REF!</v>
      </c>
      <c r="G151" s="8" t="e">
        <f t="shared" si="36"/>
        <v>#REF!</v>
      </c>
      <c r="H151" s="9" t="e">
        <f>SUM(#REF!+(#REF!/60))</f>
        <v>#REF!</v>
      </c>
      <c r="I151" s="9" t="e">
        <f>IF(#REF!="E",H151,H151*-1)</f>
        <v>#REF!</v>
      </c>
      <c r="J151" s="9" t="e">
        <f t="shared" si="40"/>
        <v>#REF!</v>
      </c>
      <c r="K151" s="9" t="e">
        <f t="shared" si="37"/>
        <v>#REF!</v>
      </c>
      <c r="L151" s="3" t="e">
        <f t="shared" si="41"/>
        <v>#REF!</v>
      </c>
      <c r="M151" s="3" t="e">
        <f t="shared" si="42"/>
        <v>#REF!</v>
      </c>
      <c r="N151" s="11" t="e">
        <f t="shared" si="43"/>
        <v>#REF!</v>
      </c>
      <c r="O151" s="11" t="e">
        <f t="shared" si="44"/>
        <v>#REF!</v>
      </c>
      <c r="P151" s="12" t="e">
        <f t="shared" si="39"/>
        <v>#REF!</v>
      </c>
      <c r="Q151" s="12" t="e">
        <f t="shared" si="45"/>
        <v>#REF!</v>
      </c>
      <c r="R151" s="3" t="e">
        <f t="shared" si="46"/>
        <v>#REF!</v>
      </c>
      <c r="S151" s="15" t="e">
        <f t="shared" si="47"/>
        <v>#REF!</v>
      </c>
      <c r="T151" s="10" t="e">
        <f t="shared" si="48"/>
        <v>#REF!</v>
      </c>
      <c r="U151" s="16" t="e">
        <f t="shared" si="49"/>
        <v>#REF!</v>
      </c>
    </row>
    <row r="152" spans="1:21" x14ac:dyDescent="0.2">
      <c r="A152" s="8" t="e">
        <f t="shared" si="50"/>
        <v>#REF!</v>
      </c>
      <c r="B152" s="8" t="e">
        <f>IF(SUM(#REF!+(#REF!/60))=SUM(#REF!+(#REF!/60)),(SUM(#REF!+(#REF!/60))-0.0000001),(SUM(#REF!+(#REF!/60))))</f>
        <v>#REF!</v>
      </c>
      <c r="C152" s="8" t="e">
        <f>IF(#REF!="S",A152*-1,A152)</f>
        <v>#REF!</v>
      </c>
      <c r="D152" s="8" t="e">
        <f t="shared" si="38"/>
        <v>#REF!</v>
      </c>
      <c r="E152" s="8" t="e">
        <f t="shared" si="34"/>
        <v>#REF!</v>
      </c>
      <c r="F152" s="8" t="e">
        <f t="shared" si="35"/>
        <v>#REF!</v>
      </c>
      <c r="G152" s="8" t="e">
        <f t="shared" si="36"/>
        <v>#REF!</v>
      </c>
      <c r="H152" s="9" t="e">
        <f>SUM(#REF!+(#REF!/60))</f>
        <v>#REF!</v>
      </c>
      <c r="I152" s="9" t="e">
        <f>IF(#REF!="E",H152,H152*-1)</f>
        <v>#REF!</v>
      </c>
      <c r="J152" s="9" t="e">
        <f t="shared" si="40"/>
        <v>#REF!</v>
      </c>
      <c r="K152" s="9" t="e">
        <f t="shared" si="37"/>
        <v>#REF!</v>
      </c>
      <c r="L152" s="3" t="e">
        <f t="shared" si="41"/>
        <v>#REF!</v>
      </c>
      <c r="M152" s="3" t="e">
        <f t="shared" si="42"/>
        <v>#REF!</v>
      </c>
      <c r="N152" s="11" t="e">
        <f t="shared" si="43"/>
        <v>#REF!</v>
      </c>
      <c r="O152" s="11" t="e">
        <f t="shared" si="44"/>
        <v>#REF!</v>
      </c>
      <c r="P152" s="12" t="e">
        <f t="shared" si="39"/>
        <v>#REF!</v>
      </c>
      <c r="Q152" s="12" t="e">
        <f t="shared" si="45"/>
        <v>#REF!</v>
      </c>
      <c r="R152" s="3" t="e">
        <f t="shared" si="46"/>
        <v>#REF!</v>
      </c>
      <c r="S152" s="15" t="e">
        <f t="shared" si="47"/>
        <v>#REF!</v>
      </c>
      <c r="T152" s="10" t="e">
        <f t="shared" si="48"/>
        <v>#REF!</v>
      </c>
      <c r="U152" s="16" t="e">
        <f t="shared" si="49"/>
        <v>#REF!</v>
      </c>
    </row>
    <row r="153" spans="1:21" x14ac:dyDescent="0.2">
      <c r="A153" s="8" t="e">
        <f t="shared" si="50"/>
        <v>#REF!</v>
      </c>
      <c r="B153" s="8" t="e">
        <f>IF(SUM(#REF!+(#REF!/60))=SUM(#REF!+(#REF!/60)),(SUM(#REF!+(#REF!/60))+0.0000001),(SUM(#REF!+(#REF!/60))))</f>
        <v>#REF!</v>
      </c>
      <c r="C153" s="8" t="e">
        <f>IF(#REF!="S",A153*-1,A153)</f>
        <v>#REF!</v>
      </c>
      <c r="D153" s="8" t="e">
        <f t="shared" si="38"/>
        <v>#REF!</v>
      </c>
      <c r="E153" s="8" t="e">
        <f t="shared" si="34"/>
        <v>#REF!</v>
      </c>
      <c r="F153" s="8" t="e">
        <f t="shared" si="35"/>
        <v>#REF!</v>
      </c>
      <c r="G153" s="8" t="e">
        <f t="shared" si="36"/>
        <v>#REF!</v>
      </c>
      <c r="H153" s="9" t="e">
        <f>SUM(#REF!+(#REF!/60))</f>
        <v>#REF!</v>
      </c>
      <c r="I153" s="9" t="e">
        <f>IF(#REF!="E",H153,H153*-1)</f>
        <v>#REF!</v>
      </c>
      <c r="J153" s="9" t="e">
        <f t="shared" si="40"/>
        <v>#REF!</v>
      </c>
      <c r="K153" s="9" t="e">
        <f t="shared" si="37"/>
        <v>#REF!</v>
      </c>
      <c r="L153" s="3" t="e">
        <f t="shared" si="41"/>
        <v>#REF!</v>
      </c>
      <c r="M153" s="3" t="e">
        <f t="shared" si="42"/>
        <v>#REF!</v>
      </c>
      <c r="N153" s="11" t="e">
        <f t="shared" si="43"/>
        <v>#REF!</v>
      </c>
      <c r="O153" s="11" t="e">
        <f t="shared" si="44"/>
        <v>#REF!</v>
      </c>
      <c r="P153" s="12" t="e">
        <f t="shared" si="39"/>
        <v>#REF!</v>
      </c>
      <c r="Q153" s="12" t="e">
        <f t="shared" si="45"/>
        <v>#REF!</v>
      </c>
      <c r="R153" s="3" t="e">
        <f t="shared" si="46"/>
        <v>#REF!</v>
      </c>
      <c r="S153" s="15" t="e">
        <f t="shared" si="47"/>
        <v>#REF!</v>
      </c>
      <c r="T153" s="10" t="e">
        <f t="shared" si="48"/>
        <v>#REF!</v>
      </c>
      <c r="U153" s="16" t="e">
        <f t="shared" si="49"/>
        <v>#REF!</v>
      </c>
    </row>
    <row r="154" spans="1:21" x14ac:dyDescent="0.2">
      <c r="A154" s="8" t="e">
        <f t="shared" si="50"/>
        <v>#REF!</v>
      </c>
      <c r="B154" s="8" t="e">
        <f>IF(SUM(#REF!+(#REF!/60))=SUM(#REF!+(#REF!/60)),(SUM(#REF!+(#REF!/60))-0.0000001),(SUM(#REF!+(#REF!/60))))</f>
        <v>#REF!</v>
      </c>
      <c r="C154" s="8" t="e">
        <f>IF(#REF!="S",A154*-1,A154)</f>
        <v>#REF!</v>
      </c>
      <c r="D154" s="8" t="e">
        <f t="shared" si="38"/>
        <v>#REF!</v>
      </c>
      <c r="E154" s="8" t="e">
        <f t="shared" si="34"/>
        <v>#REF!</v>
      </c>
      <c r="F154" s="8" t="e">
        <f t="shared" si="35"/>
        <v>#REF!</v>
      </c>
      <c r="G154" s="8" t="e">
        <f t="shared" si="36"/>
        <v>#REF!</v>
      </c>
      <c r="H154" s="9" t="e">
        <f>SUM(#REF!+(#REF!/60))</f>
        <v>#REF!</v>
      </c>
      <c r="I154" s="9" t="e">
        <f>IF(#REF!="E",H154,H154*-1)</f>
        <v>#REF!</v>
      </c>
      <c r="J154" s="9" t="e">
        <f t="shared" si="40"/>
        <v>#REF!</v>
      </c>
      <c r="K154" s="9" t="e">
        <f t="shared" si="37"/>
        <v>#REF!</v>
      </c>
      <c r="L154" s="3" t="e">
        <f t="shared" si="41"/>
        <v>#REF!</v>
      </c>
      <c r="M154" s="3" t="e">
        <f t="shared" si="42"/>
        <v>#REF!</v>
      </c>
      <c r="N154" s="11" t="e">
        <f t="shared" si="43"/>
        <v>#REF!</v>
      </c>
      <c r="O154" s="11" t="e">
        <f t="shared" si="44"/>
        <v>#REF!</v>
      </c>
      <c r="P154" s="12" t="e">
        <f t="shared" si="39"/>
        <v>#REF!</v>
      </c>
      <c r="Q154" s="12" t="e">
        <f t="shared" si="45"/>
        <v>#REF!</v>
      </c>
      <c r="R154" s="3" t="e">
        <f t="shared" si="46"/>
        <v>#REF!</v>
      </c>
      <c r="S154" s="15" t="e">
        <f t="shared" si="47"/>
        <v>#REF!</v>
      </c>
      <c r="T154" s="10" t="e">
        <f t="shared" si="48"/>
        <v>#REF!</v>
      </c>
      <c r="U154" s="16" t="e">
        <f t="shared" si="49"/>
        <v>#REF!</v>
      </c>
    </row>
    <row r="155" spans="1:21" x14ac:dyDescent="0.2">
      <c r="A155" s="8" t="e">
        <f t="shared" si="50"/>
        <v>#REF!</v>
      </c>
      <c r="B155" s="8" t="e">
        <f>IF(SUM(#REF!+(#REF!/60))=SUM(#REF!+(#REF!/60)),(SUM(#REF!+(#REF!/60))+0.0000001),(SUM(#REF!+(#REF!/60))))</f>
        <v>#REF!</v>
      </c>
      <c r="C155" s="8" t="e">
        <f>IF(#REF!="S",A155*-1,A155)</f>
        <v>#REF!</v>
      </c>
      <c r="D155" s="8" t="e">
        <f t="shared" si="38"/>
        <v>#REF!</v>
      </c>
      <c r="E155" s="8" t="e">
        <f t="shared" si="34"/>
        <v>#REF!</v>
      </c>
      <c r="F155" s="8" t="e">
        <f t="shared" si="35"/>
        <v>#REF!</v>
      </c>
      <c r="G155" s="8" t="e">
        <f t="shared" si="36"/>
        <v>#REF!</v>
      </c>
      <c r="H155" s="9" t="e">
        <f>SUM(#REF!+(#REF!/60))</f>
        <v>#REF!</v>
      </c>
      <c r="I155" s="9" t="e">
        <f>IF(#REF!="E",H155,H155*-1)</f>
        <v>#REF!</v>
      </c>
      <c r="J155" s="9" t="e">
        <f t="shared" si="40"/>
        <v>#REF!</v>
      </c>
      <c r="K155" s="9" t="e">
        <f t="shared" si="37"/>
        <v>#REF!</v>
      </c>
      <c r="L155" s="3" t="e">
        <f t="shared" si="41"/>
        <v>#REF!</v>
      </c>
      <c r="M155" s="3" t="e">
        <f t="shared" si="42"/>
        <v>#REF!</v>
      </c>
      <c r="N155" s="11" t="e">
        <f t="shared" si="43"/>
        <v>#REF!</v>
      </c>
      <c r="O155" s="11" t="e">
        <f t="shared" si="44"/>
        <v>#REF!</v>
      </c>
      <c r="P155" s="12" t="e">
        <f t="shared" si="39"/>
        <v>#REF!</v>
      </c>
      <c r="Q155" s="12" t="e">
        <f t="shared" si="45"/>
        <v>#REF!</v>
      </c>
      <c r="R155" s="3" t="e">
        <f t="shared" si="46"/>
        <v>#REF!</v>
      </c>
      <c r="S155" s="15" t="e">
        <f t="shared" si="47"/>
        <v>#REF!</v>
      </c>
      <c r="T155" s="10" t="e">
        <f t="shared" si="48"/>
        <v>#REF!</v>
      </c>
      <c r="U155" s="16" t="e">
        <f t="shared" si="49"/>
        <v>#REF!</v>
      </c>
    </row>
    <row r="156" spans="1:21" x14ac:dyDescent="0.2">
      <c r="A156" s="8" t="e">
        <f t="shared" si="50"/>
        <v>#REF!</v>
      </c>
      <c r="B156" s="8" t="e">
        <f>IF(SUM(#REF!+(#REF!/60))=SUM(#REF!+(#REF!/60)),(SUM(#REF!+(#REF!/60))-0.0000001),(SUM(#REF!+(#REF!/60))))</f>
        <v>#REF!</v>
      </c>
      <c r="C156" s="8" t="e">
        <f>IF(#REF!="S",A156*-1,A156)</f>
        <v>#REF!</v>
      </c>
      <c r="D156" s="8" t="e">
        <f t="shared" si="38"/>
        <v>#REF!</v>
      </c>
      <c r="E156" s="8" t="e">
        <f t="shared" si="34"/>
        <v>#REF!</v>
      </c>
      <c r="F156" s="8" t="e">
        <f t="shared" si="35"/>
        <v>#REF!</v>
      </c>
      <c r="G156" s="8" t="e">
        <f t="shared" si="36"/>
        <v>#REF!</v>
      </c>
      <c r="H156" s="9" t="e">
        <f>SUM(#REF!+(#REF!/60))</f>
        <v>#REF!</v>
      </c>
      <c r="I156" s="9" t="e">
        <f>IF(#REF!="E",H156,H156*-1)</f>
        <v>#REF!</v>
      </c>
      <c r="J156" s="9" t="e">
        <f t="shared" si="40"/>
        <v>#REF!</v>
      </c>
      <c r="K156" s="9" t="e">
        <f t="shared" si="37"/>
        <v>#REF!</v>
      </c>
      <c r="L156" s="3" t="e">
        <f t="shared" si="41"/>
        <v>#REF!</v>
      </c>
      <c r="M156" s="3" t="e">
        <f t="shared" si="42"/>
        <v>#REF!</v>
      </c>
      <c r="N156" s="11" t="e">
        <f t="shared" si="43"/>
        <v>#REF!</v>
      </c>
      <c r="O156" s="11" t="e">
        <f t="shared" si="44"/>
        <v>#REF!</v>
      </c>
      <c r="P156" s="12" t="e">
        <f t="shared" si="39"/>
        <v>#REF!</v>
      </c>
      <c r="Q156" s="12" t="e">
        <f t="shared" si="45"/>
        <v>#REF!</v>
      </c>
      <c r="R156" s="3" t="e">
        <f t="shared" si="46"/>
        <v>#REF!</v>
      </c>
      <c r="S156" s="15" t="e">
        <f t="shared" si="47"/>
        <v>#REF!</v>
      </c>
      <c r="T156" s="10" t="e">
        <f t="shared" si="48"/>
        <v>#REF!</v>
      </c>
      <c r="U156" s="16" t="e">
        <f t="shared" si="49"/>
        <v>#REF!</v>
      </c>
    </row>
    <row r="157" spans="1:21" x14ac:dyDescent="0.2">
      <c r="A157" s="8" t="e">
        <f t="shared" si="50"/>
        <v>#REF!</v>
      </c>
      <c r="B157" s="8" t="e">
        <f>IF(SUM(#REF!+(#REF!/60))=SUM(#REF!+(#REF!/60)),(SUM(#REF!+(#REF!/60))+0.0000001),(SUM(#REF!+(#REF!/60))))</f>
        <v>#REF!</v>
      </c>
      <c r="C157" s="8" t="e">
        <f>IF(#REF!="S",A157*-1,A157)</f>
        <v>#REF!</v>
      </c>
      <c r="D157" s="8" t="e">
        <f t="shared" si="38"/>
        <v>#REF!</v>
      </c>
      <c r="E157" s="8" t="e">
        <f t="shared" si="34"/>
        <v>#REF!</v>
      </c>
      <c r="F157" s="8" t="e">
        <f t="shared" si="35"/>
        <v>#REF!</v>
      </c>
      <c r="G157" s="8" t="e">
        <f t="shared" si="36"/>
        <v>#REF!</v>
      </c>
      <c r="H157" s="9" t="e">
        <f>SUM(#REF!+(#REF!/60))</f>
        <v>#REF!</v>
      </c>
      <c r="I157" s="9" t="e">
        <f>IF(#REF!="E",H157,H157*-1)</f>
        <v>#REF!</v>
      </c>
      <c r="J157" s="9" t="e">
        <f t="shared" si="40"/>
        <v>#REF!</v>
      </c>
      <c r="K157" s="9" t="e">
        <f t="shared" si="37"/>
        <v>#REF!</v>
      </c>
      <c r="L157" s="3" t="e">
        <f t="shared" si="41"/>
        <v>#REF!</v>
      </c>
      <c r="M157" s="3" t="e">
        <f t="shared" si="42"/>
        <v>#REF!</v>
      </c>
      <c r="N157" s="11" t="e">
        <f t="shared" si="43"/>
        <v>#REF!</v>
      </c>
      <c r="O157" s="11" t="e">
        <f t="shared" si="44"/>
        <v>#REF!</v>
      </c>
      <c r="P157" s="12" t="e">
        <f t="shared" si="39"/>
        <v>#REF!</v>
      </c>
      <c r="Q157" s="12" t="e">
        <f t="shared" si="45"/>
        <v>#REF!</v>
      </c>
      <c r="R157" s="3" t="e">
        <f t="shared" si="46"/>
        <v>#REF!</v>
      </c>
      <c r="S157" s="15" t="e">
        <f t="shared" si="47"/>
        <v>#REF!</v>
      </c>
      <c r="T157" s="10" t="e">
        <f t="shared" si="48"/>
        <v>#REF!</v>
      </c>
      <c r="U157" s="16" t="e">
        <f t="shared" si="49"/>
        <v>#REF!</v>
      </c>
    </row>
    <row r="158" spans="1:21" x14ac:dyDescent="0.2">
      <c r="A158" s="8" t="e">
        <f t="shared" si="50"/>
        <v>#REF!</v>
      </c>
      <c r="B158" s="8" t="e">
        <f>IF(SUM(#REF!+(#REF!/60))=SUM(#REF!+(#REF!/60)),(SUM(#REF!+(#REF!/60))-0.0000001),(SUM(#REF!+(#REF!/60))))</f>
        <v>#REF!</v>
      </c>
      <c r="C158" s="8" t="e">
        <f>IF(#REF!="S",A158*-1,A158)</f>
        <v>#REF!</v>
      </c>
      <c r="D158" s="8" t="e">
        <f t="shared" si="38"/>
        <v>#REF!</v>
      </c>
      <c r="E158" s="8" t="e">
        <f t="shared" si="34"/>
        <v>#REF!</v>
      </c>
      <c r="F158" s="8" t="e">
        <f t="shared" si="35"/>
        <v>#REF!</v>
      </c>
      <c r="G158" s="8" t="e">
        <f t="shared" si="36"/>
        <v>#REF!</v>
      </c>
      <c r="H158" s="9" t="e">
        <f>SUM(#REF!+(#REF!/60))</f>
        <v>#REF!</v>
      </c>
      <c r="I158" s="9" t="e">
        <f>IF(#REF!="E",H158,H158*-1)</f>
        <v>#REF!</v>
      </c>
      <c r="J158" s="9" t="e">
        <f t="shared" si="40"/>
        <v>#REF!</v>
      </c>
      <c r="K158" s="9" t="e">
        <f t="shared" si="37"/>
        <v>#REF!</v>
      </c>
      <c r="L158" s="3" t="e">
        <f t="shared" si="41"/>
        <v>#REF!</v>
      </c>
      <c r="M158" s="3" t="e">
        <f t="shared" si="42"/>
        <v>#REF!</v>
      </c>
      <c r="N158" s="11" t="e">
        <f t="shared" si="43"/>
        <v>#REF!</v>
      </c>
      <c r="O158" s="11" t="e">
        <f t="shared" si="44"/>
        <v>#REF!</v>
      </c>
      <c r="P158" s="12" t="e">
        <f t="shared" si="39"/>
        <v>#REF!</v>
      </c>
      <c r="Q158" s="12" t="e">
        <f t="shared" si="45"/>
        <v>#REF!</v>
      </c>
      <c r="R158" s="3" t="e">
        <f t="shared" si="46"/>
        <v>#REF!</v>
      </c>
      <c r="S158" s="15" t="e">
        <f t="shared" si="47"/>
        <v>#REF!</v>
      </c>
      <c r="T158" s="10" t="e">
        <f t="shared" si="48"/>
        <v>#REF!</v>
      </c>
      <c r="U158" s="16" t="e">
        <f t="shared" si="49"/>
        <v>#REF!</v>
      </c>
    </row>
    <row r="159" spans="1:21" x14ac:dyDescent="0.2">
      <c r="A159" s="8" t="e">
        <f t="shared" si="50"/>
        <v>#REF!</v>
      </c>
      <c r="B159" s="8" t="e">
        <f>IF(SUM(#REF!+(#REF!/60))=SUM(#REF!+(#REF!/60)),(SUM(#REF!+(#REF!/60))+0.0000001),(SUM(#REF!+(#REF!/60))))</f>
        <v>#REF!</v>
      </c>
      <c r="C159" s="8" t="e">
        <f>IF(#REF!="S",A159*-1,A159)</f>
        <v>#REF!</v>
      </c>
      <c r="D159" s="8" t="e">
        <f t="shared" si="38"/>
        <v>#REF!</v>
      </c>
      <c r="E159" s="8" t="e">
        <f t="shared" si="34"/>
        <v>#REF!</v>
      </c>
      <c r="F159" s="8" t="e">
        <f t="shared" si="35"/>
        <v>#REF!</v>
      </c>
      <c r="G159" s="8" t="e">
        <f t="shared" si="36"/>
        <v>#REF!</v>
      </c>
      <c r="H159" s="9" t="e">
        <f>SUM(#REF!+(#REF!/60))</f>
        <v>#REF!</v>
      </c>
      <c r="I159" s="9" t="e">
        <f>IF(#REF!="E",H159,H159*-1)</f>
        <v>#REF!</v>
      </c>
      <c r="J159" s="9" t="e">
        <f t="shared" si="40"/>
        <v>#REF!</v>
      </c>
      <c r="K159" s="9" t="e">
        <f t="shared" si="37"/>
        <v>#REF!</v>
      </c>
      <c r="L159" s="3" t="e">
        <f t="shared" si="41"/>
        <v>#REF!</v>
      </c>
      <c r="M159" s="3" t="e">
        <f t="shared" si="42"/>
        <v>#REF!</v>
      </c>
      <c r="N159" s="11" t="e">
        <f t="shared" si="43"/>
        <v>#REF!</v>
      </c>
      <c r="O159" s="11" t="e">
        <f t="shared" si="44"/>
        <v>#REF!</v>
      </c>
      <c r="P159" s="12" t="e">
        <f t="shared" si="39"/>
        <v>#REF!</v>
      </c>
      <c r="Q159" s="12" t="e">
        <f t="shared" si="45"/>
        <v>#REF!</v>
      </c>
      <c r="R159" s="3" t="e">
        <f t="shared" si="46"/>
        <v>#REF!</v>
      </c>
      <c r="S159" s="15" t="e">
        <f t="shared" si="47"/>
        <v>#REF!</v>
      </c>
      <c r="T159" s="10" t="e">
        <f t="shared" si="48"/>
        <v>#REF!</v>
      </c>
      <c r="U159" s="16" t="e">
        <f t="shared" si="49"/>
        <v>#REF!</v>
      </c>
    </row>
    <row r="160" spans="1:21" x14ac:dyDescent="0.2">
      <c r="A160" s="8" t="e">
        <f t="shared" si="50"/>
        <v>#REF!</v>
      </c>
      <c r="B160" s="8" t="e">
        <f>IF(SUM(#REF!+(#REF!/60))=SUM(#REF!+(#REF!/60)),(SUM(#REF!+(#REF!/60))-0.0000001),(SUM(#REF!+(#REF!/60))))</f>
        <v>#REF!</v>
      </c>
      <c r="C160" s="8" t="e">
        <f>IF(#REF!="S",A160*-1,A160)</f>
        <v>#REF!</v>
      </c>
      <c r="D160" s="8" t="e">
        <f t="shared" si="38"/>
        <v>#REF!</v>
      </c>
      <c r="E160" s="8" t="e">
        <f t="shared" si="34"/>
        <v>#REF!</v>
      </c>
      <c r="F160" s="8" t="e">
        <f t="shared" si="35"/>
        <v>#REF!</v>
      </c>
      <c r="G160" s="8" t="e">
        <f t="shared" si="36"/>
        <v>#REF!</v>
      </c>
      <c r="H160" s="9" t="e">
        <f>SUM(#REF!+(#REF!/60))</f>
        <v>#REF!</v>
      </c>
      <c r="I160" s="9" t="e">
        <f>IF(#REF!="E",H160,H160*-1)</f>
        <v>#REF!</v>
      </c>
      <c r="J160" s="9" t="e">
        <f t="shared" si="40"/>
        <v>#REF!</v>
      </c>
      <c r="K160" s="9" t="e">
        <f t="shared" si="37"/>
        <v>#REF!</v>
      </c>
      <c r="L160" s="3" t="e">
        <f t="shared" si="41"/>
        <v>#REF!</v>
      </c>
      <c r="M160" s="3" t="e">
        <f t="shared" si="42"/>
        <v>#REF!</v>
      </c>
      <c r="N160" s="11" t="e">
        <f t="shared" si="43"/>
        <v>#REF!</v>
      </c>
      <c r="O160" s="11" t="e">
        <f t="shared" si="44"/>
        <v>#REF!</v>
      </c>
      <c r="P160" s="12" t="e">
        <f t="shared" si="39"/>
        <v>#REF!</v>
      </c>
      <c r="Q160" s="12" t="e">
        <f t="shared" si="45"/>
        <v>#REF!</v>
      </c>
      <c r="R160" s="3" t="e">
        <f t="shared" si="46"/>
        <v>#REF!</v>
      </c>
      <c r="S160" s="15" t="e">
        <f t="shared" si="47"/>
        <v>#REF!</v>
      </c>
      <c r="T160" s="10" t="e">
        <f t="shared" si="48"/>
        <v>#REF!</v>
      </c>
      <c r="U160" s="16" t="e">
        <f t="shared" si="49"/>
        <v>#REF!</v>
      </c>
    </row>
    <row r="161" spans="1:21" x14ac:dyDescent="0.2">
      <c r="A161" s="8" t="e">
        <f t="shared" si="50"/>
        <v>#REF!</v>
      </c>
      <c r="B161" s="8" t="e">
        <f>IF(SUM(#REF!+(#REF!/60))=SUM(#REF!+(#REF!/60)),(SUM(#REF!+(#REF!/60))+0.0000001),(SUM(#REF!+(#REF!/60))))</f>
        <v>#REF!</v>
      </c>
      <c r="C161" s="8" t="e">
        <f>IF(#REF!="S",A161*-1,A161)</f>
        <v>#REF!</v>
      </c>
      <c r="D161" s="8" t="e">
        <f t="shared" si="38"/>
        <v>#REF!</v>
      </c>
      <c r="E161" s="8" t="e">
        <f t="shared" si="34"/>
        <v>#REF!</v>
      </c>
      <c r="F161" s="8" t="e">
        <f t="shared" si="35"/>
        <v>#REF!</v>
      </c>
      <c r="G161" s="8" t="e">
        <f t="shared" si="36"/>
        <v>#REF!</v>
      </c>
      <c r="H161" s="9" t="e">
        <f>SUM(#REF!+(#REF!/60))</f>
        <v>#REF!</v>
      </c>
      <c r="I161" s="9" t="e">
        <f>IF(#REF!="E",H161,H161*-1)</f>
        <v>#REF!</v>
      </c>
      <c r="J161" s="9" t="e">
        <f t="shared" si="40"/>
        <v>#REF!</v>
      </c>
      <c r="K161" s="9" t="e">
        <f t="shared" si="37"/>
        <v>#REF!</v>
      </c>
      <c r="L161" s="3" t="e">
        <f t="shared" si="41"/>
        <v>#REF!</v>
      </c>
      <c r="M161" s="3" t="e">
        <f t="shared" si="42"/>
        <v>#REF!</v>
      </c>
      <c r="N161" s="11" t="e">
        <f t="shared" si="43"/>
        <v>#REF!</v>
      </c>
      <c r="O161" s="11" t="e">
        <f t="shared" si="44"/>
        <v>#REF!</v>
      </c>
      <c r="P161" s="12" t="e">
        <f t="shared" si="39"/>
        <v>#REF!</v>
      </c>
      <c r="Q161" s="12" t="e">
        <f t="shared" si="45"/>
        <v>#REF!</v>
      </c>
      <c r="R161" s="3" t="e">
        <f t="shared" si="46"/>
        <v>#REF!</v>
      </c>
      <c r="S161" s="15" t="e">
        <f t="shared" si="47"/>
        <v>#REF!</v>
      </c>
      <c r="T161" s="10" t="e">
        <f t="shared" si="48"/>
        <v>#REF!</v>
      </c>
      <c r="U161" s="16" t="e">
        <f t="shared" si="49"/>
        <v>#REF!</v>
      </c>
    </row>
    <row r="162" spans="1:21" x14ac:dyDescent="0.2">
      <c r="A162" s="8" t="e">
        <f t="shared" si="50"/>
        <v>#REF!</v>
      </c>
      <c r="B162" s="8" t="e">
        <f>IF(SUM(#REF!+(#REF!/60))=SUM(#REF!+(#REF!/60)),(SUM(#REF!+(#REF!/60))-0.0000001),(SUM(#REF!+(#REF!/60))))</f>
        <v>#REF!</v>
      </c>
      <c r="C162" s="8" t="e">
        <f>IF(#REF!="S",A162*-1,A162)</f>
        <v>#REF!</v>
      </c>
      <c r="D162" s="8" t="e">
        <f t="shared" si="38"/>
        <v>#REF!</v>
      </c>
      <c r="E162" s="8" t="e">
        <f t="shared" si="34"/>
        <v>#REF!</v>
      </c>
      <c r="F162" s="8" t="e">
        <f t="shared" si="35"/>
        <v>#REF!</v>
      </c>
      <c r="G162" s="8" t="e">
        <f t="shared" si="36"/>
        <v>#REF!</v>
      </c>
      <c r="H162" s="9" t="e">
        <f>SUM(#REF!+(#REF!/60))</f>
        <v>#REF!</v>
      </c>
      <c r="I162" s="9" t="e">
        <f>IF(#REF!="E",H162,H162*-1)</f>
        <v>#REF!</v>
      </c>
      <c r="J162" s="9" t="e">
        <f t="shared" si="40"/>
        <v>#REF!</v>
      </c>
      <c r="K162" s="9" t="e">
        <f t="shared" si="37"/>
        <v>#REF!</v>
      </c>
      <c r="L162" s="3" t="e">
        <f t="shared" si="41"/>
        <v>#REF!</v>
      </c>
      <c r="M162" s="3" t="e">
        <f t="shared" si="42"/>
        <v>#REF!</v>
      </c>
      <c r="N162" s="11" t="e">
        <f t="shared" si="43"/>
        <v>#REF!</v>
      </c>
      <c r="O162" s="11" t="e">
        <f t="shared" si="44"/>
        <v>#REF!</v>
      </c>
      <c r="P162" s="12" t="e">
        <f t="shared" si="39"/>
        <v>#REF!</v>
      </c>
      <c r="Q162" s="12" t="e">
        <f t="shared" si="45"/>
        <v>#REF!</v>
      </c>
      <c r="R162" s="3" t="e">
        <f t="shared" si="46"/>
        <v>#REF!</v>
      </c>
      <c r="S162" s="15" t="e">
        <f t="shared" si="47"/>
        <v>#REF!</v>
      </c>
      <c r="T162" s="10" t="e">
        <f t="shared" si="48"/>
        <v>#REF!</v>
      </c>
      <c r="U162" s="16" t="e">
        <f t="shared" si="49"/>
        <v>#REF!</v>
      </c>
    </row>
    <row r="163" spans="1:21" x14ac:dyDescent="0.2">
      <c r="A163" s="8" t="e">
        <f t="shared" si="50"/>
        <v>#REF!</v>
      </c>
      <c r="B163" s="8" t="e">
        <f>IF(SUM(#REF!+(#REF!/60))=SUM(#REF!+(#REF!/60)),(SUM(#REF!+(#REF!/60))+0.0000001),(SUM(#REF!+(#REF!/60))))</f>
        <v>#REF!</v>
      </c>
      <c r="C163" s="8" t="e">
        <f>IF(#REF!="S",A163*-1,A163)</f>
        <v>#REF!</v>
      </c>
      <c r="D163" s="8" t="e">
        <f t="shared" si="38"/>
        <v>#REF!</v>
      </c>
      <c r="E163" s="8" t="e">
        <f t="shared" si="34"/>
        <v>#REF!</v>
      </c>
      <c r="F163" s="8" t="e">
        <f t="shared" si="35"/>
        <v>#REF!</v>
      </c>
      <c r="G163" s="8" t="e">
        <f t="shared" si="36"/>
        <v>#REF!</v>
      </c>
      <c r="H163" s="9" t="e">
        <f>SUM(#REF!+(#REF!/60))</f>
        <v>#REF!</v>
      </c>
      <c r="I163" s="9" t="e">
        <f>IF(#REF!="E",H163,H163*-1)</f>
        <v>#REF!</v>
      </c>
      <c r="J163" s="9" t="e">
        <f t="shared" si="40"/>
        <v>#REF!</v>
      </c>
      <c r="K163" s="9" t="e">
        <f t="shared" si="37"/>
        <v>#REF!</v>
      </c>
      <c r="L163" s="3" t="e">
        <f t="shared" si="41"/>
        <v>#REF!</v>
      </c>
      <c r="M163" s="3" t="e">
        <f t="shared" si="42"/>
        <v>#REF!</v>
      </c>
      <c r="N163" s="11" t="e">
        <f t="shared" si="43"/>
        <v>#REF!</v>
      </c>
      <c r="O163" s="11" t="e">
        <f t="shared" si="44"/>
        <v>#REF!</v>
      </c>
      <c r="P163" s="12" t="e">
        <f t="shared" si="39"/>
        <v>#REF!</v>
      </c>
      <c r="Q163" s="12" t="e">
        <f t="shared" si="45"/>
        <v>#REF!</v>
      </c>
      <c r="R163" s="3" t="e">
        <f t="shared" si="46"/>
        <v>#REF!</v>
      </c>
      <c r="S163" s="15" t="e">
        <f t="shared" si="47"/>
        <v>#REF!</v>
      </c>
      <c r="T163" s="10" t="e">
        <f t="shared" si="48"/>
        <v>#REF!</v>
      </c>
      <c r="U163" s="16" t="e">
        <f t="shared" si="49"/>
        <v>#REF!</v>
      </c>
    </row>
    <row r="164" spans="1:21" x14ac:dyDescent="0.2">
      <c r="A164" s="8" t="e">
        <f t="shared" si="50"/>
        <v>#REF!</v>
      </c>
      <c r="B164" s="8" t="e">
        <f>IF(SUM(#REF!+(#REF!/60))=SUM(#REF!+(#REF!/60)),(SUM(#REF!+(#REF!/60))-0.0000001),(SUM(#REF!+(#REF!/60))))</f>
        <v>#REF!</v>
      </c>
      <c r="C164" s="8" t="e">
        <f>IF(#REF!="S",A164*-1,A164)</f>
        <v>#REF!</v>
      </c>
      <c r="D164" s="8" t="e">
        <f t="shared" si="38"/>
        <v>#REF!</v>
      </c>
      <c r="E164" s="8" t="e">
        <f t="shared" si="34"/>
        <v>#REF!</v>
      </c>
      <c r="F164" s="8" t="e">
        <f t="shared" si="35"/>
        <v>#REF!</v>
      </c>
      <c r="G164" s="8" t="e">
        <f t="shared" si="36"/>
        <v>#REF!</v>
      </c>
      <c r="H164" s="9" t="e">
        <f>SUM(#REF!+(#REF!/60))</f>
        <v>#REF!</v>
      </c>
      <c r="I164" s="9" t="e">
        <f>IF(#REF!="E",H164,H164*-1)</f>
        <v>#REF!</v>
      </c>
      <c r="J164" s="9" t="e">
        <f t="shared" si="40"/>
        <v>#REF!</v>
      </c>
      <c r="K164" s="9" t="e">
        <f t="shared" si="37"/>
        <v>#REF!</v>
      </c>
      <c r="L164" s="3" t="e">
        <f t="shared" si="41"/>
        <v>#REF!</v>
      </c>
      <c r="M164" s="3" t="e">
        <f t="shared" si="42"/>
        <v>#REF!</v>
      </c>
      <c r="N164" s="11" t="e">
        <f t="shared" si="43"/>
        <v>#REF!</v>
      </c>
      <c r="O164" s="11" t="e">
        <f t="shared" si="44"/>
        <v>#REF!</v>
      </c>
      <c r="P164" s="12" t="e">
        <f t="shared" si="39"/>
        <v>#REF!</v>
      </c>
      <c r="Q164" s="12" t="e">
        <f t="shared" si="45"/>
        <v>#REF!</v>
      </c>
      <c r="R164" s="3" t="e">
        <f t="shared" si="46"/>
        <v>#REF!</v>
      </c>
      <c r="S164" s="15" t="e">
        <f t="shared" si="47"/>
        <v>#REF!</v>
      </c>
      <c r="T164" s="10" t="e">
        <f t="shared" si="48"/>
        <v>#REF!</v>
      </c>
      <c r="U164" s="16" t="e">
        <f t="shared" si="49"/>
        <v>#REF!</v>
      </c>
    </row>
    <row r="165" spans="1:21" x14ac:dyDescent="0.2">
      <c r="A165" s="8" t="e">
        <f t="shared" si="50"/>
        <v>#REF!</v>
      </c>
      <c r="B165" s="8" t="e">
        <f>IF(SUM(#REF!+(#REF!/60))=SUM(#REF!+(#REF!/60)),(SUM(#REF!+(#REF!/60))+0.0000001),(SUM(#REF!+(#REF!/60))))</f>
        <v>#REF!</v>
      </c>
      <c r="C165" s="8" t="e">
        <f>IF(#REF!="S",A165*-1,A165)</f>
        <v>#REF!</v>
      </c>
      <c r="D165" s="8" t="e">
        <f t="shared" si="38"/>
        <v>#REF!</v>
      </c>
      <c r="E165" s="8" t="e">
        <f t="shared" ref="E165:E228" si="51">(C165-C164)</f>
        <v>#REF!</v>
      </c>
      <c r="F165" s="8" t="e">
        <f t="shared" ref="F165:F228" si="52">LN(TAN(0.785398163+D165/2))</f>
        <v>#REF!</v>
      </c>
      <c r="G165" s="8" t="e">
        <f t="shared" ref="G165:G228" si="53">(F165-F164)</f>
        <v>#REF!</v>
      </c>
      <c r="H165" s="9" t="e">
        <f>SUM(#REF!+(#REF!/60))</f>
        <v>#REF!</v>
      </c>
      <c r="I165" s="9" t="e">
        <f>IF(#REF!="E",H165,H165*-1)</f>
        <v>#REF!</v>
      </c>
      <c r="J165" s="9" t="e">
        <f t="shared" si="40"/>
        <v>#REF!</v>
      </c>
      <c r="K165" s="9" t="e">
        <f t="shared" ref="K165:K228" si="54">(J165-J164)</f>
        <v>#REF!</v>
      </c>
      <c r="L165" s="3" t="e">
        <f t="shared" si="41"/>
        <v>#REF!</v>
      </c>
      <c r="M165" s="3" t="e">
        <f t="shared" si="42"/>
        <v>#REF!</v>
      </c>
      <c r="N165" s="11" t="e">
        <f t="shared" si="43"/>
        <v>#REF!</v>
      </c>
      <c r="O165" s="11" t="e">
        <f t="shared" si="44"/>
        <v>#REF!</v>
      </c>
      <c r="P165" s="12" t="e">
        <f t="shared" si="39"/>
        <v>#REF!</v>
      </c>
      <c r="Q165" s="12" t="e">
        <f t="shared" si="45"/>
        <v>#REF!</v>
      </c>
      <c r="R165" s="3" t="e">
        <f t="shared" si="46"/>
        <v>#REF!</v>
      </c>
      <c r="S165" s="15" t="e">
        <f t="shared" si="47"/>
        <v>#REF!</v>
      </c>
      <c r="T165" s="10" t="e">
        <f t="shared" si="48"/>
        <v>#REF!</v>
      </c>
      <c r="U165" s="16" t="e">
        <f t="shared" si="49"/>
        <v>#REF!</v>
      </c>
    </row>
    <row r="166" spans="1:21" x14ac:dyDescent="0.2">
      <c r="A166" s="8" t="e">
        <f t="shared" si="50"/>
        <v>#REF!</v>
      </c>
      <c r="B166" s="8" t="e">
        <f>IF(SUM(#REF!+(#REF!/60))=SUM(#REF!+(#REF!/60)),(SUM(#REF!+(#REF!/60))-0.0000001),(SUM(#REF!+(#REF!/60))))</f>
        <v>#REF!</v>
      </c>
      <c r="C166" s="8" t="e">
        <f>IF(#REF!="S",A166*-1,A166)</f>
        <v>#REF!</v>
      </c>
      <c r="D166" s="8" t="e">
        <f t="shared" si="38"/>
        <v>#REF!</v>
      </c>
      <c r="E166" s="8" t="e">
        <f t="shared" si="51"/>
        <v>#REF!</v>
      </c>
      <c r="F166" s="8" t="e">
        <f t="shared" si="52"/>
        <v>#REF!</v>
      </c>
      <c r="G166" s="8" t="e">
        <f t="shared" si="53"/>
        <v>#REF!</v>
      </c>
      <c r="H166" s="9" t="e">
        <f>SUM(#REF!+(#REF!/60))</f>
        <v>#REF!</v>
      </c>
      <c r="I166" s="9" t="e">
        <f>IF(#REF!="E",H166,H166*-1)</f>
        <v>#REF!</v>
      </c>
      <c r="J166" s="9" t="e">
        <f t="shared" si="40"/>
        <v>#REF!</v>
      </c>
      <c r="K166" s="9" t="e">
        <f t="shared" si="54"/>
        <v>#REF!</v>
      </c>
      <c r="L166" s="3" t="e">
        <f t="shared" si="41"/>
        <v>#REF!</v>
      </c>
      <c r="M166" s="3" t="e">
        <f t="shared" si="42"/>
        <v>#REF!</v>
      </c>
      <c r="N166" s="11" t="e">
        <f t="shared" si="43"/>
        <v>#REF!</v>
      </c>
      <c r="O166" s="11" t="e">
        <f t="shared" si="44"/>
        <v>#REF!</v>
      </c>
      <c r="P166" s="12" t="e">
        <f t="shared" si="39"/>
        <v>#REF!</v>
      </c>
      <c r="Q166" s="12" t="e">
        <f t="shared" si="45"/>
        <v>#REF!</v>
      </c>
      <c r="R166" s="3" t="e">
        <f t="shared" si="46"/>
        <v>#REF!</v>
      </c>
      <c r="S166" s="15" t="e">
        <f t="shared" si="47"/>
        <v>#REF!</v>
      </c>
      <c r="T166" s="10" t="e">
        <f t="shared" si="48"/>
        <v>#REF!</v>
      </c>
      <c r="U166" s="16" t="e">
        <f t="shared" si="49"/>
        <v>#REF!</v>
      </c>
    </row>
    <row r="167" spans="1:21" x14ac:dyDescent="0.2">
      <c r="A167" s="8" t="e">
        <f t="shared" si="50"/>
        <v>#REF!</v>
      </c>
      <c r="B167" s="8" t="e">
        <f>IF(SUM(#REF!+(#REF!/60))=SUM(#REF!+(#REF!/60)),(SUM(#REF!+(#REF!/60))+0.0000001),(SUM(#REF!+(#REF!/60))))</f>
        <v>#REF!</v>
      </c>
      <c r="C167" s="8" t="e">
        <f>IF(#REF!="S",A167*-1,A167)</f>
        <v>#REF!</v>
      </c>
      <c r="D167" s="8" t="e">
        <f t="shared" si="38"/>
        <v>#REF!</v>
      </c>
      <c r="E167" s="8" t="e">
        <f t="shared" si="51"/>
        <v>#REF!</v>
      </c>
      <c r="F167" s="8" t="e">
        <f t="shared" si="52"/>
        <v>#REF!</v>
      </c>
      <c r="G167" s="8" t="e">
        <f t="shared" si="53"/>
        <v>#REF!</v>
      </c>
      <c r="H167" s="9" t="e">
        <f>SUM(#REF!+(#REF!/60))</f>
        <v>#REF!</v>
      </c>
      <c r="I167" s="9" t="e">
        <f>IF(#REF!="E",H167,H167*-1)</f>
        <v>#REF!</v>
      </c>
      <c r="J167" s="9" t="e">
        <f t="shared" si="40"/>
        <v>#REF!</v>
      </c>
      <c r="K167" s="9" t="e">
        <f t="shared" si="54"/>
        <v>#REF!</v>
      </c>
      <c r="L167" s="3" t="e">
        <f t="shared" si="41"/>
        <v>#REF!</v>
      </c>
      <c r="M167" s="3" t="e">
        <f t="shared" si="42"/>
        <v>#REF!</v>
      </c>
      <c r="N167" s="11" t="e">
        <f t="shared" si="43"/>
        <v>#REF!</v>
      </c>
      <c r="O167" s="11" t="e">
        <f t="shared" si="44"/>
        <v>#REF!</v>
      </c>
      <c r="P167" s="12" t="e">
        <f t="shared" si="39"/>
        <v>#REF!</v>
      </c>
      <c r="Q167" s="12" t="e">
        <f t="shared" si="45"/>
        <v>#REF!</v>
      </c>
      <c r="R167" s="3" t="e">
        <f t="shared" si="46"/>
        <v>#REF!</v>
      </c>
      <c r="S167" s="15" t="e">
        <f t="shared" si="47"/>
        <v>#REF!</v>
      </c>
      <c r="T167" s="10" t="e">
        <f t="shared" si="48"/>
        <v>#REF!</v>
      </c>
      <c r="U167" s="16" t="e">
        <f t="shared" si="49"/>
        <v>#REF!</v>
      </c>
    </row>
    <row r="168" spans="1:21" x14ac:dyDescent="0.2">
      <c r="A168" s="8" t="e">
        <f t="shared" si="50"/>
        <v>#REF!</v>
      </c>
      <c r="B168" s="8" t="e">
        <f>IF(SUM(#REF!+(#REF!/60))=SUM(#REF!+(#REF!/60)),(SUM(#REF!+(#REF!/60))-0.0000001),(SUM(#REF!+(#REF!/60))))</f>
        <v>#REF!</v>
      </c>
      <c r="C168" s="8" t="e">
        <f>IF(#REF!="S",A168*-1,A168)</f>
        <v>#REF!</v>
      </c>
      <c r="D168" s="8" t="e">
        <f t="shared" si="38"/>
        <v>#REF!</v>
      </c>
      <c r="E168" s="8" t="e">
        <f t="shared" si="51"/>
        <v>#REF!</v>
      </c>
      <c r="F168" s="8" t="e">
        <f t="shared" si="52"/>
        <v>#REF!</v>
      </c>
      <c r="G168" s="8" t="e">
        <f t="shared" si="53"/>
        <v>#REF!</v>
      </c>
      <c r="H168" s="9" t="e">
        <f>SUM(#REF!+(#REF!/60))</f>
        <v>#REF!</v>
      </c>
      <c r="I168" s="9" t="e">
        <f>IF(#REF!="E",H168,H168*-1)</f>
        <v>#REF!</v>
      </c>
      <c r="J168" s="9" t="e">
        <f t="shared" si="40"/>
        <v>#REF!</v>
      </c>
      <c r="K168" s="9" t="e">
        <f t="shared" si="54"/>
        <v>#REF!</v>
      </c>
      <c r="L168" s="3" t="e">
        <f t="shared" si="41"/>
        <v>#REF!</v>
      </c>
      <c r="M168" s="3" t="e">
        <f t="shared" si="42"/>
        <v>#REF!</v>
      </c>
      <c r="N168" s="11" t="e">
        <f t="shared" si="43"/>
        <v>#REF!</v>
      </c>
      <c r="O168" s="11" t="e">
        <f t="shared" si="44"/>
        <v>#REF!</v>
      </c>
      <c r="P168" s="12" t="e">
        <f t="shared" si="39"/>
        <v>#REF!</v>
      </c>
      <c r="Q168" s="12" t="e">
        <f t="shared" si="45"/>
        <v>#REF!</v>
      </c>
      <c r="R168" s="3" t="e">
        <f t="shared" si="46"/>
        <v>#REF!</v>
      </c>
      <c r="S168" s="15" t="e">
        <f t="shared" si="47"/>
        <v>#REF!</v>
      </c>
      <c r="T168" s="10" t="e">
        <f t="shared" si="48"/>
        <v>#REF!</v>
      </c>
      <c r="U168" s="16" t="e">
        <f t="shared" si="49"/>
        <v>#REF!</v>
      </c>
    </row>
    <row r="169" spans="1:21" x14ac:dyDescent="0.2">
      <c r="A169" s="8" t="e">
        <f t="shared" si="50"/>
        <v>#REF!</v>
      </c>
      <c r="B169" s="8" t="e">
        <f>IF(SUM(#REF!+(#REF!/60))=SUM(#REF!+(#REF!/60)),(SUM(#REF!+(#REF!/60))+0.0000001),(SUM(#REF!+(#REF!/60))))</f>
        <v>#REF!</v>
      </c>
      <c r="C169" s="8" t="e">
        <f>IF(#REF!="S",A169*-1,A169)</f>
        <v>#REF!</v>
      </c>
      <c r="D169" s="8" t="e">
        <f t="shared" si="38"/>
        <v>#REF!</v>
      </c>
      <c r="E169" s="8" t="e">
        <f t="shared" si="51"/>
        <v>#REF!</v>
      </c>
      <c r="F169" s="8" t="e">
        <f t="shared" si="52"/>
        <v>#REF!</v>
      </c>
      <c r="G169" s="8" t="e">
        <f t="shared" si="53"/>
        <v>#REF!</v>
      </c>
      <c r="H169" s="9" t="e">
        <f>SUM(#REF!+(#REF!/60))</f>
        <v>#REF!</v>
      </c>
      <c r="I169" s="9" t="e">
        <f>IF(#REF!="E",H169,H169*-1)</f>
        <v>#REF!</v>
      </c>
      <c r="J169" s="9" t="e">
        <f t="shared" si="40"/>
        <v>#REF!</v>
      </c>
      <c r="K169" s="9" t="e">
        <f t="shared" si="54"/>
        <v>#REF!</v>
      </c>
      <c r="L169" s="3" t="e">
        <f t="shared" si="41"/>
        <v>#REF!</v>
      </c>
      <c r="M169" s="3" t="e">
        <f t="shared" si="42"/>
        <v>#REF!</v>
      </c>
      <c r="N169" s="11" t="e">
        <f t="shared" si="43"/>
        <v>#REF!</v>
      </c>
      <c r="O169" s="11" t="e">
        <f t="shared" si="44"/>
        <v>#REF!</v>
      </c>
      <c r="P169" s="12" t="e">
        <f t="shared" si="39"/>
        <v>#REF!</v>
      </c>
      <c r="Q169" s="12" t="e">
        <f t="shared" si="45"/>
        <v>#REF!</v>
      </c>
      <c r="R169" s="3" t="e">
        <f t="shared" si="46"/>
        <v>#REF!</v>
      </c>
      <c r="S169" s="15" t="e">
        <f t="shared" si="47"/>
        <v>#REF!</v>
      </c>
      <c r="T169" s="10" t="e">
        <f t="shared" si="48"/>
        <v>#REF!</v>
      </c>
      <c r="U169" s="16" t="e">
        <f t="shared" si="49"/>
        <v>#REF!</v>
      </c>
    </row>
    <row r="170" spans="1:21" x14ac:dyDescent="0.2">
      <c r="A170" s="8" t="e">
        <f t="shared" si="50"/>
        <v>#REF!</v>
      </c>
      <c r="B170" s="8" t="e">
        <f>IF(SUM(#REF!+(#REF!/60))=SUM(#REF!+(#REF!/60)),(SUM(#REF!+(#REF!/60))-0.0000001),(SUM(#REF!+(#REF!/60))))</f>
        <v>#REF!</v>
      </c>
      <c r="C170" s="8" t="e">
        <f>IF(#REF!="S",A170*-1,A170)</f>
        <v>#REF!</v>
      </c>
      <c r="D170" s="8" t="e">
        <f t="shared" si="38"/>
        <v>#REF!</v>
      </c>
      <c r="E170" s="8" t="e">
        <f t="shared" si="51"/>
        <v>#REF!</v>
      </c>
      <c r="F170" s="8" t="e">
        <f t="shared" si="52"/>
        <v>#REF!</v>
      </c>
      <c r="G170" s="8" t="e">
        <f t="shared" si="53"/>
        <v>#REF!</v>
      </c>
      <c r="H170" s="9" t="e">
        <f>SUM(#REF!+(#REF!/60))</f>
        <v>#REF!</v>
      </c>
      <c r="I170" s="9" t="e">
        <f>IF(#REF!="E",H170,H170*-1)</f>
        <v>#REF!</v>
      </c>
      <c r="J170" s="9" t="e">
        <f t="shared" si="40"/>
        <v>#REF!</v>
      </c>
      <c r="K170" s="9" t="e">
        <f t="shared" si="54"/>
        <v>#REF!</v>
      </c>
      <c r="L170" s="3" t="e">
        <f t="shared" si="41"/>
        <v>#REF!</v>
      </c>
      <c r="M170" s="3" t="e">
        <f t="shared" si="42"/>
        <v>#REF!</v>
      </c>
      <c r="N170" s="11" t="e">
        <f t="shared" si="43"/>
        <v>#REF!</v>
      </c>
      <c r="O170" s="11" t="e">
        <f t="shared" si="44"/>
        <v>#REF!</v>
      </c>
      <c r="P170" s="12" t="e">
        <f t="shared" si="39"/>
        <v>#REF!</v>
      </c>
      <c r="Q170" s="12" t="e">
        <f t="shared" si="45"/>
        <v>#REF!</v>
      </c>
      <c r="R170" s="3" t="e">
        <f t="shared" si="46"/>
        <v>#REF!</v>
      </c>
      <c r="S170" s="15" t="e">
        <f t="shared" si="47"/>
        <v>#REF!</v>
      </c>
      <c r="T170" s="10" t="e">
        <f t="shared" si="48"/>
        <v>#REF!</v>
      </c>
      <c r="U170" s="16" t="e">
        <f t="shared" si="49"/>
        <v>#REF!</v>
      </c>
    </row>
    <row r="171" spans="1:21" x14ac:dyDescent="0.2">
      <c r="A171" s="8" t="e">
        <f t="shared" si="50"/>
        <v>#REF!</v>
      </c>
      <c r="B171" s="8" t="e">
        <f>IF(SUM(#REF!+(#REF!/60))=SUM(#REF!+(#REF!/60)),(SUM(#REF!+(#REF!/60))+0.0000001),(SUM(#REF!+(#REF!/60))))</f>
        <v>#REF!</v>
      </c>
      <c r="C171" s="8" t="e">
        <f>IF(#REF!="S",A171*-1,A171)</f>
        <v>#REF!</v>
      </c>
      <c r="D171" s="8" t="e">
        <f t="shared" si="38"/>
        <v>#REF!</v>
      </c>
      <c r="E171" s="8" t="e">
        <f t="shared" si="51"/>
        <v>#REF!</v>
      </c>
      <c r="F171" s="8" t="e">
        <f t="shared" si="52"/>
        <v>#REF!</v>
      </c>
      <c r="G171" s="8" t="e">
        <f t="shared" si="53"/>
        <v>#REF!</v>
      </c>
      <c r="H171" s="9" t="e">
        <f>SUM(#REF!+(#REF!/60))</f>
        <v>#REF!</v>
      </c>
      <c r="I171" s="9" t="e">
        <f>IF(#REF!="E",H171,H171*-1)</f>
        <v>#REF!</v>
      </c>
      <c r="J171" s="9" t="e">
        <f t="shared" si="40"/>
        <v>#REF!</v>
      </c>
      <c r="K171" s="9" t="e">
        <f t="shared" si="54"/>
        <v>#REF!</v>
      </c>
      <c r="L171" s="3" t="e">
        <f t="shared" si="41"/>
        <v>#REF!</v>
      </c>
      <c r="M171" s="3" t="e">
        <f t="shared" si="42"/>
        <v>#REF!</v>
      </c>
      <c r="N171" s="11" t="e">
        <f t="shared" si="43"/>
        <v>#REF!</v>
      </c>
      <c r="O171" s="11" t="e">
        <f t="shared" si="44"/>
        <v>#REF!</v>
      </c>
      <c r="P171" s="12" t="e">
        <f t="shared" si="39"/>
        <v>#REF!</v>
      </c>
      <c r="Q171" s="12" t="e">
        <f t="shared" si="45"/>
        <v>#REF!</v>
      </c>
      <c r="R171" s="3" t="e">
        <f t="shared" si="46"/>
        <v>#REF!</v>
      </c>
      <c r="S171" s="15" t="e">
        <f t="shared" si="47"/>
        <v>#REF!</v>
      </c>
      <c r="T171" s="10" t="e">
        <f t="shared" si="48"/>
        <v>#REF!</v>
      </c>
      <c r="U171" s="16" t="e">
        <f t="shared" si="49"/>
        <v>#REF!</v>
      </c>
    </row>
    <row r="172" spans="1:21" x14ac:dyDescent="0.2">
      <c r="A172" s="8" t="e">
        <f t="shared" si="50"/>
        <v>#REF!</v>
      </c>
      <c r="B172" s="8" t="e">
        <f>IF(SUM(#REF!+(#REF!/60))=SUM(#REF!+(#REF!/60)),(SUM(#REF!+(#REF!/60))-0.0000001),(SUM(#REF!+(#REF!/60))))</f>
        <v>#REF!</v>
      </c>
      <c r="C172" s="8" t="e">
        <f>IF(#REF!="S",A172*-1,A172)</f>
        <v>#REF!</v>
      </c>
      <c r="D172" s="8" t="e">
        <f t="shared" si="38"/>
        <v>#REF!</v>
      </c>
      <c r="E172" s="8" t="e">
        <f t="shared" si="51"/>
        <v>#REF!</v>
      </c>
      <c r="F172" s="8" t="e">
        <f t="shared" si="52"/>
        <v>#REF!</v>
      </c>
      <c r="G172" s="8" t="e">
        <f t="shared" si="53"/>
        <v>#REF!</v>
      </c>
      <c r="H172" s="9" t="e">
        <f>SUM(#REF!+(#REF!/60))</f>
        <v>#REF!</v>
      </c>
      <c r="I172" s="9" t="e">
        <f>IF(#REF!="E",H172,H172*-1)</f>
        <v>#REF!</v>
      </c>
      <c r="J172" s="9" t="e">
        <f t="shared" si="40"/>
        <v>#REF!</v>
      </c>
      <c r="K172" s="9" t="e">
        <f t="shared" si="54"/>
        <v>#REF!</v>
      </c>
      <c r="L172" s="3" t="e">
        <f t="shared" si="41"/>
        <v>#REF!</v>
      </c>
      <c r="M172" s="3" t="e">
        <f t="shared" si="42"/>
        <v>#REF!</v>
      </c>
      <c r="N172" s="11" t="e">
        <f t="shared" si="43"/>
        <v>#REF!</v>
      </c>
      <c r="O172" s="11" t="e">
        <f t="shared" si="44"/>
        <v>#REF!</v>
      </c>
      <c r="P172" s="12" t="e">
        <f t="shared" si="39"/>
        <v>#REF!</v>
      </c>
      <c r="Q172" s="12" t="e">
        <f t="shared" si="45"/>
        <v>#REF!</v>
      </c>
      <c r="R172" s="3" t="e">
        <f t="shared" si="46"/>
        <v>#REF!</v>
      </c>
      <c r="S172" s="15" t="e">
        <f t="shared" si="47"/>
        <v>#REF!</v>
      </c>
      <c r="T172" s="10" t="e">
        <f t="shared" si="48"/>
        <v>#REF!</v>
      </c>
      <c r="U172" s="16" t="e">
        <f t="shared" si="49"/>
        <v>#REF!</v>
      </c>
    </row>
    <row r="173" spans="1:21" x14ac:dyDescent="0.2">
      <c r="A173" s="8" t="e">
        <f t="shared" si="50"/>
        <v>#REF!</v>
      </c>
      <c r="B173" s="8" t="e">
        <f>IF(SUM(#REF!+(#REF!/60))=SUM(#REF!+(#REF!/60)),(SUM(#REF!+(#REF!/60))+0.0000001),(SUM(#REF!+(#REF!/60))))</f>
        <v>#REF!</v>
      </c>
      <c r="C173" s="8" t="e">
        <f>IF(#REF!="S",A173*-1,A173)</f>
        <v>#REF!</v>
      </c>
      <c r="D173" s="8" t="e">
        <f t="shared" si="38"/>
        <v>#REF!</v>
      </c>
      <c r="E173" s="8" t="e">
        <f t="shared" si="51"/>
        <v>#REF!</v>
      </c>
      <c r="F173" s="8" t="e">
        <f t="shared" si="52"/>
        <v>#REF!</v>
      </c>
      <c r="G173" s="8" t="e">
        <f t="shared" si="53"/>
        <v>#REF!</v>
      </c>
      <c r="H173" s="9" t="e">
        <f>SUM(#REF!+(#REF!/60))</f>
        <v>#REF!</v>
      </c>
      <c r="I173" s="9" t="e">
        <f>IF(#REF!="E",H173,H173*-1)</f>
        <v>#REF!</v>
      </c>
      <c r="J173" s="9" t="e">
        <f t="shared" si="40"/>
        <v>#REF!</v>
      </c>
      <c r="K173" s="9" t="e">
        <f t="shared" si="54"/>
        <v>#REF!</v>
      </c>
      <c r="L173" s="3" t="e">
        <f t="shared" si="41"/>
        <v>#REF!</v>
      </c>
      <c r="M173" s="3" t="e">
        <f t="shared" si="42"/>
        <v>#REF!</v>
      </c>
      <c r="N173" s="11" t="e">
        <f t="shared" si="43"/>
        <v>#REF!</v>
      </c>
      <c r="O173" s="11" t="e">
        <f t="shared" si="44"/>
        <v>#REF!</v>
      </c>
      <c r="P173" s="12" t="e">
        <f t="shared" si="39"/>
        <v>#REF!</v>
      </c>
      <c r="Q173" s="12" t="e">
        <f t="shared" si="45"/>
        <v>#REF!</v>
      </c>
      <c r="R173" s="3" t="e">
        <f t="shared" si="46"/>
        <v>#REF!</v>
      </c>
      <c r="S173" s="15" t="e">
        <f t="shared" si="47"/>
        <v>#REF!</v>
      </c>
      <c r="T173" s="10" t="e">
        <f t="shared" si="48"/>
        <v>#REF!</v>
      </c>
      <c r="U173" s="16" t="e">
        <f t="shared" si="49"/>
        <v>#REF!</v>
      </c>
    </row>
    <row r="174" spans="1:21" x14ac:dyDescent="0.2">
      <c r="A174" s="8" t="e">
        <f t="shared" si="50"/>
        <v>#REF!</v>
      </c>
      <c r="B174" s="8" t="e">
        <f>IF(SUM(#REF!+(#REF!/60))=SUM(#REF!+(#REF!/60)),(SUM(#REF!+(#REF!/60))-0.0000001),(SUM(#REF!+(#REF!/60))))</f>
        <v>#REF!</v>
      </c>
      <c r="C174" s="8" t="e">
        <f>IF(#REF!="S",A174*-1,A174)</f>
        <v>#REF!</v>
      </c>
      <c r="D174" s="8" t="e">
        <f t="shared" si="38"/>
        <v>#REF!</v>
      </c>
      <c r="E174" s="8" t="e">
        <f t="shared" si="51"/>
        <v>#REF!</v>
      </c>
      <c r="F174" s="8" t="e">
        <f t="shared" si="52"/>
        <v>#REF!</v>
      </c>
      <c r="G174" s="8" t="e">
        <f t="shared" si="53"/>
        <v>#REF!</v>
      </c>
      <c r="H174" s="9" t="e">
        <f>SUM(#REF!+(#REF!/60))</f>
        <v>#REF!</v>
      </c>
      <c r="I174" s="9" t="e">
        <f>IF(#REF!="E",H174,H174*-1)</f>
        <v>#REF!</v>
      </c>
      <c r="J174" s="9" t="e">
        <f t="shared" si="40"/>
        <v>#REF!</v>
      </c>
      <c r="K174" s="9" t="e">
        <f t="shared" si="54"/>
        <v>#REF!</v>
      </c>
      <c r="L174" s="3" t="e">
        <f t="shared" si="41"/>
        <v>#REF!</v>
      </c>
      <c r="M174" s="3" t="e">
        <f t="shared" si="42"/>
        <v>#REF!</v>
      </c>
      <c r="N174" s="11" t="e">
        <f t="shared" si="43"/>
        <v>#REF!</v>
      </c>
      <c r="O174" s="11" t="e">
        <f t="shared" si="44"/>
        <v>#REF!</v>
      </c>
      <c r="P174" s="12" t="e">
        <f t="shared" si="39"/>
        <v>#REF!</v>
      </c>
      <c r="Q174" s="12" t="e">
        <f t="shared" si="45"/>
        <v>#REF!</v>
      </c>
      <c r="R174" s="3" t="e">
        <f t="shared" si="46"/>
        <v>#REF!</v>
      </c>
      <c r="S174" s="15" t="e">
        <f t="shared" si="47"/>
        <v>#REF!</v>
      </c>
      <c r="T174" s="10" t="e">
        <f t="shared" si="48"/>
        <v>#REF!</v>
      </c>
      <c r="U174" s="16" t="e">
        <f t="shared" si="49"/>
        <v>#REF!</v>
      </c>
    </row>
    <row r="175" spans="1:21" x14ac:dyDescent="0.2">
      <c r="A175" s="8" t="e">
        <f t="shared" si="50"/>
        <v>#REF!</v>
      </c>
      <c r="B175" s="8" t="e">
        <f>IF(SUM(#REF!+(#REF!/60))=SUM(#REF!+(#REF!/60)),(SUM(#REF!+(#REF!/60))+0.0000001),(SUM(#REF!+(#REF!/60))))</f>
        <v>#REF!</v>
      </c>
      <c r="C175" s="8" t="e">
        <f>IF(#REF!="S",A175*-1,A175)</f>
        <v>#REF!</v>
      </c>
      <c r="D175" s="8" t="e">
        <f t="shared" si="38"/>
        <v>#REF!</v>
      </c>
      <c r="E175" s="8" t="e">
        <f t="shared" si="51"/>
        <v>#REF!</v>
      </c>
      <c r="F175" s="8" t="e">
        <f t="shared" si="52"/>
        <v>#REF!</v>
      </c>
      <c r="G175" s="8" t="e">
        <f t="shared" si="53"/>
        <v>#REF!</v>
      </c>
      <c r="H175" s="9" t="e">
        <f>SUM(#REF!+(#REF!/60))</f>
        <v>#REF!</v>
      </c>
      <c r="I175" s="9" t="e">
        <f>IF(#REF!="E",H175,H175*-1)</f>
        <v>#REF!</v>
      </c>
      <c r="J175" s="9" t="e">
        <f t="shared" si="40"/>
        <v>#REF!</v>
      </c>
      <c r="K175" s="9" t="e">
        <f t="shared" si="54"/>
        <v>#REF!</v>
      </c>
      <c r="L175" s="3" t="e">
        <f t="shared" si="41"/>
        <v>#REF!</v>
      </c>
      <c r="M175" s="3" t="e">
        <f t="shared" si="42"/>
        <v>#REF!</v>
      </c>
      <c r="N175" s="11" t="e">
        <f t="shared" si="43"/>
        <v>#REF!</v>
      </c>
      <c r="O175" s="11" t="e">
        <f t="shared" si="44"/>
        <v>#REF!</v>
      </c>
      <c r="P175" s="12" t="e">
        <f t="shared" si="39"/>
        <v>#REF!</v>
      </c>
      <c r="Q175" s="12" t="e">
        <f t="shared" si="45"/>
        <v>#REF!</v>
      </c>
      <c r="R175" s="3" t="e">
        <f t="shared" si="46"/>
        <v>#REF!</v>
      </c>
      <c r="S175" s="15" t="e">
        <f t="shared" si="47"/>
        <v>#REF!</v>
      </c>
      <c r="T175" s="10" t="e">
        <f t="shared" si="48"/>
        <v>#REF!</v>
      </c>
      <c r="U175" s="16" t="e">
        <f t="shared" si="49"/>
        <v>#REF!</v>
      </c>
    </row>
    <row r="176" spans="1:21" x14ac:dyDescent="0.2">
      <c r="A176" s="8" t="e">
        <f t="shared" si="50"/>
        <v>#REF!</v>
      </c>
      <c r="B176" s="8" t="e">
        <f>IF(SUM(#REF!+(#REF!/60))=SUM(#REF!+(#REF!/60)),(SUM(#REF!+(#REF!/60))-0.0000001),(SUM(#REF!+(#REF!/60))))</f>
        <v>#REF!</v>
      </c>
      <c r="C176" s="8" t="e">
        <f>IF(#REF!="S",A176*-1,A176)</f>
        <v>#REF!</v>
      </c>
      <c r="D176" s="8" t="e">
        <f t="shared" si="38"/>
        <v>#REF!</v>
      </c>
      <c r="E176" s="8" t="e">
        <f t="shared" si="51"/>
        <v>#REF!</v>
      </c>
      <c r="F176" s="8" t="e">
        <f t="shared" si="52"/>
        <v>#REF!</v>
      </c>
      <c r="G176" s="8" t="e">
        <f t="shared" si="53"/>
        <v>#REF!</v>
      </c>
      <c r="H176" s="9" t="e">
        <f>SUM(#REF!+(#REF!/60))</f>
        <v>#REF!</v>
      </c>
      <c r="I176" s="9" t="e">
        <f>IF(#REF!="E",H176,H176*-1)</f>
        <v>#REF!</v>
      </c>
      <c r="J176" s="9" t="e">
        <f t="shared" si="40"/>
        <v>#REF!</v>
      </c>
      <c r="K176" s="9" t="e">
        <f t="shared" si="54"/>
        <v>#REF!</v>
      </c>
      <c r="L176" s="3" t="e">
        <f t="shared" si="41"/>
        <v>#REF!</v>
      </c>
      <c r="M176" s="3" t="e">
        <f t="shared" si="42"/>
        <v>#REF!</v>
      </c>
      <c r="N176" s="11" t="e">
        <f t="shared" si="43"/>
        <v>#REF!</v>
      </c>
      <c r="O176" s="11" t="e">
        <f t="shared" si="44"/>
        <v>#REF!</v>
      </c>
      <c r="P176" s="12" t="e">
        <f t="shared" si="39"/>
        <v>#REF!</v>
      </c>
      <c r="Q176" s="12" t="e">
        <f t="shared" si="45"/>
        <v>#REF!</v>
      </c>
      <c r="R176" s="3" t="e">
        <f t="shared" si="46"/>
        <v>#REF!</v>
      </c>
      <c r="S176" s="15" t="e">
        <f t="shared" si="47"/>
        <v>#REF!</v>
      </c>
      <c r="T176" s="10" t="e">
        <f t="shared" si="48"/>
        <v>#REF!</v>
      </c>
      <c r="U176" s="16" t="e">
        <f t="shared" si="49"/>
        <v>#REF!</v>
      </c>
    </row>
    <row r="177" spans="1:21" x14ac:dyDescent="0.2">
      <c r="A177" s="8" t="e">
        <f t="shared" si="50"/>
        <v>#REF!</v>
      </c>
      <c r="B177" s="8" t="e">
        <f>IF(SUM(#REF!+(#REF!/60))=SUM(#REF!+(#REF!/60)),(SUM(#REF!+(#REF!/60))+0.0000001),(SUM(#REF!+(#REF!/60))))</f>
        <v>#REF!</v>
      </c>
      <c r="C177" s="8" t="e">
        <f>IF(#REF!="S",A177*-1,A177)</f>
        <v>#REF!</v>
      </c>
      <c r="D177" s="8" t="e">
        <f t="shared" si="38"/>
        <v>#REF!</v>
      </c>
      <c r="E177" s="8" t="e">
        <f t="shared" si="51"/>
        <v>#REF!</v>
      </c>
      <c r="F177" s="8" t="e">
        <f t="shared" si="52"/>
        <v>#REF!</v>
      </c>
      <c r="G177" s="8" t="e">
        <f t="shared" si="53"/>
        <v>#REF!</v>
      </c>
      <c r="H177" s="9" t="e">
        <f>SUM(#REF!+(#REF!/60))</f>
        <v>#REF!</v>
      </c>
      <c r="I177" s="9" t="e">
        <f>IF(#REF!="E",H177,H177*-1)</f>
        <v>#REF!</v>
      </c>
      <c r="J177" s="9" t="e">
        <f t="shared" si="40"/>
        <v>#REF!</v>
      </c>
      <c r="K177" s="9" t="e">
        <f t="shared" si="54"/>
        <v>#REF!</v>
      </c>
      <c r="L177" s="3" t="e">
        <f t="shared" si="41"/>
        <v>#REF!</v>
      </c>
      <c r="M177" s="3" t="e">
        <f t="shared" si="42"/>
        <v>#REF!</v>
      </c>
      <c r="N177" s="11" t="e">
        <f t="shared" si="43"/>
        <v>#REF!</v>
      </c>
      <c r="O177" s="11" t="e">
        <f t="shared" si="44"/>
        <v>#REF!</v>
      </c>
      <c r="P177" s="12" t="e">
        <f t="shared" si="39"/>
        <v>#REF!</v>
      </c>
      <c r="Q177" s="12" t="e">
        <f t="shared" si="45"/>
        <v>#REF!</v>
      </c>
      <c r="R177" s="3" t="e">
        <f t="shared" si="46"/>
        <v>#REF!</v>
      </c>
      <c r="S177" s="15" t="e">
        <f t="shared" si="47"/>
        <v>#REF!</v>
      </c>
      <c r="T177" s="10" t="e">
        <f t="shared" si="48"/>
        <v>#REF!</v>
      </c>
      <c r="U177" s="16" t="e">
        <f t="shared" si="49"/>
        <v>#REF!</v>
      </c>
    </row>
    <row r="178" spans="1:21" x14ac:dyDescent="0.2">
      <c r="A178" s="8" t="e">
        <f t="shared" si="50"/>
        <v>#REF!</v>
      </c>
      <c r="B178" s="8" t="e">
        <f>IF(SUM(#REF!+(#REF!/60))=SUM(#REF!+(#REF!/60)),(SUM(#REF!+(#REF!/60))-0.0000001),(SUM(#REF!+(#REF!/60))))</f>
        <v>#REF!</v>
      </c>
      <c r="C178" s="8" t="e">
        <f>IF(#REF!="S",A178*-1,A178)</f>
        <v>#REF!</v>
      </c>
      <c r="D178" s="8" t="e">
        <f t="shared" si="38"/>
        <v>#REF!</v>
      </c>
      <c r="E178" s="8" t="e">
        <f t="shared" si="51"/>
        <v>#REF!</v>
      </c>
      <c r="F178" s="8" t="e">
        <f t="shared" si="52"/>
        <v>#REF!</v>
      </c>
      <c r="G178" s="8" t="e">
        <f t="shared" si="53"/>
        <v>#REF!</v>
      </c>
      <c r="H178" s="9" t="e">
        <f>SUM(#REF!+(#REF!/60))</f>
        <v>#REF!</v>
      </c>
      <c r="I178" s="9" t="e">
        <f>IF(#REF!="E",H178,H178*-1)</f>
        <v>#REF!</v>
      </c>
      <c r="J178" s="9" t="e">
        <f t="shared" si="40"/>
        <v>#REF!</v>
      </c>
      <c r="K178" s="9" t="e">
        <f t="shared" si="54"/>
        <v>#REF!</v>
      </c>
      <c r="L178" s="3" t="e">
        <f t="shared" si="41"/>
        <v>#REF!</v>
      </c>
      <c r="M178" s="3" t="e">
        <f t="shared" si="42"/>
        <v>#REF!</v>
      </c>
      <c r="N178" s="11" t="e">
        <f t="shared" si="43"/>
        <v>#REF!</v>
      </c>
      <c r="O178" s="11" t="e">
        <f t="shared" si="44"/>
        <v>#REF!</v>
      </c>
      <c r="P178" s="12" t="e">
        <f t="shared" si="39"/>
        <v>#REF!</v>
      </c>
      <c r="Q178" s="12" t="e">
        <f t="shared" si="45"/>
        <v>#REF!</v>
      </c>
      <c r="R178" s="3" t="e">
        <f t="shared" si="46"/>
        <v>#REF!</v>
      </c>
      <c r="S178" s="15" t="e">
        <f t="shared" si="47"/>
        <v>#REF!</v>
      </c>
      <c r="T178" s="10" t="e">
        <f t="shared" si="48"/>
        <v>#REF!</v>
      </c>
      <c r="U178" s="16" t="e">
        <f t="shared" si="49"/>
        <v>#REF!</v>
      </c>
    </row>
    <row r="179" spans="1:21" x14ac:dyDescent="0.2">
      <c r="A179" s="8" t="e">
        <f t="shared" si="50"/>
        <v>#REF!</v>
      </c>
      <c r="B179" s="8" t="e">
        <f>IF(SUM(#REF!+(#REF!/60))=SUM(#REF!+(#REF!/60)),(SUM(#REF!+(#REF!/60))+0.0000001),(SUM(#REF!+(#REF!/60))))</f>
        <v>#REF!</v>
      </c>
      <c r="C179" s="8" t="e">
        <f>IF(#REF!="S",A179*-1,A179)</f>
        <v>#REF!</v>
      </c>
      <c r="D179" s="8" t="e">
        <f t="shared" si="38"/>
        <v>#REF!</v>
      </c>
      <c r="E179" s="8" t="e">
        <f t="shared" si="51"/>
        <v>#REF!</v>
      </c>
      <c r="F179" s="8" t="e">
        <f t="shared" si="52"/>
        <v>#REF!</v>
      </c>
      <c r="G179" s="8" t="e">
        <f t="shared" si="53"/>
        <v>#REF!</v>
      </c>
      <c r="H179" s="9" t="e">
        <f>SUM(#REF!+(#REF!/60))</f>
        <v>#REF!</v>
      </c>
      <c r="I179" s="9" t="e">
        <f>IF(#REF!="E",H179,H179*-1)</f>
        <v>#REF!</v>
      </c>
      <c r="J179" s="9" t="e">
        <f t="shared" si="40"/>
        <v>#REF!</v>
      </c>
      <c r="K179" s="9" t="e">
        <f t="shared" si="54"/>
        <v>#REF!</v>
      </c>
      <c r="L179" s="3" t="e">
        <f t="shared" si="41"/>
        <v>#REF!</v>
      </c>
      <c r="M179" s="3" t="e">
        <f t="shared" si="42"/>
        <v>#REF!</v>
      </c>
      <c r="N179" s="11" t="e">
        <f t="shared" si="43"/>
        <v>#REF!</v>
      </c>
      <c r="O179" s="11" t="e">
        <f t="shared" si="44"/>
        <v>#REF!</v>
      </c>
      <c r="P179" s="12" t="e">
        <f t="shared" si="39"/>
        <v>#REF!</v>
      </c>
      <c r="Q179" s="12" t="e">
        <f t="shared" si="45"/>
        <v>#REF!</v>
      </c>
      <c r="R179" s="3" t="e">
        <f t="shared" si="46"/>
        <v>#REF!</v>
      </c>
      <c r="S179" s="15" t="e">
        <f t="shared" si="47"/>
        <v>#REF!</v>
      </c>
      <c r="T179" s="10" t="e">
        <f t="shared" si="48"/>
        <v>#REF!</v>
      </c>
      <c r="U179" s="16" t="e">
        <f t="shared" si="49"/>
        <v>#REF!</v>
      </c>
    </row>
    <row r="180" spans="1:21" x14ac:dyDescent="0.2">
      <c r="A180" s="8" t="e">
        <f t="shared" si="50"/>
        <v>#REF!</v>
      </c>
      <c r="B180" s="8" t="e">
        <f>IF(SUM(#REF!+(#REF!/60))=SUM(#REF!+(#REF!/60)),(SUM(#REF!+(#REF!/60))-0.0000001),(SUM(#REF!+(#REF!/60))))</f>
        <v>#REF!</v>
      </c>
      <c r="C180" s="8" t="e">
        <f>IF(#REF!="S",A180*-1,A180)</f>
        <v>#REF!</v>
      </c>
      <c r="D180" s="8" t="e">
        <f t="shared" si="38"/>
        <v>#REF!</v>
      </c>
      <c r="E180" s="8" t="e">
        <f t="shared" si="51"/>
        <v>#REF!</v>
      </c>
      <c r="F180" s="8" t="e">
        <f t="shared" si="52"/>
        <v>#REF!</v>
      </c>
      <c r="G180" s="8" t="e">
        <f t="shared" si="53"/>
        <v>#REF!</v>
      </c>
      <c r="H180" s="9" t="e">
        <f>SUM(#REF!+(#REF!/60))</f>
        <v>#REF!</v>
      </c>
      <c r="I180" s="9" t="e">
        <f>IF(#REF!="E",H180,H180*-1)</f>
        <v>#REF!</v>
      </c>
      <c r="J180" s="9" t="e">
        <f t="shared" si="40"/>
        <v>#REF!</v>
      </c>
      <c r="K180" s="9" t="e">
        <f t="shared" si="54"/>
        <v>#REF!</v>
      </c>
      <c r="L180" s="3" t="e">
        <f t="shared" si="41"/>
        <v>#REF!</v>
      </c>
      <c r="M180" s="3" t="e">
        <f t="shared" si="42"/>
        <v>#REF!</v>
      </c>
      <c r="N180" s="11" t="e">
        <f t="shared" si="43"/>
        <v>#REF!</v>
      </c>
      <c r="O180" s="11" t="e">
        <f t="shared" si="44"/>
        <v>#REF!</v>
      </c>
      <c r="P180" s="12" t="e">
        <f t="shared" si="39"/>
        <v>#REF!</v>
      </c>
      <c r="Q180" s="12" t="e">
        <f t="shared" si="45"/>
        <v>#REF!</v>
      </c>
      <c r="R180" s="3" t="e">
        <f t="shared" si="46"/>
        <v>#REF!</v>
      </c>
      <c r="S180" s="15" t="e">
        <f t="shared" si="47"/>
        <v>#REF!</v>
      </c>
      <c r="T180" s="10" t="e">
        <f t="shared" si="48"/>
        <v>#REF!</v>
      </c>
      <c r="U180" s="16" t="e">
        <f t="shared" si="49"/>
        <v>#REF!</v>
      </c>
    </row>
    <row r="181" spans="1:21" x14ac:dyDescent="0.2">
      <c r="A181" s="8" t="e">
        <f t="shared" si="50"/>
        <v>#REF!</v>
      </c>
      <c r="B181" s="8" t="e">
        <f>IF(SUM(#REF!+(#REF!/60))=SUM(#REF!+(#REF!/60)),(SUM(#REF!+(#REF!/60))+0.0000001),(SUM(#REF!+(#REF!/60))))</f>
        <v>#REF!</v>
      </c>
      <c r="C181" s="8" t="e">
        <f>IF(#REF!="S",A181*-1,A181)</f>
        <v>#REF!</v>
      </c>
      <c r="D181" s="8" t="e">
        <f t="shared" si="38"/>
        <v>#REF!</v>
      </c>
      <c r="E181" s="8" t="e">
        <f t="shared" si="51"/>
        <v>#REF!</v>
      </c>
      <c r="F181" s="8" t="e">
        <f t="shared" si="52"/>
        <v>#REF!</v>
      </c>
      <c r="G181" s="8" t="e">
        <f t="shared" si="53"/>
        <v>#REF!</v>
      </c>
      <c r="H181" s="9" t="e">
        <f>SUM(#REF!+(#REF!/60))</f>
        <v>#REF!</v>
      </c>
      <c r="I181" s="9" t="e">
        <f>IF(#REF!="E",H181,H181*-1)</f>
        <v>#REF!</v>
      </c>
      <c r="J181" s="9" t="e">
        <f t="shared" si="40"/>
        <v>#REF!</v>
      </c>
      <c r="K181" s="9" t="e">
        <f t="shared" si="54"/>
        <v>#REF!</v>
      </c>
      <c r="L181" s="3" t="e">
        <f t="shared" si="41"/>
        <v>#REF!</v>
      </c>
      <c r="M181" s="3" t="e">
        <f t="shared" si="42"/>
        <v>#REF!</v>
      </c>
      <c r="N181" s="11" t="e">
        <f t="shared" si="43"/>
        <v>#REF!</v>
      </c>
      <c r="O181" s="11" t="e">
        <f t="shared" si="44"/>
        <v>#REF!</v>
      </c>
      <c r="P181" s="12" t="e">
        <f t="shared" si="39"/>
        <v>#REF!</v>
      </c>
      <c r="Q181" s="12" t="e">
        <f t="shared" si="45"/>
        <v>#REF!</v>
      </c>
      <c r="R181" s="3" t="e">
        <f t="shared" si="46"/>
        <v>#REF!</v>
      </c>
      <c r="S181" s="15" t="e">
        <f t="shared" si="47"/>
        <v>#REF!</v>
      </c>
      <c r="T181" s="10" t="e">
        <f t="shared" si="48"/>
        <v>#REF!</v>
      </c>
      <c r="U181" s="16" t="e">
        <f t="shared" si="49"/>
        <v>#REF!</v>
      </c>
    </row>
    <row r="182" spans="1:21" x14ac:dyDescent="0.2">
      <c r="A182" s="8" t="e">
        <f t="shared" si="50"/>
        <v>#REF!</v>
      </c>
      <c r="B182" s="8" t="e">
        <f>IF(SUM(#REF!+(#REF!/60))=SUM(#REF!+(#REF!/60)),(SUM(#REF!+(#REF!/60))-0.0000001),(SUM(#REF!+(#REF!/60))))</f>
        <v>#REF!</v>
      </c>
      <c r="C182" s="8" t="e">
        <f>IF(#REF!="S",A182*-1,A182)</f>
        <v>#REF!</v>
      </c>
      <c r="D182" s="8" t="e">
        <f t="shared" si="38"/>
        <v>#REF!</v>
      </c>
      <c r="E182" s="8" t="e">
        <f t="shared" si="51"/>
        <v>#REF!</v>
      </c>
      <c r="F182" s="8" t="e">
        <f t="shared" si="52"/>
        <v>#REF!</v>
      </c>
      <c r="G182" s="8" t="e">
        <f t="shared" si="53"/>
        <v>#REF!</v>
      </c>
      <c r="H182" s="9" t="e">
        <f>SUM(#REF!+(#REF!/60))</f>
        <v>#REF!</v>
      </c>
      <c r="I182" s="9" t="e">
        <f>IF(#REF!="E",H182,H182*-1)</f>
        <v>#REF!</v>
      </c>
      <c r="J182" s="9" t="e">
        <f t="shared" si="40"/>
        <v>#REF!</v>
      </c>
      <c r="K182" s="9" t="e">
        <f t="shared" si="54"/>
        <v>#REF!</v>
      </c>
      <c r="L182" s="3" t="e">
        <f t="shared" si="41"/>
        <v>#REF!</v>
      </c>
      <c r="M182" s="3" t="e">
        <f t="shared" si="42"/>
        <v>#REF!</v>
      </c>
      <c r="N182" s="11" t="e">
        <f t="shared" si="43"/>
        <v>#REF!</v>
      </c>
      <c r="O182" s="11" t="e">
        <f t="shared" si="44"/>
        <v>#REF!</v>
      </c>
      <c r="P182" s="12" t="e">
        <f t="shared" si="39"/>
        <v>#REF!</v>
      </c>
      <c r="Q182" s="12" t="e">
        <f t="shared" si="45"/>
        <v>#REF!</v>
      </c>
      <c r="R182" s="3" t="e">
        <f t="shared" si="46"/>
        <v>#REF!</v>
      </c>
      <c r="S182" s="15" t="e">
        <f t="shared" si="47"/>
        <v>#REF!</v>
      </c>
      <c r="T182" s="10" t="e">
        <f t="shared" si="48"/>
        <v>#REF!</v>
      </c>
      <c r="U182" s="16" t="e">
        <f t="shared" si="49"/>
        <v>#REF!</v>
      </c>
    </row>
    <row r="183" spans="1:21" x14ac:dyDescent="0.2">
      <c r="A183" s="8" t="e">
        <f t="shared" si="50"/>
        <v>#REF!</v>
      </c>
      <c r="B183" s="8" t="e">
        <f>IF(SUM(#REF!+(#REF!/60))=SUM(#REF!+(#REF!/60)),(SUM(#REF!+(#REF!/60))+0.0000001),(SUM(#REF!+(#REF!/60))))</f>
        <v>#REF!</v>
      </c>
      <c r="C183" s="8" t="e">
        <f>IF(#REF!="S",A183*-1,A183)</f>
        <v>#REF!</v>
      </c>
      <c r="D183" s="8" t="e">
        <f t="shared" si="38"/>
        <v>#REF!</v>
      </c>
      <c r="E183" s="8" t="e">
        <f t="shared" si="51"/>
        <v>#REF!</v>
      </c>
      <c r="F183" s="8" t="e">
        <f t="shared" si="52"/>
        <v>#REF!</v>
      </c>
      <c r="G183" s="8" t="e">
        <f t="shared" si="53"/>
        <v>#REF!</v>
      </c>
      <c r="H183" s="9" t="e">
        <f>SUM(#REF!+(#REF!/60))</f>
        <v>#REF!</v>
      </c>
      <c r="I183" s="9" t="e">
        <f>IF(#REF!="E",H183,H183*-1)</f>
        <v>#REF!</v>
      </c>
      <c r="J183" s="9" t="e">
        <f t="shared" si="40"/>
        <v>#REF!</v>
      </c>
      <c r="K183" s="9" t="e">
        <f t="shared" si="54"/>
        <v>#REF!</v>
      </c>
      <c r="L183" s="3" t="e">
        <f t="shared" si="41"/>
        <v>#REF!</v>
      </c>
      <c r="M183" s="3" t="e">
        <f t="shared" si="42"/>
        <v>#REF!</v>
      </c>
      <c r="N183" s="11" t="e">
        <f t="shared" si="43"/>
        <v>#REF!</v>
      </c>
      <c r="O183" s="11" t="e">
        <f t="shared" si="44"/>
        <v>#REF!</v>
      </c>
      <c r="P183" s="12" t="e">
        <f t="shared" si="39"/>
        <v>#REF!</v>
      </c>
      <c r="Q183" s="12" t="e">
        <f t="shared" si="45"/>
        <v>#REF!</v>
      </c>
      <c r="R183" s="3" t="e">
        <f t="shared" si="46"/>
        <v>#REF!</v>
      </c>
      <c r="S183" s="15" t="e">
        <f t="shared" si="47"/>
        <v>#REF!</v>
      </c>
      <c r="T183" s="10" t="e">
        <f t="shared" si="48"/>
        <v>#REF!</v>
      </c>
      <c r="U183" s="16" t="e">
        <f t="shared" si="49"/>
        <v>#REF!</v>
      </c>
    </row>
    <row r="184" spans="1:21" x14ac:dyDescent="0.2">
      <c r="A184" s="8" t="e">
        <f t="shared" si="50"/>
        <v>#REF!</v>
      </c>
      <c r="B184" s="8" t="e">
        <f>IF(SUM(#REF!+(#REF!/60))=SUM(#REF!+(#REF!/60)),(SUM(#REF!+(#REF!/60))-0.0000001),(SUM(#REF!+(#REF!/60))))</f>
        <v>#REF!</v>
      </c>
      <c r="C184" s="8" t="e">
        <f>IF(#REF!="S",A184*-1,A184)</f>
        <v>#REF!</v>
      </c>
      <c r="D184" s="8" t="e">
        <f t="shared" si="38"/>
        <v>#REF!</v>
      </c>
      <c r="E184" s="8" t="e">
        <f t="shared" si="51"/>
        <v>#REF!</v>
      </c>
      <c r="F184" s="8" t="e">
        <f t="shared" si="52"/>
        <v>#REF!</v>
      </c>
      <c r="G184" s="8" t="e">
        <f t="shared" si="53"/>
        <v>#REF!</v>
      </c>
      <c r="H184" s="9" t="e">
        <f>SUM(#REF!+(#REF!/60))</f>
        <v>#REF!</v>
      </c>
      <c r="I184" s="9" t="e">
        <f>IF(#REF!="E",H184,H184*-1)</f>
        <v>#REF!</v>
      </c>
      <c r="J184" s="9" t="e">
        <f t="shared" si="40"/>
        <v>#REF!</v>
      </c>
      <c r="K184" s="9" t="e">
        <f t="shared" si="54"/>
        <v>#REF!</v>
      </c>
      <c r="L184" s="3" t="e">
        <f t="shared" si="41"/>
        <v>#REF!</v>
      </c>
      <c r="M184" s="3" t="e">
        <f t="shared" si="42"/>
        <v>#REF!</v>
      </c>
      <c r="N184" s="11" t="e">
        <f t="shared" si="43"/>
        <v>#REF!</v>
      </c>
      <c r="O184" s="11" t="e">
        <f t="shared" si="44"/>
        <v>#REF!</v>
      </c>
      <c r="P184" s="12" t="e">
        <f t="shared" si="39"/>
        <v>#REF!</v>
      </c>
      <c r="Q184" s="12" t="e">
        <f t="shared" si="45"/>
        <v>#REF!</v>
      </c>
      <c r="R184" s="3" t="e">
        <f t="shared" si="46"/>
        <v>#REF!</v>
      </c>
      <c r="S184" s="15" t="e">
        <f t="shared" si="47"/>
        <v>#REF!</v>
      </c>
      <c r="T184" s="10" t="e">
        <f t="shared" si="48"/>
        <v>#REF!</v>
      </c>
      <c r="U184" s="16" t="e">
        <f t="shared" si="49"/>
        <v>#REF!</v>
      </c>
    </row>
    <row r="185" spans="1:21" x14ac:dyDescent="0.2">
      <c r="A185" s="8" t="e">
        <f t="shared" si="50"/>
        <v>#REF!</v>
      </c>
      <c r="B185" s="8" t="e">
        <f>IF(SUM(#REF!+(#REF!/60))=SUM(#REF!+(#REF!/60)),(SUM(#REF!+(#REF!/60))+0.0000001),(SUM(#REF!+(#REF!/60))))</f>
        <v>#REF!</v>
      </c>
      <c r="C185" s="8" t="e">
        <f>IF(#REF!="S",A185*-1,A185)</f>
        <v>#REF!</v>
      </c>
      <c r="D185" s="8" t="e">
        <f t="shared" si="38"/>
        <v>#REF!</v>
      </c>
      <c r="E185" s="8" t="e">
        <f t="shared" si="51"/>
        <v>#REF!</v>
      </c>
      <c r="F185" s="8" t="e">
        <f t="shared" si="52"/>
        <v>#REF!</v>
      </c>
      <c r="G185" s="8" t="e">
        <f t="shared" si="53"/>
        <v>#REF!</v>
      </c>
      <c r="H185" s="9" t="e">
        <f>SUM(#REF!+(#REF!/60))</f>
        <v>#REF!</v>
      </c>
      <c r="I185" s="9" t="e">
        <f>IF(#REF!="E",H185,H185*-1)</f>
        <v>#REF!</v>
      </c>
      <c r="J185" s="9" t="e">
        <f t="shared" si="40"/>
        <v>#REF!</v>
      </c>
      <c r="K185" s="9" t="e">
        <f t="shared" si="54"/>
        <v>#REF!</v>
      </c>
      <c r="L185" s="3" t="e">
        <f t="shared" si="41"/>
        <v>#REF!</v>
      </c>
      <c r="M185" s="3" t="e">
        <f t="shared" si="42"/>
        <v>#REF!</v>
      </c>
      <c r="N185" s="11" t="e">
        <f t="shared" si="43"/>
        <v>#REF!</v>
      </c>
      <c r="O185" s="11" t="e">
        <f t="shared" si="44"/>
        <v>#REF!</v>
      </c>
      <c r="P185" s="12" t="e">
        <f t="shared" si="39"/>
        <v>#REF!</v>
      </c>
      <c r="Q185" s="12" t="e">
        <f t="shared" si="45"/>
        <v>#REF!</v>
      </c>
      <c r="R185" s="3" t="e">
        <f t="shared" si="46"/>
        <v>#REF!</v>
      </c>
      <c r="S185" s="15" t="e">
        <f t="shared" si="47"/>
        <v>#REF!</v>
      </c>
      <c r="T185" s="10" t="e">
        <f t="shared" si="48"/>
        <v>#REF!</v>
      </c>
      <c r="U185" s="16" t="e">
        <f t="shared" si="49"/>
        <v>#REF!</v>
      </c>
    </row>
    <row r="186" spans="1:21" x14ac:dyDescent="0.2">
      <c r="A186" s="8" t="e">
        <f t="shared" si="50"/>
        <v>#REF!</v>
      </c>
      <c r="B186" s="8" t="e">
        <f>IF(SUM(#REF!+(#REF!/60))=SUM(#REF!+(#REF!/60)),(SUM(#REF!+(#REF!/60))-0.0000001),(SUM(#REF!+(#REF!/60))))</f>
        <v>#REF!</v>
      </c>
      <c r="C186" s="8" t="e">
        <f>IF(#REF!="S",A186*-1,A186)</f>
        <v>#REF!</v>
      </c>
      <c r="D186" s="8" t="e">
        <f t="shared" si="38"/>
        <v>#REF!</v>
      </c>
      <c r="E186" s="8" t="e">
        <f t="shared" si="51"/>
        <v>#REF!</v>
      </c>
      <c r="F186" s="8" t="e">
        <f t="shared" si="52"/>
        <v>#REF!</v>
      </c>
      <c r="G186" s="8" t="e">
        <f t="shared" si="53"/>
        <v>#REF!</v>
      </c>
      <c r="H186" s="9" t="e">
        <f>SUM(#REF!+(#REF!/60))</f>
        <v>#REF!</v>
      </c>
      <c r="I186" s="9" t="e">
        <f>IF(#REF!="E",H186,H186*-1)</f>
        <v>#REF!</v>
      </c>
      <c r="J186" s="9" t="e">
        <f t="shared" si="40"/>
        <v>#REF!</v>
      </c>
      <c r="K186" s="9" t="e">
        <f t="shared" si="54"/>
        <v>#REF!</v>
      </c>
      <c r="L186" s="3" t="e">
        <f t="shared" si="41"/>
        <v>#REF!</v>
      </c>
      <c r="M186" s="3" t="e">
        <f t="shared" si="42"/>
        <v>#REF!</v>
      </c>
      <c r="N186" s="11" t="e">
        <f t="shared" si="43"/>
        <v>#REF!</v>
      </c>
      <c r="O186" s="11" t="e">
        <f t="shared" si="44"/>
        <v>#REF!</v>
      </c>
      <c r="P186" s="12" t="e">
        <f t="shared" si="39"/>
        <v>#REF!</v>
      </c>
      <c r="Q186" s="12" t="e">
        <f t="shared" si="45"/>
        <v>#REF!</v>
      </c>
      <c r="R186" s="3" t="e">
        <f t="shared" si="46"/>
        <v>#REF!</v>
      </c>
      <c r="S186" s="15" t="e">
        <f t="shared" si="47"/>
        <v>#REF!</v>
      </c>
      <c r="T186" s="10" t="e">
        <f t="shared" si="48"/>
        <v>#REF!</v>
      </c>
      <c r="U186" s="16" t="e">
        <f t="shared" si="49"/>
        <v>#REF!</v>
      </c>
    </row>
    <row r="187" spans="1:21" x14ac:dyDescent="0.2">
      <c r="A187" s="8" t="e">
        <f t="shared" si="50"/>
        <v>#REF!</v>
      </c>
      <c r="B187" s="8" t="e">
        <f>IF(SUM(#REF!+(#REF!/60))=SUM(#REF!+(#REF!/60)),(SUM(#REF!+(#REF!/60))+0.0000001),(SUM(#REF!+(#REF!/60))))</f>
        <v>#REF!</v>
      </c>
      <c r="C187" s="8" t="e">
        <f>IF(#REF!="S",A187*-1,A187)</f>
        <v>#REF!</v>
      </c>
      <c r="D187" s="8" t="e">
        <f t="shared" si="38"/>
        <v>#REF!</v>
      </c>
      <c r="E187" s="8" t="e">
        <f t="shared" si="51"/>
        <v>#REF!</v>
      </c>
      <c r="F187" s="8" t="e">
        <f t="shared" si="52"/>
        <v>#REF!</v>
      </c>
      <c r="G187" s="8" t="e">
        <f t="shared" si="53"/>
        <v>#REF!</v>
      </c>
      <c r="H187" s="9" t="e">
        <f>SUM(#REF!+(#REF!/60))</f>
        <v>#REF!</v>
      </c>
      <c r="I187" s="9" t="e">
        <f>IF(#REF!="E",H187,H187*-1)</f>
        <v>#REF!</v>
      </c>
      <c r="J187" s="9" t="e">
        <f t="shared" si="40"/>
        <v>#REF!</v>
      </c>
      <c r="K187" s="9" t="e">
        <f t="shared" si="54"/>
        <v>#REF!</v>
      </c>
      <c r="L187" s="3" t="e">
        <f t="shared" si="41"/>
        <v>#REF!</v>
      </c>
      <c r="M187" s="3" t="e">
        <f t="shared" si="42"/>
        <v>#REF!</v>
      </c>
      <c r="N187" s="11" t="e">
        <f t="shared" si="43"/>
        <v>#REF!</v>
      </c>
      <c r="O187" s="11" t="e">
        <f t="shared" si="44"/>
        <v>#REF!</v>
      </c>
      <c r="P187" s="12" t="e">
        <f t="shared" si="39"/>
        <v>#REF!</v>
      </c>
      <c r="Q187" s="12" t="e">
        <f t="shared" si="45"/>
        <v>#REF!</v>
      </c>
      <c r="R187" s="3" t="e">
        <f t="shared" si="46"/>
        <v>#REF!</v>
      </c>
      <c r="S187" s="15" t="e">
        <f t="shared" si="47"/>
        <v>#REF!</v>
      </c>
      <c r="T187" s="10" t="e">
        <f t="shared" si="48"/>
        <v>#REF!</v>
      </c>
      <c r="U187" s="16" t="e">
        <f t="shared" si="49"/>
        <v>#REF!</v>
      </c>
    </row>
    <row r="188" spans="1:21" x14ac:dyDescent="0.2">
      <c r="A188" s="8" t="e">
        <f t="shared" si="50"/>
        <v>#REF!</v>
      </c>
      <c r="B188" s="8" t="e">
        <f>IF(SUM(#REF!+(#REF!/60))=SUM(#REF!+(#REF!/60)),(SUM(#REF!+(#REF!/60))-0.0000001),(SUM(#REF!+(#REF!/60))))</f>
        <v>#REF!</v>
      </c>
      <c r="C188" s="8" t="e">
        <f>IF(#REF!="S",A188*-1,A188)</f>
        <v>#REF!</v>
      </c>
      <c r="D188" s="8" t="e">
        <f t="shared" si="38"/>
        <v>#REF!</v>
      </c>
      <c r="E188" s="8" t="e">
        <f t="shared" si="51"/>
        <v>#REF!</v>
      </c>
      <c r="F188" s="8" t="e">
        <f t="shared" si="52"/>
        <v>#REF!</v>
      </c>
      <c r="G188" s="8" t="e">
        <f t="shared" si="53"/>
        <v>#REF!</v>
      </c>
      <c r="H188" s="9" t="e">
        <f>SUM(#REF!+(#REF!/60))</f>
        <v>#REF!</v>
      </c>
      <c r="I188" s="9" t="e">
        <f>IF(#REF!="E",H188,H188*-1)</f>
        <v>#REF!</v>
      </c>
      <c r="J188" s="9" t="e">
        <f t="shared" si="40"/>
        <v>#REF!</v>
      </c>
      <c r="K188" s="9" t="e">
        <f t="shared" si="54"/>
        <v>#REF!</v>
      </c>
      <c r="L188" s="3" t="e">
        <f t="shared" si="41"/>
        <v>#REF!</v>
      </c>
      <c r="M188" s="3" t="e">
        <f t="shared" si="42"/>
        <v>#REF!</v>
      </c>
      <c r="N188" s="11" t="e">
        <f t="shared" si="43"/>
        <v>#REF!</v>
      </c>
      <c r="O188" s="11" t="e">
        <f t="shared" si="44"/>
        <v>#REF!</v>
      </c>
      <c r="P188" s="12" t="e">
        <f t="shared" si="39"/>
        <v>#REF!</v>
      </c>
      <c r="Q188" s="12" t="e">
        <f t="shared" si="45"/>
        <v>#REF!</v>
      </c>
      <c r="R188" s="3" t="e">
        <f t="shared" si="46"/>
        <v>#REF!</v>
      </c>
      <c r="S188" s="15" t="e">
        <f t="shared" si="47"/>
        <v>#REF!</v>
      </c>
      <c r="T188" s="10" t="e">
        <f t="shared" si="48"/>
        <v>#REF!</v>
      </c>
      <c r="U188" s="16" t="e">
        <f t="shared" si="49"/>
        <v>#REF!</v>
      </c>
    </row>
    <row r="189" spans="1:21" x14ac:dyDescent="0.2">
      <c r="A189" s="8" t="e">
        <f t="shared" si="50"/>
        <v>#REF!</v>
      </c>
      <c r="B189" s="8" t="e">
        <f>IF(SUM(#REF!+(#REF!/60))=SUM(#REF!+(#REF!/60)),(SUM(#REF!+(#REF!/60))+0.0000001),(SUM(#REF!+(#REF!/60))))</f>
        <v>#REF!</v>
      </c>
      <c r="C189" s="8" t="e">
        <f>IF(#REF!="S",A189*-1,A189)</f>
        <v>#REF!</v>
      </c>
      <c r="D189" s="8" t="e">
        <f t="shared" si="38"/>
        <v>#REF!</v>
      </c>
      <c r="E189" s="8" t="e">
        <f t="shared" si="51"/>
        <v>#REF!</v>
      </c>
      <c r="F189" s="8" t="e">
        <f t="shared" si="52"/>
        <v>#REF!</v>
      </c>
      <c r="G189" s="8" t="e">
        <f t="shared" si="53"/>
        <v>#REF!</v>
      </c>
      <c r="H189" s="9" t="e">
        <f>SUM(#REF!+(#REF!/60))</f>
        <v>#REF!</v>
      </c>
      <c r="I189" s="9" t="e">
        <f>IF(#REF!="E",H189,H189*-1)</f>
        <v>#REF!</v>
      </c>
      <c r="J189" s="9" t="e">
        <f t="shared" si="40"/>
        <v>#REF!</v>
      </c>
      <c r="K189" s="9" t="e">
        <f t="shared" si="54"/>
        <v>#REF!</v>
      </c>
      <c r="L189" s="3" t="e">
        <f t="shared" si="41"/>
        <v>#REF!</v>
      </c>
      <c r="M189" s="3" t="e">
        <f t="shared" si="42"/>
        <v>#REF!</v>
      </c>
      <c r="N189" s="11" t="e">
        <f t="shared" si="43"/>
        <v>#REF!</v>
      </c>
      <c r="O189" s="11" t="e">
        <f t="shared" si="44"/>
        <v>#REF!</v>
      </c>
      <c r="P189" s="12" t="e">
        <f t="shared" si="39"/>
        <v>#REF!</v>
      </c>
      <c r="Q189" s="12" t="e">
        <f t="shared" si="45"/>
        <v>#REF!</v>
      </c>
      <c r="R189" s="3" t="e">
        <f t="shared" si="46"/>
        <v>#REF!</v>
      </c>
      <c r="S189" s="15" t="e">
        <f t="shared" si="47"/>
        <v>#REF!</v>
      </c>
      <c r="T189" s="10" t="e">
        <f t="shared" si="48"/>
        <v>#REF!</v>
      </c>
      <c r="U189" s="16" t="e">
        <f t="shared" si="49"/>
        <v>#REF!</v>
      </c>
    </row>
    <row r="190" spans="1:21" x14ac:dyDescent="0.2">
      <c r="A190" s="8" t="e">
        <f t="shared" si="50"/>
        <v>#REF!</v>
      </c>
      <c r="B190" s="8" t="e">
        <f>IF(SUM(#REF!+(#REF!/60))=SUM(#REF!+(#REF!/60)),(SUM(#REF!+(#REF!/60))-0.0000001),(SUM(#REF!+(#REF!/60))))</f>
        <v>#REF!</v>
      </c>
      <c r="C190" s="8" t="e">
        <f>IF(#REF!="S",A190*-1,A190)</f>
        <v>#REF!</v>
      </c>
      <c r="D190" s="8" t="e">
        <f t="shared" si="38"/>
        <v>#REF!</v>
      </c>
      <c r="E190" s="8" t="e">
        <f t="shared" si="51"/>
        <v>#REF!</v>
      </c>
      <c r="F190" s="8" t="e">
        <f t="shared" si="52"/>
        <v>#REF!</v>
      </c>
      <c r="G190" s="8" t="e">
        <f t="shared" si="53"/>
        <v>#REF!</v>
      </c>
      <c r="H190" s="9" t="e">
        <f>SUM(#REF!+(#REF!/60))</f>
        <v>#REF!</v>
      </c>
      <c r="I190" s="9" t="e">
        <f>IF(#REF!="E",H190,H190*-1)</f>
        <v>#REF!</v>
      </c>
      <c r="J190" s="9" t="e">
        <f t="shared" si="40"/>
        <v>#REF!</v>
      </c>
      <c r="K190" s="9" t="e">
        <f t="shared" si="54"/>
        <v>#REF!</v>
      </c>
      <c r="L190" s="3" t="e">
        <f t="shared" si="41"/>
        <v>#REF!</v>
      </c>
      <c r="M190" s="3" t="e">
        <f t="shared" si="42"/>
        <v>#REF!</v>
      </c>
      <c r="N190" s="11" t="e">
        <f t="shared" si="43"/>
        <v>#REF!</v>
      </c>
      <c r="O190" s="11" t="e">
        <f t="shared" si="44"/>
        <v>#REF!</v>
      </c>
      <c r="P190" s="12" t="e">
        <f t="shared" si="39"/>
        <v>#REF!</v>
      </c>
      <c r="Q190" s="12" t="e">
        <f t="shared" si="45"/>
        <v>#REF!</v>
      </c>
      <c r="R190" s="3" t="e">
        <f t="shared" si="46"/>
        <v>#REF!</v>
      </c>
      <c r="S190" s="15" t="e">
        <f t="shared" si="47"/>
        <v>#REF!</v>
      </c>
      <c r="T190" s="10" t="e">
        <f t="shared" si="48"/>
        <v>#REF!</v>
      </c>
      <c r="U190" s="16" t="e">
        <f t="shared" si="49"/>
        <v>#REF!</v>
      </c>
    </row>
    <row r="191" spans="1:21" x14ac:dyDescent="0.2">
      <c r="A191" s="8" t="e">
        <f t="shared" si="50"/>
        <v>#REF!</v>
      </c>
      <c r="B191" s="8" t="e">
        <f>IF(SUM(#REF!+(#REF!/60))=SUM(#REF!+(#REF!/60)),(SUM(#REF!+(#REF!/60))+0.0000001),(SUM(#REF!+(#REF!/60))))</f>
        <v>#REF!</v>
      </c>
      <c r="C191" s="8" t="e">
        <f>IF(#REF!="S",A191*-1,A191)</f>
        <v>#REF!</v>
      </c>
      <c r="D191" s="8" t="e">
        <f t="shared" si="38"/>
        <v>#REF!</v>
      </c>
      <c r="E191" s="8" t="e">
        <f t="shared" si="51"/>
        <v>#REF!</v>
      </c>
      <c r="F191" s="8" t="e">
        <f t="shared" si="52"/>
        <v>#REF!</v>
      </c>
      <c r="G191" s="8" t="e">
        <f t="shared" si="53"/>
        <v>#REF!</v>
      </c>
      <c r="H191" s="9" t="e">
        <f>SUM(#REF!+(#REF!/60))</f>
        <v>#REF!</v>
      </c>
      <c r="I191" s="9" t="e">
        <f>IF(#REF!="E",H191,H191*-1)</f>
        <v>#REF!</v>
      </c>
      <c r="J191" s="9" t="e">
        <f t="shared" si="40"/>
        <v>#REF!</v>
      </c>
      <c r="K191" s="9" t="e">
        <f t="shared" si="54"/>
        <v>#REF!</v>
      </c>
      <c r="L191" s="3" t="e">
        <f t="shared" si="41"/>
        <v>#REF!</v>
      </c>
      <c r="M191" s="3" t="e">
        <f t="shared" si="42"/>
        <v>#REF!</v>
      </c>
      <c r="N191" s="11" t="e">
        <f t="shared" si="43"/>
        <v>#REF!</v>
      </c>
      <c r="O191" s="11" t="e">
        <f t="shared" si="44"/>
        <v>#REF!</v>
      </c>
      <c r="P191" s="12" t="e">
        <f t="shared" si="39"/>
        <v>#REF!</v>
      </c>
      <c r="Q191" s="12" t="e">
        <f t="shared" si="45"/>
        <v>#REF!</v>
      </c>
      <c r="R191" s="3" t="e">
        <f t="shared" si="46"/>
        <v>#REF!</v>
      </c>
      <c r="S191" s="15" t="e">
        <f t="shared" si="47"/>
        <v>#REF!</v>
      </c>
      <c r="T191" s="10" t="e">
        <f t="shared" si="48"/>
        <v>#REF!</v>
      </c>
      <c r="U191" s="16" t="e">
        <f t="shared" si="49"/>
        <v>#REF!</v>
      </c>
    </row>
    <row r="192" spans="1:21" x14ac:dyDescent="0.2">
      <c r="A192" s="8" t="e">
        <f t="shared" si="50"/>
        <v>#REF!</v>
      </c>
      <c r="B192" s="8" t="e">
        <f>IF(SUM(#REF!+(#REF!/60))=SUM(#REF!+(#REF!/60)),(SUM(#REF!+(#REF!/60))-0.0000001),(SUM(#REF!+(#REF!/60))))</f>
        <v>#REF!</v>
      </c>
      <c r="C192" s="8" t="e">
        <f>IF(#REF!="S",A192*-1,A192)</f>
        <v>#REF!</v>
      </c>
      <c r="D192" s="8" t="e">
        <f t="shared" si="38"/>
        <v>#REF!</v>
      </c>
      <c r="E192" s="8" t="e">
        <f t="shared" si="51"/>
        <v>#REF!</v>
      </c>
      <c r="F192" s="8" t="e">
        <f t="shared" si="52"/>
        <v>#REF!</v>
      </c>
      <c r="G192" s="8" t="e">
        <f t="shared" si="53"/>
        <v>#REF!</v>
      </c>
      <c r="H192" s="9" t="e">
        <f>SUM(#REF!+(#REF!/60))</f>
        <v>#REF!</v>
      </c>
      <c r="I192" s="9" t="e">
        <f>IF(#REF!="E",H192,H192*-1)</f>
        <v>#REF!</v>
      </c>
      <c r="J192" s="9" t="e">
        <f t="shared" si="40"/>
        <v>#REF!</v>
      </c>
      <c r="K192" s="9" t="e">
        <f t="shared" si="54"/>
        <v>#REF!</v>
      </c>
      <c r="L192" s="3" t="e">
        <f t="shared" si="41"/>
        <v>#REF!</v>
      </c>
      <c r="M192" s="3" t="e">
        <f t="shared" si="42"/>
        <v>#REF!</v>
      </c>
      <c r="N192" s="11" t="e">
        <f t="shared" si="43"/>
        <v>#REF!</v>
      </c>
      <c r="O192" s="11" t="e">
        <f t="shared" si="44"/>
        <v>#REF!</v>
      </c>
      <c r="P192" s="12" t="e">
        <f t="shared" si="39"/>
        <v>#REF!</v>
      </c>
      <c r="Q192" s="12" t="e">
        <f t="shared" si="45"/>
        <v>#REF!</v>
      </c>
      <c r="R192" s="3" t="e">
        <f t="shared" si="46"/>
        <v>#REF!</v>
      </c>
      <c r="S192" s="15" t="e">
        <f t="shared" si="47"/>
        <v>#REF!</v>
      </c>
      <c r="T192" s="10" t="e">
        <f t="shared" si="48"/>
        <v>#REF!</v>
      </c>
      <c r="U192" s="16" t="e">
        <f t="shared" si="49"/>
        <v>#REF!</v>
      </c>
    </row>
    <row r="193" spans="1:21" x14ac:dyDescent="0.2">
      <c r="A193" s="8" t="e">
        <f t="shared" si="50"/>
        <v>#REF!</v>
      </c>
      <c r="B193" s="8" t="e">
        <f>IF(SUM(#REF!+(#REF!/60))=SUM(#REF!+(#REF!/60)),(SUM(#REF!+(#REF!/60))+0.0000001),(SUM(#REF!+(#REF!/60))))</f>
        <v>#REF!</v>
      </c>
      <c r="C193" s="8" t="e">
        <f>IF(#REF!="S",A193*-1,A193)</f>
        <v>#REF!</v>
      </c>
      <c r="D193" s="8" t="e">
        <f t="shared" si="38"/>
        <v>#REF!</v>
      </c>
      <c r="E193" s="8" t="e">
        <f t="shared" si="51"/>
        <v>#REF!</v>
      </c>
      <c r="F193" s="8" t="e">
        <f t="shared" si="52"/>
        <v>#REF!</v>
      </c>
      <c r="G193" s="8" t="e">
        <f t="shared" si="53"/>
        <v>#REF!</v>
      </c>
      <c r="H193" s="9" t="e">
        <f>SUM(#REF!+(#REF!/60))</f>
        <v>#REF!</v>
      </c>
      <c r="I193" s="9" t="e">
        <f>IF(#REF!="E",H193,H193*-1)</f>
        <v>#REF!</v>
      </c>
      <c r="J193" s="9" t="e">
        <f t="shared" si="40"/>
        <v>#REF!</v>
      </c>
      <c r="K193" s="9" t="e">
        <f t="shared" si="54"/>
        <v>#REF!</v>
      </c>
      <c r="L193" s="3" t="e">
        <f t="shared" si="41"/>
        <v>#REF!</v>
      </c>
      <c r="M193" s="3" t="e">
        <f t="shared" si="42"/>
        <v>#REF!</v>
      </c>
      <c r="N193" s="11" t="e">
        <f t="shared" si="43"/>
        <v>#REF!</v>
      </c>
      <c r="O193" s="11" t="e">
        <f t="shared" si="44"/>
        <v>#REF!</v>
      </c>
      <c r="P193" s="12" t="e">
        <f t="shared" si="39"/>
        <v>#REF!</v>
      </c>
      <c r="Q193" s="12" t="e">
        <f t="shared" si="45"/>
        <v>#REF!</v>
      </c>
      <c r="R193" s="3" t="e">
        <f t="shared" si="46"/>
        <v>#REF!</v>
      </c>
      <c r="S193" s="15" t="e">
        <f t="shared" si="47"/>
        <v>#REF!</v>
      </c>
      <c r="T193" s="10" t="e">
        <f t="shared" si="48"/>
        <v>#REF!</v>
      </c>
      <c r="U193" s="16" t="e">
        <f t="shared" si="49"/>
        <v>#REF!</v>
      </c>
    </row>
    <row r="194" spans="1:21" x14ac:dyDescent="0.2">
      <c r="A194" s="8" t="e">
        <f t="shared" si="50"/>
        <v>#REF!</v>
      </c>
      <c r="B194" s="8" t="e">
        <f>IF(SUM(#REF!+(#REF!/60))=SUM(#REF!+(#REF!/60)),(SUM(#REF!+(#REF!/60))-0.0000001),(SUM(#REF!+(#REF!/60))))</f>
        <v>#REF!</v>
      </c>
      <c r="C194" s="8" t="e">
        <f>IF(#REF!="S",A194*-1,A194)</f>
        <v>#REF!</v>
      </c>
      <c r="D194" s="8" t="e">
        <f t="shared" si="38"/>
        <v>#REF!</v>
      </c>
      <c r="E194" s="8" t="e">
        <f t="shared" si="51"/>
        <v>#REF!</v>
      </c>
      <c r="F194" s="8" t="e">
        <f t="shared" si="52"/>
        <v>#REF!</v>
      </c>
      <c r="G194" s="8" t="e">
        <f t="shared" si="53"/>
        <v>#REF!</v>
      </c>
      <c r="H194" s="9" t="e">
        <f>SUM(#REF!+(#REF!/60))</f>
        <v>#REF!</v>
      </c>
      <c r="I194" s="9" t="e">
        <f>IF(#REF!="E",H194,H194*-1)</f>
        <v>#REF!</v>
      </c>
      <c r="J194" s="9" t="e">
        <f t="shared" si="40"/>
        <v>#REF!</v>
      </c>
      <c r="K194" s="9" t="e">
        <f t="shared" si="54"/>
        <v>#REF!</v>
      </c>
      <c r="L194" s="3" t="e">
        <f t="shared" si="41"/>
        <v>#REF!</v>
      </c>
      <c r="M194" s="3" t="e">
        <f t="shared" si="42"/>
        <v>#REF!</v>
      </c>
      <c r="N194" s="11" t="e">
        <f t="shared" si="43"/>
        <v>#REF!</v>
      </c>
      <c r="O194" s="11" t="e">
        <f t="shared" si="44"/>
        <v>#REF!</v>
      </c>
      <c r="P194" s="12" t="e">
        <f t="shared" si="39"/>
        <v>#REF!</v>
      </c>
      <c r="Q194" s="12" t="e">
        <f t="shared" si="45"/>
        <v>#REF!</v>
      </c>
      <c r="R194" s="3" t="e">
        <f t="shared" si="46"/>
        <v>#REF!</v>
      </c>
      <c r="S194" s="15" t="e">
        <f t="shared" si="47"/>
        <v>#REF!</v>
      </c>
      <c r="T194" s="10" t="e">
        <f t="shared" si="48"/>
        <v>#REF!</v>
      </c>
      <c r="U194" s="16" t="e">
        <f t="shared" si="49"/>
        <v>#REF!</v>
      </c>
    </row>
    <row r="195" spans="1:21" x14ac:dyDescent="0.2">
      <c r="A195" s="8" t="e">
        <f t="shared" si="50"/>
        <v>#REF!</v>
      </c>
      <c r="B195" s="8" t="e">
        <f>IF(SUM(#REF!+(#REF!/60))=SUM(#REF!+(#REF!/60)),(SUM(#REF!+(#REF!/60))+0.0000001),(SUM(#REF!+(#REF!/60))))</f>
        <v>#REF!</v>
      </c>
      <c r="C195" s="8" t="e">
        <f>IF(#REF!="S",A195*-1,A195)</f>
        <v>#REF!</v>
      </c>
      <c r="D195" s="8" t="e">
        <f t="shared" si="38"/>
        <v>#REF!</v>
      </c>
      <c r="E195" s="8" t="e">
        <f t="shared" si="51"/>
        <v>#REF!</v>
      </c>
      <c r="F195" s="8" t="e">
        <f t="shared" si="52"/>
        <v>#REF!</v>
      </c>
      <c r="G195" s="8" t="e">
        <f t="shared" si="53"/>
        <v>#REF!</v>
      </c>
      <c r="H195" s="9" t="e">
        <f>SUM(#REF!+(#REF!/60))</f>
        <v>#REF!</v>
      </c>
      <c r="I195" s="9" t="e">
        <f>IF(#REF!="E",H195,H195*-1)</f>
        <v>#REF!</v>
      </c>
      <c r="J195" s="9" t="e">
        <f t="shared" si="40"/>
        <v>#REF!</v>
      </c>
      <c r="K195" s="9" t="e">
        <f t="shared" si="54"/>
        <v>#REF!</v>
      </c>
      <c r="L195" s="3" t="e">
        <f t="shared" si="41"/>
        <v>#REF!</v>
      </c>
      <c r="M195" s="3" t="e">
        <f t="shared" si="42"/>
        <v>#REF!</v>
      </c>
      <c r="N195" s="11" t="e">
        <f t="shared" si="43"/>
        <v>#REF!</v>
      </c>
      <c r="O195" s="11" t="e">
        <f t="shared" si="44"/>
        <v>#REF!</v>
      </c>
      <c r="P195" s="12" t="e">
        <f t="shared" si="39"/>
        <v>#REF!</v>
      </c>
      <c r="Q195" s="12" t="e">
        <f t="shared" si="45"/>
        <v>#REF!</v>
      </c>
      <c r="R195" s="3" t="e">
        <f t="shared" si="46"/>
        <v>#REF!</v>
      </c>
      <c r="S195" s="15" t="e">
        <f t="shared" si="47"/>
        <v>#REF!</v>
      </c>
      <c r="T195" s="10" t="e">
        <f t="shared" si="48"/>
        <v>#REF!</v>
      </c>
      <c r="U195" s="16" t="e">
        <f t="shared" si="49"/>
        <v>#REF!</v>
      </c>
    </row>
    <row r="196" spans="1:21" x14ac:dyDescent="0.2">
      <c r="A196" s="8" t="e">
        <f t="shared" si="50"/>
        <v>#REF!</v>
      </c>
      <c r="B196" s="8" t="e">
        <f>IF(SUM(#REF!+(#REF!/60))=SUM(#REF!+(#REF!/60)),(SUM(#REF!+(#REF!/60))-0.0000001),(SUM(#REF!+(#REF!/60))))</f>
        <v>#REF!</v>
      </c>
      <c r="C196" s="8" t="e">
        <f>IF(#REF!="S",A196*-1,A196)</f>
        <v>#REF!</v>
      </c>
      <c r="D196" s="8" t="e">
        <f t="shared" ref="D196:D244" si="55">RADIANS(C196)</f>
        <v>#REF!</v>
      </c>
      <c r="E196" s="8" t="e">
        <f t="shared" si="51"/>
        <v>#REF!</v>
      </c>
      <c r="F196" s="8" t="e">
        <f t="shared" si="52"/>
        <v>#REF!</v>
      </c>
      <c r="G196" s="8" t="e">
        <f t="shared" si="53"/>
        <v>#REF!</v>
      </c>
      <c r="H196" s="9" t="e">
        <f>SUM(#REF!+(#REF!/60))</f>
        <v>#REF!</v>
      </c>
      <c r="I196" s="9" t="e">
        <f>IF(#REF!="E",H196,H196*-1)</f>
        <v>#REF!</v>
      </c>
      <c r="J196" s="9" t="e">
        <f t="shared" si="40"/>
        <v>#REF!</v>
      </c>
      <c r="K196" s="9" t="e">
        <f t="shared" si="54"/>
        <v>#REF!</v>
      </c>
      <c r="L196" s="3" t="e">
        <f t="shared" si="41"/>
        <v>#REF!</v>
      </c>
      <c r="M196" s="3" t="e">
        <f t="shared" si="42"/>
        <v>#REF!</v>
      </c>
      <c r="N196" s="11" t="e">
        <f t="shared" si="43"/>
        <v>#REF!</v>
      </c>
      <c r="O196" s="11" t="e">
        <f t="shared" si="44"/>
        <v>#REF!</v>
      </c>
      <c r="P196" s="12" t="e">
        <f t="shared" ref="P196:P244" si="56">IF(O196&lt;&gt;N196,ATAN(10800*(M196)/(PI()*(O196-N196))),IF(M196&lt;0,3*PI()/2,PI()/2))</f>
        <v>#REF!</v>
      </c>
      <c r="Q196" s="12" t="e">
        <f t="shared" si="45"/>
        <v>#REF!</v>
      </c>
      <c r="R196" s="3" t="e">
        <f t="shared" si="46"/>
        <v>#REF!</v>
      </c>
      <c r="S196" s="15" t="e">
        <f t="shared" si="47"/>
        <v>#REF!</v>
      </c>
      <c r="T196" s="10" t="e">
        <f t="shared" si="48"/>
        <v>#REF!</v>
      </c>
      <c r="U196" s="16" t="e">
        <f t="shared" si="49"/>
        <v>#REF!</v>
      </c>
    </row>
    <row r="197" spans="1:21" x14ac:dyDescent="0.2">
      <c r="A197" s="8" t="e">
        <f t="shared" si="50"/>
        <v>#REF!</v>
      </c>
      <c r="B197" s="8" t="e">
        <f>IF(SUM(#REF!+(#REF!/60))=SUM(#REF!+(#REF!/60)),(SUM(#REF!+(#REF!/60))+0.0000001),(SUM(#REF!+(#REF!/60))))</f>
        <v>#REF!</v>
      </c>
      <c r="C197" s="8" t="e">
        <f>IF(#REF!="S",A197*-1,A197)</f>
        <v>#REF!</v>
      </c>
      <c r="D197" s="8" t="e">
        <f t="shared" si="55"/>
        <v>#REF!</v>
      </c>
      <c r="E197" s="8" t="e">
        <f t="shared" si="51"/>
        <v>#REF!</v>
      </c>
      <c r="F197" s="8" t="e">
        <f t="shared" si="52"/>
        <v>#REF!</v>
      </c>
      <c r="G197" s="8" t="e">
        <f t="shared" si="53"/>
        <v>#REF!</v>
      </c>
      <c r="H197" s="9" t="e">
        <f>SUM(#REF!+(#REF!/60))</f>
        <v>#REF!</v>
      </c>
      <c r="I197" s="9" t="e">
        <f>IF(#REF!="E",H197,H197*-1)</f>
        <v>#REF!</v>
      </c>
      <c r="J197" s="9" t="e">
        <f t="shared" ref="J197:J244" si="57">RADIANS(I197)</f>
        <v>#REF!</v>
      </c>
      <c r="K197" s="9" t="e">
        <f t="shared" si="54"/>
        <v>#REF!</v>
      </c>
      <c r="L197" s="3" t="e">
        <f t="shared" ref="L197:L244" si="58">I198-I197</f>
        <v>#REF!</v>
      </c>
      <c r="M197" s="3" t="e">
        <f t="shared" ref="M197:M244" si="59">RADIANS(IF(L197&gt;180,L197-360,IF(L197&lt;-180,L197+360,L197)))</f>
        <v>#REF!</v>
      </c>
      <c r="N197" s="11" t="e">
        <f t="shared" ref="N197:N244" si="60">10800*LN(TAN(0.25*PI()+0.5*D197))/PI()</f>
        <v>#REF!</v>
      </c>
      <c r="O197" s="11" t="e">
        <f t="shared" ref="O197:O244" si="61">N198</f>
        <v>#REF!</v>
      </c>
      <c r="P197" s="12" t="e">
        <f t="shared" si="56"/>
        <v>#REF!</v>
      </c>
      <c r="Q197" s="12" t="e">
        <f t="shared" ref="Q197:Q244" si="62">IF(F198&lt;F197,PI()+P197,P197)</f>
        <v>#REF!</v>
      </c>
      <c r="R197" s="3" t="e">
        <f t="shared" ref="R197:R244" si="63">IF(Q197&lt;0,DEGREES(Q197)+360,DEGREES(Q197))</f>
        <v>#REF!</v>
      </c>
      <c r="S197" s="15" t="e">
        <f t="shared" ref="S197:S244" si="64">ROUND(R197,1)</f>
        <v>#REF!</v>
      </c>
      <c r="T197" s="10" t="e">
        <f t="shared" ref="T197:T244" si="65">IF(N197&lt;&gt;O197,ABS(60*(C198-C197)/COS(Q197)),ABS(60*(I198-I197)*COS(D197)))</f>
        <v>#REF!</v>
      </c>
      <c r="U197" s="16" t="e">
        <f t="shared" ref="U197:U244" si="66">ROUND(T197,1)</f>
        <v>#REF!</v>
      </c>
    </row>
    <row r="198" spans="1:21" x14ac:dyDescent="0.2">
      <c r="A198" s="8" t="e">
        <f t="shared" ref="A198:A244" si="67">B198</f>
        <v>#REF!</v>
      </c>
      <c r="B198" s="8" t="e">
        <f>IF(SUM(#REF!+(#REF!/60))=SUM(#REF!+(#REF!/60)),(SUM(#REF!+(#REF!/60))-0.0000001),(SUM(#REF!+(#REF!/60))))</f>
        <v>#REF!</v>
      </c>
      <c r="C198" s="8" t="e">
        <f>IF(#REF!="S",A198*-1,A198)</f>
        <v>#REF!</v>
      </c>
      <c r="D198" s="8" t="e">
        <f t="shared" si="55"/>
        <v>#REF!</v>
      </c>
      <c r="E198" s="8" t="e">
        <f t="shared" si="51"/>
        <v>#REF!</v>
      </c>
      <c r="F198" s="8" t="e">
        <f t="shared" si="52"/>
        <v>#REF!</v>
      </c>
      <c r="G198" s="8" t="e">
        <f t="shared" si="53"/>
        <v>#REF!</v>
      </c>
      <c r="H198" s="9" t="e">
        <f>SUM(#REF!+(#REF!/60))</f>
        <v>#REF!</v>
      </c>
      <c r="I198" s="9" t="e">
        <f>IF(#REF!="E",H198,H198*-1)</f>
        <v>#REF!</v>
      </c>
      <c r="J198" s="9" t="e">
        <f t="shared" si="57"/>
        <v>#REF!</v>
      </c>
      <c r="K198" s="9" t="e">
        <f t="shared" si="54"/>
        <v>#REF!</v>
      </c>
      <c r="L198" s="3" t="e">
        <f t="shared" si="58"/>
        <v>#REF!</v>
      </c>
      <c r="M198" s="3" t="e">
        <f t="shared" si="59"/>
        <v>#REF!</v>
      </c>
      <c r="N198" s="11" t="e">
        <f t="shared" si="60"/>
        <v>#REF!</v>
      </c>
      <c r="O198" s="11" t="e">
        <f t="shared" si="61"/>
        <v>#REF!</v>
      </c>
      <c r="P198" s="12" t="e">
        <f t="shared" si="56"/>
        <v>#REF!</v>
      </c>
      <c r="Q198" s="12" t="e">
        <f t="shared" si="62"/>
        <v>#REF!</v>
      </c>
      <c r="R198" s="3" t="e">
        <f t="shared" si="63"/>
        <v>#REF!</v>
      </c>
      <c r="S198" s="15" t="e">
        <f t="shared" si="64"/>
        <v>#REF!</v>
      </c>
      <c r="T198" s="10" t="e">
        <f t="shared" si="65"/>
        <v>#REF!</v>
      </c>
      <c r="U198" s="16" t="e">
        <f t="shared" si="66"/>
        <v>#REF!</v>
      </c>
    </row>
    <row r="199" spans="1:21" x14ac:dyDescent="0.2">
      <c r="A199" s="8" t="e">
        <f t="shared" si="67"/>
        <v>#REF!</v>
      </c>
      <c r="B199" s="8" t="e">
        <f>IF(SUM(#REF!+(#REF!/60))=SUM(#REF!+(#REF!/60)),(SUM(#REF!+(#REF!/60))+0.0000001),(SUM(#REF!+(#REF!/60))))</f>
        <v>#REF!</v>
      </c>
      <c r="C199" s="8" t="e">
        <f>IF(#REF!="S",A199*-1,A199)</f>
        <v>#REF!</v>
      </c>
      <c r="D199" s="8" t="e">
        <f t="shared" si="55"/>
        <v>#REF!</v>
      </c>
      <c r="E199" s="8" t="e">
        <f t="shared" si="51"/>
        <v>#REF!</v>
      </c>
      <c r="F199" s="8" t="e">
        <f t="shared" si="52"/>
        <v>#REF!</v>
      </c>
      <c r="G199" s="8" t="e">
        <f t="shared" si="53"/>
        <v>#REF!</v>
      </c>
      <c r="H199" s="9" t="e">
        <f>SUM(#REF!+(#REF!/60))</f>
        <v>#REF!</v>
      </c>
      <c r="I199" s="9" t="e">
        <f>IF(#REF!="E",H199,H199*-1)</f>
        <v>#REF!</v>
      </c>
      <c r="J199" s="9" t="e">
        <f t="shared" si="57"/>
        <v>#REF!</v>
      </c>
      <c r="K199" s="9" t="e">
        <f t="shared" si="54"/>
        <v>#REF!</v>
      </c>
      <c r="L199" s="3" t="e">
        <f t="shared" si="58"/>
        <v>#REF!</v>
      </c>
      <c r="M199" s="3" t="e">
        <f t="shared" si="59"/>
        <v>#REF!</v>
      </c>
      <c r="N199" s="11" t="e">
        <f t="shared" si="60"/>
        <v>#REF!</v>
      </c>
      <c r="O199" s="11" t="e">
        <f t="shared" si="61"/>
        <v>#REF!</v>
      </c>
      <c r="P199" s="12" t="e">
        <f t="shared" si="56"/>
        <v>#REF!</v>
      </c>
      <c r="Q199" s="12" t="e">
        <f t="shared" si="62"/>
        <v>#REF!</v>
      </c>
      <c r="R199" s="3" t="e">
        <f t="shared" si="63"/>
        <v>#REF!</v>
      </c>
      <c r="S199" s="15" t="e">
        <f t="shared" si="64"/>
        <v>#REF!</v>
      </c>
      <c r="T199" s="10" t="e">
        <f t="shared" si="65"/>
        <v>#REF!</v>
      </c>
      <c r="U199" s="16" t="e">
        <f t="shared" si="66"/>
        <v>#REF!</v>
      </c>
    </row>
    <row r="200" spans="1:21" x14ac:dyDescent="0.2">
      <c r="A200" s="8" t="e">
        <f t="shared" si="67"/>
        <v>#REF!</v>
      </c>
      <c r="B200" s="8" t="e">
        <f>IF(SUM(#REF!+(#REF!/60))=SUM(#REF!+(#REF!/60)),(SUM(#REF!+(#REF!/60))-0.0000001),(SUM(#REF!+(#REF!/60))))</f>
        <v>#REF!</v>
      </c>
      <c r="C200" s="8" t="e">
        <f>IF(#REF!="S",A200*-1,A200)</f>
        <v>#REF!</v>
      </c>
      <c r="D200" s="8" t="e">
        <f t="shared" si="55"/>
        <v>#REF!</v>
      </c>
      <c r="E200" s="8" t="e">
        <f t="shared" si="51"/>
        <v>#REF!</v>
      </c>
      <c r="F200" s="8" t="e">
        <f t="shared" si="52"/>
        <v>#REF!</v>
      </c>
      <c r="G200" s="8" t="e">
        <f t="shared" si="53"/>
        <v>#REF!</v>
      </c>
      <c r="H200" s="9" t="e">
        <f>SUM(#REF!+(#REF!/60))</f>
        <v>#REF!</v>
      </c>
      <c r="I200" s="9" t="e">
        <f>IF(#REF!="E",H200,H200*-1)</f>
        <v>#REF!</v>
      </c>
      <c r="J200" s="9" t="e">
        <f t="shared" si="57"/>
        <v>#REF!</v>
      </c>
      <c r="K200" s="9" t="e">
        <f t="shared" si="54"/>
        <v>#REF!</v>
      </c>
      <c r="L200" s="3" t="e">
        <f t="shared" si="58"/>
        <v>#REF!</v>
      </c>
      <c r="M200" s="3" t="e">
        <f t="shared" si="59"/>
        <v>#REF!</v>
      </c>
      <c r="N200" s="11" t="e">
        <f t="shared" si="60"/>
        <v>#REF!</v>
      </c>
      <c r="O200" s="11" t="e">
        <f t="shared" si="61"/>
        <v>#REF!</v>
      </c>
      <c r="P200" s="12" t="e">
        <f t="shared" si="56"/>
        <v>#REF!</v>
      </c>
      <c r="Q200" s="12" t="e">
        <f t="shared" si="62"/>
        <v>#REF!</v>
      </c>
      <c r="R200" s="3" t="e">
        <f t="shared" si="63"/>
        <v>#REF!</v>
      </c>
      <c r="S200" s="15" t="e">
        <f t="shared" si="64"/>
        <v>#REF!</v>
      </c>
      <c r="T200" s="10" t="e">
        <f t="shared" si="65"/>
        <v>#REF!</v>
      </c>
      <c r="U200" s="16" t="e">
        <f t="shared" si="66"/>
        <v>#REF!</v>
      </c>
    </row>
    <row r="201" spans="1:21" x14ac:dyDescent="0.2">
      <c r="A201" s="8" t="e">
        <f t="shared" si="67"/>
        <v>#REF!</v>
      </c>
      <c r="B201" s="8" t="e">
        <f>IF(SUM(#REF!+(#REF!/60))=SUM(#REF!+(#REF!/60)),(SUM(#REF!+(#REF!/60))+0.0000001),(SUM(#REF!+(#REF!/60))))</f>
        <v>#REF!</v>
      </c>
      <c r="C201" s="8" t="e">
        <f>IF(#REF!="S",A201*-1,A201)</f>
        <v>#REF!</v>
      </c>
      <c r="D201" s="8" t="e">
        <f t="shared" si="55"/>
        <v>#REF!</v>
      </c>
      <c r="E201" s="8" t="e">
        <f t="shared" si="51"/>
        <v>#REF!</v>
      </c>
      <c r="F201" s="8" t="e">
        <f t="shared" si="52"/>
        <v>#REF!</v>
      </c>
      <c r="G201" s="8" t="e">
        <f t="shared" si="53"/>
        <v>#REF!</v>
      </c>
      <c r="H201" s="9" t="e">
        <f>SUM(#REF!+(#REF!/60))</f>
        <v>#REF!</v>
      </c>
      <c r="I201" s="9" t="e">
        <f>IF(#REF!="E",H201,H201*-1)</f>
        <v>#REF!</v>
      </c>
      <c r="J201" s="9" t="e">
        <f t="shared" si="57"/>
        <v>#REF!</v>
      </c>
      <c r="K201" s="9" t="e">
        <f t="shared" si="54"/>
        <v>#REF!</v>
      </c>
      <c r="L201" s="3" t="e">
        <f t="shared" si="58"/>
        <v>#REF!</v>
      </c>
      <c r="M201" s="3" t="e">
        <f t="shared" si="59"/>
        <v>#REF!</v>
      </c>
      <c r="N201" s="11" t="e">
        <f t="shared" si="60"/>
        <v>#REF!</v>
      </c>
      <c r="O201" s="11" t="e">
        <f t="shared" si="61"/>
        <v>#REF!</v>
      </c>
      <c r="P201" s="12" t="e">
        <f t="shared" si="56"/>
        <v>#REF!</v>
      </c>
      <c r="Q201" s="12" t="e">
        <f t="shared" si="62"/>
        <v>#REF!</v>
      </c>
      <c r="R201" s="3" t="e">
        <f t="shared" si="63"/>
        <v>#REF!</v>
      </c>
      <c r="S201" s="15" t="e">
        <f t="shared" si="64"/>
        <v>#REF!</v>
      </c>
      <c r="T201" s="10" t="e">
        <f t="shared" si="65"/>
        <v>#REF!</v>
      </c>
      <c r="U201" s="16" t="e">
        <f t="shared" si="66"/>
        <v>#REF!</v>
      </c>
    </row>
    <row r="202" spans="1:21" x14ac:dyDescent="0.2">
      <c r="A202" s="8" t="e">
        <f t="shared" si="67"/>
        <v>#REF!</v>
      </c>
      <c r="B202" s="8" t="e">
        <f>IF(SUM(#REF!+(#REF!/60))=SUM(#REF!+(#REF!/60)),(SUM(#REF!+(#REF!/60))-0.0000001),(SUM(#REF!+(#REF!/60))))</f>
        <v>#REF!</v>
      </c>
      <c r="C202" s="8" t="e">
        <f>IF(#REF!="S",A202*-1,A202)</f>
        <v>#REF!</v>
      </c>
      <c r="D202" s="8" t="e">
        <f t="shared" si="55"/>
        <v>#REF!</v>
      </c>
      <c r="E202" s="8" t="e">
        <f t="shared" si="51"/>
        <v>#REF!</v>
      </c>
      <c r="F202" s="8" t="e">
        <f t="shared" si="52"/>
        <v>#REF!</v>
      </c>
      <c r="G202" s="8" t="e">
        <f t="shared" si="53"/>
        <v>#REF!</v>
      </c>
      <c r="H202" s="9" t="e">
        <f>SUM(#REF!+(#REF!/60))</f>
        <v>#REF!</v>
      </c>
      <c r="I202" s="9" t="e">
        <f>IF(#REF!="E",H202,H202*-1)</f>
        <v>#REF!</v>
      </c>
      <c r="J202" s="9" t="e">
        <f t="shared" si="57"/>
        <v>#REF!</v>
      </c>
      <c r="K202" s="9" t="e">
        <f t="shared" si="54"/>
        <v>#REF!</v>
      </c>
      <c r="L202" s="3" t="e">
        <f t="shared" si="58"/>
        <v>#REF!</v>
      </c>
      <c r="M202" s="3" t="e">
        <f t="shared" si="59"/>
        <v>#REF!</v>
      </c>
      <c r="N202" s="11" t="e">
        <f t="shared" si="60"/>
        <v>#REF!</v>
      </c>
      <c r="O202" s="11" t="e">
        <f t="shared" si="61"/>
        <v>#REF!</v>
      </c>
      <c r="P202" s="12" t="e">
        <f t="shared" si="56"/>
        <v>#REF!</v>
      </c>
      <c r="Q202" s="12" t="e">
        <f t="shared" si="62"/>
        <v>#REF!</v>
      </c>
      <c r="R202" s="3" t="e">
        <f t="shared" si="63"/>
        <v>#REF!</v>
      </c>
      <c r="S202" s="15" t="e">
        <f t="shared" si="64"/>
        <v>#REF!</v>
      </c>
      <c r="T202" s="10" t="e">
        <f t="shared" si="65"/>
        <v>#REF!</v>
      </c>
      <c r="U202" s="16" t="e">
        <f t="shared" si="66"/>
        <v>#REF!</v>
      </c>
    </row>
    <row r="203" spans="1:21" x14ac:dyDescent="0.2">
      <c r="A203" s="8" t="e">
        <f t="shared" si="67"/>
        <v>#REF!</v>
      </c>
      <c r="B203" s="8" t="e">
        <f>IF(SUM(#REF!+(#REF!/60))=SUM(#REF!+(#REF!/60)),(SUM(#REF!+(#REF!/60))+0.0000001),(SUM(#REF!+(#REF!/60))))</f>
        <v>#REF!</v>
      </c>
      <c r="C203" s="8" t="e">
        <f>IF(#REF!="S",A203*-1,A203)</f>
        <v>#REF!</v>
      </c>
      <c r="D203" s="8" t="e">
        <f t="shared" si="55"/>
        <v>#REF!</v>
      </c>
      <c r="E203" s="8" t="e">
        <f t="shared" si="51"/>
        <v>#REF!</v>
      </c>
      <c r="F203" s="8" t="e">
        <f t="shared" si="52"/>
        <v>#REF!</v>
      </c>
      <c r="G203" s="8" t="e">
        <f t="shared" si="53"/>
        <v>#REF!</v>
      </c>
      <c r="H203" s="9" t="e">
        <f>SUM(#REF!+(#REF!/60))</f>
        <v>#REF!</v>
      </c>
      <c r="I203" s="9" t="e">
        <f>IF(#REF!="E",H203,H203*-1)</f>
        <v>#REF!</v>
      </c>
      <c r="J203" s="9" t="e">
        <f t="shared" si="57"/>
        <v>#REF!</v>
      </c>
      <c r="K203" s="9" t="e">
        <f t="shared" si="54"/>
        <v>#REF!</v>
      </c>
      <c r="L203" s="3" t="e">
        <f t="shared" si="58"/>
        <v>#REF!</v>
      </c>
      <c r="M203" s="3" t="e">
        <f t="shared" si="59"/>
        <v>#REF!</v>
      </c>
      <c r="N203" s="11" t="e">
        <f t="shared" si="60"/>
        <v>#REF!</v>
      </c>
      <c r="O203" s="11" t="e">
        <f t="shared" si="61"/>
        <v>#REF!</v>
      </c>
      <c r="P203" s="12" t="e">
        <f t="shared" si="56"/>
        <v>#REF!</v>
      </c>
      <c r="Q203" s="12" t="e">
        <f t="shared" si="62"/>
        <v>#REF!</v>
      </c>
      <c r="R203" s="3" t="e">
        <f t="shared" si="63"/>
        <v>#REF!</v>
      </c>
      <c r="S203" s="15" t="e">
        <f t="shared" si="64"/>
        <v>#REF!</v>
      </c>
      <c r="T203" s="10" t="e">
        <f t="shared" si="65"/>
        <v>#REF!</v>
      </c>
      <c r="U203" s="16" t="e">
        <f t="shared" si="66"/>
        <v>#REF!</v>
      </c>
    </row>
    <row r="204" spans="1:21" x14ac:dyDescent="0.2">
      <c r="A204" s="8" t="e">
        <f t="shared" si="67"/>
        <v>#REF!</v>
      </c>
      <c r="B204" s="8" t="e">
        <f>IF(SUM(#REF!+(#REF!/60))=SUM(#REF!+(#REF!/60)),(SUM(#REF!+(#REF!/60))-0.0000001),(SUM(#REF!+(#REF!/60))))</f>
        <v>#REF!</v>
      </c>
      <c r="C204" s="8" t="e">
        <f>IF(#REF!="S",A204*-1,A204)</f>
        <v>#REF!</v>
      </c>
      <c r="D204" s="8" t="e">
        <f t="shared" si="55"/>
        <v>#REF!</v>
      </c>
      <c r="E204" s="8" t="e">
        <f t="shared" si="51"/>
        <v>#REF!</v>
      </c>
      <c r="F204" s="8" t="e">
        <f t="shared" si="52"/>
        <v>#REF!</v>
      </c>
      <c r="G204" s="8" t="e">
        <f t="shared" si="53"/>
        <v>#REF!</v>
      </c>
      <c r="H204" s="9" t="e">
        <f>SUM(#REF!+(#REF!/60))</f>
        <v>#REF!</v>
      </c>
      <c r="I204" s="9" t="e">
        <f>IF(#REF!="E",H204,H204*-1)</f>
        <v>#REF!</v>
      </c>
      <c r="J204" s="9" t="e">
        <f t="shared" si="57"/>
        <v>#REF!</v>
      </c>
      <c r="K204" s="9" t="e">
        <f t="shared" si="54"/>
        <v>#REF!</v>
      </c>
      <c r="L204" s="3" t="e">
        <f t="shared" si="58"/>
        <v>#REF!</v>
      </c>
      <c r="M204" s="3" t="e">
        <f t="shared" si="59"/>
        <v>#REF!</v>
      </c>
      <c r="N204" s="11" t="e">
        <f t="shared" si="60"/>
        <v>#REF!</v>
      </c>
      <c r="O204" s="11" t="e">
        <f t="shared" si="61"/>
        <v>#REF!</v>
      </c>
      <c r="P204" s="12" t="e">
        <f t="shared" si="56"/>
        <v>#REF!</v>
      </c>
      <c r="Q204" s="12" t="e">
        <f t="shared" si="62"/>
        <v>#REF!</v>
      </c>
      <c r="R204" s="3" t="e">
        <f t="shared" si="63"/>
        <v>#REF!</v>
      </c>
      <c r="S204" s="15" t="e">
        <f t="shared" si="64"/>
        <v>#REF!</v>
      </c>
      <c r="T204" s="10" t="e">
        <f t="shared" si="65"/>
        <v>#REF!</v>
      </c>
      <c r="U204" s="16" t="e">
        <f t="shared" si="66"/>
        <v>#REF!</v>
      </c>
    </row>
    <row r="205" spans="1:21" x14ac:dyDescent="0.2">
      <c r="A205" s="8" t="e">
        <f t="shared" si="67"/>
        <v>#REF!</v>
      </c>
      <c r="B205" s="8" t="e">
        <f>IF(SUM(#REF!+(#REF!/60))=SUM(#REF!+(#REF!/60)),(SUM(#REF!+(#REF!/60))+0.0000001),(SUM(#REF!+(#REF!/60))))</f>
        <v>#REF!</v>
      </c>
      <c r="C205" s="8" t="e">
        <f>IF(#REF!="S",A205*-1,A205)</f>
        <v>#REF!</v>
      </c>
      <c r="D205" s="8" t="e">
        <f t="shared" si="55"/>
        <v>#REF!</v>
      </c>
      <c r="E205" s="8" t="e">
        <f t="shared" si="51"/>
        <v>#REF!</v>
      </c>
      <c r="F205" s="8" t="e">
        <f t="shared" si="52"/>
        <v>#REF!</v>
      </c>
      <c r="G205" s="8" t="e">
        <f t="shared" si="53"/>
        <v>#REF!</v>
      </c>
      <c r="H205" s="9" t="e">
        <f>SUM(#REF!+(#REF!/60))</f>
        <v>#REF!</v>
      </c>
      <c r="I205" s="9" t="e">
        <f>IF(#REF!="E",H205,H205*-1)</f>
        <v>#REF!</v>
      </c>
      <c r="J205" s="9" t="e">
        <f t="shared" si="57"/>
        <v>#REF!</v>
      </c>
      <c r="K205" s="9" t="e">
        <f t="shared" si="54"/>
        <v>#REF!</v>
      </c>
      <c r="L205" s="3" t="e">
        <f t="shared" si="58"/>
        <v>#REF!</v>
      </c>
      <c r="M205" s="3" t="e">
        <f t="shared" si="59"/>
        <v>#REF!</v>
      </c>
      <c r="N205" s="11" t="e">
        <f t="shared" si="60"/>
        <v>#REF!</v>
      </c>
      <c r="O205" s="11" t="e">
        <f t="shared" si="61"/>
        <v>#REF!</v>
      </c>
      <c r="P205" s="12" t="e">
        <f t="shared" si="56"/>
        <v>#REF!</v>
      </c>
      <c r="Q205" s="12" t="e">
        <f t="shared" si="62"/>
        <v>#REF!</v>
      </c>
      <c r="R205" s="3" t="e">
        <f t="shared" si="63"/>
        <v>#REF!</v>
      </c>
      <c r="S205" s="15" t="e">
        <f t="shared" si="64"/>
        <v>#REF!</v>
      </c>
      <c r="T205" s="10" t="e">
        <f t="shared" si="65"/>
        <v>#REF!</v>
      </c>
      <c r="U205" s="16" t="e">
        <f t="shared" si="66"/>
        <v>#REF!</v>
      </c>
    </row>
    <row r="206" spans="1:21" x14ac:dyDescent="0.2">
      <c r="A206" s="8" t="e">
        <f t="shared" si="67"/>
        <v>#REF!</v>
      </c>
      <c r="B206" s="8" t="e">
        <f>IF(SUM(#REF!+(#REF!/60))=SUM(#REF!+(#REF!/60)),(SUM(#REF!+(#REF!/60))-0.0000001),(SUM(#REF!+(#REF!/60))))</f>
        <v>#REF!</v>
      </c>
      <c r="C206" s="8" t="e">
        <f>IF(#REF!="S",A206*-1,A206)</f>
        <v>#REF!</v>
      </c>
      <c r="D206" s="8" t="e">
        <f t="shared" si="55"/>
        <v>#REF!</v>
      </c>
      <c r="E206" s="8" t="e">
        <f t="shared" si="51"/>
        <v>#REF!</v>
      </c>
      <c r="F206" s="8" t="e">
        <f t="shared" si="52"/>
        <v>#REF!</v>
      </c>
      <c r="G206" s="8" t="e">
        <f t="shared" si="53"/>
        <v>#REF!</v>
      </c>
      <c r="H206" s="9" t="e">
        <f>SUM(#REF!+(#REF!/60))</f>
        <v>#REF!</v>
      </c>
      <c r="I206" s="9" t="e">
        <f>IF(#REF!="E",H206,H206*-1)</f>
        <v>#REF!</v>
      </c>
      <c r="J206" s="9" t="e">
        <f t="shared" si="57"/>
        <v>#REF!</v>
      </c>
      <c r="K206" s="9" t="e">
        <f t="shared" si="54"/>
        <v>#REF!</v>
      </c>
      <c r="L206" s="3" t="e">
        <f t="shared" si="58"/>
        <v>#REF!</v>
      </c>
      <c r="M206" s="3" t="e">
        <f t="shared" si="59"/>
        <v>#REF!</v>
      </c>
      <c r="N206" s="11" t="e">
        <f t="shared" si="60"/>
        <v>#REF!</v>
      </c>
      <c r="O206" s="11" t="e">
        <f t="shared" si="61"/>
        <v>#REF!</v>
      </c>
      <c r="P206" s="12" t="e">
        <f t="shared" si="56"/>
        <v>#REF!</v>
      </c>
      <c r="Q206" s="12" t="e">
        <f t="shared" si="62"/>
        <v>#REF!</v>
      </c>
      <c r="R206" s="3" t="e">
        <f t="shared" si="63"/>
        <v>#REF!</v>
      </c>
      <c r="S206" s="15" t="e">
        <f t="shared" si="64"/>
        <v>#REF!</v>
      </c>
      <c r="T206" s="10" t="e">
        <f t="shared" si="65"/>
        <v>#REF!</v>
      </c>
      <c r="U206" s="16" t="e">
        <f t="shared" si="66"/>
        <v>#REF!</v>
      </c>
    </row>
    <row r="207" spans="1:21" x14ac:dyDescent="0.2">
      <c r="A207" s="8" t="e">
        <f t="shared" si="67"/>
        <v>#REF!</v>
      </c>
      <c r="B207" s="8" t="e">
        <f>IF(SUM(#REF!+(#REF!/60))=SUM(#REF!+(#REF!/60)),(SUM(#REF!+(#REF!/60))+0.0000001),(SUM(#REF!+(#REF!/60))))</f>
        <v>#REF!</v>
      </c>
      <c r="C207" s="8" t="e">
        <f>IF(#REF!="S",A207*-1,A207)</f>
        <v>#REF!</v>
      </c>
      <c r="D207" s="8" t="e">
        <f t="shared" si="55"/>
        <v>#REF!</v>
      </c>
      <c r="E207" s="8" t="e">
        <f t="shared" si="51"/>
        <v>#REF!</v>
      </c>
      <c r="F207" s="8" t="e">
        <f t="shared" si="52"/>
        <v>#REF!</v>
      </c>
      <c r="G207" s="8" t="e">
        <f t="shared" si="53"/>
        <v>#REF!</v>
      </c>
      <c r="H207" s="9" t="e">
        <f>SUM(#REF!+(#REF!/60))</f>
        <v>#REF!</v>
      </c>
      <c r="I207" s="9" t="e">
        <f>IF(#REF!="E",H207,H207*-1)</f>
        <v>#REF!</v>
      </c>
      <c r="J207" s="9" t="e">
        <f t="shared" si="57"/>
        <v>#REF!</v>
      </c>
      <c r="K207" s="9" t="e">
        <f t="shared" si="54"/>
        <v>#REF!</v>
      </c>
      <c r="L207" s="3" t="e">
        <f t="shared" si="58"/>
        <v>#REF!</v>
      </c>
      <c r="M207" s="3" t="e">
        <f t="shared" si="59"/>
        <v>#REF!</v>
      </c>
      <c r="N207" s="11" t="e">
        <f t="shared" si="60"/>
        <v>#REF!</v>
      </c>
      <c r="O207" s="11" t="e">
        <f t="shared" si="61"/>
        <v>#REF!</v>
      </c>
      <c r="P207" s="12" t="e">
        <f t="shared" si="56"/>
        <v>#REF!</v>
      </c>
      <c r="Q207" s="12" t="e">
        <f t="shared" si="62"/>
        <v>#REF!</v>
      </c>
      <c r="R207" s="3" t="e">
        <f t="shared" si="63"/>
        <v>#REF!</v>
      </c>
      <c r="S207" s="15" t="e">
        <f t="shared" si="64"/>
        <v>#REF!</v>
      </c>
      <c r="T207" s="10" t="e">
        <f t="shared" si="65"/>
        <v>#REF!</v>
      </c>
      <c r="U207" s="16" t="e">
        <f t="shared" si="66"/>
        <v>#REF!</v>
      </c>
    </row>
    <row r="208" spans="1:21" x14ac:dyDescent="0.2">
      <c r="A208" s="8" t="e">
        <f t="shared" si="67"/>
        <v>#REF!</v>
      </c>
      <c r="B208" s="8" t="e">
        <f>IF(SUM(#REF!+(#REF!/60))=SUM(#REF!+(#REF!/60)),(SUM(#REF!+(#REF!/60))-0.0000001),(SUM(#REF!+(#REF!/60))))</f>
        <v>#REF!</v>
      </c>
      <c r="C208" s="8" t="e">
        <f>IF(#REF!="S",A208*-1,A208)</f>
        <v>#REF!</v>
      </c>
      <c r="D208" s="8" t="e">
        <f t="shared" si="55"/>
        <v>#REF!</v>
      </c>
      <c r="E208" s="8" t="e">
        <f t="shared" si="51"/>
        <v>#REF!</v>
      </c>
      <c r="F208" s="8" t="e">
        <f t="shared" si="52"/>
        <v>#REF!</v>
      </c>
      <c r="G208" s="8" t="e">
        <f t="shared" si="53"/>
        <v>#REF!</v>
      </c>
      <c r="H208" s="9" t="e">
        <f>SUM(#REF!+(#REF!/60))</f>
        <v>#REF!</v>
      </c>
      <c r="I208" s="9" t="e">
        <f>IF(#REF!="E",H208,H208*-1)</f>
        <v>#REF!</v>
      </c>
      <c r="J208" s="9" t="e">
        <f t="shared" si="57"/>
        <v>#REF!</v>
      </c>
      <c r="K208" s="9" t="e">
        <f t="shared" si="54"/>
        <v>#REF!</v>
      </c>
      <c r="L208" s="3" t="e">
        <f t="shared" si="58"/>
        <v>#REF!</v>
      </c>
      <c r="M208" s="3" t="e">
        <f t="shared" si="59"/>
        <v>#REF!</v>
      </c>
      <c r="N208" s="11" t="e">
        <f t="shared" si="60"/>
        <v>#REF!</v>
      </c>
      <c r="O208" s="11" t="e">
        <f t="shared" si="61"/>
        <v>#REF!</v>
      </c>
      <c r="P208" s="12" t="e">
        <f t="shared" si="56"/>
        <v>#REF!</v>
      </c>
      <c r="Q208" s="12" t="e">
        <f t="shared" si="62"/>
        <v>#REF!</v>
      </c>
      <c r="R208" s="3" t="e">
        <f t="shared" si="63"/>
        <v>#REF!</v>
      </c>
      <c r="S208" s="15" t="e">
        <f t="shared" si="64"/>
        <v>#REF!</v>
      </c>
      <c r="T208" s="10" t="e">
        <f t="shared" si="65"/>
        <v>#REF!</v>
      </c>
      <c r="U208" s="16" t="e">
        <f t="shared" si="66"/>
        <v>#REF!</v>
      </c>
    </row>
    <row r="209" spans="1:21" x14ac:dyDescent="0.2">
      <c r="A209" s="8" t="e">
        <f t="shared" si="67"/>
        <v>#REF!</v>
      </c>
      <c r="B209" s="8" t="e">
        <f>IF(SUM(#REF!+(#REF!/60))=SUM(#REF!+(#REF!/60)),(SUM(#REF!+(#REF!/60))+0.0000001),(SUM(#REF!+(#REF!/60))))</f>
        <v>#REF!</v>
      </c>
      <c r="C209" s="8" t="e">
        <f>IF(#REF!="S",A209*-1,A209)</f>
        <v>#REF!</v>
      </c>
      <c r="D209" s="8" t="e">
        <f t="shared" si="55"/>
        <v>#REF!</v>
      </c>
      <c r="E209" s="8" t="e">
        <f t="shared" si="51"/>
        <v>#REF!</v>
      </c>
      <c r="F209" s="8" t="e">
        <f t="shared" si="52"/>
        <v>#REF!</v>
      </c>
      <c r="G209" s="8" t="e">
        <f t="shared" si="53"/>
        <v>#REF!</v>
      </c>
      <c r="H209" s="9" t="e">
        <f>SUM(#REF!+(#REF!/60))</f>
        <v>#REF!</v>
      </c>
      <c r="I209" s="9" t="e">
        <f>IF(#REF!="E",H209,H209*-1)</f>
        <v>#REF!</v>
      </c>
      <c r="J209" s="9" t="e">
        <f t="shared" si="57"/>
        <v>#REF!</v>
      </c>
      <c r="K209" s="9" t="e">
        <f t="shared" si="54"/>
        <v>#REF!</v>
      </c>
      <c r="L209" s="3" t="e">
        <f t="shared" si="58"/>
        <v>#REF!</v>
      </c>
      <c r="M209" s="3" t="e">
        <f t="shared" si="59"/>
        <v>#REF!</v>
      </c>
      <c r="N209" s="11" t="e">
        <f t="shared" si="60"/>
        <v>#REF!</v>
      </c>
      <c r="O209" s="11" t="e">
        <f t="shared" si="61"/>
        <v>#REF!</v>
      </c>
      <c r="P209" s="12" t="e">
        <f t="shared" si="56"/>
        <v>#REF!</v>
      </c>
      <c r="Q209" s="12" t="e">
        <f t="shared" si="62"/>
        <v>#REF!</v>
      </c>
      <c r="R209" s="3" t="e">
        <f t="shared" si="63"/>
        <v>#REF!</v>
      </c>
      <c r="S209" s="15" t="e">
        <f t="shared" si="64"/>
        <v>#REF!</v>
      </c>
      <c r="T209" s="10" t="e">
        <f t="shared" si="65"/>
        <v>#REF!</v>
      </c>
      <c r="U209" s="16" t="e">
        <f t="shared" si="66"/>
        <v>#REF!</v>
      </c>
    </row>
    <row r="210" spans="1:21" x14ac:dyDescent="0.2">
      <c r="A210" s="8" t="e">
        <f t="shared" si="67"/>
        <v>#REF!</v>
      </c>
      <c r="B210" s="8" t="e">
        <f>IF(SUM(#REF!+(#REF!/60))=SUM(#REF!+(#REF!/60)),(SUM(#REF!+(#REF!/60))-0.0000001),(SUM(#REF!+(#REF!/60))))</f>
        <v>#REF!</v>
      </c>
      <c r="C210" s="8" t="e">
        <f>IF(#REF!="S",A210*-1,A210)</f>
        <v>#REF!</v>
      </c>
      <c r="D210" s="8" t="e">
        <f t="shared" si="55"/>
        <v>#REF!</v>
      </c>
      <c r="E210" s="8" t="e">
        <f t="shared" si="51"/>
        <v>#REF!</v>
      </c>
      <c r="F210" s="8" t="e">
        <f t="shared" si="52"/>
        <v>#REF!</v>
      </c>
      <c r="G210" s="8" t="e">
        <f t="shared" si="53"/>
        <v>#REF!</v>
      </c>
      <c r="H210" s="9" t="e">
        <f>SUM(#REF!+(#REF!/60))</f>
        <v>#REF!</v>
      </c>
      <c r="I210" s="9" t="e">
        <f>IF(#REF!="E",H210,H210*-1)</f>
        <v>#REF!</v>
      </c>
      <c r="J210" s="9" t="e">
        <f t="shared" si="57"/>
        <v>#REF!</v>
      </c>
      <c r="K210" s="9" t="e">
        <f t="shared" si="54"/>
        <v>#REF!</v>
      </c>
      <c r="L210" s="3" t="e">
        <f t="shared" si="58"/>
        <v>#REF!</v>
      </c>
      <c r="M210" s="3" t="e">
        <f t="shared" si="59"/>
        <v>#REF!</v>
      </c>
      <c r="N210" s="11" t="e">
        <f t="shared" si="60"/>
        <v>#REF!</v>
      </c>
      <c r="O210" s="11" t="e">
        <f t="shared" si="61"/>
        <v>#REF!</v>
      </c>
      <c r="P210" s="12" t="e">
        <f t="shared" si="56"/>
        <v>#REF!</v>
      </c>
      <c r="Q210" s="12" t="e">
        <f t="shared" si="62"/>
        <v>#REF!</v>
      </c>
      <c r="R210" s="3" t="e">
        <f t="shared" si="63"/>
        <v>#REF!</v>
      </c>
      <c r="S210" s="15" t="e">
        <f t="shared" si="64"/>
        <v>#REF!</v>
      </c>
      <c r="T210" s="10" t="e">
        <f t="shared" si="65"/>
        <v>#REF!</v>
      </c>
      <c r="U210" s="16" t="e">
        <f t="shared" si="66"/>
        <v>#REF!</v>
      </c>
    </row>
    <row r="211" spans="1:21" x14ac:dyDescent="0.2">
      <c r="A211" s="8" t="e">
        <f t="shared" si="67"/>
        <v>#REF!</v>
      </c>
      <c r="B211" s="8" t="e">
        <f>IF(SUM(#REF!+(#REF!/60))=SUM(#REF!+(#REF!/60)),(SUM(#REF!+(#REF!/60))+0.0000001),(SUM(#REF!+(#REF!/60))))</f>
        <v>#REF!</v>
      </c>
      <c r="C211" s="8" t="e">
        <f>IF(#REF!="S",A211*-1,A211)</f>
        <v>#REF!</v>
      </c>
      <c r="D211" s="8" t="e">
        <f t="shared" si="55"/>
        <v>#REF!</v>
      </c>
      <c r="E211" s="8" t="e">
        <f t="shared" si="51"/>
        <v>#REF!</v>
      </c>
      <c r="F211" s="8" t="e">
        <f t="shared" si="52"/>
        <v>#REF!</v>
      </c>
      <c r="G211" s="8" t="e">
        <f t="shared" si="53"/>
        <v>#REF!</v>
      </c>
      <c r="H211" s="9" t="e">
        <f>SUM(#REF!+(#REF!/60))</f>
        <v>#REF!</v>
      </c>
      <c r="I211" s="9" t="e">
        <f>IF(#REF!="E",H211,H211*-1)</f>
        <v>#REF!</v>
      </c>
      <c r="J211" s="9" t="e">
        <f t="shared" si="57"/>
        <v>#REF!</v>
      </c>
      <c r="K211" s="9" t="e">
        <f t="shared" si="54"/>
        <v>#REF!</v>
      </c>
      <c r="L211" s="3" t="e">
        <f t="shared" si="58"/>
        <v>#REF!</v>
      </c>
      <c r="M211" s="3" t="e">
        <f t="shared" si="59"/>
        <v>#REF!</v>
      </c>
      <c r="N211" s="11" t="e">
        <f t="shared" si="60"/>
        <v>#REF!</v>
      </c>
      <c r="O211" s="11" t="e">
        <f t="shared" si="61"/>
        <v>#REF!</v>
      </c>
      <c r="P211" s="12" t="e">
        <f t="shared" si="56"/>
        <v>#REF!</v>
      </c>
      <c r="Q211" s="12" t="e">
        <f t="shared" si="62"/>
        <v>#REF!</v>
      </c>
      <c r="R211" s="3" t="e">
        <f t="shared" si="63"/>
        <v>#REF!</v>
      </c>
      <c r="S211" s="15" t="e">
        <f t="shared" si="64"/>
        <v>#REF!</v>
      </c>
      <c r="T211" s="10" t="e">
        <f t="shared" si="65"/>
        <v>#REF!</v>
      </c>
      <c r="U211" s="16" t="e">
        <f t="shared" si="66"/>
        <v>#REF!</v>
      </c>
    </row>
    <row r="212" spans="1:21" x14ac:dyDescent="0.2">
      <c r="A212" s="8" t="e">
        <f t="shared" si="67"/>
        <v>#REF!</v>
      </c>
      <c r="B212" s="8" t="e">
        <f>IF(SUM(#REF!+(#REF!/60))=SUM(#REF!+(#REF!/60)),(SUM(#REF!+(#REF!/60))-0.0000001),(SUM(#REF!+(#REF!/60))))</f>
        <v>#REF!</v>
      </c>
      <c r="C212" s="8" t="e">
        <f>IF(#REF!="S",A212*-1,A212)</f>
        <v>#REF!</v>
      </c>
      <c r="D212" s="8" t="e">
        <f t="shared" si="55"/>
        <v>#REF!</v>
      </c>
      <c r="E212" s="8" t="e">
        <f t="shared" si="51"/>
        <v>#REF!</v>
      </c>
      <c r="F212" s="8" t="e">
        <f t="shared" si="52"/>
        <v>#REF!</v>
      </c>
      <c r="G212" s="8" t="e">
        <f t="shared" si="53"/>
        <v>#REF!</v>
      </c>
      <c r="H212" s="9" t="e">
        <f>SUM(#REF!+(#REF!/60))</f>
        <v>#REF!</v>
      </c>
      <c r="I212" s="9" t="e">
        <f>IF(#REF!="E",H212,H212*-1)</f>
        <v>#REF!</v>
      </c>
      <c r="J212" s="9" t="e">
        <f t="shared" si="57"/>
        <v>#REF!</v>
      </c>
      <c r="K212" s="9" t="e">
        <f t="shared" si="54"/>
        <v>#REF!</v>
      </c>
      <c r="L212" s="3" t="e">
        <f t="shared" si="58"/>
        <v>#REF!</v>
      </c>
      <c r="M212" s="3" t="e">
        <f t="shared" si="59"/>
        <v>#REF!</v>
      </c>
      <c r="N212" s="11" t="e">
        <f t="shared" si="60"/>
        <v>#REF!</v>
      </c>
      <c r="O212" s="11" t="e">
        <f t="shared" si="61"/>
        <v>#REF!</v>
      </c>
      <c r="P212" s="12" t="e">
        <f t="shared" si="56"/>
        <v>#REF!</v>
      </c>
      <c r="Q212" s="12" t="e">
        <f t="shared" si="62"/>
        <v>#REF!</v>
      </c>
      <c r="R212" s="3" t="e">
        <f t="shared" si="63"/>
        <v>#REF!</v>
      </c>
      <c r="S212" s="15" t="e">
        <f t="shared" si="64"/>
        <v>#REF!</v>
      </c>
      <c r="T212" s="10" t="e">
        <f t="shared" si="65"/>
        <v>#REF!</v>
      </c>
      <c r="U212" s="16" t="e">
        <f t="shared" si="66"/>
        <v>#REF!</v>
      </c>
    </row>
    <row r="213" spans="1:21" x14ac:dyDescent="0.2">
      <c r="A213" s="8" t="e">
        <f t="shared" si="67"/>
        <v>#REF!</v>
      </c>
      <c r="B213" s="8" t="e">
        <f>IF(SUM(#REF!+(#REF!/60))=SUM(#REF!+(#REF!/60)),(SUM(#REF!+(#REF!/60))+0.0000001),(SUM(#REF!+(#REF!/60))))</f>
        <v>#REF!</v>
      </c>
      <c r="C213" s="8" t="e">
        <f>IF(#REF!="S",A213*-1,A213)</f>
        <v>#REF!</v>
      </c>
      <c r="D213" s="8" t="e">
        <f t="shared" si="55"/>
        <v>#REF!</v>
      </c>
      <c r="E213" s="8" t="e">
        <f t="shared" si="51"/>
        <v>#REF!</v>
      </c>
      <c r="F213" s="8" t="e">
        <f t="shared" si="52"/>
        <v>#REF!</v>
      </c>
      <c r="G213" s="8" t="e">
        <f t="shared" si="53"/>
        <v>#REF!</v>
      </c>
      <c r="H213" s="9" t="e">
        <f>SUM(#REF!+(#REF!/60))</f>
        <v>#REF!</v>
      </c>
      <c r="I213" s="9" t="e">
        <f>IF(#REF!="E",H213,H213*-1)</f>
        <v>#REF!</v>
      </c>
      <c r="J213" s="9" t="e">
        <f t="shared" si="57"/>
        <v>#REF!</v>
      </c>
      <c r="K213" s="9" t="e">
        <f t="shared" si="54"/>
        <v>#REF!</v>
      </c>
      <c r="L213" s="3" t="e">
        <f t="shared" si="58"/>
        <v>#REF!</v>
      </c>
      <c r="M213" s="3" t="e">
        <f t="shared" si="59"/>
        <v>#REF!</v>
      </c>
      <c r="N213" s="11" t="e">
        <f t="shared" si="60"/>
        <v>#REF!</v>
      </c>
      <c r="O213" s="11" t="e">
        <f t="shared" si="61"/>
        <v>#REF!</v>
      </c>
      <c r="P213" s="12" t="e">
        <f t="shared" si="56"/>
        <v>#REF!</v>
      </c>
      <c r="Q213" s="12" t="e">
        <f t="shared" si="62"/>
        <v>#REF!</v>
      </c>
      <c r="R213" s="3" t="e">
        <f t="shared" si="63"/>
        <v>#REF!</v>
      </c>
      <c r="S213" s="15" t="e">
        <f t="shared" si="64"/>
        <v>#REF!</v>
      </c>
      <c r="T213" s="10" t="e">
        <f t="shared" si="65"/>
        <v>#REF!</v>
      </c>
      <c r="U213" s="16" t="e">
        <f t="shared" si="66"/>
        <v>#REF!</v>
      </c>
    </row>
    <row r="214" spans="1:21" x14ac:dyDescent="0.2">
      <c r="A214" s="8" t="e">
        <f t="shared" si="67"/>
        <v>#REF!</v>
      </c>
      <c r="B214" s="8" t="e">
        <f>IF(SUM(#REF!+(#REF!/60))=SUM(#REF!+(#REF!/60)),(SUM(#REF!+(#REF!/60))-0.0000001),(SUM(#REF!+(#REF!/60))))</f>
        <v>#REF!</v>
      </c>
      <c r="C214" s="8" t="e">
        <f>IF(#REF!="S",A214*-1,A214)</f>
        <v>#REF!</v>
      </c>
      <c r="D214" s="8" t="e">
        <f t="shared" si="55"/>
        <v>#REF!</v>
      </c>
      <c r="E214" s="8" t="e">
        <f t="shared" si="51"/>
        <v>#REF!</v>
      </c>
      <c r="F214" s="8" t="e">
        <f t="shared" si="52"/>
        <v>#REF!</v>
      </c>
      <c r="G214" s="8" t="e">
        <f t="shared" si="53"/>
        <v>#REF!</v>
      </c>
      <c r="H214" s="9" t="e">
        <f>SUM(#REF!+(#REF!/60))</f>
        <v>#REF!</v>
      </c>
      <c r="I214" s="9" t="e">
        <f>IF(#REF!="E",H214,H214*-1)</f>
        <v>#REF!</v>
      </c>
      <c r="J214" s="9" t="e">
        <f t="shared" si="57"/>
        <v>#REF!</v>
      </c>
      <c r="K214" s="9" t="e">
        <f t="shared" si="54"/>
        <v>#REF!</v>
      </c>
      <c r="L214" s="3" t="e">
        <f t="shared" si="58"/>
        <v>#REF!</v>
      </c>
      <c r="M214" s="3" t="e">
        <f t="shared" si="59"/>
        <v>#REF!</v>
      </c>
      <c r="N214" s="11" t="e">
        <f t="shared" si="60"/>
        <v>#REF!</v>
      </c>
      <c r="O214" s="11" t="e">
        <f t="shared" si="61"/>
        <v>#REF!</v>
      </c>
      <c r="P214" s="12" t="e">
        <f t="shared" si="56"/>
        <v>#REF!</v>
      </c>
      <c r="Q214" s="12" t="e">
        <f t="shared" si="62"/>
        <v>#REF!</v>
      </c>
      <c r="R214" s="3" t="e">
        <f t="shared" si="63"/>
        <v>#REF!</v>
      </c>
      <c r="S214" s="15" t="e">
        <f t="shared" si="64"/>
        <v>#REF!</v>
      </c>
      <c r="T214" s="10" t="e">
        <f t="shared" si="65"/>
        <v>#REF!</v>
      </c>
      <c r="U214" s="16" t="e">
        <f t="shared" si="66"/>
        <v>#REF!</v>
      </c>
    </row>
    <row r="215" spans="1:21" x14ac:dyDescent="0.2">
      <c r="A215" s="8" t="e">
        <f t="shared" si="67"/>
        <v>#REF!</v>
      </c>
      <c r="B215" s="8" t="e">
        <f>IF(SUM(#REF!+(#REF!/60))=SUM(#REF!+(#REF!/60)),(SUM(#REF!+(#REF!/60))+0.0000001),(SUM(#REF!+(#REF!/60))))</f>
        <v>#REF!</v>
      </c>
      <c r="C215" s="8" t="e">
        <f>IF(#REF!="S",A215*-1,A215)</f>
        <v>#REF!</v>
      </c>
      <c r="D215" s="8" t="e">
        <f t="shared" si="55"/>
        <v>#REF!</v>
      </c>
      <c r="E215" s="8" t="e">
        <f t="shared" si="51"/>
        <v>#REF!</v>
      </c>
      <c r="F215" s="8" t="e">
        <f t="shared" si="52"/>
        <v>#REF!</v>
      </c>
      <c r="G215" s="8" t="e">
        <f t="shared" si="53"/>
        <v>#REF!</v>
      </c>
      <c r="H215" s="9" t="e">
        <f>SUM(#REF!+(#REF!/60))</f>
        <v>#REF!</v>
      </c>
      <c r="I215" s="9" t="e">
        <f>IF(#REF!="E",H215,H215*-1)</f>
        <v>#REF!</v>
      </c>
      <c r="J215" s="9" t="e">
        <f t="shared" si="57"/>
        <v>#REF!</v>
      </c>
      <c r="K215" s="9" t="e">
        <f t="shared" si="54"/>
        <v>#REF!</v>
      </c>
      <c r="L215" s="3" t="e">
        <f t="shared" si="58"/>
        <v>#REF!</v>
      </c>
      <c r="M215" s="3" t="e">
        <f t="shared" si="59"/>
        <v>#REF!</v>
      </c>
      <c r="N215" s="11" t="e">
        <f t="shared" si="60"/>
        <v>#REF!</v>
      </c>
      <c r="O215" s="11" t="e">
        <f t="shared" si="61"/>
        <v>#REF!</v>
      </c>
      <c r="P215" s="12" t="e">
        <f t="shared" si="56"/>
        <v>#REF!</v>
      </c>
      <c r="Q215" s="12" t="e">
        <f t="shared" si="62"/>
        <v>#REF!</v>
      </c>
      <c r="R215" s="3" t="e">
        <f t="shared" si="63"/>
        <v>#REF!</v>
      </c>
      <c r="S215" s="15" t="e">
        <f t="shared" si="64"/>
        <v>#REF!</v>
      </c>
      <c r="T215" s="10" t="e">
        <f t="shared" si="65"/>
        <v>#REF!</v>
      </c>
      <c r="U215" s="16" t="e">
        <f t="shared" si="66"/>
        <v>#REF!</v>
      </c>
    </row>
    <row r="216" spans="1:21" x14ac:dyDescent="0.2">
      <c r="A216" s="8" t="e">
        <f t="shared" si="67"/>
        <v>#REF!</v>
      </c>
      <c r="B216" s="8" t="e">
        <f>IF(SUM(#REF!+(#REF!/60))=SUM(#REF!+(#REF!/60)),(SUM(#REF!+(#REF!/60))-0.0000001),(SUM(#REF!+(#REF!/60))))</f>
        <v>#REF!</v>
      </c>
      <c r="C216" s="8" t="e">
        <f>IF(#REF!="S",A216*-1,A216)</f>
        <v>#REF!</v>
      </c>
      <c r="D216" s="8" t="e">
        <f t="shared" si="55"/>
        <v>#REF!</v>
      </c>
      <c r="E216" s="8" t="e">
        <f t="shared" si="51"/>
        <v>#REF!</v>
      </c>
      <c r="F216" s="8" t="e">
        <f t="shared" si="52"/>
        <v>#REF!</v>
      </c>
      <c r="G216" s="8" t="e">
        <f t="shared" si="53"/>
        <v>#REF!</v>
      </c>
      <c r="H216" s="9" t="e">
        <f>SUM(#REF!+(#REF!/60))</f>
        <v>#REF!</v>
      </c>
      <c r="I216" s="9" t="e">
        <f>IF(#REF!="E",H216,H216*-1)</f>
        <v>#REF!</v>
      </c>
      <c r="J216" s="9" t="e">
        <f t="shared" si="57"/>
        <v>#REF!</v>
      </c>
      <c r="K216" s="9" t="e">
        <f t="shared" si="54"/>
        <v>#REF!</v>
      </c>
      <c r="L216" s="3" t="e">
        <f t="shared" si="58"/>
        <v>#REF!</v>
      </c>
      <c r="M216" s="3" t="e">
        <f t="shared" si="59"/>
        <v>#REF!</v>
      </c>
      <c r="N216" s="11" t="e">
        <f t="shared" si="60"/>
        <v>#REF!</v>
      </c>
      <c r="O216" s="11" t="e">
        <f t="shared" si="61"/>
        <v>#REF!</v>
      </c>
      <c r="P216" s="12" t="e">
        <f t="shared" si="56"/>
        <v>#REF!</v>
      </c>
      <c r="Q216" s="12" t="e">
        <f t="shared" si="62"/>
        <v>#REF!</v>
      </c>
      <c r="R216" s="3" t="e">
        <f t="shared" si="63"/>
        <v>#REF!</v>
      </c>
      <c r="S216" s="15" t="e">
        <f t="shared" si="64"/>
        <v>#REF!</v>
      </c>
      <c r="T216" s="10" t="e">
        <f t="shared" si="65"/>
        <v>#REF!</v>
      </c>
      <c r="U216" s="16" t="e">
        <f t="shared" si="66"/>
        <v>#REF!</v>
      </c>
    </row>
    <row r="217" spans="1:21" x14ac:dyDescent="0.2">
      <c r="A217" s="8" t="e">
        <f t="shared" si="67"/>
        <v>#REF!</v>
      </c>
      <c r="B217" s="8" t="e">
        <f>IF(SUM(#REF!+(#REF!/60))=SUM(#REF!+(#REF!/60)),(SUM(#REF!+(#REF!/60))+0.0000001),(SUM(#REF!+(#REF!/60))))</f>
        <v>#REF!</v>
      </c>
      <c r="C217" s="8" t="e">
        <f>IF(#REF!="S",A217*-1,A217)</f>
        <v>#REF!</v>
      </c>
      <c r="D217" s="8" t="e">
        <f t="shared" si="55"/>
        <v>#REF!</v>
      </c>
      <c r="E217" s="8" t="e">
        <f t="shared" si="51"/>
        <v>#REF!</v>
      </c>
      <c r="F217" s="8" t="e">
        <f t="shared" si="52"/>
        <v>#REF!</v>
      </c>
      <c r="G217" s="8" t="e">
        <f t="shared" si="53"/>
        <v>#REF!</v>
      </c>
      <c r="H217" s="9" t="e">
        <f>SUM(#REF!+(#REF!/60))</f>
        <v>#REF!</v>
      </c>
      <c r="I217" s="9" t="e">
        <f>IF(#REF!="E",H217,H217*-1)</f>
        <v>#REF!</v>
      </c>
      <c r="J217" s="9" t="e">
        <f t="shared" si="57"/>
        <v>#REF!</v>
      </c>
      <c r="K217" s="9" t="e">
        <f t="shared" si="54"/>
        <v>#REF!</v>
      </c>
      <c r="L217" s="3" t="e">
        <f t="shared" si="58"/>
        <v>#REF!</v>
      </c>
      <c r="M217" s="3" t="e">
        <f t="shared" si="59"/>
        <v>#REF!</v>
      </c>
      <c r="N217" s="11" t="e">
        <f t="shared" si="60"/>
        <v>#REF!</v>
      </c>
      <c r="O217" s="11" t="e">
        <f t="shared" si="61"/>
        <v>#REF!</v>
      </c>
      <c r="P217" s="12" t="e">
        <f t="shared" si="56"/>
        <v>#REF!</v>
      </c>
      <c r="Q217" s="12" t="e">
        <f t="shared" si="62"/>
        <v>#REF!</v>
      </c>
      <c r="R217" s="3" t="e">
        <f t="shared" si="63"/>
        <v>#REF!</v>
      </c>
      <c r="S217" s="15" t="e">
        <f t="shared" si="64"/>
        <v>#REF!</v>
      </c>
      <c r="T217" s="10" t="e">
        <f t="shared" si="65"/>
        <v>#REF!</v>
      </c>
      <c r="U217" s="16" t="e">
        <f t="shared" si="66"/>
        <v>#REF!</v>
      </c>
    </row>
    <row r="218" spans="1:21" x14ac:dyDescent="0.2">
      <c r="A218" s="8" t="e">
        <f t="shared" si="67"/>
        <v>#REF!</v>
      </c>
      <c r="B218" s="8" t="e">
        <f>IF(SUM(#REF!+(#REF!/60))=SUM(#REF!+(#REF!/60)),(SUM(#REF!+(#REF!/60))-0.0000001),(SUM(#REF!+(#REF!/60))))</f>
        <v>#REF!</v>
      </c>
      <c r="C218" s="8" t="e">
        <f>IF(#REF!="S",A218*-1,A218)</f>
        <v>#REF!</v>
      </c>
      <c r="D218" s="8" t="e">
        <f t="shared" si="55"/>
        <v>#REF!</v>
      </c>
      <c r="E218" s="8" t="e">
        <f t="shared" si="51"/>
        <v>#REF!</v>
      </c>
      <c r="F218" s="8" t="e">
        <f t="shared" si="52"/>
        <v>#REF!</v>
      </c>
      <c r="G218" s="8" t="e">
        <f t="shared" si="53"/>
        <v>#REF!</v>
      </c>
      <c r="H218" s="9" t="e">
        <f>SUM(#REF!+(#REF!/60))</f>
        <v>#REF!</v>
      </c>
      <c r="I218" s="9" t="e">
        <f>IF(#REF!="E",H218,H218*-1)</f>
        <v>#REF!</v>
      </c>
      <c r="J218" s="9" t="e">
        <f t="shared" si="57"/>
        <v>#REF!</v>
      </c>
      <c r="K218" s="9" t="e">
        <f t="shared" si="54"/>
        <v>#REF!</v>
      </c>
      <c r="L218" s="3" t="e">
        <f t="shared" si="58"/>
        <v>#REF!</v>
      </c>
      <c r="M218" s="3" t="e">
        <f t="shared" si="59"/>
        <v>#REF!</v>
      </c>
      <c r="N218" s="11" t="e">
        <f t="shared" si="60"/>
        <v>#REF!</v>
      </c>
      <c r="O218" s="11" t="e">
        <f t="shared" si="61"/>
        <v>#REF!</v>
      </c>
      <c r="P218" s="12" t="e">
        <f t="shared" si="56"/>
        <v>#REF!</v>
      </c>
      <c r="Q218" s="12" t="e">
        <f t="shared" si="62"/>
        <v>#REF!</v>
      </c>
      <c r="R218" s="3" t="e">
        <f t="shared" si="63"/>
        <v>#REF!</v>
      </c>
      <c r="S218" s="15" t="e">
        <f t="shared" si="64"/>
        <v>#REF!</v>
      </c>
      <c r="T218" s="10" t="e">
        <f t="shared" si="65"/>
        <v>#REF!</v>
      </c>
      <c r="U218" s="16" t="e">
        <f t="shared" si="66"/>
        <v>#REF!</v>
      </c>
    </row>
    <row r="219" spans="1:21" x14ac:dyDescent="0.2">
      <c r="A219" s="8" t="e">
        <f t="shared" si="67"/>
        <v>#REF!</v>
      </c>
      <c r="B219" s="8" t="e">
        <f>IF(SUM(#REF!+(#REF!/60))=SUM(#REF!+(#REF!/60)),(SUM(#REF!+(#REF!/60))+0.0000001),(SUM(#REF!+(#REF!/60))))</f>
        <v>#REF!</v>
      </c>
      <c r="C219" s="8" t="e">
        <f>IF(#REF!="S",A219*-1,A219)</f>
        <v>#REF!</v>
      </c>
      <c r="D219" s="8" t="e">
        <f t="shared" si="55"/>
        <v>#REF!</v>
      </c>
      <c r="E219" s="8" t="e">
        <f t="shared" si="51"/>
        <v>#REF!</v>
      </c>
      <c r="F219" s="8" t="e">
        <f t="shared" si="52"/>
        <v>#REF!</v>
      </c>
      <c r="G219" s="8" t="e">
        <f t="shared" si="53"/>
        <v>#REF!</v>
      </c>
      <c r="H219" s="9" t="e">
        <f>SUM(#REF!+(#REF!/60))</f>
        <v>#REF!</v>
      </c>
      <c r="I219" s="9" t="e">
        <f>IF(#REF!="E",H219,H219*-1)</f>
        <v>#REF!</v>
      </c>
      <c r="J219" s="9" t="e">
        <f t="shared" si="57"/>
        <v>#REF!</v>
      </c>
      <c r="K219" s="9" t="e">
        <f t="shared" si="54"/>
        <v>#REF!</v>
      </c>
      <c r="L219" s="3" t="e">
        <f t="shared" si="58"/>
        <v>#REF!</v>
      </c>
      <c r="M219" s="3" t="e">
        <f t="shared" si="59"/>
        <v>#REF!</v>
      </c>
      <c r="N219" s="11" t="e">
        <f t="shared" si="60"/>
        <v>#REF!</v>
      </c>
      <c r="O219" s="11" t="e">
        <f t="shared" si="61"/>
        <v>#REF!</v>
      </c>
      <c r="P219" s="12" t="e">
        <f t="shared" si="56"/>
        <v>#REF!</v>
      </c>
      <c r="Q219" s="12" t="e">
        <f t="shared" si="62"/>
        <v>#REF!</v>
      </c>
      <c r="R219" s="3" t="e">
        <f t="shared" si="63"/>
        <v>#REF!</v>
      </c>
      <c r="S219" s="15" t="e">
        <f t="shared" si="64"/>
        <v>#REF!</v>
      </c>
      <c r="T219" s="10" t="e">
        <f t="shared" si="65"/>
        <v>#REF!</v>
      </c>
      <c r="U219" s="16" t="e">
        <f t="shared" si="66"/>
        <v>#REF!</v>
      </c>
    </row>
    <row r="220" spans="1:21" x14ac:dyDescent="0.2">
      <c r="A220" s="8" t="e">
        <f t="shared" si="67"/>
        <v>#REF!</v>
      </c>
      <c r="B220" s="8" t="e">
        <f>IF(SUM(#REF!+(#REF!/60))=SUM(#REF!+(#REF!/60)),(SUM(#REF!+(#REF!/60))-0.0000001),(SUM(#REF!+(#REF!/60))))</f>
        <v>#REF!</v>
      </c>
      <c r="C220" s="8" t="e">
        <f>IF(#REF!="S",A220*-1,A220)</f>
        <v>#REF!</v>
      </c>
      <c r="D220" s="8" t="e">
        <f t="shared" si="55"/>
        <v>#REF!</v>
      </c>
      <c r="E220" s="8" t="e">
        <f t="shared" si="51"/>
        <v>#REF!</v>
      </c>
      <c r="F220" s="8" t="e">
        <f t="shared" si="52"/>
        <v>#REF!</v>
      </c>
      <c r="G220" s="8" t="e">
        <f t="shared" si="53"/>
        <v>#REF!</v>
      </c>
      <c r="H220" s="9" t="e">
        <f>SUM(#REF!+(#REF!/60))</f>
        <v>#REF!</v>
      </c>
      <c r="I220" s="9" t="e">
        <f>IF(#REF!="E",H220,H220*-1)</f>
        <v>#REF!</v>
      </c>
      <c r="J220" s="9" t="e">
        <f t="shared" si="57"/>
        <v>#REF!</v>
      </c>
      <c r="K220" s="9" t="e">
        <f t="shared" si="54"/>
        <v>#REF!</v>
      </c>
      <c r="L220" s="3" t="e">
        <f t="shared" si="58"/>
        <v>#REF!</v>
      </c>
      <c r="M220" s="3" t="e">
        <f t="shared" si="59"/>
        <v>#REF!</v>
      </c>
      <c r="N220" s="11" t="e">
        <f t="shared" si="60"/>
        <v>#REF!</v>
      </c>
      <c r="O220" s="11" t="e">
        <f t="shared" si="61"/>
        <v>#REF!</v>
      </c>
      <c r="P220" s="12" t="e">
        <f t="shared" si="56"/>
        <v>#REF!</v>
      </c>
      <c r="Q220" s="12" t="e">
        <f t="shared" si="62"/>
        <v>#REF!</v>
      </c>
      <c r="R220" s="3" t="e">
        <f t="shared" si="63"/>
        <v>#REF!</v>
      </c>
      <c r="S220" s="15" t="e">
        <f t="shared" si="64"/>
        <v>#REF!</v>
      </c>
      <c r="T220" s="10" t="e">
        <f t="shared" si="65"/>
        <v>#REF!</v>
      </c>
      <c r="U220" s="16" t="e">
        <f t="shared" si="66"/>
        <v>#REF!</v>
      </c>
    </row>
    <row r="221" spans="1:21" x14ac:dyDescent="0.2">
      <c r="A221" s="8" t="e">
        <f t="shared" si="67"/>
        <v>#REF!</v>
      </c>
      <c r="B221" s="8" t="e">
        <f>IF(SUM(#REF!+(#REF!/60))=SUM(#REF!+(#REF!/60)),(SUM(#REF!+(#REF!/60))+0.0000001),(SUM(#REF!+(#REF!/60))))</f>
        <v>#REF!</v>
      </c>
      <c r="C221" s="8" t="e">
        <f>IF(#REF!="S",A221*-1,A221)</f>
        <v>#REF!</v>
      </c>
      <c r="D221" s="8" t="e">
        <f t="shared" si="55"/>
        <v>#REF!</v>
      </c>
      <c r="E221" s="8" t="e">
        <f t="shared" si="51"/>
        <v>#REF!</v>
      </c>
      <c r="F221" s="8" t="e">
        <f t="shared" si="52"/>
        <v>#REF!</v>
      </c>
      <c r="G221" s="8" t="e">
        <f t="shared" si="53"/>
        <v>#REF!</v>
      </c>
      <c r="H221" s="9" t="e">
        <f>SUM(#REF!+(#REF!/60))</f>
        <v>#REF!</v>
      </c>
      <c r="I221" s="9" t="e">
        <f>IF(#REF!="E",H221,H221*-1)</f>
        <v>#REF!</v>
      </c>
      <c r="J221" s="9" t="e">
        <f t="shared" si="57"/>
        <v>#REF!</v>
      </c>
      <c r="K221" s="9" t="e">
        <f t="shared" si="54"/>
        <v>#REF!</v>
      </c>
      <c r="L221" s="3" t="e">
        <f t="shared" si="58"/>
        <v>#REF!</v>
      </c>
      <c r="M221" s="3" t="e">
        <f t="shared" si="59"/>
        <v>#REF!</v>
      </c>
      <c r="N221" s="11" t="e">
        <f t="shared" si="60"/>
        <v>#REF!</v>
      </c>
      <c r="O221" s="11" t="e">
        <f t="shared" si="61"/>
        <v>#REF!</v>
      </c>
      <c r="P221" s="12" t="e">
        <f t="shared" si="56"/>
        <v>#REF!</v>
      </c>
      <c r="Q221" s="12" t="e">
        <f t="shared" si="62"/>
        <v>#REF!</v>
      </c>
      <c r="R221" s="3" t="e">
        <f t="shared" si="63"/>
        <v>#REF!</v>
      </c>
      <c r="S221" s="15" t="e">
        <f t="shared" si="64"/>
        <v>#REF!</v>
      </c>
      <c r="T221" s="10" t="e">
        <f t="shared" si="65"/>
        <v>#REF!</v>
      </c>
      <c r="U221" s="16" t="e">
        <f t="shared" si="66"/>
        <v>#REF!</v>
      </c>
    </row>
    <row r="222" spans="1:21" x14ac:dyDescent="0.2">
      <c r="A222" s="8" t="e">
        <f t="shared" si="67"/>
        <v>#REF!</v>
      </c>
      <c r="B222" s="8" t="e">
        <f>IF(SUM(#REF!+(#REF!/60))=SUM(#REF!+(#REF!/60)),(SUM(#REF!+(#REF!/60))-0.0000001),(SUM(#REF!+(#REF!/60))))</f>
        <v>#REF!</v>
      </c>
      <c r="C222" s="8" t="e">
        <f>IF(#REF!="S",A222*-1,A222)</f>
        <v>#REF!</v>
      </c>
      <c r="D222" s="8" t="e">
        <f t="shared" si="55"/>
        <v>#REF!</v>
      </c>
      <c r="E222" s="8" t="e">
        <f t="shared" si="51"/>
        <v>#REF!</v>
      </c>
      <c r="F222" s="8" t="e">
        <f t="shared" si="52"/>
        <v>#REF!</v>
      </c>
      <c r="G222" s="8" t="e">
        <f t="shared" si="53"/>
        <v>#REF!</v>
      </c>
      <c r="H222" s="9" t="e">
        <f>SUM(#REF!+(#REF!/60))</f>
        <v>#REF!</v>
      </c>
      <c r="I222" s="9" t="e">
        <f>IF(#REF!="E",H222,H222*-1)</f>
        <v>#REF!</v>
      </c>
      <c r="J222" s="9" t="e">
        <f t="shared" si="57"/>
        <v>#REF!</v>
      </c>
      <c r="K222" s="9" t="e">
        <f t="shared" si="54"/>
        <v>#REF!</v>
      </c>
      <c r="L222" s="3" t="e">
        <f t="shared" si="58"/>
        <v>#REF!</v>
      </c>
      <c r="M222" s="3" t="e">
        <f t="shared" si="59"/>
        <v>#REF!</v>
      </c>
      <c r="N222" s="11" t="e">
        <f t="shared" si="60"/>
        <v>#REF!</v>
      </c>
      <c r="O222" s="11" t="e">
        <f t="shared" si="61"/>
        <v>#REF!</v>
      </c>
      <c r="P222" s="12" t="e">
        <f t="shared" si="56"/>
        <v>#REF!</v>
      </c>
      <c r="Q222" s="12" t="e">
        <f t="shared" si="62"/>
        <v>#REF!</v>
      </c>
      <c r="R222" s="3" t="e">
        <f t="shared" si="63"/>
        <v>#REF!</v>
      </c>
      <c r="S222" s="15" t="e">
        <f t="shared" si="64"/>
        <v>#REF!</v>
      </c>
      <c r="T222" s="10" t="e">
        <f t="shared" si="65"/>
        <v>#REF!</v>
      </c>
      <c r="U222" s="16" t="e">
        <f t="shared" si="66"/>
        <v>#REF!</v>
      </c>
    </row>
    <row r="223" spans="1:21" x14ac:dyDescent="0.2">
      <c r="A223" s="8" t="e">
        <f t="shared" si="67"/>
        <v>#REF!</v>
      </c>
      <c r="B223" s="8" t="e">
        <f>IF(SUM(#REF!+(#REF!/60))=SUM(#REF!+(#REF!/60)),(SUM(#REF!+(#REF!/60))+0.0000001),(SUM(#REF!+(#REF!/60))))</f>
        <v>#REF!</v>
      </c>
      <c r="C223" s="8" t="e">
        <f>IF(#REF!="S",A223*-1,A223)</f>
        <v>#REF!</v>
      </c>
      <c r="D223" s="8" t="e">
        <f t="shared" si="55"/>
        <v>#REF!</v>
      </c>
      <c r="E223" s="8" t="e">
        <f t="shared" si="51"/>
        <v>#REF!</v>
      </c>
      <c r="F223" s="8" t="e">
        <f t="shared" si="52"/>
        <v>#REF!</v>
      </c>
      <c r="G223" s="8" t="e">
        <f t="shared" si="53"/>
        <v>#REF!</v>
      </c>
      <c r="H223" s="9" t="e">
        <f>SUM(#REF!+(#REF!/60))</f>
        <v>#REF!</v>
      </c>
      <c r="I223" s="9" t="e">
        <f>IF(#REF!="E",H223,H223*-1)</f>
        <v>#REF!</v>
      </c>
      <c r="J223" s="9" t="e">
        <f t="shared" si="57"/>
        <v>#REF!</v>
      </c>
      <c r="K223" s="9" t="e">
        <f t="shared" si="54"/>
        <v>#REF!</v>
      </c>
      <c r="L223" s="3" t="e">
        <f t="shared" si="58"/>
        <v>#REF!</v>
      </c>
      <c r="M223" s="3" t="e">
        <f t="shared" si="59"/>
        <v>#REF!</v>
      </c>
      <c r="N223" s="11" t="e">
        <f t="shared" si="60"/>
        <v>#REF!</v>
      </c>
      <c r="O223" s="11" t="e">
        <f t="shared" si="61"/>
        <v>#REF!</v>
      </c>
      <c r="P223" s="12" t="e">
        <f t="shared" si="56"/>
        <v>#REF!</v>
      </c>
      <c r="Q223" s="12" t="e">
        <f t="shared" si="62"/>
        <v>#REF!</v>
      </c>
      <c r="R223" s="3" t="e">
        <f t="shared" si="63"/>
        <v>#REF!</v>
      </c>
      <c r="S223" s="15" t="e">
        <f t="shared" si="64"/>
        <v>#REF!</v>
      </c>
      <c r="T223" s="10" t="e">
        <f t="shared" si="65"/>
        <v>#REF!</v>
      </c>
      <c r="U223" s="16" t="e">
        <f t="shared" si="66"/>
        <v>#REF!</v>
      </c>
    </row>
    <row r="224" spans="1:21" x14ac:dyDescent="0.2">
      <c r="A224" s="8" t="e">
        <f t="shared" si="67"/>
        <v>#REF!</v>
      </c>
      <c r="B224" s="8" t="e">
        <f>IF(SUM(#REF!+(#REF!/60))=SUM(#REF!+(#REF!/60)),(SUM(#REF!+(#REF!/60))-0.0000001),(SUM(#REF!+(#REF!/60))))</f>
        <v>#REF!</v>
      </c>
      <c r="C224" s="8" t="e">
        <f>IF(#REF!="S",A224*-1,A224)</f>
        <v>#REF!</v>
      </c>
      <c r="D224" s="8" t="e">
        <f t="shared" si="55"/>
        <v>#REF!</v>
      </c>
      <c r="E224" s="8" t="e">
        <f t="shared" si="51"/>
        <v>#REF!</v>
      </c>
      <c r="F224" s="8" t="e">
        <f t="shared" si="52"/>
        <v>#REF!</v>
      </c>
      <c r="G224" s="8" t="e">
        <f t="shared" si="53"/>
        <v>#REF!</v>
      </c>
      <c r="H224" s="9" t="e">
        <f>SUM(#REF!+(#REF!/60))</f>
        <v>#REF!</v>
      </c>
      <c r="I224" s="9" t="e">
        <f>IF(#REF!="E",H224,H224*-1)</f>
        <v>#REF!</v>
      </c>
      <c r="J224" s="9" t="e">
        <f t="shared" si="57"/>
        <v>#REF!</v>
      </c>
      <c r="K224" s="9" t="e">
        <f t="shared" si="54"/>
        <v>#REF!</v>
      </c>
      <c r="L224" s="3" t="e">
        <f t="shared" si="58"/>
        <v>#REF!</v>
      </c>
      <c r="M224" s="3" t="e">
        <f t="shared" si="59"/>
        <v>#REF!</v>
      </c>
      <c r="N224" s="11" t="e">
        <f t="shared" si="60"/>
        <v>#REF!</v>
      </c>
      <c r="O224" s="11" t="e">
        <f t="shared" si="61"/>
        <v>#REF!</v>
      </c>
      <c r="P224" s="12" t="e">
        <f t="shared" si="56"/>
        <v>#REF!</v>
      </c>
      <c r="Q224" s="12" t="e">
        <f t="shared" si="62"/>
        <v>#REF!</v>
      </c>
      <c r="R224" s="3" t="e">
        <f t="shared" si="63"/>
        <v>#REF!</v>
      </c>
      <c r="S224" s="15" t="e">
        <f t="shared" si="64"/>
        <v>#REF!</v>
      </c>
      <c r="T224" s="10" t="e">
        <f t="shared" si="65"/>
        <v>#REF!</v>
      </c>
      <c r="U224" s="16" t="e">
        <f t="shared" si="66"/>
        <v>#REF!</v>
      </c>
    </row>
    <row r="225" spans="1:21" x14ac:dyDescent="0.2">
      <c r="A225" s="8" t="e">
        <f t="shared" si="67"/>
        <v>#REF!</v>
      </c>
      <c r="B225" s="8" t="e">
        <f>IF(SUM(#REF!+(#REF!/60))=SUM(#REF!+(#REF!/60)),(SUM(#REF!+(#REF!/60))+0.0000001),(SUM(#REF!+(#REF!/60))))</f>
        <v>#REF!</v>
      </c>
      <c r="C225" s="8" t="e">
        <f>IF(#REF!="S",A225*-1,A225)</f>
        <v>#REF!</v>
      </c>
      <c r="D225" s="8" t="e">
        <f t="shared" si="55"/>
        <v>#REF!</v>
      </c>
      <c r="E225" s="8" t="e">
        <f t="shared" si="51"/>
        <v>#REF!</v>
      </c>
      <c r="F225" s="8" t="e">
        <f t="shared" si="52"/>
        <v>#REF!</v>
      </c>
      <c r="G225" s="8" t="e">
        <f t="shared" si="53"/>
        <v>#REF!</v>
      </c>
      <c r="H225" s="9" t="e">
        <f>SUM(#REF!+(#REF!/60))</f>
        <v>#REF!</v>
      </c>
      <c r="I225" s="9" t="e">
        <f>IF(#REF!="E",H225,H225*-1)</f>
        <v>#REF!</v>
      </c>
      <c r="J225" s="9" t="e">
        <f t="shared" si="57"/>
        <v>#REF!</v>
      </c>
      <c r="K225" s="9" t="e">
        <f t="shared" si="54"/>
        <v>#REF!</v>
      </c>
      <c r="L225" s="3" t="e">
        <f t="shared" si="58"/>
        <v>#REF!</v>
      </c>
      <c r="M225" s="3" t="e">
        <f t="shared" si="59"/>
        <v>#REF!</v>
      </c>
      <c r="N225" s="11" t="e">
        <f t="shared" si="60"/>
        <v>#REF!</v>
      </c>
      <c r="O225" s="11" t="e">
        <f t="shared" si="61"/>
        <v>#REF!</v>
      </c>
      <c r="P225" s="12" t="e">
        <f t="shared" si="56"/>
        <v>#REF!</v>
      </c>
      <c r="Q225" s="12" t="e">
        <f t="shared" si="62"/>
        <v>#REF!</v>
      </c>
      <c r="R225" s="3" t="e">
        <f t="shared" si="63"/>
        <v>#REF!</v>
      </c>
      <c r="S225" s="15" t="e">
        <f t="shared" si="64"/>
        <v>#REF!</v>
      </c>
      <c r="T225" s="10" t="e">
        <f t="shared" si="65"/>
        <v>#REF!</v>
      </c>
      <c r="U225" s="16" t="e">
        <f t="shared" si="66"/>
        <v>#REF!</v>
      </c>
    </row>
    <row r="226" spans="1:21" x14ac:dyDescent="0.2">
      <c r="A226" s="8" t="e">
        <f t="shared" si="67"/>
        <v>#REF!</v>
      </c>
      <c r="B226" s="8" t="e">
        <f>IF(SUM(#REF!+(#REF!/60))=SUM(#REF!+(#REF!/60)),(SUM(#REF!+(#REF!/60))-0.0000001),(SUM(#REF!+(#REF!/60))))</f>
        <v>#REF!</v>
      </c>
      <c r="C226" s="8" t="e">
        <f>IF(#REF!="S",A226*-1,A226)</f>
        <v>#REF!</v>
      </c>
      <c r="D226" s="8" t="e">
        <f t="shared" si="55"/>
        <v>#REF!</v>
      </c>
      <c r="E226" s="8" t="e">
        <f t="shared" si="51"/>
        <v>#REF!</v>
      </c>
      <c r="F226" s="8" t="e">
        <f t="shared" si="52"/>
        <v>#REF!</v>
      </c>
      <c r="G226" s="8" t="e">
        <f t="shared" si="53"/>
        <v>#REF!</v>
      </c>
      <c r="H226" s="9" t="e">
        <f>SUM(#REF!+(#REF!/60))</f>
        <v>#REF!</v>
      </c>
      <c r="I226" s="9" t="e">
        <f>IF(#REF!="E",H226,H226*-1)</f>
        <v>#REF!</v>
      </c>
      <c r="J226" s="9" t="e">
        <f t="shared" si="57"/>
        <v>#REF!</v>
      </c>
      <c r="K226" s="9" t="e">
        <f t="shared" si="54"/>
        <v>#REF!</v>
      </c>
      <c r="L226" s="3" t="e">
        <f t="shared" si="58"/>
        <v>#REF!</v>
      </c>
      <c r="M226" s="3" t="e">
        <f t="shared" si="59"/>
        <v>#REF!</v>
      </c>
      <c r="N226" s="11" t="e">
        <f t="shared" si="60"/>
        <v>#REF!</v>
      </c>
      <c r="O226" s="11" t="e">
        <f t="shared" si="61"/>
        <v>#REF!</v>
      </c>
      <c r="P226" s="12" t="e">
        <f t="shared" si="56"/>
        <v>#REF!</v>
      </c>
      <c r="Q226" s="12" t="e">
        <f t="shared" si="62"/>
        <v>#REF!</v>
      </c>
      <c r="R226" s="3" t="e">
        <f t="shared" si="63"/>
        <v>#REF!</v>
      </c>
      <c r="S226" s="15" t="e">
        <f t="shared" si="64"/>
        <v>#REF!</v>
      </c>
      <c r="T226" s="10" t="e">
        <f t="shared" si="65"/>
        <v>#REF!</v>
      </c>
      <c r="U226" s="16" t="e">
        <f t="shared" si="66"/>
        <v>#REF!</v>
      </c>
    </row>
    <row r="227" spans="1:21" x14ac:dyDescent="0.2">
      <c r="A227" s="8" t="e">
        <f t="shared" si="67"/>
        <v>#REF!</v>
      </c>
      <c r="B227" s="8" t="e">
        <f>IF(SUM(#REF!+(#REF!/60))=SUM(#REF!+(#REF!/60)),(SUM(#REF!+(#REF!/60))+0.0000001),(SUM(#REF!+(#REF!/60))))</f>
        <v>#REF!</v>
      </c>
      <c r="C227" s="8" t="e">
        <f>IF(#REF!="S",A227*-1,A227)</f>
        <v>#REF!</v>
      </c>
      <c r="D227" s="8" t="e">
        <f t="shared" si="55"/>
        <v>#REF!</v>
      </c>
      <c r="E227" s="8" t="e">
        <f t="shared" si="51"/>
        <v>#REF!</v>
      </c>
      <c r="F227" s="8" t="e">
        <f t="shared" si="52"/>
        <v>#REF!</v>
      </c>
      <c r="G227" s="8" t="e">
        <f t="shared" si="53"/>
        <v>#REF!</v>
      </c>
      <c r="H227" s="9" t="e">
        <f>SUM(#REF!+(#REF!/60))</f>
        <v>#REF!</v>
      </c>
      <c r="I227" s="9" t="e">
        <f>IF(#REF!="E",H227,H227*-1)</f>
        <v>#REF!</v>
      </c>
      <c r="J227" s="9" t="e">
        <f t="shared" si="57"/>
        <v>#REF!</v>
      </c>
      <c r="K227" s="9" t="e">
        <f t="shared" si="54"/>
        <v>#REF!</v>
      </c>
      <c r="L227" s="3" t="e">
        <f t="shared" si="58"/>
        <v>#REF!</v>
      </c>
      <c r="M227" s="3" t="e">
        <f t="shared" si="59"/>
        <v>#REF!</v>
      </c>
      <c r="N227" s="11" t="e">
        <f t="shared" si="60"/>
        <v>#REF!</v>
      </c>
      <c r="O227" s="11" t="e">
        <f t="shared" si="61"/>
        <v>#REF!</v>
      </c>
      <c r="P227" s="12" t="e">
        <f t="shared" si="56"/>
        <v>#REF!</v>
      </c>
      <c r="Q227" s="12" t="e">
        <f t="shared" si="62"/>
        <v>#REF!</v>
      </c>
      <c r="R227" s="3" t="e">
        <f t="shared" si="63"/>
        <v>#REF!</v>
      </c>
      <c r="S227" s="15" t="e">
        <f t="shared" si="64"/>
        <v>#REF!</v>
      </c>
      <c r="T227" s="10" t="e">
        <f t="shared" si="65"/>
        <v>#REF!</v>
      </c>
      <c r="U227" s="16" t="e">
        <f t="shared" si="66"/>
        <v>#REF!</v>
      </c>
    </row>
    <row r="228" spans="1:21" x14ac:dyDescent="0.2">
      <c r="A228" s="8" t="e">
        <f t="shared" si="67"/>
        <v>#REF!</v>
      </c>
      <c r="B228" s="8" t="e">
        <f>IF(SUM(#REF!+(#REF!/60))=SUM(#REF!+(#REF!/60)),(SUM(#REF!+(#REF!/60))-0.0000001),(SUM(#REF!+(#REF!/60))))</f>
        <v>#REF!</v>
      </c>
      <c r="C228" s="8" t="e">
        <f>IF(#REF!="S",A228*-1,A228)</f>
        <v>#REF!</v>
      </c>
      <c r="D228" s="8" t="e">
        <f t="shared" si="55"/>
        <v>#REF!</v>
      </c>
      <c r="E228" s="8" t="e">
        <f t="shared" si="51"/>
        <v>#REF!</v>
      </c>
      <c r="F228" s="8" t="e">
        <f t="shared" si="52"/>
        <v>#REF!</v>
      </c>
      <c r="G228" s="8" t="e">
        <f t="shared" si="53"/>
        <v>#REF!</v>
      </c>
      <c r="H228" s="9" t="e">
        <f>SUM(#REF!+(#REF!/60))</f>
        <v>#REF!</v>
      </c>
      <c r="I228" s="9" t="e">
        <f>IF(#REF!="E",H228,H228*-1)</f>
        <v>#REF!</v>
      </c>
      <c r="J228" s="9" t="e">
        <f t="shared" si="57"/>
        <v>#REF!</v>
      </c>
      <c r="K228" s="9" t="e">
        <f t="shared" si="54"/>
        <v>#REF!</v>
      </c>
      <c r="L228" s="3" t="e">
        <f t="shared" si="58"/>
        <v>#REF!</v>
      </c>
      <c r="M228" s="3" t="e">
        <f t="shared" si="59"/>
        <v>#REF!</v>
      </c>
      <c r="N228" s="11" t="e">
        <f t="shared" si="60"/>
        <v>#REF!</v>
      </c>
      <c r="O228" s="11" t="e">
        <f t="shared" si="61"/>
        <v>#REF!</v>
      </c>
      <c r="P228" s="12" t="e">
        <f t="shared" si="56"/>
        <v>#REF!</v>
      </c>
      <c r="Q228" s="12" t="e">
        <f t="shared" si="62"/>
        <v>#REF!</v>
      </c>
      <c r="R228" s="3" t="e">
        <f t="shared" si="63"/>
        <v>#REF!</v>
      </c>
      <c r="S228" s="15" t="e">
        <f t="shared" si="64"/>
        <v>#REF!</v>
      </c>
      <c r="T228" s="10" t="e">
        <f t="shared" si="65"/>
        <v>#REF!</v>
      </c>
      <c r="U228" s="16" t="e">
        <f t="shared" si="66"/>
        <v>#REF!</v>
      </c>
    </row>
    <row r="229" spans="1:21" x14ac:dyDescent="0.2">
      <c r="A229" s="8" t="e">
        <f t="shared" si="67"/>
        <v>#REF!</v>
      </c>
      <c r="B229" s="8" t="e">
        <f>IF(SUM(#REF!+(#REF!/60))=SUM(#REF!+(#REF!/60)),(SUM(#REF!+(#REF!/60))+0.0000001),(SUM(#REF!+(#REF!/60))))</f>
        <v>#REF!</v>
      </c>
      <c r="C229" s="8" t="e">
        <f>IF(#REF!="S",A229*-1,A229)</f>
        <v>#REF!</v>
      </c>
      <c r="D229" s="8" t="e">
        <f t="shared" si="55"/>
        <v>#REF!</v>
      </c>
      <c r="E229" s="8" t="e">
        <f t="shared" ref="E229:E244" si="68">(C229-C228)</f>
        <v>#REF!</v>
      </c>
      <c r="F229" s="8" t="e">
        <f t="shared" ref="F229:F244" si="69">LN(TAN(0.785398163+D229/2))</f>
        <v>#REF!</v>
      </c>
      <c r="G229" s="8" t="e">
        <f t="shared" ref="G229:G244" si="70">(F229-F228)</f>
        <v>#REF!</v>
      </c>
      <c r="H229" s="9" t="e">
        <f>SUM(#REF!+(#REF!/60))</f>
        <v>#REF!</v>
      </c>
      <c r="I229" s="9" t="e">
        <f>IF(#REF!="E",H229,H229*-1)</f>
        <v>#REF!</v>
      </c>
      <c r="J229" s="9" t="e">
        <f t="shared" si="57"/>
        <v>#REF!</v>
      </c>
      <c r="K229" s="9" t="e">
        <f t="shared" ref="K229:K244" si="71">(J229-J228)</f>
        <v>#REF!</v>
      </c>
      <c r="L229" s="3" t="e">
        <f t="shared" si="58"/>
        <v>#REF!</v>
      </c>
      <c r="M229" s="3" t="e">
        <f t="shared" si="59"/>
        <v>#REF!</v>
      </c>
      <c r="N229" s="11" t="e">
        <f t="shared" si="60"/>
        <v>#REF!</v>
      </c>
      <c r="O229" s="11" t="e">
        <f t="shared" si="61"/>
        <v>#REF!</v>
      </c>
      <c r="P229" s="12" t="e">
        <f t="shared" si="56"/>
        <v>#REF!</v>
      </c>
      <c r="Q229" s="12" t="e">
        <f t="shared" si="62"/>
        <v>#REF!</v>
      </c>
      <c r="R229" s="3" t="e">
        <f t="shared" si="63"/>
        <v>#REF!</v>
      </c>
      <c r="S229" s="15" t="e">
        <f t="shared" si="64"/>
        <v>#REF!</v>
      </c>
      <c r="T229" s="10" t="e">
        <f t="shared" si="65"/>
        <v>#REF!</v>
      </c>
      <c r="U229" s="16" t="e">
        <f t="shared" si="66"/>
        <v>#REF!</v>
      </c>
    </row>
    <row r="230" spans="1:21" x14ac:dyDescent="0.2">
      <c r="A230" s="8" t="e">
        <f t="shared" si="67"/>
        <v>#REF!</v>
      </c>
      <c r="B230" s="8" t="e">
        <f>IF(SUM(#REF!+(#REF!/60))=SUM(#REF!+(#REF!/60)),(SUM(#REF!+(#REF!/60))-0.0000001),(SUM(#REF!+(#REF!/60))))</f>
        <v>#REF!</v>
      </c>
      <c r="C230" s="8" t="e">
        <f>IF(#REF!="S",A230*-1,A230)</f>
        <v>#REF!</v>
      </c>
      <c r="D230" s="8" t="e">
        <f t="shared" si="55"/>
        <v>#REF!</v>
      </c>
      <c r="E230" s="8" t="e">
        <f t="shared" si="68"/>
        <v>#REF!</v>
      </c>
      <c r="F230" s="8" t="e">
        <f t="shared" si="69"/>
        <v>#REF!</v>
      </c>
      <c r="G230" s="8" t="e">
        <f t="shared" si="70"/>
        <v>#REF!</v>
      </c>
      <c r="H230" s="9" t="e">
        <f>SUM(#REF!+(#REF!/60))</f>
        <v>#REF!</v>
      </c>
      <c r="I230" s="9" t="e">
        <f>IF(#REF!="E",H230,H230*-1)</f>
        <v>#REF!</v>
      </c>
      <c r="J230" s="9" t="e">
        <f t="shared" si="57"/>
        <v>#REF!</v>
      </c>
      <c r="K230" s="9" t="e">
        <f t="shared" si="71"/>
        <v>#REF!</v>
      </c>
      <c r="L230" s="3" t="e">
        <f t="shared" si="58"/>
        <v>#REF!</v>
      </c>
      <c r="M230" s="3" t="e">
        <f t="shared" si="59"/>
        <v>#REF!</v>
      </c>
      <c r="N230" s="11" t="e">
        <f t="shared" si="60"/>
        <v>#REF!</v>
      </c>
      <c r="O230" s="11" t="e">
        <f t="shared" si="61"/>
        <v>#REF!</v>
      </c>
      <c r="P230" s="12" t="e">
        <f t="shared" si="56"/>
        <v>#REF!</v>
      </c>
      <c r="Q230" s="12" t="e">
        <f t="shared" si="62"/>
        <v>#REF!</v>
      </c>
      <c r="R230" s="3" t="e">
        <f t="shared" si="63"/>
        <v>#REF!</v>
      </c>
      <c r="S230" s="15" t="e">
        <f t="shared" si="64"/>
        <v>#REF!</v>
      </c>
      <c r="T230" s="10" t="e">
        <f t="shared" si="65"/>
        <v>#REF!</v>
      </c>
      <c r="U230" s="16" t="e">
        <f t="shared" si="66"/>
        <v>#REF!</v>
      </c>
    </row>
    <row r="231" spans="1:21" x14ac:dyDescent="0.2">
      <c r="A231" s="8" t="e">
        <f t="shared" si="67"/>
        <v>#REF!</v>
      </c>
      <c r="B231" s="8" t="e">
        <f>IF(SUM(#REF!+(#REF!/60))=SUM(#REF!+(#REF!/60)),(SUM(#REF!+(#REF!/60))+0.0000001),(SUM(#REF!+(#REF!/60))))</f>
        <v>#REF!</v>
      </c>
      <c r="C231" s="8" t="e">
        <f>IF(#REF!="S",A231*-1,A231)</f>
        <v>#REF!</v>
      </c>
      <c r="D231" s="8" t="e">
        <f t="shared" si="55"/>
        <v>#REF!</v>
      </c>
      <c r="E231" s="8" t="e">
        <f t="shared" si="68"/>
        <v>#REF!</v>
      </c>
      <c r="F231" s="8" t="e">
        <f t="shared" si="69"/>
        <v>#REF!</v>
      </c>
      <c r="G231" s="8" t="e">
        <f t="shared" si="70"/>
        <v>#REF!</v>
      </c>
      <c r="H231" s="9" t="e">
        <f>SUM(#REF!+(#REF!/60))</f>
        <v>#REF!</v>
      </c>
      <c r="I231" s="9" t="e">
        <f>IF(#REF!="E",H231,H231*-1)</f>
        <v>#REF!</v>
      </c>
      <c r="J231" s="9" t="e">
        <f t="shared" si="57"/>
        <v>#REF!</v>
      </c>
      <c r="K231" s="9" t="e">
        <f t="shared" si="71"/>
        <v>#REF!</v>
      </c>
      <c r="L231" s="3" t="e">
        <f t="shared" si="58"/>
        <v>#REF!</v>
      </c>
      <c r="M231" s="3" t="e">
        <f t="shared" si="59"/>
        <v>#REF!</v>
      </c>
      <c r="N231" s="11" t="e">
        <f t="shared" si="60"/>
        <v>#REF!</v>
      </c>
      <c r="O231" s="11" t="e">
        <f t="shared" si="61"/>
        <v>#REF!</v>
      </c>
      <c r="P231" s="12" t="e">
        <f t="shared" si="56"/>
        <v>#REF!</v>
      </c>
      <c r="Q231" s="12" t="e">
        <f t="shared" si="62"/>
        <v>#REF!</v>
      </c>
      <c r="R231" s="3" t="e">
        <f t="shared" si="63"/>
        <v>#REF!</v>
      </c>
      <c r="S231" s="15" t="e">
        <f t="shared" si="64"/>
        <v>#REF!</v>
      </c>
      <c r="T231" s="10" t="e">
        <f t="shared" si="65"/>
        <v>#REF!</v>
      </c>
      <c r="U231" s="16" t="e">
        <f t="shared" si="66"/>
        <v>#REF!</v>
      </c>
    </row>
    <row r="232" spans="1:21" x14ac:dyDescent="0.2">
      <c r="A232" s="8" t="e">
        <f t="shared" si="67"/>
        <v>#REF!</v>
      </c>
      <c r="B232" s="8" t="e">
        <f>IF(SUM(#REF!+(#REF!/60))=SUM(#REF!+(#REF!/60)),(SUM(#REF!+(#REF!/60))-0.0000001),(SUM(#REF!+(#REF!/60))))</f>
        <v>#REF!</v>
      </c>
      <c r="C232" s="8" t="e">
        <f>IF(#REF!="S",A232*-1,A232)</f>
        <v>#REF!</v>
      </c>
      <c r="D232" s="8" t="e">
        <f t="shared" si="55"/>
        <v>#REF!</v>
      </c>
      <c r="E232" s="8" t="e">
        <f t="shared" si="68"/>
        <v>#REF!</v>
      </c>
      <c r="F232" s="8" t="e">
        <f t="shared" si="69"/>
        <v>#REF!</v>
      </c>
      <c r="G232" s="8" t="e">
        <f t="shared" si="70"/>
        <v>#REF!</v>
      </c>
      <c r="H232" s="9" t="e">
        <f>SUM(#REF!+(#REF!/60))</f>
        <v>#REF!</v>
      </c>
      <c r="I232" s="9" t="e">
        <f>IF(#REF!="E",H232,H232*-1)</f>
        <v>#REF!</v>
      </c>
      <c r="J232" s="9" t="e">
        <f t="shared" si="57"/>
        <v>#REF!</v>
      </c>
      <c r="K232" s="9" t="e">
        <f t="shared" si="71"/>
        <v>#REF!</v>
      </c>
      <c r="L232" s="3" t="e">
        <f t="shared" si="58"/>
        <v>#REF!</v>
      </c>
      <c r="M232" s="3" t="e">
        <f t="shared" si="59"/>
        <v>#REF!</v>
      </c>
      <c r="N232" s="11" t="e">
        <f t="shared" si="60"/>
        <v>#REF!</v>
      </c>
      <c r="O232" s="11" t="e">
        <f t="shared" si="61"/>
        <v>#REF!</v>
      </c>
      <c r="P232" s="12" t="e">
        <f t="shared" si="56"/>
        <v>#REF!</v>
      </c>
      <c r="Q232" s="12" t="e">
        <f t="shared" si="62"/>
        <v>#REF!</v>
      </c>
      <c r="R232" s="3" t="e">
        <f t="shared" si="63"/>
        <v>#REF!</v>
      </c>
      <c r="S232" s="15" t="e">
        <f t="shared" si="64"/>
        <v>#REF!</v>
      </c>
      <c r="T232" s="10" t="e">
        <f t="shared" si="65"/>
        <v>#REF!</v>
      </c>
      <c r="U232" s="16" t="e">
        <f t="shared" si="66"/>
        <v>#REF!</v>
      </c>
    </row>
    <row r="233" spans="1:21" x14ac:dyDescent="0.2">
      <c r="A233" s="8" t="e">
        <f t="shared" si="67"/>
        <v>#REF!</v>
      </c>
      <c r="B233" s="8" t="e">
        <f>IF(SUM(#REF!+(#REF!/60))=SUM(#REF!+(#REF!/60)),(SUM(#REF!+(#REF!/60))+0.0000001),(SUM(#REF!+(#REF!/60))))</f>
        <v>#REF!</v>
      </c>
      <c r="C233" s="8" t="e">
        <f>IF(#REF!="S",A233*-1,A233)</f>
        <v>#REF!</v>
      </c>
      <c r="D233" s="8" t="e">
        <f t="shared" si="55"/>
        <v>#REF!</v>
      </c>
      <c r="E233" s="8" t="e">
        <f t="shared" si="68"/>
        <v>#REF!</v>
      </c>
      <c r="F233" s="8" t="e">
        <f t="shared" si="69"/>
        <v>#REF!</v>
      </c>
      <c r="G233" s="8" t="e">
        <f t="shared" si="70"/>
        <v>#REF!</v>
      </c>
      <c r="H233" s="9" t="e">
        <f>SUM(#REF!+(#REF!/60))</f>
        <v>#REF!</v>
      </c>
      <c r="I233" s="9" t="e">
        <f>IF(#REF!="E",H233,H233*-1)</f>
        <v>#REF!</v>
      </c>
      <c r="J233" s="9" t="e">
        <f t="shared" si="57"/>
        <v>#REF!</v>
      </c>
      <c r="K233" s="9" t="e">
        <f t="shared" si="71"/>
        <v>#REF!</v>
      </c>
      <c r="L233" s="3" t="e">
        <f t="shared" si="58"/>
        <v>#REF!</v>
      </c>
      <c r="M233" s="3" t="e">
        <f t="shared" si="59"/>
        <v>#REF!</v>
      </c>
      <c r="N233" s="11" t="e">
        <f t="shared" si="60"/>
        <v>#REF!</v>
      </c>
      <c r="O233" s="11" t="e">
        <f t="shared" si="61"/>
        <v>#REF!</v>
      </c>
      <c r="P233" s="12" t="e">
        <f t="shared" si="56"/>
        <v>#REF!</v>
      </c>
      <c r="Q233" s="12" t="e">
        <f t="shared" si="62"/>
        <v>#REF!</v>
      </c>
      <c r="R233" s="3" t="e">
        <f t="shared" si="63"/>
        <v>#REF!</v>
      </c>
      <c r="S233" s="15" t="e">
        <f t="shared" si="64"/>
        <v>#REF!</v>
      </c>
      <c r="T233" s="10" t="e">
        <f t="shared" si="65"/>
        <v>#REF!</v>
      </c>
      <c r="U233" s="16" t="e">
        <f t="shared" si="66"/>
        <v>#REF!</v>
      </c>
    </row>
    <row r="234" spans="1:21" x14ac:dyDescent="0.2">
      <c r="A234" s="8" t="e">
        <f t="shared" si="67"/>
        <v>#REF!</v>
      </c>
      <c r="B234" s="8" t="e">
        <f>IF(SUM(#REF!+(#REF!/60))=SUM(#REF!+(#REF!/60)),(SUM(#REF!+(#REF!/60))-0.0000001),(SUM(#REF!+(#REF!/60))))</f>
        <v>#REF!</v>
      </c>
      <c r="C234" s="8" t="e">
        <f>IF(#REF!="S",A234*-1,A234)</f>
        <v>#REF!</v>
      </c>
      <c r="D234" s="8" t="e">
        <f t="shared" si="55"/>
        <v>#REF!</v>
      </c>
      <c r="E234" s="8" t="e">
        <f t="shared" si="68"/>
        <v>#REF!</v>
      </c>
      <c r="F234" s="8" t="e">
        <f t="shared" si="69"/>
        <v>#REF!</v>
      </c>
      <c r="G234" s="8" t="e">
        <f t="shared" si="70"/>
        <v>#REF!</v>
      </c>
      <c r="H234" s="9" t="e">
        <f>SUM(#REF!+(#REF!/60))</f>
        <v>#REF!</v>
      </c>
      <c r="I234" s="9" t="e">
        <f>IF(#REF!="E",H234,H234*-1)</f>
        <v>#REF!</v>
      </c>
      <c r="J234" s="9" t="e">
        <f t="shared" si="57"/>
        <v>#REF!</v>
      </c>
      <c r="K234" s="9" t="e">
        <f t="shared" si="71"/>
        <v>#REF!</v>
      </c>
      <c r="L234" s="3" t="e">
        <f t="shared" si="58"/>
        <v>#REF!</v>
      </c>
      <c r="M234" s="3" t="e">
        <f t="shared" si="59"/>
        <v>#REF!</v>
      </c>
      <c r="N234" s="11" t="e">
        <f t="shared" si="60"/>
        <v>#REF!</v>
      </c>
      <c r="O234" s="11" t="e">
        <f t="shared" si="61"/>
        <v>#REF!</v>
      </c>
      <c r="P234" s="12" t="e">
        <f t="shared" si="56"/>
        <v>#REF!</v>
      </c>
      <c r="Q234" s="12" t="e">
        <f t="shared" si="62"/>
        <v>#REF!</v>
      </c>
      <c r="R234" s="3" t="e">
        <f t="shared" si="63"/>
        <v>#REF!</v>
      </c>
      <c r="S234" s="15" t="e">
        <f t="shared" si="64"/>
        <v>#REF!</v>
      </c>
      <c r="T234" s="10" t="e">
        <f t="shared" si="65"/>
        <v>#REF!</v>
      </c>
      <c r="U234" s="16" t="e">
        <f t="shared" si="66"/>
        <v>#REF!</v>
      </c>
    </row>
    <row r="235" spans="1:21" x14ac:dyDescent="0.2">
      <c r="A235" s="8" t="e">
        <f t="shared" si="67"/>
        <v>#REF!</v>
      </c>
      <c r="B235" s="8" t="e">
        <f>IF(SUM(#REF!+(#REF!/60))=SUM(#REF!+(#REF!/60)),(SUM(#REF!+(#REF!/60))+0.0000001),(SUM(#REF!+(#REF!/60))))</f>
        <v>#REF!</v>
      </c>
      <c r="C235" s="8" t="e">
        <f>IF(#REF!="S",A235*-1,A235)</f>
        <v>#REF!</v>
      </c>
      <c r="D235" s="8" t="e">
        <f t="shared" si="55"/>
        <v>#REF!</v>
      </c>
      <c r="E235" s="8" t="e">
        <f t="shared" si="68"/>
        <v>#REF!</v>
      </c>
      <c r="F235" s="8" t="e">
        <f t="shared" si="69"/>
        <v>#REF!</v>
      </c>
      <c r="G235" s="8" t="e">
        <f t="shared" si="70"/>
        <v>#REF!</v>
      </c>
      <c r="H235" s="9" t="e">
        <f>SUM(#REF!+(#REF!/60))</f>
        <v>#REF!</v>
      </c>
      <c r="I235" s="9" t="e">
        <f>IF(#REF!="E",H235,H235*-1)</f>
        <v>#REF!</v>
      </c>
      <c r="J235" s="9" t="e">
        <f t="shared" si="57"/>
        <v>#REF!</v>
      </c>
      <c r="K235" s="9" t="e">
        <f t="shared" si="71"/>
        <v>#REF!</v>
      </c>
      <c r="L235" s="3" t="e">
        <f t="shared" si="58"/>
        <v>#REF!</v>
      </c>
      <c r="M235" s="3" t="e">
        <f t="shared" si="59"/>
        <v>#REF!</v>
      </c>
      <c r="N235" s="11" t="e">
        <f t="shared" si="60"/>
        <v>#REF!</v>
      </c>
      <c r="O235" s="11" t="e">
        <f t="shared" si="61"/>
        <v>#REF!</v>
      </c>
      <c r="P235" s="12" t="e">
        <f t="shared" si="56"/>
        <v>#REF!</v>
      </c>
      <c r="Q235" s="12" t="e">
        <f t="shared" si="62"/>
        <v>#REF!</v>
      </c>
      <c r="R235" s="3" t="e">
        <f t="shared" si="63"/>
        <v>#REF!</v>
      </c>
      <c r="S235" s="15" t="e">
        <f t="shared" si="64"/>
        <v>#REF!</v>
      </c>
      <c r="T235" s="10" t="e">
        <f t="shared" si="65"/>
        <v>#REF!</v>
      </c>
      <c r="U235" s="16" t="e">
        <f t="shared" si="66"/>
        <v>#REF!</v>
      </c>
    </row>
    <row r="236" spans="1:21" x14ac:dyDescent="0.2">
      <c r="A236" s="8" t="e">
        <f t="shared" si="67"/>
        <v>#REF!</v>
      </c>
      <c r="B236" s="8" t="e">
        <f>IF(SUM(#REF!+(#REF!/60))=SUM(#REF!+(#REF!/60)),(SUM(#REF!+(#REF!/60))-0.0000001),(SUM(#REF!+(#REF!/60))))</f>
        <v>#REF!</v>
      </c>
      <c r="C236" s="8" t="e">
        <f>IF(#REF!="S",A236*-1,A236)</f>
        <v>#REF!</v>
      </c>
      <c r="D236" s="8" t="e">
        <f t="shared" si="55"/>
        <v>#REF!</v>
      </c>
      <c r="E236" s="8" t="e">
        <f t="shared" si="68"/>
        <v>#REF!</v>
      </c>
      <c r="F236" s="8" t="e">
        <f t="shared" si="69"/>
        <v>#REF!</v>
      </c>
      <c r="G236" s="8" t="e">
        <f t="shared" si="70"/>
        <v>#REF!</v>
      </c>
      <c r="H236" s="9" t="e">
        <f>SUM(#REF!+(#REF!/60))</f>
        <v>#REF!</v>
      </c>
      <c r="I236" s="9" t="e">
        <f>IF(#REF!="E",H236,H236*-1)</f>
        <v>#REF!</v>
      </c>
      <c r="J236" s="9" t="e">
        <f t="shared" si="57"/>
        <v>#REF!</v>
      </c>
      <c r="K236" s="9" t="e">
        <f t="shared" si="71"/>
        <v>#REF!</v>
      </c>
      <c r="L236" s="3" t="e">
        <f t="shared" si="58"/>
        <v>#REF!</v>
      </c>
      <c r="M236" s="3" t="e">
        <f t="shared" si="59"/>
        <v>#REF!</v>
      </c>
      <c r="N236" s="11" t="e">
        <f t="shared" si="60"/>
        <v>#REF!</v>
      </c>
      <c r="O236" s="11" t="e">
        <f t="shared" si="61"/>
        <v>#REF!</v>
      </c>
      <c r="P236" s="12" t="e">
        <f t="shared" si="56"/>
        <v>#REF!</v>
      </c>
      <c r="Q236" s="12" t="e">
        <f t="shared" si="62"/>
        <v>#REF!</v>
      </c>
      <c r="R236" s="3" t="e">
        <f t="shared" si="63"/>
        <v>#REF!</v>
      </c>
      <c r="S236" s="15" t="e">
        <f t="shared" si="64"/>
        <v>#REF!</v>
      </c>
      <c r="T236" s="10" t="e">
        <f t="shared" si="65"/>
        <v>#REF!</v>
      </c>
      <c r="U236" s="16" t="e">
        <f t="shared" si="66"/>
        <v>#REF!</v>
      </c>
    </row>
    <row r="237" spans="1:21" x14ac:dyDescent="0.2">
      <c r="A237" s="8" t="e">
        <f t="shared" si="67"/>
        <v>#REF!</v>
      </c>
      <c r="B237" s="8" t="e">
        <f>IF(SUM(#REF!+(#REF!/60))=SUM(#REF!+(#REF!/60)),(SUM(#REF!+(#REF!/60))+0.0000001),(SUM(#REF!+(#REF!/60))))</f>
        <v>#REF!</v>
      </c>
      <c r="C237" s="8" t="e">
        <f>IF(#REF!="S",A237*-1,A237)</f>
        <v>#REF!</v>
      </c>
      <c r="D237" s="8" t="e">
        <f t="shared" si="55"/>
        <v>#REF!</v>
      </c>
      <c r="E237" s="8" t="e">
        <f t="shared" si="68"/>
        <v>#REF!</v>
      </c>
      <c r="F237" s="8" t="e">
        <f t="shared" si="69"/>
        <v>#REF!</v>
      </c>
      <c r="G237" s="8" t="e">
        <f t="shared" si="70"/>
        <v>#REF!</v>
      </c>
      <c r="H237" s="9" t="e">
        <f>SUM(#REF!+(#REF!/60))</f>
        <v>#REF!</v>
      </c>
      <c r="I237" s="9" t="e">
        <f>IF(#REF!="E",H237,H237*-1)</f>
        <v>#REF!</v>
      </c>
      <c r="J237" s="9" t="e">
        <f t="shared" si="57"/>
        <v>#REF!</v>
      </c>
      <c r="K237" s="9" t="e">
        <f t="shared" si="71"/>
        <v>#REF!</v>
      </c>
      <c r="L237" s="3" t="e">
        <f t="shared" si="58"/>
        <v>#REF!</v>
      </c>
      <c r="M237" s="3" t="e">
        <f t="shared" si="59"/>
        <v>#REF!</v>
      </c>
      <c r="N237" s="11" t="e">
        <f t="shared" si="60"/>
        <v>#REF!</v>
      </c>
      <c r="O237" s="11" t="e">
        <f t="shared" si="61"/>
        <v>#REF!</v>
      </c>
      <c r="P237" s="12" t="e">
        <f t="shared" si="56"/>
        <v>#REF!</v>
      </c>
      <c r="Q237" s="12" t="e">
        <f t="shared" si="62"/>
        <v>#REF!</v>
      </c>
      <c r="R237" s="3" t="e">
        <f t="shared" si="63"/>
        <v>#REF!</v>
      </c>
      <c r="S237" s="15" t="e">
        <f t="shared" si="64"/>
        <v>#REF!</v>
      </c>
      <c r="T237" s="10" t="e">
        <f t="shared" si="65"/>
        <v>#REF!</v>
      </c>
      <c r="U237" s="16" t="e">
        <f t="shared" si="66"/>
        <v>#REF!</v>
      </c>
    </row>
    <row r="238" spans="1:21" x14ac:dyDescent="0.2">
      <c r="A238" s="8" t="e">
        <f t="shared" si="67"/>
        <v>#REF!</v>
      </c>
      <c r="B238" s="8" t="e">
        <f>IF(SUM(#REF!+(#REF!/60))=SUM(#REF!+(#REF!/60)),(SUM(#REF!+(#REF!/60))-0.0000001),(SUM(#REF!+(#REF!/60))))</f>
        <v>#REF!</v>
      </c>
      <c r="C238" s="8" t="e">
        <f>IF(#REF!="S",A238*-1,A238)</f>
        <v>#REF!</v>
      </c>
      <c r="D238" s="8" t="e">
        <f t="shared" si="55"/>
        <v>#REF!</v>
      </c>
      <c r="E238" s="8" t="e">
        <f t="shared" si="68"/>
        <v>#REF!</v>
      </c>
      <c r="F238" s="8" t="e">
        <f t="shared" si="69"/>
        <v>#REF!</v>
      </c>
      <c r="G238" s="8" t="e">
        <f t="shared" si="70"/>
        <v>#REF!</v>
      </c>
      <c r="H238" s="9" t="e">
        <f>SUM(#REF!+(#REF!/60))</f>
        <v>#REF!</v>
      </c>
      <c r="I238" s="9" t="e">
        <f>IF(#REF!="E",H238,H238*-1)</f>
        <v>#REF!</v>
      </c>
      <c r="J238" s="9" t="e">
        <f t="shared" si="57"/>
        <v>#REF!</v>
      </c>
      <c r="K238" s="9" t="e">
        <f t="shared" si="71"/>
        <v>#REF!</v>
      </c>
      <c r="L238" s="3" t="e">
        <f t="shared" si="58"/>
        <v>#REF!</v>
      </c>
      <c r="M238" s="3" t="e">
        <f t="shared" si="59"/>
        <v>#REF!</v>
      </c>
      <c r="N238" s="11" t="e">
        <f t="shared" si="60"/>
        <v>#REF!</v>
      </c>
      <c r="O238" s="11" t="e">
        <f t="shared" si="61"/>
        <v>#REF!</v>
      </c>
      <c r="P238" s="12" t="e">
        <f t="shared" si="56"/>
        <v>#REF!</v>
      </c>
      <c r="Q238" s="12" t="e">
        <f t="shared" si="62"/>
        <v>#REF!</v>
      </c>
      <c r="R238" s="3" t="e">
        <f t="shared" si="63"/>
        <v>#REF!</v>
      </c>
      <c r="S238" s="15" t="e">
        <f t="shared" si="64"/>
        <v>#REF!</v>
      </c>
      <c r="T238" s="10" t="e">
        <f t="shared" si="65"/>
        <v>#REF!</v>
      </c>
      <c r="U238" s="16" t="e">
        <f t="shared" si="66"/>
        <v>#REF!</v>
      </c>
    </row>
    <row r="239" spans="1:21" x14ac:dyDescent="0.2">
      <c r="A239" s="8" t="e">
        <f t="shared" si="67"/>
        <v>#REF!</v>
      </c>
      <c r="B239" s="8" t="e">
        <f>IF(SUM(#REF!+(#REF!/60))=SUM(#REF!+(#REF!/60)),(SUM(#REF!+(#REF!/60))+0.0000001),(SUM(#REF!+(#REF!/60))))</f>
        <v>#REF!</v>
      </c>
      <c r="C239" s="8" t="e">
        <f>IF(#REF!="S",A239*-1,A239)</f>
        <v>#REF!</v>
      </c>
      <c r="D239" s="8" t="e">
        <f t="shared" si="55"/>
        <v>#REF!</v>
      </c>
      <c r="E239" s="8" t="e">
        <f t="shared" si="68"/>
        <v>#REF!</v>
      </c>
      <c r="F239" s="8" t="e">
        <f t="shared" si="69"/>
        <v>#REF!</v>
      </c>
      <c r="G239" s="8" t="e">
        <f t="shared" si="70"/>
        <v>#REF!</v>
      </c>
      <c r="H239" s="9" t="e">
        <f>SUM(#REF!+(#REF!/60))</f>
        <v>#REF!</v>
      </c>
      <c r="I239" s="9" t="e">
        <f>IF(#REF!="E",H239,H239*-1)</f>
        <v>#REF!</v>
      </c>
      <c r="J239" s="9" t="e">
        <f t="shared" si="57"/>
        <v>#REF!</v>
      </c>
      <c r="K239" s="9" t="e">
        <f t="shared" si="71"/>
        <v>#REF!</v>
      </c>
      <c r="L239" s="3" t="e">
        <f t="shared" si="58"/>
        <v>#REF!</v>
      </c>
      <c r="M239" s="3" t="e">
        <f t="shared" si="59"/>
        <v>#REF!</v>
      </c>
      <c r="N239" s="11" t="e">
        <f t="shared" si="60"/>
        <v>#REF!</v>
      </c>
      <c r="O239" s="11" t="e">
        <f t="shared" si="61"/>
        <v>#REF!</v>
      </c>
      <c r="P239" s="12" t="e">
        <f t="shared" si="56"/>
        <v>#REF!</v>
      </c>
      <c r="Q239" s="12" t="e">
        <f t="shared" si="62"/>
        <v>#REF!</v>
      </c>
      <c r="R239" s="3" t="e">
        <f t="shared" si="63"/>
        <v>#REF!</v>
      </c>
      <c r="S239" s="15" t="e">
        <f t="shared" si="64"/>
        <v>#REF!</v>
      </c>
      <c r="T239" s="10" t="e">
        <f t="shared" si="65"/>
        <v>#REF!</v>
      </c>
      <c r="U239" s="16" t="e">
        <f t="shared" si="66"/>
        <v>#REF!</v>
      </c>
    </row>
    <row r="240" spans="1:21" x14ac:dyDescent="0.2">
      <c r="A240" s="8" t="e">
        <f t="shared" si="67"/>
        <v>#REF!</v>
      </c>
      <c r="B240" s="8" t="e">
        <f>IF(SUM(#REF!+(#REF!/60))=SUM(#REF!+(#REF!/60)),(SUM(#REF!+(#REF!/60))-0.0000001),(SUM(#REF!+(#REF!/60))))</f>
        <v>#REF!</v>
      </c>
      <c r="C240" s="8" t="e">
        <f>IF(#REF!="S",A240*-1,A240)</f>
        <v>#REF!</v>
      </c>
      <c r="D240" s="8" t="e">
        <f t="shared" si="55"/>
        <v>#REF!</v>
      </c>
      <c r="E240" s="8" t="e">
        <f t="shared" si="68"/>
        <v>#REF!</v>
      </c>
      <c r="F240" s="8" t="e">
        <f t="shared" si="69"/>
        <v>#REF!</v>
      </c>
      <c r="G240" s="8" t="e">
        <f t="shared" si="70"/>
        <v>#REF!</v>
      </c>
      <c r="H240" s="9" t="e">
        <f>SUM(#REF!+(#REF!/60))</f>
        <v>#REF!</v>
      </c>
      <c r="I240" s="9" t="e">
        <f>IF(#REF!="E",H240,H240*-1)</f>
        <v>#REF!</v>
      </c>
      <c r="J240" s="9" t="e">
        <f t="shared" si="57"/>
        <v>#REF!</v>
      </c>
      <c r="K240" s="9" t="e">
        <f t="shared" si="71"/>
        <v>#REF!</v>
      </c>
      <c r="L240" s="3" t="e">
        <f t="shared" si="58"/>
        <v>#REF!</v>
      </c>
      <c r="M240" s="3" t="e">
        <f t="shared" si="59"/>
        <v>#REF!</v>
      </c>
      <c r="N240" s="11" t="e">
        <f t="shared" si="60"/>
        <v>#REF!</v>
      </c>
      <c r="O240" s="11" t="e">
        <f t="shared" si="61"/>
        <v>#REF!</v>
      </c>
      <c r="P240" s="12" t="e">
        <f t="shared" si="56"/>
        <v>#REF!</v>
      </c>
      <c r="Q240" s="12" t="e">
        <f t="shared" si="62"/>
        <v>#REF!</v>
      </c>
      <c r="R240" s="3" t="e">
        <f t="shared" si="63"/>
        <v>#REF!</v>
      </c>
      <c r="S240" s="15" t="e">
        <f t="shared" si="64"/>
        <v>#REF!</v>
      </c>
      <c r="T240" s="10" t="e">
        <f t="shared" si="65"/>
        <v>#REF!</v>
      </c>
      <c r="U240" s="16" t="e">
        <f t="shared" si="66"/>
        <v>#REF!</v>
      </c>
    </row>
    <row r="241" spans="1:21" x14ac:dyDescent="0.2">
      <c r="A241" s="8" t="e">
        <f t="shared" si="67"/>
        <v>#REF!</v>
      </c>
      <c r="B241" s="8" t="e">
        <f>IF(SUM(#REF!+(#REF!/60))=SUM(#REF!+(#REF!/60)),(SUM(#REF!+(#REF!/60))+0.0000001),(SUM(#REF!+(#REF!/60))))</f>
        <v>#REF!</v>
      </c>
      <c r="C241" s="8" t="e">
        <f>IF(#REF!="S",A241*-1,A241)</f>
        <v>#REF!</v>
      </c>
      <c r="D241" s="8" t="e">
        <f t="shared" si="55"/>
        <v>#REF!</v>
      </c>
      <c r="E241" s="8" t="e">
        <f t="shared" si="68"/>
        <v>#REF!</v>
      </c>
      <c r="F241" s="8" t="e">
        <f t="shared" si="69"/>
        <v>#REF!</v>
      </c>
      <c r="G241" s="8" t="e">
        <f t="shared" si="70"/>
        <v>#REF!</v>
      </c>
      <c r="H241" s="9" t="e">
        <f>SUM(#REF!+(#REF!/60))</f>
        <v>#REF!</v>
      </c>
      <c r="I241" s="9" t="e">
        <f>IF(#REF!="E",H241,H241*-1)</f>
        <v>#REF!</v>
      </c>
      <c r="J241" s="9" t="e">
        <f t="shared" si="57"/>
        <v>#REF!</v>
      </c>
      <c r="K241" s="9" t="e">
        <f t="shared" si="71"/>
        <v>#REF!</v>
      </c>
      <c r="L241" s="3" t="e">
        <f t="shared" si="58"/>
        <v>#REF!</v>
      </c>
      <c r="M241" s="3" t="e">
        <f t="shared" si="59"/>
        <v>#REF!</v>
      </c>
      <c r="N241" s="11" t="e">
        <f t="shared" si="60"/>
        <v>#REF!</v>
      </c>
      <c r="O241" s="11" t="e">
        <f t="shared" si="61"/>
        <v>#REF!</v>
      </c>
      <c r="P241" s="12" t="e">
        <f t="shared" si="56"/>
        <v>#REF!</v>
      </c>
      <c r="Q241" s="12" t="e">
        <f t="shared" si="62"/>
        <v>#REF!</v>
      </c>
      <c r="R241" s="3" t="e">
        <f t="shared" si="63"/>
        <v>#REF!</v>
      </c>
      <c r="S241" s="15" t="e">
        <f t="shared" si="64"/>
        <v>#REF!</v>
      </c>
      <c r="T241" s="10" t="e">
        <f t="shared" si="65"/>
        <v>#REF!</v>
      </c>
      <c r="U241" s="16" t="e">
        <f t="shared" si="66"/>
        <v>#REF!</v>
      </c>
    </row>
    <row r="242" spans="1:21" x14ac:dyDescent="0.2">
      <c r="A242" s="8" t="e">
        <f t="shared" si="67"/>
        <v>#REF!</v>
      </c>
      <c r="B242" s="8" t="e">
        <f>IF(SUM(#REF!+(#REF!/60))=SUM(#REF!+(#REF!/60)),(SUM(#REF!+(#REF!/60))-0.0000001),(SUM(#REF!+(#REF!/60))))</f>
        <v>#REF!</v>
      </c>
      <c r="C242" s="8" t="e">
        <f>IF(#REF!="S",A242*-1,A242)</f>
        <v>#REF!</v>
      </c>
      <c r="D242" s="8" t="e">
        <f t="shared" si="55"/>
        <v>#REF!</v>
      </c>
      <c r="E242" s="8" t="e">
        <f t="shared" si="68"/>
        <v>#REF!</v>
      </c>
      <c r="F242" s="8" t="e">
        <f t="shared" si="69"/>
        <v>#REF!</v>
      </c>
      <c r="G242" s="8" t="e">
        <f t="shared" si="70"/>
        <v>#REF!</v>
      </c>
      <c r="H242" s="9" t="e">
        <f>SUM(#REF!+(#REF!/60))</f>
        <v>#REF!</v>
      </c>
      <c r="I242" s="9" t="e">
        <f>IF(#REF!="E",H242,H242*-1)</f>
        <v>#REF!</v>
      </c>
      <c r="J242" s="9" t="e">
        <f t="shared" si="57"/>
        <v>#REF!</v>
      </c>
      <c r="K242" s="9" t="e">
        <f t="shared" si="71"/>
        <v>#REF!</v>
      </c>
      <c r="L242" s="3" t="e">
        <f t="shared" si="58"/>
        <v>#REF!</v>
      </c>
      <c r="M242" s="3" t="e">
        <f t="shared" si="59"/>
        <v>#REF!</v>
      </c>
      <c r="N242" s="11" t="e">
        <f t="shared" si="60"/>
        <v>#REF!</v>
      </c>
      <c r="O242" s="11" t="e">
        <f t="shared" si="61"/>
        <v>#REF!</v>
      </c>
      <c r="P242" s="12" t="e">
        <f t="shared" si="56"/>
        <v>#REF!</v>
      </c>
      <c r="Q242" s="12" t="e">
        <f t="shared" si="62"/>
        <v>#REF!</v>
      </c>
      <c r="R242" s="3" t="e">
        <f t="shared" si="63"/>
        <v>#REF!</v>
      </c>
      <c r="S242" s="15" t="e">
        <f t="shared" si="64"/>
        <v>#REF!</v>
      </c>
      <c r="T242" s="10" t="e">
        <f t="shared" si="65"/>
        <v>#REF!</v>
      </c>
      <c r="U242" s="16" t="e">
        <f t="shared" si="66"/>
        <v>#REF!</v>
      </c>
    </row>
    <row r="243" spans="1:21" x14ac:dyDescent="0.2">
      <c r="A243" s="8" t="e">
        <f t="shared" si="67"/>
        <v>#REF!</v>
      </c>
      <c r="B243" s="8" t="e">
        <f>IF(SUM(#REF!+(#REF!/60))=SUM(#REF!+(#REF!/60)),(SUM(#REF!+(#REF!/60))+0.0000001),(SUM(#REF!+(#REF!/60))))</f>
        <v>#REF!</v>
      </c>
      <c r="C243" s="8" t="e">
        <f>IF(#REF!="S",A243*-1,A243)</f>
        <v>#REF!</v>
      </c>
      <c r="D243" s="8" t="e">
        <f t="shared" si="55"/>
        <v>#REF!</v>
      </c>
      <c r="E243" s="8" t="e">
        <f t="shared" si="68"/>
        <v>#REF!</v>
      </c>
      <c r="F243" s="8" t="e">
        <f t="shared" si="69"/>
        <v>#REF!</v>
      </c>
      <c r="G243" s="8" t="e">
        <f t="shared" si="70"/>
        <v>#REF!</v>
      </c>
      <c r="H243" s="9" t="e">
        <f>SUM(#REF!+(#REF!/60))</f>
        <v>#REF!</v>
      </c>
      <c r="I243" s="9" t="e">
        <f>IF(#REF!="E",H243,H243*-1)</f>
        <v>#REF!</v>
      </c>
      <c r="J243" s="9" t="e">
        <f t="shared" si="57"/>
        <v>#REF!</v>
      </c>
      <c r="K243" s="9" t="e">
        <f t="shared" si="71"/>
        <v>#REF!</v>
      </c>
      <c r="L243" s="3" t="e">
        <f t="shared" si="58"/>
        <v>#REF!</v>
      </c>
      <c r="M243" s="3" t="e">
        <f t="shared" si="59"/>
        <v>#REF!</v>
      </c>
      <c r="N243" s="11" t="e">
        <f t="shared" si="60"/>
        <v>#REF!</v>
      </c>
      <c r="O243" s="11" t="e">
        <f t="shared" si="61"/>
        <v>#REF!</v>
      </c>
      <c r="P243" s="12" t="e">
        <f t="shared" si="56"/>
        <v>#REF!</v>
      </c>
      <c r="Q243" s="12" t="e">
        <f t="shared" si="62"/>
        <v>#REF!</v>
      </c>
      <c r="R243" s="3" t="e">
        <f t="shared" si="63"/>
        <v>#REF!</v>
      </c>
      <c r="S243" s="15" t="e">
        <f t="shared" si="64"/>
        <v>#REF!</v>
      </c>
      <c r="T243" s="10" t="e">
        <f t="shared" si="65"/>
        <v>#REF!</v>
      </c>
      <c r="U243" s="16" t="e">
        <f t="shared" si="66"/>
        <v>#REF!</v>
      </c>
    </row>
    <row r="244" spans="1:21" x14ac:dyDescent="0.2">
      <c r="A244" s="8" t="e">
        <f t="shared" si="67"/>
        <v>#REF!</v>
      </c>
      <c r="B244" s="8" t="e">
        <f>IF(SUM(#REF!+(#REF!/60))=SUM(#REF!+(#REF!/60)),(SUM(#REF!+(#REF!/60))-0.0000001),(SUM(#REF!+(#REF!/60))))</f>
        <v>#REF!</v>
      </c>
      <c r="C244" s="8" t="e">
        <f>IF(#REF!="S",A244*-1,A244)</f>
        <v>#REF!</v>
      </c>
      <c r="D244" s="8" t="e">
        <f t="shared" si="55"/>
        <v>#REF!</v>
      </c>
      <c r="E244" s="8" t="e">
        <f t="shared" si="68"/>
        <v>#REF!</v>
      </c>
      <c r="F244" s="8" t="e">
        <f t="shared" si="69"/>
        <v>#REF!</v>
      </c>
      <c r="G244" s="8" t="e">
        <f t="shared" si="70"/>
        <v>#REF!</v>
      </c>
      <c r="H244" s="9" t="e">
        <f>SUM(#REF!+(#REF!/60))</f>
        <v>#REF!</v>
      </c>
      <c r="I244" s="9" t="e">
        <f>IF(#REF!="E",H244,H244*-1)</f>
        <v>#REF!</v>
      </c>
      <c r="J244" s="9" t="e">
        <f t="shared" si="57"/>
        <v>#REF!</v>
      </c>
      <c r="K244" s="9" t="e">
        <f t="shared" si="71"/>
        <v>#REF!</v>
      </c>
      <c r="L244" s="3" t="e">
        <f t="shared" si="58"/>
        <v>#REF!</v>
      </c>
      <c r="M244" s="3" t="e">
        <f t="shared" si="59"/>
        <v>#REF!</v>
      </c>
      <c r="N244" s="11" t="e">
        <f t="shared" si="60"/>
        <v>#REF!</v>
      </c>
      <c r="O244" s="11">
        <f t="shared" si="61"/>
        <v>0</v>
      </c>
      <c r="P244" s="12" t="e">
        <f t="shared" si="56"/>
        <v>#REF!</v>
      </c>
      <c r="Q244" s="12" t="e">
        <f t="shared" si="62"/>
        <v>#REF!</v>
      </c>
      <c r="R244" s="3" t="e">
        <f t="shared" si="63"/>
        <v>#REF!</v>
      </c>
      <c r="S244" s="15" t="e">
        <f t="shared" si="64"/>
        <v>#REF!</v>
      </c>
      <c r="T244" s="10" t="e">
        <f t="shared" si="65"/>
        <v>#REF!</v>
      </c>
      <c r="U244" s="16" t="e">
        <f t="shared" si="66"/>
        <v>#REF!</v>
      </c>
    </row>
    <row r="245" spans="1:21" x14ac:dyDescent="0.2">
      <c r="T245" s="2"/>
      <c r="U245" s="2"/>
    </row>
    <row r="246" spans="1:21" x14ac:dyDescent="0.2">
      <c r="T246" s="2"/>
      <c r="U246" s="2"/>
    </row>
    <row r="247" spans="1:21" x14ac:dyDescent="0.2">
      <c r="T247" s="2"/>
      <c r="U247" s="2"/>
    </row>
    <row r="248" spans="1:21" x14ac:dyDescent="0.2">
      <c r="T248" s="2"/>
      <c r="U248" s="2"/>
    </row>
    <row r="249" spans="1:21" x14ac:dyDescent="0.2">
      <c r="T249" s="2"/>
      <c r="U249" s="2"/>
    </row>
    <row r="250" spans="1:21" x14ac:dyDescent="0.2">
      <c r="T250" s="2"/>
      <c r="U250" s="2"/>
    </row>
    <row r="251" spans="1:21" x14ac:dyDescent="0.2">
      <c r="T251" s="2"/>
      <c r="U251" s="2"/>
    </row>
    <row r="252" spans="1:21" x14ac:dyDescent="0.2">
      <c r="T252" s="2"/>
      <c r="U252" s="2"/>
    </row>
    <row r="253" spans="1:21" x14ac:dyDescent="0.2">
      <c r="T253" s="2"/>
      <c r="U253" s="2"/>
    </row>
    <row r="254" spans="1:21" x14ac:dyDescent="0.2">
      <c r="T254" s="2"/>
      <c r="U254" s="2"/>
    </row>
    <row r="255" spans="1:21" x14ac:dyDescent="0.2">
      <c r="T255" s="2"/>
      <c r="U255" s="2"/>
    </row>
    <row r="256" spans="1:21" x14ac:dyDescent="0.2">
      <c r="T256" s="2"/>
      <c r="U256" s="2"/>
    </row>
    <row r="257" spans="20:21" x14ac:dyDescent="0.2">
      <c r="T257" s="2"/>
      <c r="U257" s="2"/>
    </row>
    <row r="258" spans="20:21" x14ac:dyDescent="0.2">
      <c r="T258" s="2"/>
      <c r="U258" s="2"/>
    </row>
    <row r="259" spans="20:21" x14ac:dyDescent="0.2">
      <c r="T259" s="2"/>
      <c r="U259" s="2"/>
    </row>
    <row r="260" spans="20:21" x14ac:dyDescent="0.2">
      <c r="T260" s="2"/>
      <c r="U260" s="2"/>
    </row>
    <row r="261" spans="20:21" x14ac:dyDescent="0.2">
      <c r="T261" s="2"/>
      <c r="U261" s="2"/>
    </row>
    <row r="262" spans="20:21" x14ac:dyDescent="0.2">
      <c r="T262" s="2"/>
      <c r="U262" s="2"/>
    </row>
    <row r="263" spans="20:21" x14ac:dyDescent="0.2">
      <c r="T263" s="2"/>
      <c r="U263" s="2"/>
    </row>
    <row r="264" spans="20:21" x14ac:dyDescent="0.2">
      <c r="T264" s="2"/>
      <c r="U264" s="2"/>
    </row>
    <row r="265" spans="20:21" x14ac:dyDescent="0.2">
      <c r="T265" s="2"/>
      <c r="U265" s="2"/>
    </row>
    <row r="266" spans="20:21" x14ac:dyDescent="0.2">
      <c r="T266" s="2"/>
      <c r="U266" s="2"/>
    </row>
    <row r="267" spans="20:21" x14ac:dyDescent="0.2">
      <c r="T267" s="2"/>
      <c r="U267" s="2"/>
    </row>
    <row r="268" spans="20:21" x14ac:dyDescent="0.2">
      <c r="T268" s="2"/>
      <c r="U268" s="2"/>
    </row>
    <row r="269" spans="20:21" x14ac:dyDescent="0.2">
      <c r="T269" s="2"/>
      <c r="U269" s="2"/>
    </row>
    <row r="270" spans="20:21" x14ac:dyDescent="0.2">
      <c r="T270" s="2"/>
      <c r="U270" s="2"/>
    </row>
    <row r="271" spans="20:21" x14ac:dyDescent="0.2">
      <c r="T271" s="2"/>
      <c r="U271" s="2"/>
    </row>
    <row r="272" spans="20:21" x14ac:dyDescent="0.2">
      <c r="T272" s="2"/>
      <c r="U272" s="2"/>
    </row>
    <row r="273" spans="20:21" x14ac:dyDescent="0.2">
      <c r="T273" s="2"/>
      <c r="U273" s="2"/>
    </row>
    <row r="274" spans="20:21" x14ac:dyDescent="0.2">
      <c r="T274" s="2"/>
      <c r="U274" s="2"/>
    </row>
    <row r="275" spans="20:21" x14ac:dyDescent="0.2">
      <c r="T275" s="2"/>
      <c r="U275" s="2"/>
    </row>
    <row r="276" spans="20:21" x14ac:dyDescent="0.2">
      <c r="T276" s="2"/>
      <c r="U276" s="2"/>
    </row>
    <row r="277" spans="20:21" x14ac:dyDescent="0.2">
      <c r="T277" s="2"/>
      <c r="U277" s="2"/>
    </row>
    <row r="278" spans="20:21" x14ac:dyDescent="0.2">
      <c r="T278" s="2"/>
      <c r="U278" s="2"/>
    </row>
    <row r="279" spans="20:21" x14ac:dyDescent="0.2">
      <c r="T279" s="2"/>
      <c r="U279" s="2"/>
    </row>
    <row r="280" spans="20:21" x14ac:dyDescent="0.2">
      <c r="T280" s="2"/>
      <c r="U280" s="2"/>
    </row>
    <row r="281" spans="20:21" x14ac:dyDescent="0.2">
      <c r="T281" s="2"/>
      <c r="U281" s="2"/>
    </row>
    <row r="282" spans="20:21" x14ac:dyDescent="0.2">
      <c r="T282" s="2"/>
      <c r="U282" s="2"/>
    </row>
    <row r="283" spans="20:21" x14ac:dyDescent="0.2">
      <c r="T283" s="2"/>
      <c r="U283" s="2"/>
    </row>
    <row r="284" spans="20:21" x14ac:dyDescent="0.2">
      <c r="T284" s="2"/>
      <c r="U284" s="2"/>
    </row>
    <row r="285" spans="20:21" x14ac:dyDescent="0.2">
      <c r="T285" s="2"/>
      <c r="U285" s="2"/>
    </row>
    <row r="286" spans="20:21" x14ac:dyDescent="0.2">
      <c r="T286" s="2"/>
      <c r="U286" s="2"/>
    </row>
    <row r="287" spans="20:21" x14ac:dyDescent="0.2">
      <c r="T287" s="2"/>
      <c r="U287" s="2"/>
    </row>
    <row r="288" spans="20:21" x14ac:dyDescent="0.2">
      <c r="T288" s="2"/>
      <c r="U288" s="2"/>
    </row>
    <row r="289" spans="20:21" x14ac:dyDescent="0.2">
      <c r="T289" s="2"/>
      <c r="U289" s="2"/>
    </row>
    <row r="290" spans="20:21" x14ac:dyDescent="0.2">
      <c r="T290" s="2"/>
      <c r="U290" s="2"/>
    </row>
    <row r="291" spans="20:21" x14ac:dyDescent="0.2">
      <c r="T291" s="2"/>
      <c r="U291" s="2"/>
    </row>
    <row r="292" spans="20:21" x14ac:dyDescent="0.2">
      <c r="T292" s="2"/>
      <c r="U292" s="2"/>
    </row>
    <row r="293" spans="20:21" x14ac:dyDescent="0.2">
      <c r="T293" s="2"/>
      <c r="U293" s="2"/>
    </row>
    <row r="294" spans="20:21" x14ac:dyDescent="0.2">
      <c r="T294" s="2"/>
      <c r="U294" s="2"/>
    </row>
    <row r="295" spans="20:21" x14ac:dyDescent="0.2">
      <c r="T295" s="2"/>
      <c r="U295" s="2"/>
    </row>
    <row r="296" spans="20:21" x14ac:dyDescent="0.2">
      <c r="T296" s="2"/>
      <c r="U296" s="2"/>
    </row>
    <row r="297" spans="20:21" x14ac:dyDescent="0.2">
      <c r="T297" s="2"/>
      <c r="U297" s="2"/>
    </row>
    <row r="298" spans="20:21" x14ac:dyDescent="0.2">
      <c r="T298" s="2"/>
      <c r="U298" s="2"/>
    </row>
    <row r="299" spans="20:21" x14ac:dyDescent="0.2">
      <c r="T299" s="2"/>
      <c r="U299" s="2"/>
    </row>
    <row r="300" spans="20:21" x14ac:dyDescent="0.2">
      <c r="T300" s="2"/>
      <c r="U300" s="2"/>
    </row>
    <row r="301" spans="20:21" x14ac:dyDescent="0.2">
      <c r="T301" s="2"/>
      <c r="U301" s="2"/>
    </row>
    <row r="302" spans="20:21" x14ac:dyDescent="0.2">
      <c r="T302" s="2"/>
      <c r="U302" s="2"/>
    </row>
    <row r="303" spans="20:21" x14ac:dyDescent="0.2">
      <c r="T303" s="2"/>
      <c r="U303" s="2"/>
    </row>
    <row r="304" spans="20:21" x14ac:dyDescent="0.2">
      <c r="T304" s="2"/>
      <c r="U304" s="2"/>
    </row>
    <row r="305" spans="20:21" x14ac:dyDescent="0.2">
      <c r="T305" s="2"/>
      <c r="U305" s="2"/>
    </row>
    <row r="306" spans="20:21" x14ac:dyDescent="0.2">
      <c r="T306" s="2"/>
      <c r="U306" s="2"/>
    </row>
    <row r="307" spans="20:21" x14ac:dyDescent="0.2">
      <c r="T307" s="2"/>
      <c r="U307" s="2"/>
    </row>
    <row r="308" spans="20:21" x14ac:dyDescent="0.2">
      <c r="T308" s="2"/>
      <c r="U308" s="2"/>
    </row>
    <row r="309" spans="20:21" x14ac:dyDescent="0.2">
      <c r="T309" s="2"/>
      <c r="U309" s="2"/>
    </row>
    <row r="310" spans="20:21" x14ac:dyDescent="0.2">
      <c r="T310" s="2"/>
      <c r="U310" s="2"/>
    </row>
    <row r="311" spans="20:21" x14ac:dyDescent="0.2">
      <c r="T311" s="2"/>
      <c r="U311" s="2"/>
    </row>
    <row r="312" spans="20:21" x14ac:dyDescent="0.2">
      <c r="T312" s="2"/>
      <c r="U312" s="2"/>
    </row>
    <row r="313" spans="20:21" x14ac:dyDescent="0.2">
      <c r="T313" s="2"/>
      <c r="U313" s="2"/>
    </row>
    <row r="314" spans="20:21" x14ac:dyDescent="0.2">
      <c r="T314" s="2"/>
      <c r="U314" s="2"/>
    </row>
    <row r="315" spans="20:21" x14ac:dyDescent="0.2">
      <c r="T315" s="2"/>
      <c r="U315" s="2"/>
    </row>
    <row r="316" spans="20:21" x14ac:dyDescent="0.2">
      <c r="T316" s="2"/>
      <c r="U316" s="2"/>
    </row>
    <row r="317" spans="20:21" x14ac:dyDescent="0.2">
      <c r="T317" s="2"/>
      <c r="U317" s="2"/>
    </row>
    <row r="318" spans="20:21" x14ac:dyDescent="0.2">
      <c r="T318" s="2"/>
      <c r="U318" s="2"/>
    </row>
    <row r="319" spans="20:21" x14ac:dyDescent="0.2">
      <c r="T319" s="2"/>
      <c r="U319" s="2"/>
    </row>
    <row r="320" spans="20:21" x14ac:dyDescent="0.2">
      <c r="T320" s="2"/>
      <c r="U320" s="2"/>
    </row>
    <row r="321" spans="20:21" x14ac:dyDescent="0.2">
      <c r="T321" s="2"/>
      <c r="U321" s="2"/>
    </row>
    <row r="322" spans="20:21" x14ac:dyDescent="0.2">
      <c r="T322" s="2"/>
      <c r="U322" s="2"/>
    </row>
    <row r="323" spans="20:21" x14ac:dyDescent="0.2">
      <c r="T323" s="2"/>
      <c r="U323" s="2"/>
    </row>
    <row r="324" spans="20:21" x14ac:dyDescent="0.2">
      <c r="T324" s="2"/>
      <c r="U324" s="2"/>
    </row>
    <row r="325" spans="20:21" x14ac:dyDescent="0.2">
      <c r="T325" s="2"/>
      <c r="U325" s="2"/>
    </row>
    <row r="326" spans="20:21" x14ac:dyDescent="0.2">
      <c r="T326" s="2"/>
      <c r="U326" s="2"/>
    </row>
    <row r="327" spans="20:21" x14ac:dyDescent="0.2">
      <c r="T327" s="2"/>
      <c r="U327" s="2"/>
    </row>
    <row r="328" spans="20:21" x14ac:dyDescent="0.2">
      <c r="T328" s="2"/>
      <c r="U328" s="2"/>
    </row>
    <row r="329" spans="20:21" x14ac:dyDescent="0.2">
      <c r="T329" s="2"/>
      <c r="U329" s="2"/>
    </row>
    <row r="330" spans="20:21" x14ac:dyDescent="0.2">
      <c r="T330" s="2"/>
      <c r="U330" s="2"/>
    </row>
    <row r="331" spans="20:21" x14ac:dyDescent="0.2">
      <c r="T331" s="2"/>
      <c r="U331" s="2"/>
    </row>
    <row r="332" spans="20:21" x14ac:dyDescent="0.2">
      <c r="T332" s="2"/>
      <c r="U332" s="2"/>
    </row>
    <row r="333" spans="20:21" x14ac:dyDescent="0.2">
      <c r="T333" s="2"/>
      <c r="U333" s="2"/>
    </row>
    <row r="334" spans="20:21" x14ac:dyDescent="0.2">
      <c r="T334" s="2"/>
      <c r="U334" s="2"/>
    </row>
    <row r="335" spans="20:21" x14ac:dyDescent="0.2">
      <c r="T335" s="2"/>
      <c r="U335" s="2"/>
    </row>
    <row r="336" spans="20:21" x14ac:dyDescent="0.2">
      <c r="T336" s="2"/>
      <c r="U336" s="2"/>
    </row>
    <row r="337" spans="20:21" x14ac:dyDescent="0.2">
      <c r="T337" s="2"/>
      <c r="U337" s="2"/>
    </row>
    <row r="338" spans="20:21" x14ac:dyDescent="0.2">
      <c r="T338" s="2"/>
      <c r="U338" s="2"/>
    </row>
    <row r="339" spans="20:21" x14ac:dyDescent="0.2">
      <c r="T339" s="2"/>
      <c r="U339" s="2"/>
    </row>
    <row r="340" spans="20:21" x14ac:dyDescent="0.2">
      <c r="T340" s="2"/>
      <c r="U340" s="2"/>
    </row>
    <row r="341" spans="20:21" x14ac:dyDescent="0.2">
      <c r="T341" s="2"/>
      <c r="U341" s="2"/>
    </row>
    <row r="342" spans="20:21" x14ac:dyDescent="0.2">
      <c r="T342" s="2"/>
      <c r="U342" s="2"/>
    </row>
    <row r="343" spans="20:21" x14ac:dyDescent="0.2">
      <c r="T343" s="2"/>
      <c r="U343" s="2"/>
    </row>
    <row r="344" spans="20:21" x14ac:dyDescent="0.2">
      <c r="T344" s="2"/>
      <c r="U344" s="2"/>
    </row>
    <row r="345" spans="20:21" x14ac:dyDescent="0.2">
      <c r="T345" s="2"/>
      <c r="U345" s="2"/>
    </row>
    <row r="346" spans="20:21" x14ac:dyDescent="0.2">
      <c r="T346" s="2"/>
      <c r="U346" s="2"/>
    </row>
    <row r="347" spans="20:21" x14ac:dyDescent="0.2">
      <c r="T347" s="2"/>
      <c r="U347" s="2"/>
    </row>
    <row r="348" spans="20:21" x14ac:dyDescent="0.2">
      <c r="T348" s="2"/>
      <c r="U348" s="2"/>
    </row>
    <row r="349" spans="20:21" x14ac:dyDescent="0.2">
      <c r="T349" s="2"/>
      <c r="U349" s="2"/>
    </row>
    <row r="350" spans="20:21" x14ac:dyDescent="0.2">
      <c r="T350" s="2"/>
      <c r="U350" s="2"/>
    </row>
    <row r="351" spans="20:21" x14ac:dyDescent="0.2">
      <c r="T351" s="2"/>
      <c r="U351" s="2"/>
    </row>
    <row r="352" spans="20:21" x14ac:dyDescent="0.2">
      <c r="T352" s="2"/>
      <c r="U352" s="2"/>
    </row>
    <row r="353" spans="20:21" x14ac:dyDescent="0.2">
      <c r="T353" s="2"/>
      <c r="U353" s="2"/>
    </row>
    <row r="354" spans="20:21" x14ac:dyDescent="0.2">
      <c r="T354" s="2"/>
      <c r="U354" s="2"/>
    </row>
    <row r="355" spans="20:21" x14ac:dyDescent="0.2">
      <c r="T355" s="2"/>
      <c r="U355" s="2"/>
    </row>
    <row r="356" spans="20:21" x14ac:dyDescent="0.2">
      <c r="T356" s="2"/>
      <c r="U356" s="2"/>
    </row>
    <row r="357" spans="20:21" x14ac:dyDescent="0.2">
      <c r="T357" s="2"/>
      <c r="U357" s="2"/>
    </row>
    <row r="358" spans="20:21" x14ac:dyDescent="0.2">
      <c r="T358" s="2"/>
      <c r="U358" s="2"/>
    </row>
    <row r="359" spans="20:21" x14ac:dyDescent="0.2">
      <c r="T359" s="2"/>
      <c r="U359" s="2"/>
    </row>
    <row r="360" spans="20:21" x14ac:dyDescent="0.2">
      <c r="T360" s="2"/>
      <c r="U360" s="2"/>
    </row>
    <row r="361" spans="20:21" x14ac:dyDescent="0.2">
      <c r="T361" s="2"/>
      <c r="U361" s="2"/>
    </row>
    <row r="362" spans="20:21" x14ac:dyDescent="0.2">
      <c r="T362" s="2"/>
      <c r="U362" s="2"/>
    </row>
    <row r="363" spans="20:21" x14ac:dyDescent="0.2">
      <c r="T363" s="2"/>
      <c r="U363" s="2"/>
    </row>
    <row r="364" spans="20:21" x14ac:dyDescent="0.2">
      <c r="T364" s="2"/>
      <c r="U364" s="2"/>
    </row>
    <row r="365" spans="20:21" x14ac:dyDescent="0.2">
      <c r="T365" s="2"/>
      <c r="U365" s="2"/>
    </row>
    <row r="366" spans="20:21" x14ac:dyDescent="0.2">
      <c r="T366" s="2"/>
      <c r="U366" s="2"/>
    </row>
    <row r="367" spans="20:21" x14ac:dyDescent="0.2">
      <c r="T367" s="2"/>
      <c r="U367" s="2"/>
    </row>
    <row r="368" spans="20:21" x14ac:dyDescent="0.2">
      <c r="T368" s="2"/>
      <c r="U368" s="2"/>
    </row>
    <row r="369" spans="20:21" x14ac:dyDescent="0.2">
      <c r="T369" s="2"/>
      <c r="U369" s="2"/>
    </row>
    <row r="370" spans="20:21" x14ac:dyDescent="0.2">
      <c r="T370" s="2"/>
      <c r="U370" s="2"/>
    </row>
    <row r="371" spans="20:21" x14ac:dyDescent="0.2">
      <c r="T371" s="2"/>
      <c r="U371" s="2"/>
    </row>
    <row r="372" spans="20:21" x14ac:dyDescent="0.2">
      <c r="T372" s="2"/>
      <c r="U372" s="2"/>
    </row>
    <row r="373" spans="20:21" x14ac:dyDescent="0.2">
      <c r="T373" s="2"/>
      <c r="U373" s="2"/>
    </row>
    <row r="374" spans="20:21" x14ac:dyDescent="0.2">
      <c r="T374" s="2"/>
      <c r="U374" s="2"/>
    </row>
    <row r="375" spans="20:21" x14ac:dyDescent="0.2">
      <c r="T375" s="2"/>
      <c r="U375" s="2"/>
    </row>
    <row r="376" spans="20:21" x14ac:dyDescent="0.2">
      <c r="T376" s="2"/>
      <c r="U376" s="2"/>
    </row>
    <row r="377" spans="20:21" x14ac:dyDescent="0.2">
      <c r="T377" s="2"/>
      <c r="U377" s="2"/>
    </row>
    <row r="378" spans="20:21" x14ac:dyDescent="0.2">
      <c r="T378" s="2"/>
      <c r="U378" s="2"/>
    </row>
    <row r="379" spans="20:21" x14ac:dyDescent="0.2">
      <c r="T379" s="2"/>
      <c r="U379" s="2"/>
    </row>
    <row r="380" spans="20:21" x14ac:dyDescent="0.2">
      <c r="T380" s="2"/>
      <c r="U380" s="2"/>
    </row>
    <row r="381" spans="20:21" x14ac:dyDescent="0.2">
      <c r="T381" s="2"/>
      <c r="U381" s="2"/>
    </row>
    <row r="382" spans="20:21" x14ac:dyDescent="0.2">
      <c r="T382" s="2"/>
      <c r="U382" s="2"/>
    </row>
    <row r="383" spans="20:21" x14ac:dyDescent="0.2">
      <c r="T383" s="2"/>
      <c r="U383" s="2"/>
    </row>
    <row r="384" spans="20:21" x14ac:dyDescent="0.2">
      <c r="T384" s="2"/>
      <c r="U384" s="2"/>
    </row>
    <row r="385" spans="20:21" x14ac:dyDescent="0.2">
      <c r="T385" s="2"/>
      <c r="U385" s="2"/>
    </row>
    <row r="386" spans="20:21" x14ac:dyDescent="0.2">
      <c r="T386" s="2"/>
      <c r="U386" s="2"/>
    </row>
    <row r="387" spans="20:21" x14ac:dyDescent="0.2">
      <c r="T387" s="2"/>
      <c r="U387" s="2"/>
    </row>
    <row r="388" spans="20:21" x14ac:dyDescent="0.2">
      <c r="T388" s="2"/>
      <c r="U388" s="2"/>
    </row>
    <row r="389" spans="20:21" x14ac:dyDescent="0.2">
      <c r="T389" s="2"/>
      <c r="U389" s="2"/>
    </row>
    <row r="390" spans="20:21" x14ac:dyDescent="0.2">
      <c r="T390" s="2"/>
      <c r="U390" s="2"/>
    </row>
    <row r="391" spans="20:21" x14ac:dyDescent="0.2">
      <c r="T391" s="2"/>
      <c r="U391" s="2"/>
    </row>
    <row r="392" spans="20:21" x14ac:dyDescent="0.2">
      <c r="T392" s="2"/>
      <c r="U392" s="2"/>
    </row>
    <row r="393" spans="20:21" x14ac:dyDescent="0.2">
      <c r="T393" s="2"/>
      <c r="U393" s="2"/>
    </row>
    <row r="394" spans="20:21" x14ac:dyDescent="0.2">
      <c r="T394" s="2"/>
      <c r="U394" s="2"/>
    </row>
    <row r="395" spans="20:21" x14ac:dyDescent="0.2">
      <c r="T395" s="2"/>
      <c r="U395" s="2"/>
    </row>
    <row r="396" spans="20:21" x14ac:dyDescent="0.2">
      <c r="T396" s="2"/>
      <c r="U396" s="2"/>
    </row>
    <row r="397" spans="20:21" x14ac:dyDescent="0.2">
      <c r="T397" s="2"/>
      <c r="U397" s="2"/>
    </row>
    <row r="398" spans="20:21" x14ac:dyDescent="0.2">
      <c r="T398" s="2"/>
      <c r="U398" s="2"/>
    </row>
    <row r="399" spans="20:21" x14ac:dyDescent="0.2">
      <c r="T399" s="2"/>
      <c r="U399" s="2"/>
    </row>
    <row r="400" spans="20:21" x14ac:dyDescent="0.2">
      <c r="T400" s="2"/>
      <c r="U400" s="2"/>
    </row>
    <row r="401" spans="20:21" x14ac:dyDescent="0.2">
      <c r="T401" s="2"/>
      <c r="U401" s="2"/>
    </row>
    <row r="402" spans="20:21" x14ac:dyDescent="0.2">
      <c r="T402" s="2"/>
      <c r="U402" s="2"/>
    </row>
    <row r="403" spans="20:21" x14ac:dyDescent="0.2">
      <c r="T403" s="2"/>
      <c r="U403" s="2"/>
    </row>
    <row r="404" spans="20:21" x14ac:dyDescent="0.2">
      <c r="T404" s="2"/>
      <c r="U404" s="2"/>
    </row>
    <row r="405" spans="20:21" x14ac:dyDescent="0.2">
      <c r="T405" s="2"/>
      <c r="U405" s="2"/>
    </row>
    <row r="406" spans="20:21" x14ac:dyDescent="0.2">
      <c r="T406" s="2"/>
      <c r="U406" s="2"/>
    </row>
    <row r="407" spans="20:21" x14ac:dyDescent="0.2">
      <c r="T407" s="2"/>
      <c r="U407" s="2"/>
    </row>
    <row r="408" spans="20:21" x14ac:dyDescent="0.2">
      <c r="T408" s="2"/>
      <c r="U408" s="2"/>
    </row>
    <row r="409" spans="20:21" x14ac:dyDescent="0.2">
      <c r="T409" s="2"/>
      <c r="U409" s="2"/>
    </row>
    <row r="410" spans="20:21" x14ac:dyDescent="0.2">
      <c r="T410" s="2"/>
      <c r="U410" s="2"/>
    </row>
    <row r="411" spans="20:21" x14ac:dyDescent="0.2">
      <c r="T411" s="2"/>
      <c r="U411" s="2"/>
    </row>
    <row r="412" spans="20:21" x14ac:dyDescent="0.2">
      <c r="T412" s="2"/>
      <c r="U412" s="2"/>
    </row>
    <row r="413" spans="20:21" x14ac:dyDescent="0.2">
      <c r="T413" s="2"/>
      <c r="U413" s="2"/>
    </row>
    <row r="414" spans="20:21" x14ac:dyDescent="0.2">
      <c r="T414" s="2"/>
      <c r="U414" s="2"/>
    </row>
    <row r="415" spans="20:21" x14ac:dyDescent="0.2">
      <c r="T415" s="2"/>
      <c r="U415" s="2"/>
    </row>
    <row r="416" spans="20:21" x14ac:dyDescent="0.2">
      <c r="T416" s="2"/>
      <c r="U416" s="2"/>
    </row>
    <row r="417" spans="20:21" x14ac:dyDescent="0.2">
      <c r="T417" s="2"/>
      <c r="U417" s="2"/>
    </row>
    <row r="418" spans="20:21" x14ac:dyDescent="0.2">
      <c r="T418" s="2"/>
      <c r="U418" s="2"/>
    </row>
    <row r="419" spans="20:21" x14ac:dyDescent="0.2">
      <c r="T419" s="2"/>
      <c r="U419" s="2"/>
    </row>
    <row r="420" spans="20:21" x14ac:dyDescent="0.2">
      <c r="T420" s="2"/>
      <c r="U420" s="2"/>
    </row>
    <row r="421" spans="20:21" x14ac:dyDescent="0.2">
      <c r="T421" s="2"/>
      <c r="U421" s="2"/>
    </row>
    <row r="422" spans="20:21" x14ac:dyDescent="0.2">
      <c r="T422" s="2"/>
      <c r="U422" s="2"/>
    </row>
    <row r="423" spans="20:21" x14ac:dyDescent="0.2">
      <c r="T423" s="2"/>
      <c r="U423" s="2"/>
    </row>
    <row r="424" spans="20:21" x14ac:dyDescent="0.2">
      <c r="T424" s="2"/>
      <c r="U424" s="2"/>
    </row>
    <row r="425" spans="20:21" x14ac:dyDescent="0.2">
      <c r="T425" s="2"/>
      <c r="U425" s="2"/>
    </row>
    <row r="426" spans="20:21" x14ac:dyDescent="0.2">
      <c r="T426" s="2"/>
      <c r="U426" s="2"/>
    </row>
    <row r="427" spans="20:21" x14ac:dyDescent="0.2">
      <c r="T427" s="2"/>
      <c r="U427" s="2"/>
    </row>
    <row r="428" spans="20:21" x14ac:dyDescent="0.2">
      <c r="T428" s="2"/>
      <c r="U428" s="2"/>
    </row>
    <row r="429" spans="20:21" x14ac:dyDescent="0.2">
      <c r="T429" s="2"/>
      <c r="U429" s="2"/>
    </row>
    <row r="430" spans="20:21" x14ac:dyDescent="0.2">
      <c r="T430" s="2"/>
      <c r="U430" s="2"/>
    </row>
    <row r="431" spans="20:21" x14ac:dyDescent="0.2">
      <c r="T431" s="2"/>
      <c r="U431" s="2"/>
    </row>
    <row r="432" spans="20:21" x14ac:dyDescent="0.2">
      <c r="T432" s="2"/>
      <c r="U432" s="2"/>
    </row>
    <row r="433" spans="20:21" x14ac:dyDescent="0.2">
      <c r="T433" s="2"/>
      <c r="U433" s="2"/>
    </row>
    <row r="434" spans="20:21" x14ac:dyDescent="0.2">
      <c r="T434" s="2"/>
      <c r="U434" s="2"/>
    </row>
    <row r="435" spans="20:21" x14ac:dyDescent="0.2">
      <c r="T435" s="2"/>
      <c r="U435" s="2"/>
    </row>
    <row r="436" spans="20:21" x14ac:dyDescent="0.2">
      <c r="T436" s="2"/>
      <c r="U436" s="2"/>
    </row>
    <row r="437" spans="20:21" x14ac:dyDescent="0.2">
      <c r="T437" s="2"/>
      <c r="U437" s="2"/>
    </row>
    <row r="438" spans="20:21" x14ac:dyDescent="0.2">
      <c r="T438" s="2"/>
      <c r="U438" s="2"/>
    </row>
    <row r="439" spans="20:21" x14ac:dyDescent="0.2">
      <c r="T439" s="2"/>
      <c r="U439" s="2"/>
    </row>
    <row r="440" spans="20:21" x14ac:dyDescent="0.2">
      <c r="T440" s="2"/>
      <c r="U440" s="2"/>
    </row>
    <row r="441" spans="20:21" x14ac:dyDescent="0.2">
      <c r="T441" s="2"/>
      <c r="U441" s="2"/>
    </row>
    <row r="442" spans="20:21" x14ac:dyDescent="0.2">
      <c r="T442" s="2"/>
      <c r="U442" s="2"/>
    </row>
    <row r="443" spans="20:21" x14ac:dyDescent="0.2">
      <c r="T443" s="2"/>
      <c r="U443" s="2"/>
    </row>
    <row r="444" spans="20:21" x14ac:dyDescent="0.2">
      <c r="T444" s="2"/>
      <c r="U444" s="2"/>
    </row>
    <row r="445" spans="20:21" x14ac:dyDescent="0.2">
      <c r="T445" s="2"/>
      <c r="U445" s="2"/>
    </row>
    <row r="446" spans="20:21" x14ac:dyDescent="0.2">
      <c r="T446" s="2"/>
      <c r="U446" s="2"/>
    </row>
    <row r="447" spans="20:21" x14ac:dyDescent="0.2">
      <c r="T447" s="2"/>
      <c r="U447" s="2"/>
    </row>
    <row r="448" spans="20:21" x14ac:dyDescent="0.2">
      <c r="T448" s="2"/>
      <c r="U448" s="2"/>
    </row>
    <row r="449" spans="20:21" x14ac:dyDescent="0.2">
      <c r="T449" s="2"/>
      <c r="U449" s="2"/>
    </row>
    <row r="450" spans="20:21" x14ac:dyDescent="0.2">
      <c r="T450" s="2"/>
      <c r="U450" s="2"/>
    </row>
    <row r="451" spans="20:21" x14ac:dyDescent="0.2">
      <c r="T451" s="2"/>
      <c r="U451" s="2"/>
    </row>
    <row r="452" spans="20:21" x14ac:dyDescent="0.2">
      <c r="T452" s="2"/>
      <c r="U452" s="2"/>
    </row>
    <row r="453" spans="20:21" x14ac:dyDescent="0.2">
      <c r="T453" s="2"/>
      <c r="U453" s="2"/>
    </row>
    <row r="454" spans="20:21" x14ac:dyDescent="0.2">
      <c r="T454" s="2"/>
      <c r="U454" s="2"/>
    </row>
    <row r="455" spans="20:21" x14ac:dyDescent="0.2">
      <c r="T455" s="2"/>
      <c r="U455" s="2"/>
    </row>
    <row r="456" spans="20:21" x14ac:dyDescent="0.2">
      <c r="T456" s="2"/>
      <c r="U456" s="2"/>
    </row>
    <row r="457" spans="20:21" x14ac:dyDescent="0.2">
      <c r="T457" s="2"/>
      <c r="U457" s="2"/>
    </row>
    <row r="458" spans="20:21" x14ac:dyDescent="0.2">
      <c r="T458" s="2"/>
      <c r="U458" s="2"/>
    </row>
    <row r="459" spans="20:21" x14ac:dyDescent="0.2">
      <c r="T459" s="2"/>
      <c r="U459" s="2"/>
    </row>
    <row r="460" spans="20:21" x14ac:dyDescent="0.2">
      <c r="T460" s="2"/>
      <c r="U460" s="2"/>
    </row>
    <row r="461" spans="20:21" x14ac:dyDescent="0.2">
      <c r="T461" s="2"/>
      <c r="U461" s="2"/>
    </row>
    <row r="462" spans="20:21" x14ac:dyDescent="0.2">
      <c r="T462" s="2"/>
      <c r="U462" s="2"/>
    </row>
    <row r="463" spans="20:21" x14ac:dyDescent="0.2">
      <c r="T463" s="2"/>
      <c r="U463" s="2"/>
    </row>
    <row r="464" spans="20:21" x14ac:dyDescent="0.2">
      <c r="T464" s="2"/>
      <c r="U464" s="2"/>
    </row>
    <row r="465" spans="20:21" x14ac:dyDescent="0.2">
      <c r="T465" s="2"/>
      <c r="U465" s="2"/>
    </row>
    <row r="466" spans="20:21" x14ac:dyDescent="0.2">
      <c r="T466" s="2"/>
      <c r="U466" s="2"/>
    </row>
    <row r="467" spans="20:21" x14ac:dyDescent="0.2">
      <c r="T467" s="2"/>
      <c r="U467" s="2"/>
    </row>
    <row r="468" spans="20:21" x14ac:dyDescent="0.2">
      <c r="T468" s="2"/>
      <c r="U468" s="2"/>
    </row>
    <row r="469" spans="20:21" x14ac:dyDescent="0.2">
      <c r="T469" s="2"/>
      <c r="U469" s="2"/>
    </row>
    <row r="470" spans="20:21" x14ac:dyDescent="0.2">
      <c r="T470" s="2"/>
      <c r="U470" s="2"/>
    </row>
    <row r="471" spans="20:21" x14ac:dyDescent="0.2">
      <c r="T471" s="2"/>
      <c r="U471" s="2"/>
    </row>
    <row r="472" spans="20:21" x14ac:dyDescent="0.2">
      <c r="T472" s="2"/>
      <c r="U472" s="2"/>
    </row>
    <row r="473" spans="20:21" x14ac:dyDescent="0.2">
      <c r="T473" s="2"/>
      <c r="U473" s="2"/>
    </row>
    <row r="474" spans="20:21" x14ac:dyDescent="0.2">
      <c r="T474" s="2"/>
      <c r="U474" s="2"/>
    </row>
    <row r="475" spans="20:21" x14ac:dyDescent="0.2">
      <c r="T475" s="2"/>
      <c r="U475" s="2"/>
    </row>
    <row r="476" spans="20:21" x14ac:dyDescent="0.2">
      <c r="T476" s="2"/>
      <c r="U476" s="2"/>
    </row>
    <row r="477" spans="20:21" x14ac:dyDescent="0.2">
      <c r="T477" s="2"/>
      <c r="U477" s="2"/>
    </row>
    <row r="478" spans="20:21" x14ac:dyDescent="0.2">
      <c r="T478" s="2"/>
      <c r="U478" s="2"/>
    </row>
    <row r="479" spans="20:21" x14ac:dyDescent="0.2">
      <c r="T479" s="2"/>
      <c r="U479" s="2"/>
    </row>
    <row r="480" spans="20:21" x14ac:dyDescent="0.2">
      <c r="T480" s="2"/>
      <c r="U480" s="2"/>
    </row>
    <row r="481" spans="20:21" x14ac:dyDescent="0.2">
      <c r="T481" s="2"/>
      <c r="U481" s="2"/>
    </row>
    <row r="482" spans="20:21" x14ac:dyDescent="0.2">
      <c r="T482" s="2"/>
      <c r="U482" s="2"/>
    </row>
    <row r="483" spans="20:21" x14ac:dyDescent="0.2">
      <c r="T483" s="2"/>
      <c r="U483" s="2"/>
    </row>
    <row r="484" spans="20:21" x14ac:dyDescent="0.2">
      <c r="T484" s="2"/>
      <c r="U484" s="2"/>
    </row>
    <row r="485" spans="20:21" x14ac:dyDescent="0.2">
      <c r="T485" s="2"/>
      <c r="U485" s="2"/>
    </row>
    <row r="486" spans="20:21" x14ac:dyDescent="0.2">
      <c r="T486" s="2"/>
      <c r="U486" s="2"/>
    </row>
    <row r="487" spans="20:21" x14ac:dyDescent="0.2">
      <c r="T487" s="2"/>
      <c r="U487" s="2"/>
    </row>
    <row r="488" spans="20:21" x14ac:dyDescent="0.2">
      <c r="T488" s="2"/>
      <c r="U488" s="2"/>
    </row>
    <row r="489" spans="20:21" x14ac:dyDescent="0.2">
      <c r="T489" s="2"/>
      <c r="U489" s="2"/>
    </row>
    <row r="490" spans="20:21" x14ac:dyDescent="0.2">
      <c r="T490" s="2"/>
      <c r="U490" s="2"/>
    </row>
    <row r="491" spans="20:21" x14ac:dyDescent="0.2">
      <c r="T491" s="2"/>
      <c r="U491" s="2"/>
    </row>
    <row r="492" spans="20:21" x14ac:dyDescent="0.2">
      <c r="T492" s="2"/>
      <c r="U492" s="2"/>
    </row>
    <row r="493" spans="20:21" x14ac:dyDescent="0.2">
      <c r="T493" s="2"/>
      <c r="U493" s="2"/>
    </row>
    <row r="494" spans="20:21" x14ac:dyDescent="0.2">
      <c r="T494" s="2"/>
      <c r="U494" s="2"/>
    </row>
    <row r="495" spans="20:21" x14ac:dyDescent="0.2">
      <c r="T495" s="2"/>
      <c r="U495" s="2"/>
    </row>
    <row r="496" spans="20:21" x14ac:dyDescent="0.2">
      <c r="T496" s="2"/>
      <c r="U496" s="2"/>
    </row>
    <row r="497" spans="20:21" x14ac:dyDescent="0.2">
      <c r="T497" s="2"/>
      <c r="U497" s="2"/>
    </row>
    <row r="498" spans="20:21" x14ac:dyDescent="0.2">
      <c r="T498" s="2"/>
      <c r="U498" s="2"/>
    </row>
    <row r="499" spans="20:21" x14ac:dyDescent="0.2">
      <c r="T499" s="2"/>
      <c r="U499" s="2"/>
    </row>
    <row r="500" spans="20:21" x14ac:dyDescent="0.2">
      <c r="T500" s="2"/>
      <c r="U500" s="2"/>
    </row>
    <row r="501" spans="20:21" x14ac:dyDescent="0.2">
      <c r="T501" s="2"/>
      <c r="U501" s="2"/>
    </row>
    <row r="502" spans="20:21" x14ac:dyDescent="0.2">
      <c r="T502" s="2"/>
      <c r="U502" s="2"/>
    </row>
    <row r="503" spans="20:21" x14ac:dyDescent="0.2">
      <c r="T503" s="2"/>
      <c r="U503" s="2"/>
    </row>
    <row r="504" spans="20:21" x14ac:dyDescent="0.2">
      <c r="T504" s="2"/>
      <c r="U504" s="2"/>
    </row>
    <row r="505" spans="20:21" x14ac:dyDescent="0.2">
      <c r="T505" s="2"/>
      <c r="U505" s="2"/>
    </row>
    <row r="506" spans="20:21" x14ac:dyDescent="0.2">
      <c r="T506" s="2"/>
      <c r="U506" s="2"/>
    </row>
    <row r="507" spans="20:21" x14ac:dyDescent="0.2">
      <c r="T507" s="2"/>
      <c r="U507" s="2"/>
    </row>
    <row r="508" spans="20:21" x14ac:dyDescent="0.2">
      <c r="T508" s="2"/>
      <c r="U508" s="2"/>
    </row>
    <row r="509" spans="20:21" x14ac:dyDescent="0.2">
      <c r="T509" s="2"/>
      <c r="U509" s="2"/>
    </row>
    <row r="510" spans="20:21" x14ac:dyDescent="0.2">
      <c r="T510" s="2"/>
      <c r="U510" s="2"/>
    </row>
    <row r="511" spans="20:21" x14ac:dyDescent="0.2">
      <c r="T511" s="2"/>
      <c r="U511" s="2"/>
    </row>
    <row r="512" spans="20:21" x14ac:dyDescent="0.2">
      <c r="T512" s="2"/>
      <c r="U512" s="2"/>
    </row>
    <row r="513" spans="20:21" x14ac:dyDescent="0.2">
      <c r="T513" s="2"/>
      <c r="U513" s="2"/>
    </row>
    <row r="514" spans="20:21" x14ac:dyDescent="0.2">
      <c r="T514" s="2"/>
      <c r="U514" s="2"/>
    </row>
    <row r="515" spans="20:21" x14ac:dyDescent="0.2">
      <c r="T515" s="2"/>
      <c r="U515" s="2"/>
    </row>
    <row r="516" spans="20:21" x14ac:dyDescent="0.2">
      <c r="T516" s="2"/>
      <c r="U516" s="2"/>
    </row>
    <row r="517" spans="20:21" x14ac:dyDescent="0.2">
      <c r="T517" s="2"/>
      <c r="U517" s="2"/>
    </row>
    <row r="518" spans="20:21" x14ac:dyDescent="0.2">
      <c r="T518" s="2"/>
      <c r="U518" s="2"/>
    </row>
    <row r="519" spans="20:21" x14ac:dyDescent="0.2">
      <c r="T519" s="2"/>
      <c r="U519" s="2"/>
    </row>
    <row r="520" spans="20:21" x14ac:dyDescent="0.2">
      <c r="T520" s="2"/>
      <c r="U520" s="2"/>
    </row>
    <row r="521" spans="20:21" x14ac:dyDescent="0.2">
      <c r="T521" s="2"/>
      <c r="U521" s="2"/>
    </row>
    <row r="522" spans="20:21" x14ac:dyDescent="0.2">
      <c r="T522" s="2"/>
      <c r="U522" s="2"/>
    </row>
    <row r="523" spans="20:21" x14ac:dyDescent="0.2">
      <c r="T523" s="2"/>
      <c r="U523" s="2"/>
    </row>
    <row r="524" spans="20:21" x14ac:dyDescent="0.2">
      <c r="T524" s="2"/>
      <c r="U524" s="2"/>
    </row>
    <row r="525" spans="20:21" x14ac:dyDescent="0.2">
      <c r="T525" s="2"/>
      <c r="U525" s="2"/>
    </row>
    <row r="526" spans="20:21" x14ac:dyDescent="0.2">
      <c r="T526" s="2"/>
      <c r="U526" s="2"/>
    </row>
    <row r="527" spans="20:21" x14ac:dyDescent="0.2">
      <c r="T527" s="2"/>
      <c r="U527" s="2"/>
    </row>
    <row r="528" spans="20:21" x14ac:dyDescent="0.2">
      <c r="T528" s="2"/>
      <c r="U528" s="2"/>
    </row>
    <row r="529" spans="20:21" x14ac:dyDescent="0.2">
      <c r="T529" s="2"/>
      <c r="U529" s="2"/>
    </row>
    <row r="530" spans="20:21" x14ac:dyDescent="0.2">
      <c r="T530" s="2"/>
      <c r="U530" s="2"/>
    </row>
    <row r="531" spans="20:21" x14ac:dyDescent="0.2">
      <c r="T531" s="2"/>
      <c r="U531" s="2"/>
    </row>
    <row r="532" spans="20:21" x14ac:dyDescent="0.2">
      <c r="T532" s="2"/>
      <c r="U532" s="2"/>
    </row>
    <row r="533" spans="20:21" x14ac:dyDescent="0.2">
      <c r="T533" s="2"/>
      <c r="U533" s="2"/>
    </row>
    <row r="534" spans="20:21" x14ac:dyDescent="0.2">
      <c r="T534" s="2"/>
      <c r="U534" s="2"/>
    </row>
    <row r="535" spans="20:21" x14ac:dyDescent="0.2">
      <c r="T535" s="2"/>
      <c r="U535" s="2"/>
    </row>
    <row r="536" spans="20:21" x14ac:dyDescent="0.2">
      <c r="T536" s="2"/>
      <c r="U536" s="2"/>
    </row>
    <row r="537" spans="20:21" x14ac:dyDescent="0.2">
      <c r="T537" s="2"/>
      <c r="U537" s="2"/>
    </row>
    <row r="538" spans="20:21" x14ac:dyDescent="0.2">
      <c r="T538" s="2"/>
      <c r="U538" s="2"/>
    </row>
    <row r="539" spans="20:21" x14ac:dyDescent="0.2">
      <c r="T539" s="2"/>
      <c r="U539" s="2"/>
    </row>
    <row r="540" spans="20:21" x14ac:dyDescent="0.2">
      <c r="T540" s="2"/>
      <c r="U540" s="2"/>
    </row>
    <row r="541" spans="20:21" x14ac:dyDescent="0.2">
      <c r="T541" s="2"/>
      <c r="U541" s="2"/>
    </row>
    <row r="542" spans="20:21" x14ac:dyDescent="0.2">
      <c r="T542" s="2"/>
      <c r="U542" s="2"/>
    </row>
    <row r="543" spans="20:21" x14ac:dyDescent="0.2">
      <c r="T543" s="2"/>
      <c r="U543" s="2"/>
    </row>
    <row r="544" spans="20:21" x14ac:dyDescent="0.2">
      <c r="T544" s="2"/>
      <c r="U544" s="2"/>
    </row>
    <row r="545" spans="20:21" x14ac:dyDescent="0.2">
      <c r="T545" s="2"/>
      <c r="U545" s="2"/>
    </row>
    <row r="546" spans="20:21" x14ac:dyDescent="0.2">
      <c r="T546" s="2"/>
      <c r="U546" s="2"/>
    </row>
    <row r="547" spans="20:21" x14ac:dyDescent="0.2">
      <c r="T547" s="2"/>
      <c r="U547" s="2"/>
    </row>
    <row r="548" spans="20:21" x14ac:dyDescent="0.2">
      <c r="T548" s="2"/>
      <c r="U548" s="2"/>
    </row>
    <row r="549" spans="20:21" x14ac:dyDescent="0.2">
      <c r="T549" s="2"/>
      <c r="U549" s="2"/>
    </row>
    <row r="550" spans="20:21" x14ac:dyDescent="0.2">
      <c r="T550" s="2"/>
      <c r="U550" s="2"/>
    </row>
    <row r="551" spans="20:21" x14ac:dyDescent="0.2">
      <c r="T551" s="2"/>
      <c r="U551" s="2"/>
    </row>
    <row r="552" spans="20:21" x14ac:dyDescent="0.2">
      <c r="T552" s="2"/>
      <c r="U552" s="2"/>
    </row>
    <row r="553" spans="20:21" x14ac:dyDescent="0.2">
      <c r="T553" s="2"/>
      <c r="U553" s="2"/>
    </row>
    <row r="554" spans="20:21" x14ac:dyDescent="0.2">
      <c r="T554" s="2"/>
      <c r="U554" s="2"/>
    </row>
    <row r="555" spans="20:21" x14ac:dyDescent="0.2">
      <c r="T555" s="2"/>
      <c r="U555" s="2"/>
    </row>
    <row r="556" spans="20:21" x14ac:dyDescent="0.2">
      <c r="T556" s="2"/>
      <c r="U556" s="2"/>
    </row>
    <row r="557" spans="20:21" x14ac:dyDescent="0.2">
      <c r="T557" s="2"/>
      <c r="U557" s="2"/>
    </row>
    <row r="558" spans="20:21" x14ac:dyDescent="0.2">
      <c r="T558" s="2"/>
      <c r="U558" s="2"/>
    </row>
    <row r="559" spans="20:21" x14ac:dyDescent="0.2">
      <c r="T559" s="2"/>
      <c r="U559" s="2"/>
    </row>
    <row r="560" spans="20:21" x14ac:dyDescent="0.2">
      <c r="T560" s="2"/>
      <c r="U560" s="2"/>
    </row>
    <row r="561" spans="20:21" x14ac:dyDescent="0.2">
      <c r="T561" s="2"/>
      <c r="U561" s="2"/>
    </row>
    <row r="562" spans="20:21" x14ac:dyDescent="0.2">
      <c r="T562" s="2"/>
      <c r="U562" s="2"/>
    </row>
    <row r="563" spans="20:21" x14ac:dyDescent="0.2">
      <c r="T563" s="2"/>
      <c r="U563" s="2"/>
    </row>
    <row r="564" spans="20:21" x14ac:dyDescent="0.2">
      <c r="T564" s="2"/>
      <c r="U564" s="2"/>
    </row>
    <row r="565" spans="20:21" x14ac:dyDescent="0.2">
      <c r="T565" s="2"/>
      <c r="U565" s="2"/>
    </row>
    <row r="566" spans="20:21" x14ac:dyDescent="0.2">
      <c r="T566" s="2"/>
      <c r="U566" s="2"/>
    </row>
    <row r="567" spans="20:21" x14ac:dyDescent="0.2">
      <c r="T567" s="2"/>
      <c r="U567" s="2"/>
    </row>
    <row r="568" spans="20:21" x14ac:dyDescent="0.2">
      <c r="T568" s="2"/>
      <c r="U568" s="2"/>
    </row>
    <row r="569" spans="20:21" x14ac:dyDescent="0.2">
      <c r="T569" s="2"/>
      <c r="U569" s="2"/>
    </row>
    <row r="570" spans="20:21" x14ac:dyDescent="0.2">
      <c r="T570" s="2"/>
      <c r="U570" s="2"/>
    </row>
    <row r="571" spans="20:21" x14ac:dyDescent="0.2">
      <c r="T571" s="2"/>
      <c r="U571" s="2"/>
    </row>
    <row r="572" spans="20:21" x14ac:dyDescent="0.2">
      <c r="T572" s="2"/>
      <c r="U572" s="2"/>
    </row>
    <row r="573" spans="20:21" x14ac:dyDescent="0.2">
      <c r="T573" s="2"/>
      <c r="U573" s="2"/>
    </row>
    <row r="574" spans="20:21" x14ac:dyDescent="0.2">
      <c r="T574" s="2"/>
      <c r="U574" s="2"/>
    </row>
    <row r="575" spans="20:21" x14ac:dyDescent="0.2">
      <c r="T575" s="2"/>
      <c r="U575" s="2"/>
    </row>
    <row r="576" spans="20:21" x14ac:dyDescent="0.2">
      <c r="T576" s="2"/>
      <c r="U576" s="2"/>
    </row>
    <row r="577" spans="20:21" x14ac:dyDescent="0.2">
      <c r="T577" s="2"/>
      <c r="U577" s="2"/>
    </row>
    <row r="578" spans="20:21" x14ac:dyDescent="0.2">
      <c r="T578" s="2"/>
      <c r="U578" s="2"/>
    </row>
    <row r="579" spans="20:21" x14ac:dyDescent="0.2">
      <c r="T579" s="2"/>
      <c r="U579" s="2"/>
    </row>
    <row r="580" spans="20:21" x14ac:dyDescent="0.2">
      <c r="T580" s="2"/>
      <c r="U580" s="2"/>
    </row>
    <row r="581" spans="20:21" x14ac:dyDescent="0.2">
      <c r="T581" s="2"/>
      <c r="U581" s="2"/>
    </row>
    <row r="582" spans="20:21" x14ac:dyDescent="0.2">
      <c r="T582" s="2"/>
      <c r="U582" s="2"/>
    </row>
    <row r="583" spans="20:21" x14ac:dyDescent="0.2">
      <c r="T583" s="2"/>
      <c r="U583" s="2"/>
    </row>
    <row r="584" spans="20:21" x14ac:dyDescent="0.2">
      <c r="T584" s="2"/>
      <c r="U584" s="2"/>
    </row>
    <row r="585" spans="20:21" x14ac:dyDescent="0.2">
      <c r="T585" s="2"/>
      <c r="U585" s="2"/>
    </row>
    <row r="586" spans="20:21" x14ac:dyDescent="0.2">
      <c r="T586" s="2"/>
      <c r="U586" s="2"/>
    </row>
    <row r="587" spans="20:21" x14ac:dyDescent="0.2">
      <c r="T587" s="2"/>
      <c r="U587" s="2"/>
    </row>
    <row r="588" spans="20:21" x14ac:dyDescent="0.2">
      <c r="T588" s="2"/>
      <c r="U588" s="2"/>
    </row>
    <row r="589" spans="20:21" x14ac:dyDescent="0.2">
      <c r="T589" s="2"/>
      <c r="U589" s="2"/>
    </row>
    <row r="590" spans="20:21" x14ac:dyDescent="0.2">
      <c r="T590" s="2"/>
      <c r="U590" s="2"/>
    </row>
    <row r="591" spans="20:21" x14ac:dyDescent="0.2">
      <c r="T591" s="2"/>
      <c r="U591" s="2"/>
    </row>
    <row r="592" spans="20:21" x14ac:dyDescent="0.2">
      <c r="T592" s="2"/>
      <c r="U592" s="2"/>
    </row>
    <row r="593" spans="20:21" x14ac:dyDescent="0.2">
      <c r="T593" s="2"/>
      <c r="U593" s="2"/>
    </row>
    <row r="594" spans="20:21" x14ac:dyDescent="0.2">
      <c r="T594" s="2"/>
      <c r="U594" s="2"/>
    </row>
    <row r="595" spans="20:21" x14ac:dyDescent="0.2">
      <c r="T595" s="2"/>
      <c r="U595" s="2"/>
    </row>
    <row r="596" spans="20:21" x14ac:dyDescent="0.2">
      <c r="T596" s="2"/>
      <c r="U596" s="2"/>
    </row>
    <row r="597" spans="20:21" x14ac:dyDescent="0.2">
      <c r="T597" s="2"/>
      <c r="U597" s="2"/>
    </row>
    <row r="598" spans="20:21" x14ac:dyDescent="0.2">
      <c r="T598" s="2"/>
      <c r="U598" s="2"/>
    </row>
    <row r="599" spans="20:21" x14ac:dyDescent="0.2">
      <c r="T599" s="2"/>
      <c r="U599" s="2"/>
    </row>
    <row r="600" spans="20:21" x14ac:dyDescent="0.2">
      <c r="T600" s="2"/>
      <c r="U600" s="2"/>
    </row>
    <row r="601" spans="20:21" x14ac:dyDescent="0.2">
      <c r="T601" s="2"/>
      <c r="U601" s="2"/>
    </row>
    <row r="602" spans="20:21" x14ac:dyDescent="0.2">
      <c r="T602" s="2"/>
      <c r="U602" s="2"/>
    </row>
    <row r="603" spans="20:21" x14ac:dyDescent="0.2">
      <c r="T603" s="2"/>
      <c r="U603" s="2"/>
    </row>
    <row r="604" spans="20:21" x14ac:dyDescent="0.2">
      <c r="T604" s="2"/>
      <c r="U604" s="2"/>
    </row>
    <row r="605" spans="20:21" x14ac:dyDescent="0.2">
      <c r="T605" s="2"/>
      <c r="U605" s="2"/>
    </row>
    <row r="606" spans="20:21" x14ac:dyDescent="0.2">
      <c r="T606" s="2"/>
      <c r="U606" s="2"/>
    </row>
    <row r="607" spans="20:21" x14ac:dyDescent="0.2">
      <c r="T607" s="2"/>
      <c r="U607" s="2"/>
    </row>
    <row r="608" spans="20:21" x14ac:dyDescent="0.2">
      <c r="T608" s="2"/>
      <c r="U608" s="2"/>
    </row>
    <row r="609" spans="20:21" x14ac:dyDescent="0.2">
      <c r="T609" s="2"/>
      <c r="U609" s="2"/>
    </row>
    <row r="610" spans="20:21" x14ac:dyDescent="0.2">
      <c r="T610" s="2"/>
      <c r="U610" s="2"/>
    </row>
    <row r="611" spans="20:21" x14ac:dyDescent="0.2">
      <c r="T611" s="2"/>
      <c r="U611" s="2"/>
    </row>
    <row r="612" spans="20:21" x14ac:dyDescent="0.2">
      <c r="T612" s="2"/>
      <c r="U612" s="2"/>
    </row>
    <row r="613" spans="20:21" x14ac:dyDescent="0.2">
      <c r="T613" s="2"/>
      <c r="U613" s="2"/>
    </row>
    <row r="614" spans="20:21" x14ac:dyDescent="0.2">
      <c r="T614" s="2"/>
      <c r="U614" s="2"/>
    </row>
    <row r="615" spans="20:21" x14ac:dyDescent="0.2">
      <c r="T615" s="2"/>
      <c r="U615" s="2"/>
    </row>
    <row r="616" spans="20:21" x14ac:dyDescent="0.2">
      <c r="T616" s="2"/>
      <c r="U616" s="2"/>
    </row>
    <row r="617" spans="20:21" x14ac:dyDescent="0.2">
      <c r="T617" s="2"/>
      <c r="U617" s="2"/>
    </row>
    <row r="618" spans="20:21" x14ac:dyDescent="0.2">
      <c r="T618" s="2"/>
      <c r="U618" s="2"/>
    </row>
    <row r="619" spans="20:21" x14ac:dyDescent="0.2">
      <c r="T619" s="2"/>
      <c r="U619" s="2"/>
    </row>
    <row r="620" spans="20:21" x14ac:dyDescent="0.2">
      <c r="T620" s="2"/>
      <c r="U620" s="2"/>
    </row>
    <row r="621" spans="20:21" x14ac:dyDescent="0.2">
      <c r="T621" s="2"/>
      <c r="U621" s="2"/>
    </row>
    <row r="622" spans="20:21" x14ac:dyDescent="0.2">
      <c r="T622" s="2"/>
      <c r="U622" s="2"/>
    </row>
    <row r="623" spans="20:21" x14ac:dyDescent="0.2">
      <c r="T623" s="2"/>
      <c r="U623" s="2"/>
    </row>
    <row r="624" spans="20:21" x14ac:dyDescent="0.2">
      <c r="T624" s="2"/>
      <c r="U624" s="2"/>
    </row>
    <row r="625" spans="20:21" x14ac:dyDescent="0.2">
      <c r="T625" s="2"/>
      <c r="U625" s="2"/>
    </row>
    <row r="626" spans="20:21" x14ac:dyDescent="0.2">
      <c r="T626" s="2"/>
      <c r="U626" s="2"/>
    </row>
    <row r="627" spans="20:21" x14ac:dyDescent="0.2">
      <c r="T627" s="2"/>
      <c r="U627" s="2"/>
    </row>
    <row r="628" spans="20:21" x14ac:dyDescent="0.2">
      <c r="T628" s="2"/>
      <c r="U628" s="2"/>
    </row>
    <row r="629" spans="20:21" x14ac:dyDescent="0.2">
      <c r="T629" s="2"/>
      <c r="U629" s="2"/>
    </row>
    <row r="630" spans="20:21" x14ac:dyDescent="0.2">
      <c r="T630" s="2"/>
      <c r="U630" s="2"/>
    </row>
    <row r="631" spans="20:21" x14ac:dyDescent="0.2">
      <c r="T631" s="2"/>
      <c r="U631" s="2"/>
    </row>
    <row r="632" spans="20:21" x14ac:dyDescent="0.2">
      <c r="T632" s="2"/>
      <c r="U632" s="2"/>
    </row>
    <row r="633" spans="20:21" x14ac:dyDescent="0.2">
      <c r="T633" s="2"/>
      <c r="U633" s="2"/>
    </row>
    <row r="634" spans="20:21" x14ac:dyDescent="0.2">
      <c r="T634" s="2"/>
      <c r="U634" s="2"/>
    </row>
    <row r="635" spans="20:21" x14ac:dyDescent="0.2">
      <c r="T635" s="2"/>
      <c r="U635" s="2"/>
    </row>
    <row r="636" spans="20:21" x14ac:dyDescent="0.2">
      <c r="T636" s="2"/>
      <c r="U636" s="2"/>
    </row>
    <row r="637" spans="20:21" x14ac:dyDescent="0.2">
      <c r="T637" s="2"/>
      <c r="U637" s="2"/>
    </row>
    <row r="638" spans="20:21" x14ac:dyDescent="0.2">
      <c r="T638" s="2"/>
      <c r="U638" s="2"/>
    </row>
    <row r="639" spans="20:21" x14ac:dyDescent="0.2">
      <c r="T639" s="2"/>
      <c r="U639" s="2"/>
    </row>
    <row r="640" spans="20:21" x14ac:dyDescent="0.2">
      <c r="T640" s="2"/>
      <c r="U640" s="2"/>
    </row>
    <row r="641" spans="20:21" x14ac:dyDescent="0.2">
      <c r="T641" s="2"/>
      <c r="U641" s="2"/>
    </row>
    <row r="642" spans="20:21" x14ac:dyDescent="0.2">
      <c r="T642" s="2"/>
      <c r="U642" s="2"/>
    </row>
    <row r="643" spans="20:21" x14ac:dyDescent="0.2">
      <c r="T643" s="2"/>
      <c r="U643" s="2"/>
    </row>
    <row r="644" spans="20:21" x14ac:dyDescent="0.2">
      <c r="T644" s="2"/>
      <c r="U644" s="2"/>
    </row>
    <row r="645" spans="20:21" x14ac:dyDescent="0.2">
      <c r="T645" s="2"/>
      <c r="U645" s="2"/>
    </row>
    <row r="646" spans="20:21" x14ac:dyDescent="0.2">
      <c r="T646" s="2"/>
      <c r="U646" s="2"/>
    </row>
    <row r="647" spans="20:21" x14ac:dyDescent="0.2">
      <c r="T647" s="2"/>
      <c r="U647" s="2"/>
    </row>
    <row r="648" spans="20:21" x14ac:dyDescent="0.2">
      <c r="T648" s="2"/>
      <c r="U648" s="2"/>
    </row>
    <row r="649" spans="20:21" x14ac:dyDescent="0.2">
      <c r="T649" s="2"/>
      <c r="U649" s="2"/>
    </row>
    <row r="650" spans="20:21" x14ac:dyDescent="0.2">
      <c r="T650" s="2"/>
      <c r="U650" s="2"/>
    </row>
    <row r="651" spans="20:21" x14ac:dyDescent="0.2">
      <c r="T651" s="2"/>
      <c r="U651" s="2"/>
    </row>
    <row r="652" spans="20:21" x14ac:dyDescent="0.2">
      <c r="T652" s="2"/>
      <c r="U652" s="2"/>
    </row>
    <row r="653" spans="20:21" x14ac:dyDescent="0.2">
      <c r="T653" s="2"/>
      <c r="U653" s="2"/>
    </row>
    <row r="654" spans="20:21" x14ac:dyDescent="0.2">
      <c r="T654" s="2"/>
      <c r="U654" s="2"/>
    </row>
    <row r="655" spans="20:21" x14ac:dyDescent="0.2">
      <c r="T655" s="2"/>
      <c r="U655" s="2"/>
    </row>
    <row r="656" spans="20:21" x14ac:dyDescent="0.2">
      <c r="T656" s="2"/>
      <c r="U656" s="2"/>
    </row>
    <row r="657" spans="20:21" x14ac:dyDescent="0.2">
      <c r="T657" s="2"/>
      <c r="U657" s="2"/>
    </row>
    <row r="658" spans="20:21" x14ac:dyDescent="0.2">
      <c r="T658" s="2"/>
      <c r="U658" s="2"/>
    </row>
    <row r="659" spans="20:21" x14ac:dyDescent="0.2">
      <c r="T659" s="2"/>
      <c r="U659" s="2"/>
    </row>
    <row r="660" spans="20:21" x14ac:dyDescent="0.2">
      <c r="T660" s="2"/>
      <c r="U660" s="2"/>
    </row>
    <row r="661" spans="20:21" x14ac:dyDescent="0.2">
      <c r="T661" s="2"/>
      <c r="U661" s="2"/>
    </row>
    <row r="662" spans="20:21" x14ac:dyDescent="0.2">
      <c r="T662" s="2"/>
      <c r="U662" s="2"/>
    </row>
    <row r="663" spans="20:21" x14ac:dyDescent="0.2">
      <c r="T663" s="2"/>
      <c r="U663" s="2"/>
    </row>
    <row r="664" spans="20:21" x14ac:dyDescent="0.2">
      <c r="T664" s="2"/>
      <c r="U664" s="2"/>
    </row>
    <row r="665" spans="20:21" x14ac:dyDescent="0.2">
      <c r="T665" s="2"/>
      <c r="U665" s="2"/>
    </row>
    <row r="666" spans="20:21" x14ac:dyDescent="0.2">
      <c r="T666" s="2"/>
      <c r="U666" s="2"/>
    </row>
    <row r="667" spans="20:21" x14ac:dyDescent="0.2">
      <c r="T667" s="2"/>
      <c r="U667" s="2"/>
    </row>
    <row r="668" spans="20:21" x14ac:dyDescent="0.2">
      <c r="T668" s="2"/>
      <c r="U668" s="2"/>
    </row>
    <row r="669" spans="20:21" x14ac:dyDescent="0.2">
      <c r="T669" s="2"/>
      <c r="U669" s="2"/>
    </row>
    <row r="670" spans="20:21" x14ac:dyDescent="0.2">
      <c r="T670" s="2"/>
      <c r="U670" s="2"/>
    </row>
    <row r="671" spans="20:21" x14ac:dyDescent="0.2">
      <c r="T671" s="2"/>
      <c r="U671" s="2"/>
    </row>
    <row r="672" spans="20:21" x14ac:dyDescent="0.2">
      <c r="T672" s="2"/>
      <c r="U672" s="2"/>
    </row>
    <row r="673" spans="20:21" x14ac:dyDescent="0.2">
      <c r="T673" s="2"/>
      <c r="U673" s="2"/>
    </row>
    <row r="674" spans="20:21" x14ac:dyDescent="0.2">
      <c r="T674" s="2"/>
      <c r="U674" s="2"/>
    </row>
    <row r="675" spans="20:21" x14ac:dyDescent="0.2">
      <c r="T675" s="2"/>
      <c r="U675" s="2"/>
    </row>
    <row r="676" spans="20:21" x14ac:dyDescent="0.2">
      <c r="T676" s="2"/>
      <c r="U676" s="2"/>
    </row>
    <row r="677" spans="20:21" x14ac:dyDescent="0.2">
      <c r="T677" s="2"/>
      <c r="U677" s="2"/>
    </row>
    <row r="678" spans="20:21" x14ac:dyDescent="0.2">
      <c r="T678" s="2"/>
      <c r="U678" s="2"/>
    </row>
    <row r="679" spans="20:21" x14ac:dyDescent="0.2">
      <c r="T679" s="2"/>
      <c r="U679" s="2"/>
    </row>
    <row r="680" spans="20:21" x14ac:dyDescent="0.2">
      <c r="T680" s="2"/>
      <c r="U680" s="2"/>
    </row>
    <row r="681" spans="20:21" x14ac:dyDescent="0.2">
      <c r="T681" s="2"/>
      <c r="U681" s="2"/>
    </row>
    <row r="682" spans="20:21" x14ac:dyDescent="0.2">
      <c r="T682" s="2"/>
      <c r="U682" s="2"/>
    </row>
    <row r="683" spans="20:21" x14ac:dyDescent="0.2">
      <c r="T683" s="2"/>
      <c r="U683" s="2"/>
    </row>
    <row r="684" spans="20:21" x14ac:dyDescent="0.2">
      <c r="T684" s="2"/>
      <c r="U684" s="2"/>
    </row>
    <row r="685" spans="20:21" x14ac:dyDescent="0.2">
      <c r="T685" s="2"/>
      <c r="U685" s="2"/>
    </row>
    <row r="686" spans="20:21" x14ac:dyDescent="0.2">
      <c r="T686" s="2"/>
      <c r="U686" s="2"/>
    </row>
    <row r="687" spans="20:21" x14ac:dyDescent="0.2">
      <c r="T687" s="2"/>
      <c r="U687" s="2"/>
    </row>
    <row r="688" spans="20:21" x14ac:dyDescent="0.2">
      <c r="T688" s="2"/>
      <c r="U688" s="2"/>
    </row>
    <row r="689" spans="20:21" x14ac:dyDescent="0.2">
      <c r="T689" s="2"/>
      <c r="U689" s="2"/>
    </row>
    <row r="690" spans="20:21" x14ac:dyDescent="0.2">
      <c r="T690" s="2"/>
      <c r="U690" s="2"/>
    </row>
    <row r="691" spans="20:21" x14ac:dyDescent="0.2">
      <c r="T691" s="2"/>
      <c r="U691" s="2"/>
    </row>
    <row r="692" spans="20:21" x14ac:dyDescent="0.2">
      <c r="T692" s="2"/>
      <c r="U692" s="2"/>
    </row>
    <row r="693" spans="20:21" x14ac:dyDescent="0.2">
      <c r="T693" s="2"/>
      <c r="U693" s="2"/>
    </row>
    <row r="694" spans="20:21" x14ac:dyDescent="0.2">
      <c r="T694" s="2"/>
      <c r="U694" s="2"/>
    </row>
    <row r="695" spans="20:21" x14ac:dyDescent="0.2">
      <c r="T695" s="2"/>
      <c r="U695" s="2"/>
    </row>
    <row r="696" spans="20:21" x14ac:dyDescent="0.2">
      <c r="T696" s="2"/>
      <c r="U696" s="2"/>
    </row>
    <row r="697" spans="20:21" x14ac:dyDescent="0.2">
      <c r="T697" s="2"/>
      <c r="U697" s="2"/>
    </row>
    <row r="698" spans="20:21" x14ac:dyDescent="0.2">
      <c r="T698" s="2"/>
      <c r="U698" s="2"/>
    </row>
    <row r="699" spans="20:21" x14ac:dyDescent="0.2">
      <c r="T699" s="2"/>
      <c r="U699" s="2"/>
    </row>
    <row r="700" spans="20:21" x14ac:dyDescent="0.2">
      <c r="T700" s="2"/>
      <c r="U700" s="2"/>
    </row>
    <row r="701" spans="20:21" x14ac:dyDescent="0.2">
      <c r="T701" s="2"/>
      <c r="U701" s="2"/>
    </row>
    <row r="702" spans="20:21" x14ac:dyDescent="0.2">
      <c r="T702" s="2"/>
      <c r="U702" s="2"/>
    </row>
    <row r="703" spans="20:21" x14ac:dyDescent="0.2">
      <c r="T703" s="2"/>
      <c r="U703" s="2"/>
    </row>
    <row r="704" spans="20:21" x14ac:dyDescent="0.2">
      <c r="T704" s="2"/>
      <c r="U704" s="2"/>
    </row>
    <row r="705" spans="20:21" x14ac:dyDescent="0.2">
      <c r="T705" s="2"/>
      <c r="U705" s="2"/>
    </row>
    <row r="706" spans="20:21" x14ac:dyDescent="0.2">
      <c r="T706" s="2"/>
      <c r="U706" s="2"/>
    </row>
    <row r="707" spans="20:21" x14ac:dyDescent="0.2">
      <c r="T707" s="2"/>
      <c r="U707" s="2"/>
    </row>
    <row r="708" spans="20:21" x14ac:dyDescent="0.2">
      <c r="T708" s="2"/>
      <c r="U708" s="2"/>
    </row>
    <row r="709" spans="20:21" x14ac:dyDescent="0.2">
      <c r="T709" s="2"/>
      <c r="U709" s="2"/>
    </row>
    <row r="710" spans="20:21" x14ac:dyDescent="0.2">
      <c r="T710" s="2"/>
      <c r="U710" s="2"/>
    </row>
    <row r="711" spans="20:21" x14ac:dyDescent="0.2">
      <c r="T711" s="2"/>
      <c r="U711" s="2"/>
    </row>
    <row r="712" spans="20:21" x14ac:dyDescent="0.2">
      <c r="T712" s="2"/>
      <c r="U712" s="2"/>
    </row>
    <row r="713" spans="20:21" x14ac:dyDescent="0.2">
      <c r="T713" s="2"/>
      <c r="U713" s="2"/>
    </row>
    <row r="714" spans="20:21" x14ac:dyDescent="0.2">
      <c r="T714" s="2"/>
      <c r="U714" s="2"/>
    </row>
    <row r="715" spans="20:21" x14ac:dyDescent="0.2">
      <c r="T715" s="2"/>
      <c r="U715" s="2"/>
    </row>
    <row r="716" spans="20:21" x14ac:dyDescent="0.2">
      <c r="T716" s="2"/>
      <c r="U716" s="2"/>
    </row>
    <row r="717" spans="20:21" x14ac:dyDescent="0.2">
      <c r="T717" s="2"/>
      <c r="U717" s="2"/>
    </row>
    <row r="718" spans="20:21" x14ac:dyDescent="0.2">
      <c r="T718" s="2"/>
      <c r="U718" s="2"/>
    </row>
    <row r="719" spans="20:21" x14ac:dyDescent="0.2">
      <c r="T719" s="2"/>
      <c r="U719" s="2"/>
    </row>
    <row r="720" spans="20:21" x14ac:dyDescent="0.2">
      <c r="T720" s="2"/>
      <c r="U720" s="2"/>
    </row>
    <row r="721" spans="20:21" x14ac:dyDescent="0.2">
      <c r="T721" s="2"/>
      <c r="U721" s="2"/>
    </row>
    <row r="722" spans="20:21" x14ac:dyDescent="0.2">
      <c r="T722" s="2"/>
      <c r="U722" s="2"/>
    </row>
    <row r="723" spans="20:21" x14ac:dyDescent="0.2">
      <c r="T723" s="2"/>
      <c r="U723" s="2"/>
    </row>
    <row r="724" spans="20:21" x14ac:dyDescent="0.2">
      <c r="T724" s="2"/>
      <c r="U724" s="2"/>
    </row>
    <row r="725" spans="20:21" x14ac:dyDescent="0.2">
      <c r="T725" s="2"/>
      <c r="U725" s="2"/>
    </row>
    <row r="726" spans="20:21" x14ac:dyDescent="0.2">
      <c r="T726" s="2"/>
      <c r="U726" s="2"/>
    </row>
    <row r="727" spans="20:21" x14ac:dyDescent="0.2">
      <c r="T727" s="2"/>
      <c r="U727" s="2"/>
    </row>
    <row r="728" spans="20:21" x14ac:dyDescent="0.2">
      <c r="T728" s="2"/>
      <c r="U728" s="2"/>
    </row>
    <row r="729" spans="20:21" x14ac:dyDescent="0.2">
      <c r="T729" s="2"/>
      <c r="U729" s="2"/>
    </row>
    <row r="730" spans="20:21" x14ac:dyDescent="0.2">
      <c r="T730" s="2"/>
      <c r="U730" s="2"/>
    </row>
    <row r="731" spans="20:21" x14ac:dyDescent="0.2">
      <c r="T731" s="2"/>
      <c r="U731" s="2"/>
    </row>
    <row r="732" spans="20:21" x14ac:dyDescent="0.2">
      <c r="T732" s="2"/>
      <c r="U732" s="2"/>
    </row>
    <row r="733" spans="20:21" x14ac:dyDescent="0.2">
      <c r="T733" s="2"/>
      <c r="U733" s="2"/>
    </row>
    <row r="734" spans="20:21" x14ac:dyDescent="0.2">
      <c r="T734" s="2"/>
      <c r="U734" s="2"/>
    </row>
    <row r="735" spans="20:21" x14ac:dyDescent="0.2">
      <c r="T735" s="2"/>
      <c r="U735" s="2"/>
    </row>
    <row r="736" spans="20:21" x14ac:dyDescent="0.2">
      <c r="T736" s="2"/>
      <c r="U736" s="2"/>
    </row>
    <row r="737" spans="20:21" x14ac:dyDescent="0.2">
      <c r="T737" s="2"/>
      <c r="U737" s="2"/>
    </row>
    <row r="738" spans="20:21" x14ac:dyDescent="0.2">
      <c r="T738" s="2"/>
      <c r="U738" s="2"/>
    </row>
    <row r="739" spans="20:21" x14ac:dyDescent="0.2">
      <c r="T739" s="2"/>
      <c r="U739" s="2"/>
    </row>
    <row r="740" spans="20:21" x14ac:dyDescent="0.2">
      <c r="T740" s="2"/>
      <c r="U740" s="2"/>
    </row>
    <row r="741" spans="20:21" x14ac:dyDescent="0.2">
      <c r="T741" s="2"/>
      <c r="U741" s="2"/>
    </row>
    <row r="742" spans="20:21" x14ac:dyDescent="0.2">
      <c r="T742" s="2"/>
      <c r="U742" s="2"/>
    </row>
    <row r="743" spans="20:21" x14ac:dyDescent="0.2">
      <c r="T743" s="2"/>
      <c r="U743" s="2"/>
    </row>
    <row r="744" spans="20:21" x14ac:dyDescent="0.2">
      <c r="T744" s="2"/>
      <c r="U744" s="2"/>
    </row>
    <row r="745" spans="20:21" x14ac:dyDescent="0.2">
      <c r="T745" s="2"/>
      <c r="U745" s="2"/>
    </row>
    <row r="746" spans="20:21" x14ac:dyDescent="0.2">
      <c r="T746" s="2"/>
      <c r="U746" s="2"/>
    </row>
    <row r="747" spans="20:21" x14ac:dyDescent="0.2">
      <c r="T747" s="2"/>
      <c r="U747" s="2"/>
    </row>
    <row r="748" spans="20:21" x14ac:dyDescent="0.2">
      <c r="T748" s="2"/>
      <c r="U748" s="2"/>
    </row>
    <row r="749" spans="20:21" x14ac:dyDescent="0.2">
      <c r="T749" s="2"/>
      <c r="U749" s="2"/>
    </row>
    <row r="750" spans="20:21" x14ac:dyDescent="0.2">
      <c r="T750" s="2"/>
      <c r="U750" s="2"/>
    </row>
    <row r="751" spans="20:21" x14ac:dyDescent="0.2">
      <c r="T751" s="2"/>
      <c r="U751" s="2"/>
    </row>
    <row r="752" spans="20:21" x14ac:dyDescent="0.2">
      <c r="T752" s="2"/>
      <c r="U752" s="2"/>
    </row>
    <row r="753" spans="20:21" x14ac:dyDescent="0.2">
      <c r="T753" s="2"/>
      <c r="U753" s="2"/>
    </row>
    <row r="754" spans="20:21" x14ac:dyDescent="0.2">
      <c r="T754" s="2"/>
      <c r="U754" s="2"/>
    </row>
    <row r="755" spans="20:21" x14ac:dyDescent="0.2">
      <c r="T755" s="2"/>
      <c r="U755" s="2"/>
    </row>
    <row r="756" spans="20:21" x14ac:dyDescent="0.2">
      <c r="T756" s="2"/>
      <c r="U756" s="2"/>
    </row>
    <row r="757" spans="20:21" x14ac:dyDescent="0.2">
      <c r="T757" s="2"/>
      <c r="U757" s="2"/>
    </row>
    <row r="758" spans="20:21" x14ac:dyDescent="0.2">
      <c r="T758" s="2"/>
      <c r="U758" s="2"/>
    </row>
    <row r="759" spans="20:21" x14ac:dyDescent="0.2">
      <c r="T759" s="2"/>
      <c r="U759" s="2"/>
    </row>
    <row r="760" spans="20:21" x14ac:dyDescent="0.2">
      <c r="T760" s="2"/>
      <c r="U760" s="2"/>
    </row>
    <row r="761" spans="20:21" x14ac:dyDescent="0.2">
      <c r="T761" s="2"/>
      <c r="U761" s="2"/>
    </row>
    <row r="762" spans="20:21" x14ac:dyDescent="0.2">
      <c r="T762" s="2"/>
      <c r="U762" s="2"/>
    </row>
    <row r="763" spans="20:21" x14ac:dyDescent="0.2">
      <c r="T763" s="2"/>
      <c r="U763" s="2"/>
    </row>
    <row r="764" spans="20:21" x14ac:dyDescent="0.2">
      <c r="T764" s="2"/>
      <c r="U764" s="2"/>
    </row>
    <row r="765" spans="20:21" x14ac:dyDescent="0.2">
      <c r="T765" s="2"/>
      <c r="U765" s="2"/>
    </row>
    <row r="766" spans="20:21" x14ac:dyDescent="0.2">
      <c r="T766" s="2"/>
      <c r="U766" s="2"/>
    </row>
    <row r="767" spans="20:21" x14ac:dyDescent="0.2">
      <c r="T767" s="2"/>
      <c r="U767" s="2"/>
    </row>
    <row r="768" spans="20:21" x14ac:dyDescent="0.2">
      <c r="T768" s="2"/>
      <c r="U768" s="2"/>
    </row>
    <row r="769" spans="20:21" x14ac:dyDescent="0.2">
      <c r="T769" s="2"/>
      <c r="U769" s="2"/>
    </row>
    <row r="770" spans="20:21" x14ac:dyDescent="0.2">
      <c r="T770" s="2"/>
      <c r="U770" s="2"/>
    </row>
    <row r="771" spans="20:21" x14ac:dyDescent="0.2">
      <c r="T771" s="2"/>
      <c r="U771" s="2"/>
    </row>
    <row r="772" spans="20:21" x14ac:dyDescent="0.2">
      <c r="T772" s="2"/>
      <c r="U772" s="2"/>
    </row>
    <row r="773" spans="20:21" x14ac:dyDescent="0.2">
      <c r="T773" s="2"/>
      <c r="U773" s="2"/>
    </row>
    <row r="774" spans="20:21" x14ac:dyDescent="0.2">
      <c r="T774" s="2"/>
      <c r="U774" s="2"/>
    </row>
    <row r="775" spans="20:21" x14ac:dyDescent="0.2">
      <c r="T775" s="2"/>
      <c r="U775" s="2"/>
    </row>
    <row r="776" spans="20:21" x14ac:dyDescent="0.2">
      <c r="T776" s="2"/>
      <c r="U776" s="2"/>
    </row>
    <row r="777" spans="20:21" x14ac:dyDescent="0.2">
      <c r="T777" s="2"/>
      <c r="U777" s="2"/>
    </row>
    <row r="778" spans="20:21" x14ac:dyDescent="0.2">
      <c r="T778" s="2"/>
      <c r="U778" s="2"/>
    </row>
    <row r="779" spans="20:21" x14ac:dyDescent="0.2">
      <c r="T779" s="2"/>
      <c r="U779" s="2"/>
    </row>
    <row r="780" spans="20:21" x14ac:dyDescent="0.2">
      <c r="T780" s="2"/>
      <c r="U780" s="2"/>
    </row>
    <row r="781" spans="20:21" x14ac:dyDescent="0.2">
      <c r="T781" s="2"/>
      <c r="U781" s="2"/>
    </row>
    <row r="782" spans="20:21" x14ac:dyDescent="0.2">
      <c r="T782" s="2"/>
      <c r="U782" s="2"/>
    </row>
    <row r="783" spans="20:21" x14ac:dyDescent="0.2">
      <c r="T783" s="2"/>
      <c r="U783" s="2"/>
    </row>
    <row r="784" spans="20:21" x14ac:dyDescent="0.2">
      <c r="T784" s="2"/>
      <c r="U784" s="2"/>
    </row>
    <row r="785" spans="20:21" x14ac:dyDescent="0.2">
      <c r="T785" s="2"/>
      <c r="U785" s="2"/>
    </row>
    <row r="786" spans="20:21" x14ac:dyDescent="0.2">
      <c r="T786" s="2"/>
      <c r="U786" s="2"/>
    </row>
    <row r="787" spans="20:21" x14ac:dyDescent="0.2">
      <c r="T787" s="2"/>
      <c r="U787" s="2"/>
    </row>
    <row r="788" spans="20:21" x14ac:dyDescent="0.2">
      <c r="T788" s="2"/>
      <c r="U788" s="2"/>
    </row>
    <row r="789" spans="20:21" x14ac:dyDescent="0.2">
      <c r="T789" s="2"/>
      <c r="U789" s="2"/>
    </row>
    <row r="790" spans="20:21" x14ac:dyDescent="0.2">
      <c r="T790" s="2"/>
      <c r="U790" s="2"/>
    </row>
    <row r="791" spans="20:21" x14ac:dyDescent="0.2">
      <c r="T791" s="2"/>
      <c r="U791" s="2"/>
    </row>
    <row r="792" spans="20:21" x14ac:dyDescent="0.2">
      <c r="T792" s="2"/>
      <c r="U792" s="2"/>
    </row>
    <row r="793" spans="20:21" x14ac:dyDescent="0.2">
      <c r="T793" s="2"/>
      <c r="U793" s="2"/>
    </row>
    <row r="794" spans="20:21" x14ac:dyDescent="0.2">
      <c r="T794" s="2"/>
      <c r="U794" s="2"/>
    </row>
    <row r="795" spans="20:21" x14ac:dyDescent="0.2">
      <c r="T795" s="2"/>
      <c r="U795" s="2"/>
    </row>
    <row r="796" spans="20:21" x14ac:dyDescent="0.2">
      <c r="T796" s="2"/>
      <c r="U796" s="2"/>
    </row>
    <row r="797" spans="20:21" x14ac:dyDescent="0.2">
      <c r="T797" s="2"/>
      <c r="U797" s="2"/>
    </row>
    <row r="798" spans="20:21" x14ac:dyDescent="0.2">
      <c r="T798" s="2"/>
      <c r="U798" s="2"/>
    </row>
    <row r="799" spans="20:21" x14ac:dyDescent="0.2">
      <c r="T799" s="2"/>
      <c r="U799" s="2"/>
    </row>
    <row r="800" spans="20:21" x14ac:dyDescent="0.2">
      <c r="T800" s="2"/>
      <c r="U800" s="2"/>
    </row>
    <row r="801" spans="20:21" x14ac:dyDescent="0.2">
      <c r="T801" s="2"/>
      <c r="U801" s="2"/>
    </row>
    <row r="802" spans="20:21" x14ac:dyDescent="0.2">
      <c r="T802" s="2"/>
      <c r="U802" s="2"/>
    </row>
    <row r="803" spans="20:21" x14ac:dyDescent="0.2">
      <c r="T803" s="2"/>
      <c r="U803" s="2"/>
    </row>
    <row r="804" spans="20:21" x14ac:dyDescent="0.2">
      <c r="T804" s="2"/>
      <c r="U804" s="2"/>
    </row>
    <row r="805" spans="20:21" x14ac:dyDescent="0.2">
      <c r="T805" s="2"/>
      <c r="U805" s="2"/>
    </row>
    <row r="806" spans="20:21" x14ac:dyDescent="0.2">
      <c r="T806" s="2"/>
      <c r="U806" s="2"/>
    </row>
    <row r="807" spans="20:21" x14ac:dyDescent="0.2">
      <c r="T807" s="2"/>
      <c r="U807" s="2"/>
    </row>
    <row r="808" spans="20:21" x14ac:dyDescent="0.2">
      <c r="T808" s="2"/>
      <c r="U808" s="2"/>
    </row>
    <row r="809" spans="20:21" x14ac:dyDescent="0.2">
      <c r="T809" s="2"/>
      <c r="U809" s="2"/>
    </row>
    <row r="810" spans="20:21" x14ac:dyDescent="0.2">
      <c r="T810" s="2"/>
      <c r="U810" s="2"/>
    </row>
    <row r="811" spans="20:21" x14ac:dyDescent="0.2">
      <c r="T811" s="2"/>
      <c r="U811" s="2"/>
    </row>
    <row r="812" spans="20:21" x14ac:dyDescent="0.2">
      <c r="T812" s="2"/>
      <c r="U812" s="2"/>
    </row>
    <row r="813" spans="20:21" x14ac:dyDescent="0.2">
      <c r="T813" s="2"/>
      <c r="U813" s="2"/>
    </row>
    <row r="814" spans="20:21" x14ac:dyDescent="0.2">
      <c r="T814" s="2"/>
      <c r="U814" s="2"/>
    </row>
    <row r="815" spans="20:21" x14ac:dyDescent="0.2">
      <c r="T815" s="2"/>
      <c r="U815" s="2"/>
    </row>
    <row r="816" spans="20:21" x14ac:dyDescent="0.2">
      <c r="T816" s="2"/>
      <c r="U816" s="2"/>
    </row>
    <row r="817" spans="20:21" x14ac:dyDescent="0.2">
      <c r="T817" s="2"/>
      <c r="U817" s="2"/>
    </row>
    <row r="818" spans="20:21" x14ac:dyDescent="0.2">
      <c r="T818" s="2"/>
      <c r="U818" s="2"/>
    </row>
    <row r="819" spans="20:21" x14ac:dyDescent="0.2">
      <c r="T819" s="2"/>
      <c r="U819" s="2"/>
    </row>
    <row r="820" spans="20:21" x14ac:dyDescent="0.2">
      <c r="T820" s="2"/>
      <c r="U820" s="2"/>
    </row>
    <row r="821" spans="20:21" x14ac:dyDescent="0.2">
      <c r="T821" s="2"/>
      <c r="U821" s="2"/>
    </row>
    <row r="822" spans="20:21" x14ac:dyDescent="0.2">
      <c r="T822" s="2"/>
      <c r="U822" s="2"/>
    </row>
    <row r="823" spans="20:21" x14ac:dyDescent="0.2">
      <c r="T823" s="2"/>
      <c r="U823" s="2"/>
    </row>
    <row r="824" spans="20:21" x14ac:dyDescent="0.2">
      <c r="T824" s="2"/>
      <c r="U824" s="2"/>
    </row>
    <row r="825" spans="20:21" x14ac:dyDescent="0.2">
      <c r="T825" s="2"/>
      <c r="U825" s="2"/>
    </row>
    <row r="826" spans="20:21" x14ac:dyDescent="0.2">
      <c r="T826" s="2"/>
      <c r="U826" s="2"/>
    </row>
    <row r="827" spans="20:21" x14ac:dyDescent="0.2">
      <c r="T827" s="2"/>
      <c r="U827" s="2"/>
    </row>
    <row r="828" spans="20:21" x14ac:dyDescent="0.2">
      <c r="T828" s="2"/>
      <c r="U828" s="2"/>
    </row>
    <row r="829" spans="20:21" x14ac:dyDescent="0.2">
      <c r="T829" s="2"/>
      <c r="U829" s="2"/>
    </row>
    <row r="830" spans="20:21" x14ac:dyDescent="0.2">
      <c r="T830" s="2"/>
      <c r="U830" s="2"/>
    </row>
    <row r="831" spans="20:21" x14ac:dyDescent="0.2">
      <c r="T831" s="2"/>
      <c r="U831" s="2"/>
    </row>
    <row r="832" spans="20:21" x14ac:dyDescent="0.2">
      <c r="T832" s="2"/>
      <c r="U832" s="2"/>
    </row>
    <row r="833" spans="20:21" x14ac:dyDescent="0.2">
      <c r="T833" s="2"/>
      <c r="U833" s="2"/>
    </row>
    <row r="834" spans="20:21" x14ac:dyDescent="0.2">
      <c r="T834" s="2"/>
      <c r="U834" s="2"/>
    </row>
    <row r="835" spans="20:21" x14ac:dyDescent="0.2">
      <c r="T835" s="2"/>
      <c r="U835" s="2"/>
    </row>
    <row r="836" spans="20:21" x14ac:dyDescent="0.2">
      <c r="T836" s="2"/>
      <c r="U836" s="2"/>
    </row>
    <row r="837" spans="20:21" x14ac:dyDescent="0.2">
      <c r="T837" s="2"/>
      <c r="U837" s="2"/>
    </row>
    <row r="838" spans="20:21" x14ac:dyDescent="0.2">
      <c r="T838" s="2"/>
      <c r="U838" s="2"/>
    </row>
    <row r="839" spans="20:21" x14ac:dyDescent="0.2">
      <c r="T839" s="2"/>
      <c r="U839" s="2"/>
    </row>
    <row r="840" spans="20:21" x14ac:dyDescent="0.2">
      <c r="T840" s="2"/>
      <c r="U840" s="2"/>
    </row>
    <row r="841" spans="20:21" x14ac:dyDescent="0.2">
      <c r="T841" s="2"/>
      <c r="U841" s="2"/>
    </row>
    <row r="842" spans="20:21" x14ac:dyDescent="0.2">
      <c r="T842" s="2"/>
      <c r="U842" s="2"/>
    </row>
    <row r="843" spans="20:21" x14ac:dyDescent="0.2">
      <c r="T843" s="2"/>
      <c r="U843" s="2"/>
    </row>
    <row r="844" spans="20:21" x14ac:dyDescent="0.2">
      <c r="T844" s="2"/>
      <c r="U844" s="2"/>
    </row>
    <row r="845" spans="20:21" x14ac:dyDescent="0.2">
      <c r="T845" s="2"/>
      <c r="U845" s="2"/>
    </row>
    <row r="846" spans="20:21" x14ac:dyDescent="0.2">
      <c r="T846" s="2"/>
      <c r="U846" s="2"/>
    </row>
    <row r="847" spans="20:21" x14ac:dyDescent="0.2">
      <c r="T847" s="2"/>
      <c r="U847" s="2"/>
    </row>
    <row r="848" spans="20:21" x14ac:dyDescent="0.2">
      <c r="T848" s="2"/>
      <c r="U848" s="2"/>
    </row>
    <row r="849" spans="20:21" x14ac:dyDescent="0.2">
      <c r="T849" s="2"/>
      <c r="U849" s="2"/>
    </row>
    <row r="850" spans="20:21" x14ac:dyDescent="0.2">
      <c r="T850" s="2"/>
      <c r="U850" s="2"/>
    </row>
    <row r="851" spans="20:21" x14ac:dyDescent="0.2">
      <c r="T851" s="2"/>
      <c r="U851" s="2"/>
    </row>
    <row r="852" spans="20:21" x14ac:dyDescent="0.2">
      <c r="T852" s="2"/>
      <c r="U852" s="2"/>
    </row>
    <row r="853" spans="20:21" x14ac:dyDescent="0.2">
      <c r="T853" s="2"/>
      <c r="U853" s="2"/>
    </row>
    <row r="854" spans="20:21" x14ac:dyDescent="0.2">
      <c r="T854" s="2"/>
      <c r="U854" s="2"/>
    </row>
    <row r="855" spans="20:21" x14ac:dyDescent="0.2">
      <c r="T855" s="2"/>
      <c r="U855" s="2"/>
    </row>
    <row r="856" spans="20:21" x14ac:dyDescent="0.2">
      <c r="T856" s="2"/>
      <c r="U856" s="2"/>
    </row>
    <row r="857" spans="20:21" x14ac:dyDescent="0.2">
      <c r="T857" s="2"/>
      <c r="U857" s="2"/>
    </row>
    <row r="858" spans="20:21" x14ac:dyDescent="0.2">
      <c r="T858" s="2"/>
      <c r="U858" s="2"/>
    </row>
    <row r="859" spans="20:21" x14ac:dyDescent="0.2">
      <c r="T859" s="2"/>
      <c r="U859" s="2"/>
    </row>
    <row r="860" spans="20:21" x14ac:dyDescent="0.2">
      <c r="T860" s="2"/>
      <c r="U860" s="2"/>
    </row>
    <row r="861" spans="20:21" x14ac:dyDescent="0.2">
      <c r="T861" s="2"/>
      <c r="U861" s="2"/>
    </row>
    <row r="862" spans="20:21" x14ac:dyDescent="0.2">
      <c r="T862" s="2"/>
      <c r="U862" s="2"/>
    </row>
    <row r="863" spans="20:21" x14ac:dyDescent="0.2">
      <c r="T863" s="2"/>
      <c r="U863" s="2"/>
    </row>
    <row r="864" spans="20:21" x14ac:dyDescent="0.2">
      <c r="T864" s="2"/>
      <c r="U864" s="2"/>
    </row>
    <row r="865" spans="20:21" x14ac:dyDescent="0.2">
      <c r="T865" s="2"/>
      <c r="U865" s="2"/>
    </row>
    <row r="866" spans="20:21" x14ac:dyDescent="0.2">
      <c r="T866" s="2"/>
      <c r="U866" s="2"/>
    </row>
    <row r="867" spans="20:21" x14ac:dyDescent="0.2">
      <c r="T867" s="2"/>
      <c r="U867" s="2"/>
    </row>
    <row r="868" spans="20:21" x14ac:dyDescent="0.2">
      <c r="T868" s="2"/>
      <c r="U868" s="2"/>
    </row>
    <row r="869" spans="20:21" x14ac:dyDescent="0.2">
      <c r="T869" s="2"/>
      <c r="U869" s="2"/>
    </row>
    <row r="870" spans="20:21" x14ac:dyDescent="0.2">
      <c r="T870" s="2"/>
      <c r="U870" s="2"/>
    </row>
    <row r="871" spans="20:21" x14ac:dyDescent="0.2">
      <c r="T871" s="2"/>
      <c r="U871" s="2"/>
    </row>
    <row r="872" spans="20:21" x14ac:dyDescent="0.2">
      <c r="T872" s="2"/>
      <c r="U872" s="2"/>
    </row>
    <row r="873" spans="20:21" x14ac:dyDescent="0.2">
      <c r="T873" s="2"/>
      <c r="U873" s="2"/>
    </row>
    <row r="874" spans="20:21" x14ac:dyDescent="0.2">
      <c r="T874" s="2"/>
      <c r="U874" s="2"/>
    </row>
    <row r="875" spans="20:21" x14ac:dyDescent="0.2">
      <c r="T875" s="2"/>
      <c r="U875" s="2"/>
    </row>
    <row r="876" spans="20:21" x14ac:dyDescent="0.2">
      <c r="T876" s="2"/>
      <c r="U876" s="2"/>
    </row>
    <row r="877" spans="20:21" x14ac:dyDescent="0.2">
      <c r="T877" s="2"/>
      <c r="U877" s="2"/>
    </row>
    <row r="878" spans="20:21" x14ac:dyDescent="0.2">
      <c r="T878" s="2"/>
      <c r="U878" s="2"/>
    </row>
    <row r="879" spans="20:21" x14ac:dyDescent="0.2">
      <c r="T879" s="2"/>
      <c r="U879" s="2"/>
    </row>
    <row r="880" spans="20:21" x14ac:dyDescent="0.2">
      <c r="T880" s="2"/>
      <c r="U880" s="2"/>
    </row>
    <row r="881" spans="20:21" x14ac:dyDescent="0.2">
      <c r="T881" s="2"/>
      <c r="U881" s="2"/>
    </row>
    <row r="882" spans="20:21" x14ac:dyDescent="0.2">
      <c r="T882" s="2"/>
      <c r="U882" s="2"/>
    </row>
    <row r="883" spans="20:21" x14ac:dyDescent="0.2">
      <c r="T883" s="2"/>
      <c r="U883" s="2"/>
    </row>
    <row r="884" spans="20:21" x14ac:dyDescent="0.2">
      <c r="T884" s="2"/>
      <c r="U884" s="2"/>
    </row>
    <row r="885" spans="20:21" x14ac:dyDescent="0.2">
      <c r="T885" s="2"/>
      <c r="U885" s="2"/>
    </row>
    <row r="886" spans="20:21" x14ac:dyDescent="0.2">
      <c r="T886" s="2"/>
      <c r="U886" s="2"/>
    </row>
    <row r="887" spans="20:21" x14ac:dyDescent="0.2">
      <c r="T887" s="2"/>
      <c r="U887" s="2"/>
    </row>
    <row r="888" spans="20:21" x14ac:dyDescent="0.2">
      <c r="T888" s="2"/>
      <c r="U888" s="2"/>
    </row>
    <row r="889" spans="20:21" x14ac:dyDescent="0.2">
      <c r="T889" s="2"/>
      <c r="U889" s="2"/>
    </row>
    <row r="890" spans="20:21" x14ac:dyDescent="0.2">
      <c r="T890" s="2"/>
      <c r="U890" s="2"/>
    </row>
    <row r="891" spans="20:21" x14ac:dyDescent="0.2">
      <c r="T891" s="2"/>
      <c r="U891" s="2"/>
    </row>
    <row r="892" spans="20:21" x14ac:dyDescent="0.2">
      <c r="T892" s="2"/>
      <c r="U892" s="2"/>
    </row>
    <row r="893" spans="20:21" x14ac:dyDescent="0.2">
      <c r="T893" s="2"/>
      <c r="U893" s="2"/>
    </row>
    <row r="894" spans="20:21" x14ac:dyDescent="0.2">
      <c r="T894" s="2"/>
      <c r="U894" s="2"/>
    </row>
    <row r="895" spans="20:21" x14ac:dyDescent="0.2">
      <c r="T895" s="2"/>
      <c r="U895" s="2"/>
    </row>
    <row r="896" spans="20:21" x14ac:dyDescent="0.2">
      <c r="T896" s="2"/>
      <c r="U896" s="2"/>
    </row>
    <row r="897" spans="20:21" x14ac:dyDescent="0.2">
      <c r="T897" s="2"/>
      <c r="U897" s="2"/>
    </row>
    <row r="898" spans="20:21" x14ac:dyDescent="0.2">
      <c r="T898" s="2"/>
      <c r="U898" s="2"/>
    </row>
    <row r="899" spans="20:21" x14ac:dyDescent="0.2">
      <c r="T899" s="2"/>
      <c r="U899" s="2"/>
    </row>
    <row r="900" spans="20:21" x14ac:dyDescent="0.2">
      <c r="T900" s="2"/>
      <c r="U900" s="2"/>
    </row>
    <row r="901" spans="20:21" x14ac:dyDescent="0.2">
      <c r="T901" s="2"/>
      <c r="U901" s="2"/>
    </row>
    <row r="902" spans="20:21" x14ac:dyDescent="0.2">
      <c r="T902" s="2"/>
      <c r="U902" s="2"/>
    </row>
    <row r="903" spans="20:21" x14ac:dyDescent="0.2">
      <c r="T903" s="2"/>
      <c r="U903" s="2"/>
    </row>
    <row r="904" spans="20:21" x14ac:dyDescent="0.2">
      <c r="T904" s="2"/>
      <c r="U904" s="2"/>
    </row>
    <row r="905" spans="20:21" x14ac:dyDescent="0.2">
      <c r="T905" s="2"/>
      <c r="U905" s="2"/>
    </row>
    <row r="906" spans="20:21" x14ac:dyDescent="0.2">
      <c r="T906" s="2"/>
      <c r="U906" s="2"/>
    </row>
    <row r="907" spans="20:21" x14ac:dyDescent="0.2">
      <c r="T907" s="2"/>
      <c r="U907" s="2"/>
    </row>
    <row r="908" spans="20:21" x14ac:dyDescent="0.2">
      <c r="T908" s="2"/>
      <c r="U908" s="2"/>
    </row>
    <row r="909" spans="20:21" x14ac:dyDescent="0.2">
      <c r="T909" s="2"/>
      <c r="U909" s="2"/>
    </row>
    <row r="910" spans="20:21" x14ac:dyDescent="0.2">
      <c r="T910" s="2"/>
      <c r="U910" s="2"/>
    </row>
    <row r="911" spans="20:21" x14ac:dyDescent="0.2">
      <c r="T911" s="2"/>
      <c r="U911" s="2"/>
    </row>
    <row r="912" spans="20:21" x14ac:dyDescent="0.2">
      <c r="T912" s="2"/>
      <c r="U912" s="2"/>
    </row>
    <row r="913" spans="20:21" x14ac:dyDescent="0.2">
      <c r="T913" s="2"/>
      <c r="U913" s="2"/>
    </row>
    <row r="914" spans="20:21" x14ac:dyDescent="0.2">
      <c r="T914" s="2"/>
      <c r="U914" s="2"/>
    </row>
    <row r="915" spans="20:21" x14ac:dyDescent="0.2">
      <c r="T915" s="2"/>
      <c r="U915" s="2"/>
    </row>
    <row r="916" spans="20:21" x14ac:dyDescent="0.2">
      <c r="T916" s="2"/>
      <c r="U916" s="2"/>
    </row>
    <row r="917" spans="20:21" x14ac:dyDescent="0.2">
      <c r="T917" s="2"/>
      <c r="U917" s="2"/>
    </row>
    <row r="918" spans="20:21" x14ac:dyDescent="0.2">
      <c r="T918" s="2"/>
      <c r="U918" s="2"/>
    </row>
    <row r="919" spans="20:21" x14ac:dyDescent="0.2">
      <c r="T919" s="2"/>
      <c r="U919" s="2"/>
    </row>
    <row r="920" spans="20:21" x14ac:dyDescent="0.2">
      <c r="T920" s="2"/>
      <c r="U920" s="2"/>
    </row>
    <row r="921" spans="20:21" x14ac:dyDescent="0.2">
      <c r="T921" s="2"/>
      <c r="U921" s="2"/>
    </row>
    <row r="922" spans="20:21" x14ac:dyDescent="0.2">
      <c r="T922" s="2"/>
      <c r="U922" s="2"/>
    </row>
    <row r="923" spans="20:21" x14ac:dyDescent="0.2">
      <c r="T923" s="2"/>
      <c r="U923" s="2"/>
    </row>
    <row r="924" spans="20:21" x14ac:dyDescent="0.2">
      <c r="T924" s="2"/>
      <c r="U924" s="2"/>
    </row>
    <row r="925" spans="20:21" x14ac:dyDescent="0.2">
      <c r="T925" s="2"/>
      <c r="U925" s="2"/>
    </row>
    <row r="926" spans="20:21" x14ac:dyDescent="0.2">
      <c r="T926" s="2"/>
      <c r="U926" s="2"/>
    </row>
    <row r="927" spans="20:21" x14ac:dyDescent="0.2">
      <c r="T927" s="2"/>
      <c r="U927" s="2"/>
    </row>
    <row r="928" spans="20:21" x14ac:dyDescent="0.2">
      <c r="T928" s="2"/>
      <c r="U928" s="2"/>
    </row>
    <row r="929" spans="20:21" x14ac:dyDescent="0.2">
      <c r="T929" s="2"/>
      <c r="U929" s="2"/>
    </row>
    <row r="930" spans="20:21" x14ac:dyDescent="0.2">
      <c r="T930" s="2"/>
      <c r="U930" s="2"/>
    </row>
    <row r="931" spans="20:21" x14ac:dyDescent="0.2">
      <c r="T931" s="2"/>
      <c r="U931" s="2"/>
    </row>
    <row r="932" spans="20:21" x14ac:dyDescent="0.2">
      <c r="T932" s="2"/>
      <c r="U932" s="2"/>
    </row>
    <row r="933" spans="20:21" x14ac:dyDescent="0.2">
      <c r="T933" s="2"/>
      <c r="U933" s="2"/>
    </row>
    <row r="934" spans="20:21" x14ac:dyDescent="0.2">
      <c r="T934" s="2"/>
      <c r="U934" s="2"/>
    </row>
    <row r="935" spans="20:21" x14ac:dyDescent="0.2">
      <c r="T935" s="2"/>
      <c r="U935" s="2"/>
    </row>
    <row r="936" spans="20:21" x14ac:dyDescent="0.2">
      <c r="T936" s="2"/>
      <c r="U936" s="2"/>
    </row>
    <row r="937" spans="20:21" x14ac:dyDescent="0.2">
      <c r="T937" s="2"/>
      <c r="U937" s="2"/>
    </row>
    <row r="938" spans="20:21" x14ac:dyDescent="0.2">
      <c r="T938" s="2"/>
      <c r="U938" s="2"/>
    </row>
    <row r="939" spans="20:21" x14ac:dyDescent="0.2">
      <c r="T939" s="2"/>
      <c r="U939" s="2"/>
    </row>
    <row r="940" spans="20:21" x14ac:dyDescent="0.2">
      <c r="T940" s="2"/>
      <c r="U940" s="2"/>
    </row>
    <row r="941" spans="20:21" x14ac:dyDescent="0.2">
      <c r="T941" s="2"/>
      <c r="U941" s="2"/>
    </row>
    <row r="942" spans="20:21" x14ac:dyDescent="0.2">
      <c r="T942" s="2"/>
      <c r="U942" s="2"/>
    </row>
    <row r="943" spans="20:21" x14ac:dyDescent="0.2">
      <c r="T943" s="2"/>
      <c r="U943" s="2"/>
    </row>
    <row r="944" spans="20:21" x14ac:dyDescent="0.2">
      <c r="T944" s="2"/>
      <c r="U944" s="2"/>
    </row>
    <row r="945" spans="20:21" x14ac:dyDescent="0.2">
      <c r="T945" s="2"/>
      <c r="U945" s="2"/>
    </row>
    <row r="946" spans="20:21" x14ac:dyDescent="0.2">
      <c r="T946" s="2"/>
      <c r="U946" s="2"/>
    </row>
    <row r="947" spans="20:21" x14ac:dyDescent="0.2">
      <c r="T947" s="2"/>
      <c r="U947" s="2"/>
    </row>
    <row r="948" spans="20:21" x14ac:dyDescent="0.2">
      <c r="T948" s="2"/>
      <c r="U948" s="2"/>
    </row>
    <row r="949" spans="20:21" x14ac:dyDescent="0.2">
      <c r="T949" s="2"/>
      <c r="U949" s="2"/>
    </row>
    <row r="950" spans="20:21" x14ac:dyDescent="0.2">
      <c r="T950" s="2"/>
      <c r="U950" s="2"/>
    </row>
    <row r="951" spans="20:21" x14ac:dyDescent="0.2">
      <c r="T951" s="2"/>
      <c r="U951" s="2"/>
    </row>
    <row r="952" spans="20:21" x14ac:dyDescent="0.2">
      <c r="T952" s="2"/>
      <c r="U952" s="2"/>
    </row>
    <row r="953" spans="20:21" x14ac:dyDescent="0.2">
      <c r="T953" s="2"/>
      <c r="U953" s="2"/>
    </row>
    <row r="954" spans="20:21" x14ac:dyDescent="0.2">
      <c r="T954" s="2"/>
      <c r="U954" s="2"/>
    </row>
    <row r="955" spans="20:21" x14ac:dyDescent="0.2">
      <c r="T955" s="2"/>
      <c r="U955" s="2"/>
    </row>
    <row r="956" spans="20:21" x14ac:dyDescent="0.2">
      <c r="T956" s="2"/>
      <c r="U956" s="2"/>
    </row>
    <row r="957" spans="20:21" x14ac:dyDescent="0.2">
      <c r="T957" s="2"/>
      <c r="U957" s="2"/>
    </row>
    <row r="958" spans="20:21" x14ac:dyDescent="0.2">
      <c r="T958" s="2"/>
      <c r="U958" s="2"/>
    </row>
    <row r="959" spans="20:21" x14ac:dyDescent="0.2">
      <c r="T959" s="2"/>
      <c r="U959" s="2"/>
    </row>
    <row r="960" spans="20:21" x14ac:dyDescent="0.2">
      <c r="T960" s="2"/>
      <c r="U960" s="2"/>
    </row>
    <row r="961" spans="20:21" x14ac:dyDescent="0.2">
      <c r="T961" s="2"/>
      <c r="U961" s="2"/>
    </row>
    <row r="962" spans="20:21" x14ac:dyDescent="0.2">
      <c r="T962" s="2"/>
      <c r="U962" s="2"/>
    </row>
    <row r="963" spans="20:21" x14ac:dyDescent="0.2">
      <c r="T963" s="2"/>
      <c r="U963" s="2"/>
    </row>
    <row r="964" spans="20:21" x14ac:dyDescent="0.2">
      <c r="T964" s="2"/>
      <c r="U964" s="2"/>
    </row>
    <row r="965" spans="20:21" x14ac:dyDescent="0.2">
      <c r="T965" s="2"/>
      <c r="U965" s="2"/>
    </row>
    <row r="966" spans="20:21" x14ac:dyDescent="0.2">
      <c r="T966" s="2"/>
      <c r="U966" s="2"/>
    </row>
    <row r="967" spans="20:21" x14ac:dyDescent="0.2">
      <c r="T967" s="2"/>
      <c r="U967" s="2"/>
    </row>
    <row r="968" spans="20:21" x14ac:dyDescent="0.2">
      <c r="T968" s="2"/>
      <c r="U968" s="2"/>
    </row>
    <row r="969" spans="20:21" x14ac:dyDescent="0.2">
      <c r="T969" s="2"/>
      <c r="U969" s="2"/>
    </row>
    <row r="970" spans="20:21" x14ac:dyDescent="0.2">
      <c r="T970" s="2"/>
      <c r="U970" s="2"/>
    </row>
    <row r="971" spans="20:21" x14ac:dyDescent="0.2">
      <c r="T971" s="2"/>
      <c r="U971" s="2"/>
    </row>
    <row r="972" spans="20:21" x14ac:dyDescent="0.2">
      <c r="T972" s="2"/>
      <c r="U972" s="2"/>
    </row>
    <row r="973" spans="20:21" x14ac:dyDescent="0.2">
      <c r="T973" s="2"/>
      <c r="U973" s="2"/>
    </row>
    <row r="974" spans="20:21" x14ac:dyDescent="0.2">
      <c r="T974" s="2"/>
      <c r="U974" s="2"/>
    </row>
    <row r="975" spans="20:21" x14ac:dyDescent="0.2">
      <c r="T975" s="2"/>
      <c r="U975" s="2"/>
    </row>
    <row r="976" spans="20:21" x14ac:dyDescent="0.2">
      <c r="T976" s="2"/>
      <c r="U976" s="2"/>
    </row>
    <row r="977" spans="20:21" x14ac:dyDescent="0.2">
      <c r="T977" s="2"/>
      <c r="U977" s="2"/>
    </row>
    <row r="978" spans="20:21" x14ac:dyDescent="0.2">
      <c r="T978" s="2"/>
      <c r="U978" s="2"/>
    </row>
    <row r="979" spans="20:21" x14ac:dyDescent="0.2">
      <c r="T979" s="2"/>
      <c r="U979" s="2"/>
    </row>
    <row r="980" spans="20:21" x14ac:dyDescent="0.2">
      <c r="T980" s="2"/>
      <c r="U980" s="2"/>
    </row>
    <row r="981" spans="20:21" x14ac:dyDescent="0.2">
      <c r="T981" s="2"/>
      <c r="U981" s="2"/>
    </row>
    <row r="982" spans="20:21" x14ac:dyDescent="0.2">
      <c r="T982" s="2"/>
      <c r="U982" s="2"/>
    </row>
    <row r="983" spans="20:21" x14ac:dyDescent="0.2">
      <c r="T983" s="2"/>
      <c r="U983" s="2"/>
    </row>
    <row r="984" spans="20:21" x14ac:dyDescent="0.2">
      <c r="T984" s="2"/>
      <c r="U984" s="2"/>
    </row>
    <row r="985" spans="20:21" x14ac:dyDescent="0.2">
      <c r="T985" s="2"/>
      <c r="U985" s="2"/>
    </row>
    <row r="986" spans="20:21" x14ac:dyDescent="0.2">
      <c r="T986" s="2"/>
      <c r="U986" s="2"/>
    </row>
    <row r="987" spans="20:21" x14ac:dyDescent="0.2">
      <c r="T987" s="2"/>
      <c r="U987" s="2"/>
    </row>
    <row r="988" spans="20:21" x14ac:dyDescent="0.2">
      <c r="T988" s="2"/>
      <c r="U988" s="2"/>
    </row>
    <row r="989" spans="20:21" x14ac:dyDescent="0.2">
      <c r="T989" s="2"/>
      <c r="U989" s="2"/>
    </row>
    <row r="990" spans="20:21" x14ac:dyDescent="0.2">
      <c r="T990" s="2"/>
      <c r="U990" s="2"/>
    </row>
    <row r="991" spans="20:21" x14ac:dyDescent="0.2">
      <c r="T991" s="2"/>
      <c r="U991" s="2"/>
    </row>
    <row r="992" spans="20:21" x14ac:dyDescent="0.2">
      <c r="T992" s="2"/>
      <c r="U992" s="2"/>
    </row>
    <row r="993" spans="20:27" x14ac:dyDescent="0.2">
      <c r="T993" s="2"/>
      <c r="U993" s="2"/>
    </row>
    <row r="994" spans="20:27" x14ac:dyDescent="0.2">
      <c r="T994" s="2"/>
      <c r="U994" s="2"/>
    </row>
    <row r="995" spans="20:27" x14ac:dyDescent="0.2">
      <c r="T995" s="2"/>
      <c r="U995" s="2"/>
    </row>
    <row r="996" spans="20:27" x14ac:dyDescent="0.2">
      <c r="T996" s="2"/>
      <c r="U996" s="2"/>
    </row>
    <row r="997" spans="20:27" x14ac:dyDescent="0.2">
      <c r="T997" s="2"/>
      <c r="U997" s="2"/>
    </row>
    <row r="998" spans="20:27" x14ac:dyDescent="0.2">
      <c r="T998" s="2"/>
      <c r="U998" s="2"/>
    </row>
    <row r="999" spans="20:27" x14ac:dyDescent="0.2">
      <c r="T999" s="2"/>
      <c r="U999" s="2"/>
    </row>
    <row r="1000" spans="20:27" ht="15.75" x14ac:dyDescent="0.25">
      <c r="T1000" s="2"/>
      <c r="U1000" s="2"/>
      <c r="AA1000" s="14" t="s">
        <v>161</v>
      </c>
    </row>
    <row r="1001" spans="20:27" x14ac:dyDescent="0.2">
      <c r="T1001" s="2"/>
      <c r="U1001" s="2"/>
    </row>
    <row r="1002" spans="20:27" x14ac:dyDescent="0.2">
      <c r="T1002" s="2"/>
      <c r="U1002" s="2"/>
    </row>
    <row r="1003" spans="20:27" x14ac:dyDescent="0.2">
      <c r="T1003" s="2"/>
      <c r="U1003" s="2"/>
    </row>
    <row r="1004" spans="20:27" x14ac:dyDescent="0.2">
      <c r="T1004" s="2"/>
      <c r="U1004" s="2"/>
    </row>
    <row r="1005" spans="20:27" x14ac:dyDescent="0.2">
      <c r="T1005" s="2"/>
      <c r="U1005" s="2"/>
    </row>
    <row r="1006" spans="20:27" x14ac:dyDescent="0.2">
      <c r="T1006" s="2"/>
      <c r="U1006" s="2"/>
    </row>
    <row r="1007" spans="20:27" x14ac:dyDescent="0.2">
      <c r="T1007" s="2"/>
      <c r="U1007" s="2"/>
    </row>
    <row r="1008" spans="20:27" x14ac:dyDescent="0.2">
      <c r="T1008" s="2"/>
      <c r="U1008" s="2"/>
    </row>
    <row r="1009" spans="20:21" x14ac:dyDescent="0.2">
      <c r="T1009" s="2"/>
      <c r="U1009" s="2"/>
    </row>
    <row r="1010" spans="20:21" x14ac:dyDescent="0.2">
      <c r="T1010" s="2"/>
      <c r="U1010" s="2"/>
    </row>
    <row r="1011" spans="20:21" x14ac:dyDescent="0.2">
      <c r="T1011" s="2"/>
      <c r="U1011" s="2"/>
    </row>
    <row r="1012" spans="20:21" x14ac:dyDescent="0.2">
      <c r="T1012" s="2"/>
      <c r="U1012" s="2"/>
    </row>
    <row r="1013" spans="20:21" x14ac:dyDescent="0.2">
      <c r="T1013" s="2"/>
      <c r="U1013" s="2"/>
    </row>
    <row r="1014" spans="20:21" x14ac:dyDescent="0.2">
      <c r="T1014" s="2"/>
      <c r="U1014" s="2"/>
    </row>
    <row r="1015" spans="20:21" x14ac:dyDescent="0.2">
      <c r="T1015" s="2"/>
      <c r="U1015" s="2"/>
    </row>
    <row r="1016" spans="20:21" x14ac:dyDescent="0.2">
      <c r="T1016" s="2"/>
      <c r="U1016" s="2"/>
    </row>
    <row r="1017" spans="20:21" x14ac:dyDescent="0.2">
      <c r="T1017" s="2"/>
      <c r="U1017" s="2"/>
    </row>
    <row r="1018" spans="20:21" x14ac:dyDescent="0.2">
      <c r="T1018" s="2"/>
      <c r="U1018" s="2"/>
    </row>
    <row r="1019" spans="20:21" x14ac:dyDescent="0.2">
      <c r="T1019" s="2"/>
      <c r="U1019" s="2"/>
    </row>
    <row r="1020" spans="20:21" x14ac:dyDescent="0.2">
      <c r="T1020" s="2"/>
      <c r="U1020" s="2"/>
    </row>
    <row r="1021" spans="20:21" x14ac:dyDescent="0.2">
      <c r="T1021" s="2"/>
      <c r="U1021" s="2"/>
    </row>
    <row r="1022" spans="20:21" x14ac:dyDescent="0.2">
      <c r="T1022" s="2"/>
      <c r="U1022" s="2"/>
    </row>
    <row r="1023" spans="20:21" x14ac:dyDescent="0.2">
      <c r="T1023" s="2"/>
      <c r="U1023" s="2"/>
    </row>
    <row r="1024" spans="20:21" x14ac:dyDescent="0.2">
      <c r="T1024" s="2"/>
      <c r="U1024" s="2"/>
    </row>
    <row r="1025" spans="20:21" x14ac:dyDescent="0.2">
      <c r="T1025" s="2"/>
      <c r="U1025" s="2"/>
    </row>
    <row r="1026" spans="20:21" x14ac:dyDescent="0.2">
      <c r="T1026" s="2"/>
      <c r="U1026" s="2"/>
    </row>
    <row r="1027" spans="20:21" x14ac:dyDescent="0.2">
      <c r="T1027" s="2"/>
      <c r="U1027" s="2"/>
    </row>
    <row r="1028" spans="20:21" x14ac:dyDescent="0.2">
      <c r="T1028" s="2"/>
      <c r="U1028" s="2"/>
    </row>
    <row r="1029" spans="20:21" x14ac:dyDescent="0.2">
      <c r="T1029" s="2"/>
      <c r="U1029" s="2"/>
    </row>
    <row r="1030" spans="20:21" x14ac:dyDescent="0.2">
      <c r="T1030" s="2"/>
      <c r="U1030" s="2"/>
    </row>
    <row r="1031" spans="20:21" x14ac:dyDescent="0.2">
      <c r="T1031" s="2"/>
      <c r="U1031" s="2"/>
    </row>
    <row r="1032" spans="20:21" x14ac:dyDescent="0.2">
      <c r="T1032" s="2"/>
      <c r="U1032" s="2"/>
    </row>
    <row r="1033" spans="20:21" x14ac:dyDescent="0.2">
      <c r="T1033" s="2"/>
      <c r="U1033" s="2"/>
    </row>
    <row r="1034" spans="20:21" x14ac:dyDescent="0.2">
      <c r="T1034" s="2"/>
      <c r="U1034" s="2"/>
    </row>
    <row r="1035" spans="20:21" x14ac:dyDescent="0.2">
      <c r="T1035" s="2"/>
      <c r="U1035" s="2"/>
    </row>
    <row r="1036" spans="20:21" x14ac:dyDescent="0.2">
      <c r="T1036" s="2"/>
      <c r="U1036" s="2"/>
    </row>
    <row r="1037" spans="20:21" x14ac:dyDescent="0.2">
      <c r="T1037" s="2"/>
      <c r="U1037" s="2"/>
    </row>
    <row r="1038" spans="20:21" x14ac:dyDescent="0.2">
      <c r="T1038" s="2"/>
      <c r="U1038" s="2"/>
    </row>
    <row r="1039" spans="20:21" x14ac:dyDescent="0.2">
      <c r="T1039" s="2"/>
      <c r="U1039" s="2"/>
    </row>
    <row r="1040" spans="20:21" x14ac:dyDescent="0.2">
      <c r="T1040" s="2"/>
      <c r="U1040" s="2"/>
    </row>
    <row r="1041" spans="20:21" x14ac:dyDescent="0.2">
      <c r="T1041" s="2"/>
      <c r="U1041" s="2"/>
    </row>
    <row r="1042" spans="20:21" x14ac:dyDescent="0.2">
      <c r="T1042" s="2"/>
      <c r="U1042" s="2"/>
    </row>
    <row r="1043" spans="20:21" x14ac:dyDescent="0.2">
      <c r="T1043" s="2"/>
      <c r="U1043" s="2"/>
    </row>
    <row r="1044" spans="20:21" x14ac:dyDescent="0.2">
      <c r="T1044" s="2"/>
      <c r="U1044" s="2"/>
    </row>
    <row r="1045" spans="20:21" x14ac:dyDescent="0.2">
      <c r="T1045" s="2"/>
      <c r="U1045" s="2"/>
    </row>
    <row r="1046" spans="20:21" x14ac:dyDescent="0.2">
      <c r="T1046" s="2"/>
      <c r="U1046" s="2"/>
    </row>
    <row r="1047" spans="20:21" x14ac:dyDescent="0.2">
      <c r="T1047" s="2"/>
      <c r="U1047" s="2"/>
    </row>
    <row r="1048" spans="20:21" x14ac:dyDescent="0.2">
      <c r="T1048" s="2"/>
      <c r="U1048" s="2"/>
    </row>
    <row r="1049" spans="20:21" x14ac:dyDescent="0.2">
      <c r="T1049" s="2"/>
      <c r="U1049" s="2"/>
    </row>
    <row r="1050" spans="20:21" x14ac:dyDescent="0.2">
      <c r="T1050" s="2"/>
      <c r="U1050" s="2"/>
    </row>
    <row r="1051" spans="20:21" x14ac:dyDescent="0.2">
      <c r="T1051" s="2"/>
      <c r="U1051" s="2"/>
    </row>
    <row r="1052" spans="20:21" x14ac:dyDescent="0.2">
      <c r="T1052" s="2"/>
      <c r="U1052" s="2"/>
    </row>
    <row r="1053" spans="20:21" x14ac:dyDescent="0.2">
      <c r="T1053" s="2"/>
      <c r="U1053" s="2"/>
    </row>
    <row r="1054" spans="20:21" x14ac:dyDescent="0.2">
      <c r="T1054" s="2"/>
      <c r="U1054" s="2"/>
    </row>
    <row r="1055" spans="20:21" x14ac:dyDescent="0.2">
      <c r="T1055" s="2"/>
      <c r="U1055" s="2"/>
    </row>
    <row r="1056" spans="20:21" x14ac:dyDescent="0.2">
      <c r="T1056" s="2"/>
      <c r="U1056" s="2"/>
    </row>
    <row r="1057" spans="20:21" x14ac:dyDescent="0.2">
      <c r="T1057" s="2"/>
      <c r="U1057" s="2"/>
    </row>
    <row r="1058" spans="20:21" x14ac:dyDescent="0.2">
      <c r="T1058" s="2"/>
      <c r="U1058" s="2"/>
    </row>
    <row r="1059" spans="20:21" x14ac:dyDescent="0.2">
      <c r="T1059" s="2"/>
      <c r="U1059" s="2"/>
    </row>
    <row r="1060" spans="20:21" x14ac:dyDescent="0.2">
      <c r="T1060" s="2"/>
      <c r="U1060" s="2"/>
    </row>
    <row r="1061" spans="20:21" x14ac:dyDescent="0.2">
      <c r="T1061" s="2"/>
      <c r="U1061" s="2"/>
    </row>
    <row r="1062" spans="20:21" x14ac:dyDescent="0.2">
      <c r="T1062" s="2"/>
      <c r="U1062" s="2"/>
    </row>
    <row r="1063" spans="20:21" x14ac:dyDescent="0.2">
      <c r="T1063" s="2"/>
      <c r="U1063" s="2"/>
    </row>
    <row r="1064" spans="20:21" x14ac:dyDescent="0.2">
      <c r="T1064" s="2"/>
      <c r="U1064" s="2"/>
    </row>
    <row r="1065" spans="20:21" x14ac:dyDescent="0.2">
      <c r="T1065" s="2"/>
      <c r="U1065" s="2"/>
    </row>
    <row r="1066" spans="20:21" x14ac:dyDescent="0.2">
      <c r="T1066" s="2"/>
      <c r="U1066" s="2"/>
    </row>
    <row r="1067" spans="20:21" x14ac:dyDescent="0.2">
      <c r="T1067" s="2"/>
      <c r="U1067" s="2"/>
    </row>
    <row r="1068" spans="20:21" x14ac:dyDescent="0.2">
      <c r="T1068" s="2"/>
      <c r="U1068" s="2"/>
    </row>
    <row r="1069" spans="20:21" x14ac:dyDescent="0.2">
      <c r="T1069" s="2"/>
      <c r="U1069" s="2"/>
    </row>
    <row r="1070" spans="20:21" x14ac:dyDescent="0.2">
      <c r="T1070" s="2"/>
      <c r="U1070" s="2"/>
    </row>
    <row r="1071" spans="20:21" x14ac:dyDescent="0.2">
      <c r="T1071" s="2"/>
      <c r="U1071" s="2"/>
    </row>
    <row r="1072" spans="20:21" x14ac:dyDescent="0.2">
      <c r="T1072" s="2"/>
      <c r="U1072" s="2"/>
    </row>
    <row r="1073" spans="20:21" x14ac:dyDescent="0.2">
      <c r="T1073" s="2"/>
      <c r="U1073" s="2"/>
    </row>
    <row r="1074" spans="20:21" x14ac:dyDescent="0.2">
      <c r="T1074" s="2"/>
      <c r="U1074" s="2"/>
    </row>
    <row r="1075" spans="20:21" x14ac:dyDescent="0.2">
      <c r="T1075" s="2"/>
      <c r="U1075" s="2"/>
    </row>
    <row r="1076" spans="20:21" x14ac:dyDescent="0.2">
      <c r="T1076" s="2"/>
      <c r="U1076" s="2"/>
    </row>
    <row r="1077" spans="20:21" x14ac:dyDescent="0.2">
      <c r="T1077" s="2"/>
      <c r="U1077" s="2"/>
    </row>
    <row r="1078" spans="20:21" x14ac:dyDescent="0.2">
      <c r="T1078" s="2"/>
      <c r="U1078" s="2"/>
    </row>
    <row r="1079" spans="20:21" x14ac:dyDescent="0.2">
      <c r="T1079" s="2"/>
      <c r="U1079" s="2"/>
    </row>
    <row r="1080" spans="20:21" x14ac:dyDescent="0.2">
      <c r="T1080" s="2"/>
      <c r="U1080" s="2"/>
    </row>
    <row r="1081" spans="20:21" x14ac:dyDescent="0.2">
      <c r="T1081" s="2"/>
      <c r="U1081" s="2"/>
    </row>
    <row r="1082" spans="20:21" x14ac:dyDescent="0.2">
      <c r="T1082" s="2"/>
      <c r="U1082" s="2"/>
    </row>
    <row r="1083" spans="20:21" x14ac:dyDescent="0.2">
      <c r="T1083" s="2"/>
      <c r="U1083" s="2"/>
    </row>
    <row r="1084" spans="20:21" x14ac:dyDescent="0.2">
      <c r="T1084" s="2"/>
      <c r="U1084" s="2"/>
    </row>
    <row r="1085" spans="20:21" x14ac:dyDescent="0.2">
      <c r="T1085" s="2"/>
      <c r="U1085" s="2"/>
    </row>
    <row r="1086" spans="20:21" x14ac:dyDescent="0.2">
      <c r="T1086" s="2"/>
      <c r="U1086" s="2"/>
    </row>
    <row r="1087" spans="20:21" x14ac:dyDescent="0.2">
      <c r="T1087" s="2"/>
      <c r="U1087" s="2"/>
    </row>
    <row r="1088" spans="20:21" x14ac:dyDescent="0.2">
      <c r="T1088" s="2"/>
      <c r="U1088" s="2"/>
    </row>
    <row r="1089" spans="20:21" x14ac:dyDescent="0.2">
      <c r="T1089" s="2"/>
      <c r="U1089" s="2"/>
    </row>
    <row r="1090" spans="20:21" x14ac:dyDescent="0.2">
      <c r="T1090" s="2"/>
      <c r="U1090" s="2"/>
    </row>
    <row r="1091" spans="20:21" x14ac:dyDescent="0.2">
      <c r="T1091" s="2"/>
      <c r="U1091" s="2"/>
    </row>
    <row r="1092" spans="20:21" x14ac:dyDescent="0.2">
      <c r="T1092" s="2"/>
      <c r="U1092" s="2"/>
    </row>
    <row r="1093" spans="20:21" x14ac:dyDescent="0.2">
      <c r="T1093" s="2"/>
      <c r="U1093" s="2"/>
    </row>
    <row r="1094" spans="20:21" x14ac:dyDescent="0.2">
      <c r="T1094" s="2"/>
      <c r="U1094" s="2"/>
    </row>
    <row r="1095" spans="20:21" x14ac:dyDescent="0.2">
      <c r="T1095" s="2"/>
      <c r="U1095" s="2"/>
    </row>
    <row r="1096" spans="20:21" x14ac:dyDescent="0.2">
      <c r="T1096" s="2"/>
      <c r="U1096" s="2"/>
    </row>
    <row r="1097" spans="20:21" x14ac:dyDescent="0.2">
      <c r="T1097" s="2"/>
      <c r="U1097" s="2"/>
    </row>
    <row r="1098" spans="20:21" x14ac:dyDescent="0.2">
      <c r="T1098" s="2"/>
      <c r="U1098" s="2"/>
    </row>
    <row r="1099" spans="20:21" x14ac:dyDescent="0.2">
      <c r="T1099" s="2"/>
      <c r="U1099" s="2"/>
    </row>
    <row r="1100" spans="20:21" x14ac:dyDescent="0.2">
      <c r="T1100" s="2"/>
      <c r="U1100" s="2"/>
    </row>
    <row r="1101" spans="20:21" x14ac:dyDescent="0.2">
      <c r="T1101" s="2"/>
      <c r="U1101" s="2"/>
    </row>
    <row r="1102" spans="20:21" x14ac:dyDescent="0.2">
      <c r="T1102" s="2"/>
      <c r="U1102" s="2"/>
    </row>
    <row r="1103" spans="20:21" x14ac:dyDescent="0.2">
      <c r="T1103" s="2"/>
      <c r="U1103" s="2"/>
    </row>
    <row r="1104" spans="20:21" x14ac:dyDescent="0.2">
      <c r="T1104" s="2"/>
      <c r="U1104" s="2"/>
    </row>
    <row r="1105" spans="20:21" x14ac:dyDescent="0.2">
      <c r="T1105" s="2"/>
      <c r="U1105" s="2"/>
    </row>
    <row r="1106" spans="20:21" x14ac:dyDescent="0.2">
      <c r="T1106" s="2"/>
      <c r="U1106" s="2"/>
    </row>
    <row r="1107" spans="20:21" x14ac:dyDescent="0.2">
      <c r="T1107" s="2"/>
      <c r="U1107" s="2"/>
    </row>
    <row r="1108" spans="20:21" x14ac:dyDescent="0.2">
      <c r="T1108" s="2"/>
      <c r="U1108" s="2"/>
    </row>
    <row r="1109" spans="20:21" x14ac:dyDescent="0.2">
      <c r="T1109" s="2"/>
      <c r="U1109" s="2"/>
    </row>
    <row r="1110" spans="20:21" x14ac:dyDescent="0.2">
      <c r="T1110" s="2"/>
      <c r="U1110" s="2"/>
    </row>
    <row r="1111" spans="20:21" x14ac:dyDescent="0.2">
      <c r="T1111" s="2"/>
      <c r="U1111" s="2"/>
    </row>
    <row r="1112" spans="20:21" x14ac:dyDescent="0.2">
      <c r="T1112" s="2"/>
      <c r="U1112" s="2"/>
    </row>
    <row r="1113" spans="20:21" x14ac:dyDescent="0.2">
      <c r="T1113" s="2"/>
      <c r="U1113" s="2"/>
    </row>
    <row r="1114" spans="20:21" x14ac:dyDescent="0.2">
      <c r="T1114" s="2"/>
      <c r="U1114" s="2"/>
    </row>
    <row r="1115" spans="20:21" x14ac:dyDescent="0.2">
      <c r="T1115" s="2"/>
      <c r="U1115" s="2"/>
    </row>
    <row r="1116" spans="20:21" x14ac:dyDescent="0.2">
      <c r="T1116" s="2"/>
      <c r="U1116" s="2"/>
    </row>
    <row r="1117" spans="20:21" x14ac:dyDescent="0.2">
      <c r="T1117" s="2"/>
      <c r="U1117" s="2"/>
    </row>
    <row r="1118" spans="20:21" x14ac:dyDescent="0.2">
      <c r="T1118" s="2"/>
      <c r="U1118" s="2"/>
    </row>
    <row r="1119" spans="20:21" x14ac:dyDescent="0.2">
      <c r="T1119" s="2"/>
      <c r="U1119" s="2"/>
    </row>
    <row r="1120" spans="20:21" x14ac:dyDescent="0.2">
      <c r="T1120" s="2"/>
      <c r="U1120" s="2"/>
    </row>
    <row r="1121" spans="20:21" x14ac:dyDescent="0.2">
      <c r="T1121" s="2"/>
      <c r="U1121" s="2"/>
    </row>
    <row r="1122" spans="20:21" x14ac:dyDescent="0.2">
      <c r="T1122" s="2"/>
      <c r="U1122" s="2"/>
    </row>
    <row r="1123" spans="20:21" x14ac:dyDescent="0.2">
      <c r="T1123" s="2"/>
      <c r="U1123" s="2"/>
    </row>
    <row r="1124" spans="20:21" x14ac:dyDescent="0.2">
      <c r="T1124" s="2"/>
      <c r="U1124" s="2"/>
    </row>
    <row r="1125" spans="20:21" x14ac:dyDescent="0.2">
      <c r="T1125" s="2"/>
      <c r="U1125" s="2"/>
    </row>
    <row r="1126" spans="20:21" x14ac:dyDescent="0.2">
      <c r="T1126" s="2"/>
      <c r="U1126" s="2"/>
    </row>
    <row r="1127" spans="20:21" x14ac:dyDescent="0.2">
      <c r="T1127" s="2"/>
      <c r="U1127" s="2"/>
    </row>
    <row r="1128" spans="20:21" x14ac:dyDescent="0.2">
      <c r="T1128" s="2"/>
      <c r="U1128" s="2"/>
    </row>
    <row r="1129" spans="20:21" x14ac:dyDescent="0.2">
      <c r="T1129" s="2"/>
      <c r="U1129" s="2"/>
    </row>
    <row r="1130" spans="20:21" x14ac:dyDescent="0.2">
      <c r="T1130" s="2"/>
      <c r="U1130" s="2"/>
    </row>
    <row r="1131" spans="20:21" x14ac:dyDescent="0.2">
      <c r="T1131" s="2"/>
      <c r="U1131" s="2"/>
    </row>
    <row r="1132" spans="20:21" x14ac:dyDescent="0.2">
      <c r="T1132" s="2"/>
      <c r="U1132" s="2"/>
    </row>
    <row r="1133" spans="20:21" x14ac:dyDescent="0.2">
      <c r="T1133" s="2"/>
      <c r="U1133" s="2"/>
    </row>
    <row r="1134" spans="20:21" x14ac:dyDescent="0.2">
      <c r="T1134" s="2"/>
      <c r="U1134" s="2"/>
    </row>
    <row r="1135" spans="20:21" x14ac:dyDescent="0.2">
      <c r="T1135" s="2"/>
      <c r="U1135" s="2"/>
    </row>
    <row r="1136" spans="20:21" x14ac:dyDescent="0.2">
      <c r="T1136" s="2"/>
      <c r="U1136" s="2"/>
    </row>
    <row r="1137" spans="20:21" x14ac:dyDescent="0.2">
      <c r="T1137" s="2"/>
      <c r="U1137" s="2"/>
    </row>
    <row r="1138" spans="20:21" x14ac:dyDescent="0.2">
      <c r="T1138" s="2"/>
      <c r="U1138" s="2"/>
    </row>
    <row r="1139" spans="20:21" x14ac:dyDescent="0.2">
      <c r="T1139" s="2"/>
      <c r="U1139" s="2"/>
    </row>
    <row r="1140" spans="20:21" x14ac:dyDescent="0.2">
      <c r="T1140" s="2"/>
      <c r="U1140" s="2"/>
    </row>
    <row r="1141" spans="20:21" x14ac:dyDescent="0.2">
      <c r="T1141" s="2"/>
      <c r="U1141" s="2"/>
    </row>
    <row r="1142" spans="20:21" x14ac:dyDescent="0.2">
      <c r="T1142" s="2"/>
      <c r="U1142" s="2"/>
    </row>
    <row r="1143" spans="20:21" x14ac:dyDescent="0.2">
      <c r="T1143" s="2"/>
      <c r="U1143" s="2"/>
    </row>
    <row r="1144" spans="20:21" x14ac:dyDescent="0.2">
      <c r="T1144" s="2"/>
      <c r="U1144" s="2"/>
    </row>
    <row r="1145" spans="20:21" x14ac:dyDescent="0.2">
      <c r="T1145" s="2"/>
      <c r="U1145" s="2"/>
    </row>
    <row r="1146" spans="20:21" x14ac:dyDescent="0.2">
      <c r="T1146" s="2"/>
      <c r="U1146" s="2"/>
    </row>
    <row r="1147" spans="20:21" x14ac:dyDescent="0.2">
      <c r="T1147" s="2"/>
      <c r="U1147" s="2"/>
    </row>
    <row r="1148" spans="20:21" x14ac:dyDescent="0.2">
      <c r="T1148" s="2"/>
      <c r="U1148" s="2"/>
    </row>
    <row r="1149" spans="20:21" x14ac:dyDescent="0.2">
      <c r="T1149" s="2"/>
      <c r="U1149" s="2"/>
    </row>
    <row r="1150" spans="20:21" x14ac:dyDescent="0.2">
      <c r="T1150" s="2"/>
      <c r="U1150" s="2"/>
    </row>
    <row r="1151" spans="20:21" x14ac:dyDescent="0.2">
      <c r="T1151" s="2"/>
      <c r="U1151" s="2"/>
    </row>
    <row r="1152" spans="20:21" x14ac:dyDescent="0.2">
      <c r="T1152" s="2"/>
      <c r="U1152" s="2"/>
    </row>
    <row r="1153" spans="20:21" x14ac:dyDescent="0.2">
      <c r="T1153" s="2"/>
      <c r="U1153" s="2"/>
    </row>
    <row r="1154" spans="20:21" x14ac:dyDescent="0.2">
      <c r="T1154" s="2"/>
      <c r="U1154" s="2"/>
    </row>
    <row r="1155" spans="20:21" x14ac:dyDescent="0.2">
      <c r="T1155" s="2"/>
      <c r="U1155" s="2"/>
    </row>
    <row r="1156" spans="20:21" x14ac:dyDescent="0.2">
      <c r="T1156" s="2"/>
      <c r="U1156" s="2"/>
    </row>
    <row r="1157" spans="20:21" x14ac:dyDescent="0.2">
      <c r="T1157" s="2"/>
      <c r="U1157" s="2"/>
    </row>
    <row r="1158" spans="20:21" x14ac:dyDescent="0.2">
      <c r="T1158" s="2"/>
      <c r="U1158" s="2"/>
    </row>
    <row r="1159" spans="20:21" x14ac:dyDescent="0.2">
      <c r="T1159" s="2"/>
      <c r="U1159" s="2"/>
    </row>
    <row r="1160" spans="20:21" x14ac:dyDescent="0.2">
      <c r="T1160" s="2"/>
      <c r="U1160" s="2"/>
    </row>
    <row r="1161" spans="20:21" x14ac:dyDescent="0.2">
      <c r="T1161" s="2"/>
      <c r="U1161" s="2"/>
    </row>
    <row r="1162" spans="20:21" x14ac:dyDescent="0.2">
      <c r="T1162" s="2"/>
      <c r="U1162" s="2"/>
    </row>
    <row r="1163" spans="20:21" x14ac:dyDescent="0.2">
      <c r="T1163" s="2"/>
      <c r="U1163" s="2"/>
    </row>
    <row r="1164" spans="20:21" x14ac:dyDescent="0.2">
      <c r="T1164" s="2"/>
      <c r="U1164" s="2"/>
    </row>
    <row r="1165" spans="20:21" x14ac:dyDescent="0.2">
      <c r="T1165" s="2"/>
      <c r="U1165" s="2"/>
    </row>
    <row r="1166" spans="20:21" x14ac:dyDescent="0.2">
      <c r="T1166" s="2"/>
      <c r="U1166" s="2"/>
    </row>
    <row r="1167" spans="20:21" x14ac:dyDescent="0.2">
      <c r="T1167" s="2"/>
      <c r="U1167" s="2"/>
    </row>
    <row r="1168" spans="20:21" x14ac:dyDescent="0.2">
      <c r="T1168" s="2"/>
      <c r="U1168" s="2"/>
    </row>
    <row r="1169" spans="20:21" x14ac:dyDescent="0.2">
      <c r="T1169" s="2"/>
      <c r="U1169" s="2"/>
    </row>
    <row r="1170" spans="20:21" x14ac:dyDescent="0.2">
      <c r="T1170" s="2"/>
      <c r="U1170" s="2"/>
    </row>
    <row r="1171" spans="20:21" x14ac:dyDescent="0.2">
      <c r="T1171" s="2"/>
      <c r="U1171" s="2"/>
    </row>
    <row r="1172" spans="20:21" x14ac:dyDescent="0.2">
      <c r="T1172" s="2"/>
      <c r="U1172" s="2"/>
    </row>
    <row r="1173" spans="20:21" x14ac:dyDescent="0.2">
      <c r="T1173" s="2"/>
      <c r="U1173" s="2"/>
    </row>
    <row r="1174" spans="20:21" x14ac:dyDescent="0.2">
      <c r="T1174" s="2"/>
      <c r="U1174" s="2"/>
    </row>
    <row r="1175" spans="20:21" x14ac:dyDescent="0.2">
      <c r="T1175" s="2"/>
      <c r="U1175" s="2"/>
    </row>
    <row r="1176" spans="20:21" x14ac:dyDescent="0.2">
      <c r="T1176" s="2"/>
      <c r="U1176" s="2"/>
    </row>
    <row r="1177" spans="20:21" x14ac:dyDescent="0.2">
      <c r="T1177" s="2"/>
      <c r="U1177" s="2"/>
    </row>
    <row r="1178" spans="20:21" x14ac:dyDescent="0.2">
      <c r="T1178" s="2"/>
      <c r="U1178" s="2"/>
    </row>
    <row r="1179" spans="20:21" x14ac:dyDescent="0.2">
      <c r="T1179" s="2"/>
      <c r="U1179" s="2"/>
    </row>
    <row r="1180" spans="20:21" x14ac:dyDescent="0.2">
      <c r="T1180" s="2"/>
      <c r="U1180" s="2"/>
    </row>
    <row r="1181" spans="20:21" x14ac:dyDescent="0.2">
      <c r="T1181" s="2"/>
      <c r="U1181" s="2"/>
    </row>
    <row r="1182" spans="20:21" x14ac:dyDescent="0.2">
      <c r="T1182" s="2"/>
      <c r="U1182" s="2"/>
    </row>
    <row r="1183" spans="20:21" x14ac:dyDescent="0.2">
      <c r="T1183" s="2"/>
      <c r="U1183" s="2"/>
    </row>
    <row r="1184" spans="20:21" x14ac:dyDescent="0.2">
      <c r="T1184" s="2"/>
      <c r="U1184" s="2"/>
    </row>
    <row r="1185" spans="20:21" x14ac:dyDescent="0.2">
      <c r="T1185" s="2"/>
      <c r="U1185" s="2"/>
    </row>
    <row r="1186" spans="20:21" x14ac:dyDescent="0.2">
      <c r="T1186" s="2"/>
      <c r="U1186" s="2"/>
    </row>
    <row r="1187" spans="20:21" x14ac:dyDescent="0.2">
      <c r="T1187" s="2"/>
      <c r="U1187" s="2"/>
    </row>
    <row r="1188" spans="20:21" x14ac:dyDescent="0.2">
      <c r="T1188" s="2"/>
      <c r="U1188" s="2"/>
    </row>
    <row r="1189" spans="20:21" x14ac:dyDescent="0.2">
      <c r="T1189" s="2"/>
      <c r="U1189" s="2"/>
    </row>
    <row r="1190" spans="20:21" x14ac:dyDescent="0.2">
      <c r="T1190" s="2"/>
      <c r="U1190" s="2"/>
    </row>
    <row r="1191" spans="20:21" x14ac:dyDescent="0.2">
      <c r="T1191" s="2"/>
      <c r="U1191" s="2"/>
    </row>
    <row r="1192" spans="20:21" x14ac:dyDescent="0.2">
      <c r="T1192" s="2"/>
      <c r="U1192" s="2"/>
    </row>
    <row r="1193" spans="20:21" x14ac:dyDescent="0.2">
      <c r="T1193" s="2"/>
      <c r="U1193" s="2"/>
    </row>
    <row r="1194" spans="20:21" x14ac:dyDescent="0.2">
      <c r="T1194" s="2"/>
      <c r="U1194" s="2"/>
    </row>
    <row r="1195" spans="20:21" x14ac:dyDescent="0.2">
      <c r="T1195" s="2"/>
      <c r="U1195" s="2"/>
    </row>
    <row r="1196" spans="20:21" x14ac:dyDescent="0.2">
      <c r="T1196" s="2"/>
      <c r="U1196" s="2"/>
    </row>
    <row r="1197" spans="20:21" x14ac:dyDescent="0.2">
      <c r="T1197" s="2"/>
      <c r="U1197" s="2"/>
    </row>
    <row r="1198" spans="20:21" x14ac:dyDescent="0.2">
      <c r="T1198" s="2"/>
      <c r="U1198" s="2"/>
    </row>
    <row r="1199" spans="20:21" x14ac:dyDescent="0.2">
      <c r="T1199" s="2"/>
      <c r="U1199" s="2"/>
    </row>
    <row r="1200" spans="20:21" x14ac:dyDescent="0.2">
      <c r="T1200" s="2"/>
      <c r="U1200" s="2"/>
    </row>
    <row r="1201" spans="20:21" x14ac:dyDescent="0.2">
      <c r="T1201" s="2"/>
      <c r="U1201" s="2"/>
    </row>
    <row r="1202" spans="20:21" x14ac:dyDescent="0.2">
      <c r="T1202" s="2"/>
      <c r="U1202" s="2"/>
    </row>
    <row r="1203" spans="20:21" x14ac:dyDescent="0.2">
      <c r="T1203" s="2"/>
      <c r="U1203" s="2"/>
    </row>
    <row r="1204" spans="20:21" x14ac:dyDescent="0.2">
      <c r="T1204" s="2"/>
      <c r="U1204" s="2"/>
    </row>
    <row r="1205" spans="20:21" x14ac:dyDescent="0.2">
      <c r="T1205" s="2"/>
      <c r="U1205" s="2"/>
    </row>
    <row r="1206" spans="20:21" x14ac:dyDescent="0.2">
      <c r="T1206" s="2"/>
      <c r="U1206" s="2"/>
    </row>
    <row r="1207" spans="20:21" x14ac:dyDescent="0.2">
      <c r="T1207" s="2"/>
      <c r="U1207" s="2"/>
    </row>
    <row r="1208" spans="20:21" x14ac:dyDescent="0.2">
      <c r="T1208" s="2"/>
      <c r="U1208" s="2"/>
    </row>
    <row r="1209" spans="20:21" x14ac:dyDescent="0.2">
      <c r="T1209" s="2"/>
      <c r="U1209" s="2"/>
    </row>
    <row r="1210" spans="20:21" x14ac:dyDescent="0.2">
      <c r="T1210" s="2"/>
      <c r="U1210" s="2"/>
    </row>
    <row r="1211" spans="20:21" x14ac:dyDescent="0.2">
      <c r="T1211" s="2"/>
      <c r="U1211" s="2"/>
    </row>
    <row r="1212" spans="20:21" x14ac:dyDescent="0.2">
      <c r="T1212" s="2"/>
      <c r="U1212" s="2"/>
    </row>
    <row r="1213" spans="20:21" x14ac:dyDescent="0.2">
      <c r="T1213" s="2"/>
      <c r="U1213" s="2"/>
    </row>
    <row r="1214" spans="20:21" x14ac:dyDescent="0.2">
      <c r="T1214" s="2"/>
      <c r="U1214" s="2"/>
    </row>
    <row r="1215" spans="20:21" x14ac:dyDescent="0.2">
      <c r="T1215" s="2"/>
      <c r="U1215" s="2"/>
    </row>
    <row r="1216" spans="20:21" x14ac:dyDescent="0.2">
      <c r="T1216" s="2"/>
      <c r="U1216" s="2"/>
    </row>
    <row r="1217" spans="20:21" x14ac:dyDescent="0.2">
      <c r="T1217" s="2"/>
      <c r="U1217" s="2"/>
    </row>
    <row r="1218" spans="20:21" x14ac:dyDescent="0.2">
      <c r="T1218" s="2"/>
      <c r="U1218" s="2"/>
    </row>
    <row r="1219" spans="20:21" x14ac:dyDescent="0.2">
      <c r="T1219" s="2"/>
      <c r="U1219" s="2"/>
    </row>
    <row r="1220" spans="20:21" x14ac:dyDescent="0.2">
      <c r="T1220" s="2"/>
      <c r="U1220" s="2"/>
    </row>
    <row r="1221" spans="20:21" x14ac:dyDescent="0.2">
      <c r="T1221" s="2"/>
      <c r="U1221" s="2"/>
    </row>
    <row r="1222" spans="20:21" x14ac:dyDescent="0.2">
      <c r="T1222" s="2"/>
      <c r="U1222" s="2"/>
    </row>
    <row r="1223" spans="20:21" x14ac:dyDescent="0.2">
      <c r="T1223" s="2"/>
      <c r="U1223" s="2"/>
    </row>
    <row r="1224" spans="20:21" x14ac:dyDescent="0.2">
      <c r="T1224" s="2"/>
      <c r="U1224" s="2"/>
    </row>
    <row r="1225" spans="20:21" x14ac:dyDescent="0.2">
      <c r="T1225" s="2"/>
      <c r="U1225" s="2"/>
    </row>
    <row r="1226" spans="20:21" x14ac:dyDescent="0.2">
      <c r="T1226" s="2"/>
      <c r="U1226" s="2"/>
    </row>
    <row r="1227" spans="20:21" x14ac:dyDescent="0.2">
      <c r="T1227" s="2"/>
      <c r="U1227" s="2"/>
    </row>
    <row r="1228" spans="20:21" x14ac:dyDescent="0.2">
      <c r="T1228" s="2"/>
      <c r="U1228" s="2"/>
    </row>
    <row r="1229" spans="20:21" x14ac:dyDescent="0.2">
      <c r="T1229" s="2"/>
      <c r="U1229" s="2"/>
    </row>
    <row r="1230" spans="20:21" x14ac:dyDescent="0.2">
      <c r="T1230" s="2"/>
      <c r="U1230" s="2"/>
    </row>
    <row r="1231" spans="20:21" x14ac:dyDescent="0.2">
      <c r="T1231" s="2"/>
      <c r="U1231" s="2"/>
    </row>
    <row r="1232" spans="20:21" x14ac:dyDescent="0.2">
      <c r="T1232" s="2"/>
      <c r="U1232" s="2"/>
    </row>
    <row r="1233" spans="20:21" x14ac:dyDescent="0.2">
      <c r="T1233" s="2"/>
      <c r="U1233" s="2"/>
    </row>
    <row r="1234" spans="20:21" x14ac:dyDescent="0.2">
      <c r="T1234" s="2"/>
      <c r="U1234" s="2"/>
    </row>
    <row r="1235" spans="20:21" x14ac:dyDescent="0.2">
      <c r="T1235" s="2"/>
      <c r="U1235" s="2"/>
    </row>
    <row r="1236" spans="20:21" x14ac:dyDescent="0.2">
      <c r="T1236" s="2"/>
      <c r="U1236" s="2"/>
    </row>
    <row r="1237" spans="20:21" x14ac:dyDescent="0.2">
      <c r="T1237" s="2"/>
      <c r="U1237" s="2"/>
    </row>
    <row r="1238" spans="20:21" x14ac:dyDescent="0.2">
      <c r="T1238" s="2"/>
      <c r="U1238" s="2"/>
    </row>
    <row r="1239" spans="20:21" x14ac:dyDescent="0.2">
      <c r="T1239" s="2"/>
      <c r="U1239" s="2"/>
    </row>
    <row r="1240" spans="20:21" x14ac:dyDescent="0.2">
      <c r="T1240" s="2"/>
      <c r="U1240" s="2"/>
    </row>
    <row r="1241" spans="20:21" x14ac:dyDescent="0.2">
      <c r="T1241" s="2"/>
      <c r="U1241" s="2"/>
    </row>
    <row r="1242" spans="20:21" x14ac:dyDescent="0.2">
      <c r="T1242" s="2"/>
      <c r="U1242" s="2"/>
    </row>
    <row r="1243" spans="20:21" x14ac:dyDescent="0.2">
      <c r="T1243" s="2"/>
      <c r="U1243" s="2"/>
    </row>
    <row r="1244" spans="20:21" x14ac:dyDescent="0.2">
      <c r="T1244" s="2"/>
      <c r="U1244" s="2"/>
    </row>
    <row r="1245" spans="20:21" x14ac:dyDescent="0.2">
      <c r="T1245" s="2"/>
      <c r="U1245" s="2"/>
    </row>
    <row r="1246" spans="20:21" x14ac:dyDescent="0.2">
      <c r="T1246" s="2"/>
      <c r="U1246" s="2"/>
    </row>
    <row r="1247" spans="20:21" x14ac:dyDescent="0.2">
      <c r="T1247" s="2"/>
      <c r="U1247" s="2"/>
    </row>
    <row r="1248" spans="20:21" x14ac:dyDescent="0.2">
      <c r="T1248" s="2"/>
      <c r="U1248" s="2"/>
    </row>
    <row r="1249" spans="20:21" x14ac:dyDescent="0.2">
      <c r="T1249" s="2"/>
      <c r="U1249" s="2"/>
    </row>
    <row r="1250" spans="20:21" x14ac:dyDescent="0.2">
      <c r="T1250" s="2"/>
      <c r="U1250" s="2"/>
    </row>
    <row r="1251" spans="20:21" x14ac:dyDescent="0.2">
      <c r="T1251" s="2"/>
      <c r="U1251" s="2"/>
    </row>
    <row r="1252" spans="20:21" x14ac:dyDescent="0.2">
      <c r="T1252" s="2"/>
      <c r="U1252" s="2"/>
    </row>
    <row r="1253" spans="20:21" x14ac:dyDescent="0.2">
      <c r="T1253" s="2"/>
      <c r="U1253" s="2"/>
    </row>
    <row r="1254" spans="20:21" x14ac:dyDescent="0.2">
      <c r="T1254" s="2"/>
      <c r="U1254" s="2"/>
    </row>
    <row r="1255" spans="20:21" x14ac:dyDescent="0.2">
      <c r="T1255" s="2"/>
      <c r="U1255" s="2"/>
    </row>
    <row r="1256" spans="20:21" x14ac:dyDescent="0.2">
      <c r="T1256" s="2"/>
      <c r="U1256" s="2"/>
    </row>
    <row r="1257" spans="20:21" x14ac:dyDescent="0.2">
      <c r="T1257" s="2"/>
      <c r="U1257" s="2"/>
    </row>
    <row r="1258" spans="20:21" x14ac:dyDescent="0.2">
      <c r="T1258" s="2"/>
      <c r="U1258" s="2"/>
    </row>
    <row r="1259" spans="20:21" x14ac:dyDescent="0.2">
      <c r="T1259" s="2"/>
      <c r="U1259" s="2"/>
    </row>
    <row r="1260" spans="20:21" x14ac:dyDescent="0.2">
      <c r="T1260" s="2"/>
      <c r="U1260" s="2"/>
    </row>
    <row r="1261" spans="20:21" x14ac:dyDescent="0.2">
      <c r="T1261" s="2"/>
      <c r="U1261" s="2"/>
    </row>
    <row r="1262" spans="20:21" x14ac:dyDescent="0.2">
      <c r="T1262" s="2"/>
      <c r="U1262" s="2"/>
    </row>
    <row r="1263" spans="20:21" x14ac:dyDescent="0.2">
      <c r="T1263" s="2"/>
      <c r="U1263" s="2"/>
    </row>
    <row r="1264" spans="20:21" x14ac:dyDescent="0.2">
      <c r="T1264" s="2"/>
      <c r="U1264" s="2"/>
    </row>
    <row r="1265" spans="20:21" x14ac:dyDescent="0.2">
      <c r="T1265" s="2"/>
      <c r="U1265" s="2"/>
    </row>
    <row r="1266" spans="20:21" x14ac:dyDescent="0.2">
      <c r="T1266" s="2"/>
      <c r="U1266" s="2"/>
    </row>
    <row r="1267" spans="20:21" x14ac:dyDescent="0.2">
      <c r="T1267" s="2"/>
      <c r="U1267" s="2"/>
    </row>
    <row r="1268" spans="20:21" x14ac:dyDescent="0.2">
      <c r="T1268" s="2"/>
      <c r="U1268" s="2"/>
    </row>
    <row r="1269" spans="20:21" x14ac:dyDescent="0.2">
      <c r="T1269" s="2"/>
      <c r="U1269" s="2"/>
    </row>
    <row r="1270" spans="20:21" x14ac:dyDescent="0.2">
      <c r="T1270" s="2"/>
      <c r="U1270" s="2"/>
    </row>
    <row r="1271" spans="20:21" x14ac:dyDescent="0.2">
      <c r="T1271" s="2"/>
      <c r="U1271" s="2"/>
    </row>
    <row r="1272" spans="20:21" x14ac:dyDescent="0.2">
      <c r="T1272" s="2"/>
      <c r="U1272" s="2"/>
    </row>
    <row r="1273" spans="20:21" x14ac:dyDescent="0.2">
      <c r="T1273" s="2"/>
      <c r="U1273" s="2"/>
    </row>
    <row r="1274" spans="20:21" x14ac:dyDescent="0.2">
      <c r="T1274" s="2"/>
      <c r="U1274" s="2"/>
    </row>
    <row r="1275" spans="20:21" x14ac:dyDescent="0.2">
      <c r="T1275" s="2"/>
      <c r="U1275" s="2"/>
    </row>
    <row r="1276" spans="20:21" x14ac:dyDescent="0.2">
      <c r="T1276" s="2"/>
      <c r="U1276" s="2"/>
    </row>
    <row r="1277" spans="20:21" x14ac:dyDescent="0.2">
      <c r="T1277" s="2"/>
      <c r="U1277" s="2"/>
    </row>
    <row r="1278" spans="20:21" x14ac:dyDescent="0.2">
      <c r="T1278" s="2"/>
      <c r="U1278" s="2"/>
    </row>
    <row r="1279" spans="20:21" x14ac:dyDescent="0.2">
      <c r="T1279" s="2"/>
      <c r="U1279" s="2"/>
    </row>
    <row r="1280" spans="20:21" x14ac:dyDescent="0.2">
      <c r="T1280" s="2"/>
      <c r="U1280" s="2"/>
    </row>
    <row r="1281" spans="20:21" x14ac:dyDescent="0.2">
      <c r="T1281" s="2"/>
      <c r="U1281" s="2"/>
    </row>
    <row r="1282" spans="20:21" x14ac:dyDescent="0.2">
      <c r="T1282" s="2"/>
      <c r="U1282" s="2"/>
    </row>
    <row r="1283" spans="20:21" x14ac:dyDescent="0.2">
      <c r="T1283" s="2"/>
      <c r="U1283" s="2"/>
    </row>
    <row r="1284" spans="20:21" x14ac:dyDescent="0.2">
      <c r="T1284" s="2"/>
      <c r="U1284" s="2"/>
    </row>
    <row r="1285" spans="20:21" x14ac:dyDescent="0.2">
      <c r="T1285" s="2"/>
      <c r="U1285" s="2"/>
    </row>
    <row r="1286" spans="20:21" x14ac:dyDescent="0.2">
      <c r="T1286" s="2"/>
      <c r="U1286" s="2"/>
    </row>
    <row r="1287" spans="20:21" x14ac:dyDescent="0.2">
      <c r="T1287" s="2"/>
      <c r="U1287" s="2"/>
    </row>
    <row r="1288" spans="20:21" x14ac:dyDescent="0.2">
      <c r="T1288" s="2"/>
      <c r="U1288" s="2"/>
    </row>
    <row r="1289" spans="20:21" x14ac:dyDescent="0.2">
      <c r="T1289" s="2"/>
      <c r="U1289" s="2"/>
    </row>
    <row r="1290" spans="20:21" x14ac:dyDescent="0.2">
      <c r="T1290" s="2"/>
      <c r="U1290" s="2"/>
    </row>
    <row r="1291" spans="20:21" x14ac:dyDescent="0.2">
      <c r="T1291" s="2"/>
      <c r="U1291" s="2"/>
    </row>
    <row r="1292" spans="20:21" x14ac:dyDescent="0.2">
      <c r="T1292" s="2"/>
      <c r="U1292" s="2"/>
    </row>
    <row r="1293" spans="20:21" x14ac:dyDescent="0.2">
      <c r="T1293" s="2"/>
      <c r="U1293" s="2"/>
    </row>
    <row r="1294" spans="20:21" x14ac:dyDescent="0.2">
      <c r="T1294" s="2"/>
      <c r="U1294" s="2"/>
    </row>
    <row r="1295" spans="20:21" x14ac:dyDescent="0.2">
      <c r="T1295" s="2"/>
      <c r="U1295" s="2"/>
    </row>
    <row r="1296" spans="20:21" x14ac:dyDescent="0.2">
      <c r="T1296" s="2"/>
      <c r="U1296" s="2"/>
    </row>
    <row r="1297" spans="20:21" x14ac:dyDescent="0.2">
      <c r="T1297" s="2"/>
      <c r="U1297" s="2"/>
    </row>
    <row r="1298" spans="20:21" x14ac:dyDescent="0.2">
      <c r="T1298" s="2"/>
      <c r="U1298" s="2"/>
    </row>
    <row r="1299" spans="20:21" x14ac:dyDescent="0.2">
      <c r="T1299" s="2"/>
      <c r="U1299" s="2"/>
    </row>
    <row r="1300" spans="20:21" x14ac:dyDescent="0.2">
      <c r="T1300" s="2"/>
      <c r="U1300" s="2"/>
    </row>
    <row r="1301" spans="20:21" x14ac:dyDescent="0.2">
      <c r="T1301" s="2"/>
      <c r="U1301" s="2"/>
    </row>
    <row r="1302" spans="20:21" x14ac:dyDescent="0.2">
      <c r="T1302" s="2"/>
      <c r="U1302" s="2"/>
    </row>
    <row r="1303" spans="20:21" x14ac:dyDescent="0.2">
      <c r="T1303" s="2"/>
      <c r="U1303" s="2"/>
    </row>
    <row r="1304" spans="20:21" x14ac:dyDescent="0.2">
      <c r="T1304" s="2"/>
      <c r="U1304" s="2"/>
    </row>
    <row r="1305" spans="20:21" x14ac:dyDescent="0.2">
      <c r="T1305" s="2"/>
      <c r="U1305" s="2"/>
    </row>
    <row r="1306" spans="20:21" x14ac:dyDescent="0.2">
      <c r="T1306" s="2"/>
      <c r="U1306" s="2"/>
    </row>
    <row r="1307" spans="20:21" x14ac:dyDescent="0.2">
      <c r="T1307" s="2"/>
      <c r="U1307" s="2"/>
    </row>
    <row r="1308" spans="20:21" x14ac:dyDescent="0.2">
      <c r="T1308" s="2"/>
      <c r="U1308" s="2"/>
    </row>
    <row r="1309" spans="20:21" x14ac:dyDescent="0.2">
      <c r="T1309" s="2"/>
      <c r="U1309" s="2"/>
    </row>
    <row r="1310" spans="20:21" x14ac:dyDescent="0.2">
      <c r="T1310" s="2"/>
      <c r="U1310" s="2"/>
    </row>
    <row r="1311" spans="20:21" x14ac:dyDescent="0.2">
      <c r="T1311" s="2"/>
      <c r="U1311" s="2"/>
    </row>
    <row r="1312" spans="20:21" x14ac:dyDescent="0.2">
      <c r="T1312" s="2"/>
      <c r="U1312" s="2"/>
    </row>
    <row r="1313" spans="20:21" x14ac:dyDescent="0.2">
      <c r="T1313" s="2"/>
      <c r="U1313" s="2"/>
    </row>
    <row r="1314" spans="20:21" x14ac:dyDescent="0.2">
      <c r="T1314" s="2"/>
      <c r="U1314" s="2"/>
    </row>
    <row r="1315" spans="20:21" x14ac:dyDescent="0.2">
      <c r="T1315" s="2"/>
      <c r="U1315" s="2"/>
    </row>
    <row r="1316" spans="20:21" x14ac:dyDescent="0.2">
      <c r="T1316" s="2"/>
      <c r="U1316" s="2"/>
    </row>
    <row r="1317" spans="20:21" x14ac:dyDescent="0.2">
      <c r="T1317" s="2"/>
      <c r="U1317" s="2"/>
    </row>
    <row r="1318" spans="20:21" x14ac:dyDescent="0.2">
      <c r="T1318" s="2"/>
      <c r="U1318" s="2"/>
    </row>
    <row r="1319" spans="20:21" x14ac:dyDescent="0.2">
      <c r="T1319" s="2"/>
      <c r="U1319" s="2"/>
    </row>
    <row r="1320" spans="20:21" x14ac:dyDescent="0.2">
      <c r="T1320" s="2"/>
      <c r="U1320" s="2"/>
    </row>
    <row r="1321" spans="20:21" x14ac:dyDescent="0.2">
      <c r="T1321" s="2"/>
      <c r="U1321" s="2"/>
    </row>
    <row r="1322" spans="20:21" x14ac:dyDescent="0.2">
      <c r="T1322" s="2"/>
      <c r="U1322" s="2"/>
    </row>
    <row r="1323" spans="20:21" x14ac:dyDescent="0.2">
      <c r="T1323" s="2"/>
      <c r="U1323" s="2"/>
    </row>
    <row r="1324" spans="20:21" x14ac:dyDescent="0.2">
      <c r="T1324" s="2"/>
      <c r="U1324" s="2"/>
    </row>
    <row r="1325" spans="20:21" x14ac:dyDescent="0.2">
      <c r="T1325" s="2"/>
      <c r="U1325" s="2"/>
    </row>
    <row r="1326" spans="20:21" x14ac:dyDescent="0.2">
      <c r="T1326" s="2"/>
      <c r="U1326" s="2"/>
    </row>
    <row r="1327" spans="20:21" x14ac:dyDescent="0.2">
      <c r="T1327" s="2"/>
      <c r="U1327" s="2"/>
    </row>
    <row r="1328" spans="20:21" x14ac:dyDescent="0.2">
      <c r="T1328" s="2"/>
      <c r="U1328" s="2"/>
    </row>
    <row r="1329" spans="20:21" x14ac:dyDescent="0.2">
      <c r="T1329" s="2"/>
      <c r="U1329" s="2"/>
    </row>
    <row r="1330" spans="20:21" x14ac:dyDescent="0.2">
      <c r="T1330" s="2"/>
      <c r="U1330" s="2"/>
    </row>
    <row r="1331" spans="20:21" x14ac:dyDescent="0.2">
      <c r="T1331" s="2"/>
      <c r="U1331" s="2"/>
    </row>
    <row r="1332" spans="20:21" x14ac:dyDescent="0.2">
      <c r="T1332" s="2"/>
      <c r="U1332" s="2"/>
    </row>
    <row r="1333" spans="20:21" x14ac:dyDescent="0.2">
      <c r="T1333" s="2"/>
      <c r="U1333" s="2"/>
    </row>
    <row r="1334" spans="20:21" x14ac:dyDescent="0.2">
      <c r="T1334" s="2"/>
      <c r="U1334" s="2"/>
    </row>
    <row r="1335" spans="20:21" x14ac:dyDescent="0.2">
      <c r="T1335" s="2"/>
      <c r="U1335" s="2"/>
    </row>
    <row r="1336" spans="20:21" x14ac:dyDescent="0.2">
      <c r="T1336" s="2"/>
      <c r="U1336" s="2"/>
    </row>
    <row r="1337" spans="20:21" x14ac:dyDescent="0.2">
      <c r="T1337" s="2"/>
      <c r="U1337" s="2"/>
    </row>
    <row r="1338" spans="20:21" x14ac:dyDescent="0.2">
      <c r="T1338" s="2"/>
      <c r="U1338" s="2"/>
    </row>
    <row r="1339" spans="20:21" x14ac:dyDescent="0.2">
      <c r="T1339" s="2"/>
      <c r="U1339" s="2"/>
    </row>
    <row r="1340" spans="20:21" x14ac:dyDescent="0.2">
      <c r="T1340" s="2"/>
      <c r="U1340" s="2"/>
    </row>
    <row r="1341" spans="20:21" x14ac:dyDescent="0.2">
      <c r="T1341" s="2"/>
      <c r="U1341" s="2"/>
    </row>
    <row r="1342" spans="20:21" x14ac:dyDescent="0.2">
      <c r="T1342" s="2"/>
      <c r="U1342" s="2"/>
    </row>
    <row r="1343" spans="20:21" x14ac:dyDescent="0.2">
      <c r="T1343" s="2"/>
      <c r="U1343" s="2"/>
    </row>
    <row r="1344" spans="20:21" x14ac:dyDescent="0.2">
      <c r="T1344" s="2"/>
      <c r="U1344" s="2"/>
    </row>
    <row r="1345" spans="20:21" x14ac:dyDescent="0.2">
      <c r="T1345" s="2"/>
      <c r="U1345" s="2"/>
    </row>
    <row r="1346" spans="20:21" x14ac:dyDescent="0.2">
      <c r="T1346" s="2"/>
      <c r="U1346" s="2"/>
    </row>
    <row r="1347" spans="20:21" x14ac:dyDescent="0.2">
      <c r="T1347" s="2"/>
      <c r="U1347" s="2"/>
    </row>
    <row r="1348" spans="20:21" x14ac:dyDescent="0.2">
      <c r="T1348" s="2"/>
      <c r="U1348" s="2"/>
    </row>
    <row r="1349" spans="20:21" x14ac:dyDescent="0.2">
      <c r="T1349" s="2"/>
      <c r="U1349" s="2"/>
    </row>
    <row r="1350" spans="20:21" x14ac:dyDescent="0.2">
      <c r="T1350" s="2"/>
      <c r="U1350" s="2"/>
    </row>
    <row r="1351" spans="20:21" x14ac:dyDescent="0.2">
      <c r="T1351" s="2"/>
      <c r="U1351" s="2"/>
    </row>
    <row r="1352" spans="20:21" x14ac:dyDescent="0.2">
      <c r="T1352" s="2"/>
      <c r="U1352" s="2"/>
    </row>
    <row r="1353" spans="20:21" x14ac:dyDescent="0.2">
      <c r="T1353" s="2"/>
      <c r="U1353" s="2"/>
    </row>
    <row r="1354" spans="20:21" x14ac:dyDescent="0.2">
      <c r="T1354" s="2"/>
      <c r="U1354" s="2"/>
    </row>
    <row r="1355" spans="20:21" x14ac:dyDescent="0.2">
      <c r="T1355" s="2"/>
      <c r="U1355" s="2"/>
    </row>
    <row r="1356" spans="20:21" x14ac:dyDescent="0.2">
      <c r="T1356" s="2"/>
      <c r="U1356" s="2"/>
    </row>
    <row r="1357" spans="20:21" x14ac:dyDescent="0.2">
      <c r="T1357" s="2"/>
      <c r="U1357" s="2"/>
    </row>
    <row r="1358" spans="20:21" x14ac:dyDescent="0.2">
      <c r="T1358" s="2"/>
      <c r="U1358" s="2"/>
    </row>
    <row r="1359" spans="20:21" x14ac:dyDescent="0.2">
      <c r="T1359" s="2"/>
      <c r="U1359" s="2"/>
    </row>
    <row r="1360" spans="20:21" x14ac:dyDescent="0.2">
      <c r="T1360" s="2"/>
      <c r="U1360" s="2"/>
    </row>
    <row r="1361" spans="20:21" x14ac:dyDescent="0.2">
      <c r="T1361" s="2"/>
      <c r="U1361" s="2"/>
    </row>
    <row r="1362" spans="20:21" x14ac:dyDescent="0.2">
      <c r="T1362" s="2"/>
      <c r="U1362" s="2"/>
    </row>
    <row r="1363" spans="20:21" x14ac:dyDescent="0.2">
      <c r="T1363" s="2"/>
      <c r="U1363" s="2"/>
    </row>
    <row r="1364" spans="20:21" x14ac:dyDescent="0.2">
      <c r="T1364" s="2"/>
      <c r="U1364" s="2"/>
    </row>
    <row r="1365" spans="20:21" x14ac:dyDescent="0.2">
      <c r="T1365" s="2"/>
      <c r="U1365" s="2"/>
    </row>
    <row r="1366" spans="20:21" x14ac:dyDescent="0.2">
      <c r="T1366" s="2"/>
      <c r="U1366" s="2"/>
    </row>
    <row r="1367" spans="20:21" x14ac:dyDescent="0.2">
      <c r="T1367" s="2"/>
      <c r="U1367" s="2"/>
    </row>
    <row r="1368" spans="20:21" x14ac:dyDescent="0.2">
      <c r="T1368" s="2"/>
      <c r="U1368" s="2"/>
    </row>
    <row r="1369" spans="20:21" x14ac:dyDescent="0.2">
      <c r="T1369" s="2"/>
      <c r="U1369" s="2"/>
    </row>
    <row r="1370" spans="20:21" x14ac:dyDescent="0.2">
      <c r="T1370" s="2"/>
      <c r="U1370" s="2"/>
    </row>
    <row r="1371" spans="20:21" x14ac:dyDescent="0.2">
      <c r="T1371" s="2"/>
      <c r="U1371" s="2"/>
    </row>
    <row r="1372" spans="20:21" x14ac:dyDescent="0.2">
      <c r="T1372" s="2"/>
      <c r="U1372" s="2"/>
    </row>
    <row r="1373" spans="20:21" x14ac:dyDescent="0.2">
      <c r="T1373" s="2"/>
      <c r="U1373" s="2"/>
    </row>
    <row r="1374" spans="20:21" x14ac:dyDescent="0.2">
      <c r="T1374" s="2"/>
      <c r="U1374" s="2"/>
    </row>
    <row r="1375" spans="20:21" x14ac:dyDescent="0.2">
      <c r="T1375" s="2"/>
      <c r="U1375" s="2"/>
    </row>
    <row r="1376" spans="20:21" x14ac:dyDescent="0.2">
      <c r="T1376" s="2"/>
      <c r="U1376" s="2"/>
    </row>
    <row r="1377" spans="20:21" x14ac:dyDescent="0.2">
      <c r="T1377" s="2"/>
      <c r="U1377" s="2"/>
    </row>
    <row r="1378" spans="20:21" x14ac:dyDescent="0.2">
      <c r="T1378" s="2"/>
      <c r="U1378" s="2"/>
    </row>
    <row r="1379" spans="20:21" x14ac:dyDescent="0.2">
      <c r="T1379" s="2"/>
      <c r="U1379" s="2"/>
    </row>
    <row r="1380" spans="20:21" x14ac:dyDescent="0.2">
      <c r="T1380" s="2"/>
      <c r="U1380" s="2"/>
    </row>
    <row r="1381" spans="20:21" x14ac:dyDescent="0.2">
      <c r="T1381" s="2"/>
      <c r="U1381" s="2"/>
    </row>
    <row r="1382" spans="20:21" x14ac:dyDescent="0.2">
      <c r="T1382" s="2"/>
      <c r="U1382" s="2"/>
    </row>
    <row r="1383" spans="20:21" x14ac:dyDescent="0.2">
      <c r="T1383" s="2"/>
      <c r="U1383" s="2"/>
    </row>
    <row r="1384" spans="20:21" x14ac:dyDescent="0.2">
      <c r="T1384" s="2"/>
      <c r="U1384" s="2"/>
    </row>
    <row r="1385" spans="20:21" x14ac:dyDescent="0.2">
      <c r="T1385" s="2"/>
      <c r="U1385" s="2"/>
    </row>
    <row r="1386" spans="20:21" x14ac:dyDescent="0.2">
      <c r="T1386" s="2"/>
      <c r="U1386" s="2"/>
    </row>
    <row r="1387" spans="20:21" x14ac:dyDescent="0.2">
      <c r="T1387" s="2"/>
      <c r="U1387" s="2"/>
    </row>
    <row r="1388" spans="20:21" x14ac:dyDescent="0.2">
      <c r="T1388" s="2"/>
      <c r="U1388" s="2"/>
    </row>
    <row r="1389" spans="20:21" x14ac:dyDescent="0.2">
      <c r="T1389" s="2"/>
      <c r="U1389" s="2"/>
    </row>
    <row r="1390" spans="20:21" x14ac:dyDescent="0.2">
      <c r="T1390" s="2"/>
      <c r="U1390" s="2"/>
    </row>
    <row r="1391" spans="20:21" x14ac:dyDescent="0.2">
      <c r="T1391" s="2"/>
      <c r="U1391" s="2"/>
    </row>
    <row r="1392" spans="20:21" x14ac:dyDescent="0.2">
      <c r="T1392" s="2"/>
      <c r="U1392" s="2"/>
    </row>
    <row r="1393" spans="20:21" x14ac:dyDescent="0.2">
      <c r="T1393" s="2"/>
      <c r="U1393" s="2"/>
    </row>
    <row r="1394" spans="20:21" x14ac:dyDescent="0.2">
      <c r="T1394" s="2"/>
      <c r="U1394" s="2"/>
    </row>
    <row r="1395" spans="20:21" x14ac:dyDescent="0.2">
      <c r="T1395" s="2"/>
      <c r="U1395" s="2"/>
    </row>
    <row r="1396" spans="20:21" x14ac:dyDescent="0.2">
      <c r="T1396" s="2"/>
      <c r="U1396" s="2"/>
    </row>
    <row r="1397" spans="20:21" x14ac:dyDescent="0.2">
      <c r="T1397" s="2"/>
      <c r="U1397" s="2"/>
    </row>
    <row r="1398" spans="20:21" x14ac:dyDescent="0.2">
      <c r="T1398" s="2"/>
      <c r="U1398" s="2"/>
    </row>
    <row r="1399" spans="20:21" x14ac:dyDescent="0.2">
      <c r="T1399" s="2"/>
      <c r="U1399" s="2"/>
    </row>
    <row r="1400" spans="20:21" x14ac:dyDescent="0.2">
      <c r="T1400" s="2"/>
      <c r="U1400" s="2"/>
    </row>
    <row r="1401" spans="20:21" x14ac:dyDescent="0.2">
      <c r="T1401" s="2"/>
      <c r="U1401" s="2"/>
    </row>
    <row r="1402" spans="20:21" x14ac:dyDescent="0.2">
      <c r="T1402" s="2"/>
      <c r="U1402" s="2"/>
    </row>
    <row r="1403" spans="20:21" x14ac:dyDescent="0.2">
      <c r="T1403" s="2"/>
      <c r="U1403" s="2"/>
    </row>
    <row r="1404" spans="20:21" x14ac:dyDescent="0.2">
      <c r="T1404" s="2"/>
      <c r="U1404" s="2"/>
    </row>
    <row r="1405" spans="20:21" x14ac:dyDescent="0.2">
      <c r="T1405" s="2"/>
      <c r="U1405" s="2"/>
    </row>
    <row r="1406" spans="20:21" x14ac:dyDescent="0.2">
      <c r="T1406" s="2"/>
      <c r="U1406" s="2"/>
    </row>
    <row r="1407" spans="20:21" x14ac:dyDescent="0.2">
      <c r="T1407" s="2"/>
      <c r="U1407" s="2"/>
    </row>
    <row r="1408" spans="20:21" x14ac:dyDescent="0.2">
      <c r="T1408" s="2"/>
      <c r="U1408" s="2"/>
    </row>
    <row r="1409" spans="20:21" x14ac:dyDescent="0.2">
      <c r="T1409" s="2"/>
      <c r="U1409" s="2"/>
    </row>
    <row r="1410" spans="20:21" x14ac:dyDescent="0.2">
      <c r="T1410" s="2"/>
      <c r="U1410" s="2"/>
    </row>
    <row r="1411" spans="20:21" x14ac:dyDescent="0.2">
      <c r="T1411" s="2"/>
      <c r="U1411" s="2"/>
    </row>
    <row r="1412" spans="20:21" x14ac:dyDescent="0.2">
      <c r="T1412" s="2"/>
      <c r="U1412" s="2"/>
    </row>
    <row r="1413" spans="20:21" x14ac:dyDescent="0.2">
      <c r="T1413" s="2"/>
      <c r="U1413" s="2"/>
    </row>
    <row r="1414" spans="20:21" x14ac:dyDescent="0.2">
      <c r="T1414" s="2"/>
      <c r="U1414" s="2"/>
    </row>
    <row r="1415" spans="20:21" x14ac:dyDescent="0.2">
      <c r="T1415" s="2"/>
      <c r="U1415" s="2"/>
    </row>
    <row r="1416" spans="20:21" x14ac:dyDescent="0.2">
      <c r="T1416" s="2"/>
      <c r="U1416" s="2"/>
    </row>
    <row r="1417" spans="20:21" x14ac:dyDescent="0.2">
      <c r="T1417" s="2"/>
      <c r="U1417" s="2"/>
    </row>
    <row r="1418" spans="20:21" x14ac:dyDescent="0.2">
      <c r="T1418" s="2"/>
      <c r="U1418" s="2"/>
    </row>
    <row r="1419" spans="20:21" x14ac:dyDescent="0.2">
      <c r="T1419" s="2"/>
      <c r="U1419" s="2"/>
    </row>
    <row r="1420" spans="20:21" x14ac:dyDescent="0.2">
      <c r="T1420" s="2"/>
      <c r="U1420" s="2"/>
    </row>
    <row r="1421" spans="20:21" x14ac:dyDescent="0.2">
      <c r="T1421" s="2"/>
      <c r="U1421" s="2"/>
    </row>
    <row r="1422" spans="20:21" x14ac:dyDescent="0.2">
      <c r="T1422" s="2"/>
      <c r="U1422" s="2"/>
    </row>
    <row r="1423" spans="20:21" x14ac:dyDescent="0.2">
      <c r="T1423" s="2"/>
      <c r="U1423" s="2"/>
    </row>
    <row r="1424" spans="20:21" x14ac:dyDescent="0.2">
      <c r="T1424" s="2"/>
      <c r="U1424" s="2"/>
    </row>
    <row r="1425" spans="20:21" x14ac:dyDescent="0.2">
      <c r="T1425" s="2"/>
      <c r="U1425" s="2"/>
    </row>
    <row r="1426" spans="20:21" x14ac:dyDescent="0.2">
      <c r="T1426" s="2"/>
      <c r="U1426" s="2"/>
    </row>
    <row r="1427" spans="20:21" x14ac:dyDescent="0.2">
      <c r="T1427" s="2"/>
      <c r="U1427" s="2"/>
    </row>
    <row r="1428" spans="20:21" x14ac:dyDescent="0.2">
      <c r="T1428" s="2"/>
      <c r="U1428" s="2"/>
    </row>
    <row r="1429" spans="20:21" x14ac:dyDescent="0.2">
      <c r="T1429" s="2"/>
      <c r="U1429" s="2"/>
    </row>
    <row r="1430" spans="20:21" x14ac:dyDescent="0.2">
      <c r="T1430" s="2"/>
      <c r="U1430" s="2"/>
    </row>
    <row r="1431" spans="20:21" x14ac:dyDescent="0.2">
      <c r="T1431" s="2"/>
      <c r="U1431" s="2"/>
    </row>
    <row r="1432" spans="20:21" x14ac:dyDescent="0.2">
      <c r="T1432" s="2"/>
      <c r="U1432" s="2"/>
    </row>
    <row r="1433" spans="20:21" x14ac:dyDescent="0.2">
      <c r="T1433" s="2"/>
      <c r="U1433" s="2"/>
    </row>
    <row r="1434" spans="20:21" x14ac:dyDescent="0.2">
      <c r="T1434" s="2"/>
      <c r="U1434" s="2"/>
    </row>
    <row r="1435" spans="20:21" x14ac:dyDescent="0.2">
      <c r="T1435" s="2"/>
      <c r="U1435" s="2"/>
    </row>
    <row r="1436" spans="20:21" x14ac:dyDescent="0.2">
      <c r="T1436" s="2"/>
      <c r="U1436" s="2"/>
    </row>
    <row r="1437" spans="20:21" x14ac:dyDescent="0.2">
      <c r="T1437" s="2"/>
      <c r="U1437" s="2"/>
    </row>
    <row r="1438" spans="20:21" x14ac:dyDescent="0.2">
      <c r="T1438" s="2"/>
      <c r="U1438" s="2"/>
    </row>
    <row r="1439" spans="20:21" x14ac:dyDescent="0.2">
      <c r="T1439" s="2"/>
      <c r="U1439" s="2"/>
    </row>
    <row r="1440" spans="20:21" x14ac:dyDescent="0.2">
      <c r="T1440" s="2"/>
      <c r="U1440" s="2"/>
    </row>
    <row r="1441" spans="20:21" x14ac:dyDescent="0.2">
      <c r="T1441" s="2"/>
      <c r="U1441" s="2"/>
    </row>
    <row r="1442" spans="20:21" x14ac:dyDescent="0.2">
      <c r="T1442" s="2"/>
      <c r="U1442" s="2"/>
    </row>
    <row r="1443" spans="20:21" x14ac:dyDescent="0.2">
      <c r="T1443" s="2"/>
      <c r="U1443" s="2"/>
    </row>
    <row r="1444" spans="20:21" x14ac:dyDescent="0.2">
      <c r="T1444" s="2"/>
      <c r="U1444" s="2"/>
    </row>
    <row r="1445" spans="20:21" x14ac:dyDescent="0.2">
      <c r="T1445" s="2"/>
      <c r="U1445" s="2"/>
    </row>
    <row r="1446" spans="20:21" x14ac:dyDescent="0.2">
      <c r="T1446" s="2"/>
      <c r="U1446" s="2"/>
    </row>
    <row r="1447" spans="20:21" x14ac:dyDescent="0.2">
      <c r="T1447" s="2"/>
      <c r="U1447" s="2"/>
    </row>
    <row r="1448" spans="20:21" x14ac:dyDescent="0.2">
      <c r="T1448" s="2"/>
      <c r="U1448" s="2"/>
    </row>
    <row r="1449" spans="20:21" x14ac:dyDescent="0.2">
      <c r="T1449" s="2"/>
      <c r="U1449" s="2"/>
    </row>
    <row r="1450" spans="20:21" x14ac:dyDescent="0.2">
      <c r="T1450" s="2"/>
      <c r="U1450" s="2"/>
    </row>
    <row r="1451" spans="20:21" x14ac:dyDescent="0.2">
      <c r="T1451" s="2"/>
      <c r="U1451" s="2"/>
    </row>
    <row r="1452" spans="20:21" x14ac:dyDescent="0.2">
      <c r="T1452" s="2"/>
      <c r="U1452" s="2"/>
    </row>
    <row r="1453" spans="20:21" x14ac:dyDescent="0.2">
      <c r="T1453" s="2"/>
      <c r="U1453" s="2"/>
    </row>
    <row r="1454" spans="20:21" x14ac:dyDescent="0.2">
      <c r="T1454" s="2"/>
      <c r="U1454" s="2"/>
    </row>
    <row r="1455" spans="20:21" x14ac:dyDescent="0.2">
      <c r="T1455" s="2"/>
      <c r="U1455" s="2"/>
    </row>
    <row r="1456" spans="20:21" x14ac:dyDescent="0.2">
      <c r="T1456" s="2"/>
      <c r="U1456" s="2"/>
    </row>
    <row r="1457" spans="20:21" x14ac:dyDescent="0.2">
      <c r="T1457" s="2"/>
      <c r="U1457" s="2"/>
    </row>
    <row r="1458" spans="20:21" x14ac:dyDescent="0.2">
      <c r="T1458" s="2"/>
      <c r="U1458" s="2"/>
    </row>
    <row r="1459" spans="20:21" x14ac:dyDescent="0.2">
      <c r="T1459" s="2"/>
      <c r="U1459" s="2"/>
    </row>
    <row r="1460" spans="20:21" x14ac:dyDescent="0.2">
      <c r="T1460" s="2"/>
      <c r="U1460" s="2"/>
    </row>
    <row r="1461" spans="20:21" x14ac:dyDescent="0.2">
      <c r="T1461" s="2"/>
      <c r="U1461" s="2"/>
    </row>
    <row r="1462" spans="20:21" x14ac:dyDescent="0.2">
      <c r="T1462" s="2"/>
      <c r="U1462" s="2"/>
    </row>
    <row r="1463" spans="20:21" x14ac:dyDescent="0.2">
      <c r="T1463" s="2"/>
      <c r="U1463" s="2"/>
    </row>
    <row r="1464" spans="20:21" x14ac:dyDescent="0.2">
      <c r="T1464" s="2"/>
      <c r="U1464" s="2"/>
    </row>
    <row r="1465" spans="20:21" x14ac:dyDescent="0.2">
      <c r="T1465" s="2"/>
      <c r="U1465" s="2"/>
    </row>
    <row r="1466" spans="20:21" x14ac:dyDescent="0.2">
      <c r="T1466" s="2"/>
      <c r="U1466" s="2"/>
    </row>
    <row r="1467" spans="20:21" x14ac:dyDescent="0.2">
      <c r="T1467" s="2"/>
      <c r="U1467" s="2"/>
    </row>
    <row r="1468" spans="20:21" x14ac:dyDescent="0.2">
      <c r="T1468" s="2"/>
      <c r="U1468" s="2"/>
    </row>
    <row r="1469" spans="20:21" x14ac:dyDescent="0.2">
      <c r="T1469" s="2"/>
      <c r="U1469" s="2"/>
    </row>
    <row r="1470" spans="20:21" x14ac:dyDescent="0.2">
      <c r="T1470" s="2"/>
      <c r="U1470" s="2"/>
    </row>
    <row r="1471" spans="20:21" x14ac:dyDescent="0.2">
      <c r="T1471" s="2"/>
      <c r="U1471" s="2"/>
    </row>
    <row r="1472" spans="20:21" x14ac:dyDescent="0.2">
      <c r="T1472" s="2"/>
      <c r="U1472" s="2"/>
    </row>
    <row r="1473" spans="20:21" x14ac:dyDescent="0.2">
      <c r="T1473" s="2"/>
      <c r="U1473" s="2"/>
    </row>
    <row r="1474" spans="20:21" x14ac:dyDescent="0.2">
      <c r="T1474" s="2"/>
      <c r="U1474" s="2"/>
    </row>
    <row r="1475" spans="20:21" x14ac:dyDescent="0.2">
      <c r="T1475" s="2"/>
      <c r="U1475" s="2"/>
    </row>
    <row r="1476" spans="20:21" x14ac:dyDescent="0.2">
      <c r="T1476" s="2"/>
      <c r="U1476" s="2"/>
    </row>
    <row r="1477" spans="20:21" x14ac:dyDescent="0.2">
      <c r="T1477" s="2"/>
      <c r="U1477" s="2"/>
    </row>
    <row r="1478" spans="20:21" x14ac:dyDescent="0.2">
      <c r="T1478" s="2"/>
      <c r="U1478" s="2"/>
    </row>
    <row r="1479" spans="20:21" x14ac:dyDescent="0.2">
      <c r="T1479" s="2"/>
      <c r="U1479" s="2"/>
    </row>
    <row r="1480" spans="20:21" x14ac:dyDescent="0.2">
      <c r="T1480" s="2"/>
      <c r="U1480" s="2"/>
    </row>
    <row r="1481" spans="20:21" x14ac:dyDescent="0.2">
      <c r="T1481" s="2"/>
      <c r="U1481" s="2"/>
    </row>
    <row r="1482" spans="20:21" x14ac:dyDescent="0.2">
      <c r="T1482" s="2"/>
      <c r="U1482" s="2"/>
    </row>
    <row r="1483" spans="20:21" x14ac:dyDescent="0.2">
      <c r="T1483" s="2"/>
      <c r="U1483" s="2"/>
    </row>
    <row r="1484" spans="20:21" x14ac:dyDescent="0.2">
      <c r="T1484" s="2"/>
      <c r="U1484" s="2"/>
    </row>
    <row r="1485" spans="20:21" x14ac:dyDescent="0.2">
      <c r="T1485" s="2"/>
      <c r="U1485" s="2"/>
    </row>
    <row r="1486" spans="20:21" x14ac:dyDescent="0.2">
      <c r="T1486" s="2"/>
      <c r="U1486" s="2"/>
    </row>
    <row r="1487" spans="20:21" x14ac:dyDescent="0.2">
      <c r="T1487" s="2"/>
      <c r="U1487" s="2"/>
    </row>
    <row r="1488" spans="20:21" x14ac:dyDescent="0.2">
      <c r="T1488" s="2"/>
      <c r="U1488" s="2"/>
    </row>
    <row r="1489" spans="20:21" x14ac:dyDescent="0.2">
      <c r="T1489" s="2"/>
      <c r="U1489" s="2"/>
    </row>
    <row r="1490" spans="20:21" x14ac:dyDescent="0.2">
      <c r="T1490" s="2"/>
      <c r="U1490" s="2"/>
    </row>
    <row r="1491" spans="20:21" x14ac:dyDescent="0.2">
      <c r="T1491" s="2"/>
      <c r="U1491" s="2"/>
    </row>
    <row r="1492" spans="20:21" x14ac:dyDescent="0.2">
      <c r="T1492" s="2"/>
      <c r="U1492" s="2"/>
    </row>
    <row r="1493" spans="20:21" x14ac:dyDescent="0.2">
      <c r="T1493" s="2"/>
      <c r="U1493" s="2"/>
    </row>
    <row r="1494" spans="20:21" x14ac:dyDescent="0.2">
      <c r="T1494" s="2"/>
      <c r="U1494" s="2"/>
    </row>
    <row r="1495" spans="20:21" x14ac:dyDescent="0.2">
      <c r="T1495" s="2"/>
      <c r="U1495" s="2"/>
    </row>
    <row r="1496" spans="20:21" x14ac:dyDescent="0.2">
      <c r="T1496" s="2"/>
      <c r="U1496" s="2"/>
    </row>
    <row r="1497" spans="20:21" x14ac:dyDescent="0.2">
      <c r="T1497" s="2"/>
      <c r="U1497" s="2"/>
    </row>
    <row r="1498" spans="20:21" x14ac:dyDescent="0.2">
      <c r="T1498" s="2"/>
      <c r="U1498" s="2"/>
    </row>
    <row r="1499" spans="20:21" x14ac:dyDescent="0.2">
      <c r="T1499" s="2"/>
      <c r="U1499" s="2"/>
    </row>
    <row r="1500" spans="20:21" x14ac:dyDescent="0.2">
      <c r="T1500" s="2"/>
      <c r="U1500" s="2"/>
    </row>
    <row r="1501" spans="20:21" x14ac:dyDescent="0.2">
      <c r="T1501" s="2"/>
      <c r="U1501" s="2"/>
    </row>
    <row r="1502" spans="20:21" x14ac:dyDescent="0.2">
      <c r="T1502" s="2"/>
      <c r="U1502" s="2"/>
    </row>
    <row r="1503" spans="20:21" x14ac:dyDescent="0.2">
      <c r="T1503" s="2"/>
      <c r="U1503" s="2"/>
    </row>
    <row r="1504" spans="20:21" x14ac:dyDescent="0.2">
      <c r="T1504" s="2"/>
      <c r="U1504" s="2"/>
    </row>
    <row r="1505" spans="20:21" x14ac:dyDescent="0.2">
      <c r="T1505" s="2"/>
      <c r="U1505" s="2"/>
    </row>
    <row r="1506" spans="20:21" x14ac:dyDescent="0.2">
      <c r="T1506" s="2"/>
      <c r="U1506" s="2"/>
    </row>
    <row r="1507" spans="20:21" x14ac:dyDescent="0.2">
      <c r="T1507" s="2"/>
      <c r="U1507" s="2"/>
    </row>
    <row r="1508" spans="20:21" x14ac:dyDescent="0.2">
      <c r="T1508" s="2"/>
      <c r="U1508" s="2"/>
    </row>
    <row r="1509" spans="20:21" x14ac:dyDescent="0.2">
      <c r="T1509" s="2"/>
      <c r="U1509" s="2"/>
    </row>
    <row r="1510" spans="20:21" x14ac:dyDescent="0.2">
      <c r="T1510" s="2"/>
      <c r="U1510" s="2"/>
    </row>
    <row r="1511" spans="20:21" x14ac:dyDescent="0.2">
      <c r="T1511" s="2"/>
      <c r="U1511" s="2"/>
    </row>
    <row r="1512" spans="20:21" x14ac:dyDescent="0.2">
      <c r="T1512" s="2"/>
      <c r="U1512" s="2"/>
    </row>
    <row r="1513" spans="20:21" x14ac:dyDescent="0.2">
      <c r="T1513" s="2"/>
      <c r="U1513" s="2"/>
    </row>
    <row r="1514" spans="20:21" x14ac:dyDescent="0.2">
      <c r="T1514" s="2"/>
      <c r="U1514" s="2"/>
    </row>
    <row r="1515" spans="20:21" x14ac:dyDescent="0.2">
      <c r="T1515" s="2"/>
      <c r="U1515" s="2"/>
    </row>
    <row r="1516" spans="20:21" x14ac:dyDescent="0.2">
      <c r="T1516" s="2"/>
      <c r="U1516" s="2"/>
    </row>
    <row r="1517" spans="20:21" x14ac:dyDescent="0.2">
      <c r="T1517" s="2"/>
      <c r="U1517" s="2"/>
    </row>
    <row r="1518" spans="20:21" x14ac:dyDescent="0.2">
      <c r="T1518" s="2"/>
      <c r="U1518" s="2"/>
    </row>
    <row r="1519" spans="20:21" x14ac:dyDescent="0.2">
      <c r="T1519" s="2"/>
      <c r="U1519" s="2"/>
    </row>
    <row r="1520" spans="20:21" x14ac:dyDescent="0.2">
      <c r="T1520" s="2"/>
      <c r="U1520" s="2"/>
    </row>
    <row r="1521" spans="20:21" x14ac:dyDescent="0.2">
      <c r="T1521" s="2"/>
      <c r="U1521" s="2"/>
    </row>
    <row r="1522" spans="20:21" x14ac:dyDescent="0.2">
      <c r="T1522" s="2"/>
      <c r="U1522" s="2"/>
    </row>
    <row r="1523" spans="20:21" x14ac:dyDescent="0.2">
      <c r="T1523" s="2"/>
      <c r="U1523" s="2"/>
    </row>
    <row r="1524" spans="20:21" x14ac:dyDescent="0.2">
      <c r="T1524" s="2"/>
      <c r="U1524" s="2"/>
    </row>
    <row r="1525" spans="20:21" x14ac:dyDescent="0.2">
      <c r="T1525" s="2"/>
      <c r="U1525" s="2"/>
    </row>
    <row r="1526" spans="20:21" x14ac:dyDescent="0.2">
      <c r="T1526" s="2"/>
      <c r="U1526" s="2"/>
    </row>
    <row r="1527" spans="20:21" x14ac:dyDescent="0.2">
      <c r="T1527" s="2"/>
      <c r="U1527" s="2"/>
    </row>
    <row r="1528" spans="20:21" x14ac:dyDescent="0.2">
      <c r="T1528" s="2"/>
      <c r="U1528" s="2"/>
    </row>
    <row r="1529" spans="20:21" x14ac:dyDescent="0.2">
      <c r="T1529" s="2"/>
      <c r="U1529" s="2"/>
    </row>
    <row r="1530" spans="20:21" x14ac:dyDescent="0.2">
      <c r="T1530" s="2"/>
      <c r="U1530" s="2"/>
    </row>
    <row r="1531" spans="20:21" x14ac:dyDescent="0.2">
      <c r="T1531" s="2"/>
      <c r="U1531" s="2"/>
    </row>
    <row r="1532" spans="20:21" x14ac:dyDescent="0.2">
      <c r="T1532" s="2"/>
      <c r="U1532" s="2"/>
    </row>
    <row r="1533" spans="20:21" x14ac:dyDescent="0.2">
      <c r="T1533" s="2"/>
      <c r="U1533" s="2"/>
    </row>
    <row r="1534" spans="20:21" x14ac:dyDescent="0.2">
      <c r="T1534" s="2"/>
      <c r="U1534" s="2"/>
    </row>
    <row r="1535" spans="20:21" x14ac:dyDescent="0.2">
      <c r="T1535" s="2"/>
      <c r="U1535" s="2"/>
    </row>
    <row r="1536" spans="20:21" x14ac:dyDescent="0.2">
      <c r="T1536" s="2"/>
      <c r="U1536" s="2"/>
    </row>
    <row r="1537" spans="20:21" x14ac:dyDescent="0.2">
      <c r="T1537" s="2"/>
      <c r="U1537" s="2"/>
    </row>
    <row r="1538" spans="20:21" x14ac:dyDescent="0.2">
      <c r="T1538" s="2"/>
      <c r="U1538" s="2"/>
    </row>
    <row r="1539" spans="20:21" x14ac:dyDescent="0.2">
      <c r="T1539" s="2"/>
      <c r="U1539" s="2"/>
    </row>
    <row r="1540" spans="20:21" x14ac:dyDescent="0.2">
      <c r="T1540" s="2"/>
      <c r="U1540" s="2"/>
    </row>
    <row r="1541" spans="20:21" x14ac:dyDescent="0.2">
      <c r="T1541" s="2"/>
      <c r="U1541" s="2"/>
    </row>
    <row r="1542" spans="20:21" x14ac:dyDescent="0.2">
      <c r="T1542" s="2"/>
      <c r="U1542" s="2"/>
    </row>
    <row r="1543" spans="20:21" x14ac:dyDescent="0.2">
      <c r="T1543" s="2"/>
      <c r="U1543" s="2"/>
    </row>
    <row r="1544" spans="20:21" x14ac:dyDescent="0.2">
      <c r="T1544" s="2"/>
      <c r="U1544" s="2"/>
    </row>
    <row r="1545" spans="20:21" x14ac:dyDescent="0.2">
      <c r="T1545" s="2"/>
      <c r="U1545" s="2"/>
    </row>
    <row r="1546" spans="20:21" x14ac:dyDescent="0.2">
      <c r="T1546" s="2"/>
      <c r="U1546" s="2"/>
    </row>
    <row r="1547" spans="20:21" x14ac:dyDescent="0.2">
      <c r="T1547" s="2"/>
      <c r="U1547" s="2"/>
    </row>
    <row r="1548" spans="20:21" x14ac:dyDescent="0.2">
      <c r="T1548" s="2"/>
      <c r="U1548" s="2"/>
    </row>
    <row r="1549" spans="20:21" x14ac:dyDescent="0.2">
      <c r="T1549" s="2"/>
      <c r="U1549" s="2"/>
    </row>
    <row r="1550" spans="20:21" x14ac:dyDescent="0.2">
      <c r="T1550" s="2"/>
      <c r="U1550" s="2"/>
    </row>
    <row r="1551" spans="20:21" x14ac:dyDescent="0.2">
      <c r="T1551" s="2"/>
      <c r="U1551" s="2"/>
    </row>
    <row r="1552" spans="20:21" x14ac:dyDescent="0.2">
      <c r="T1552" s="2"/>
      <c r="U1552" s="2"/>
    </row>
    <row r="1553" spans="20:21" x14ac:dyDescent="0.2">
      <c r="T1553" s="2"/>
      <c r="U1553" s="2"/>
    </row>
    <row r="1554" spans="20:21" x14ac:dyDescent="0.2">
      <c r="T1554" s="2"/>
      <c r="U1554" s="2"/>
    </row>
    <row r="1555" spans="20:21" x14ac:dyDescent="0.2">
      <c r="T1555" s="2"/>
      <c r="U1555" s="2"/>
    </row>
    <row r="1556" spans="20:21" x14ac:dyDescent="0.2">
      <c r="T1556" s="2"/>
      <c r="U1556" s="2"/>
    </row>
    <row r="1557" spans="20:21" x14ac:dyDescent="0.2">
      <c r="T1557" s="2"/>
      <c r="U1557" s="2"/>
    </row>
    <row r="1558" spans="20:21" x14ac:dyDescent="0.2">
      <c r="T1558" s="2"/>
      <c r="U1558" s="2"/>
    </row>
    <row r="1559" spans="20:21" x14ac:dyDescent="0.2">
      <c r="T1559" s="2"/>
      <c r="U1559" s="2"/>
    </row>
    <row r="1560" spans="20:21" x14ac:dyDescent="0.2">
      <c r="T1560" s="2"/>
      <c r="U1560" s="2"/>
    </row>
    <row r="1561" spans="20:21" x14ac:dyDescent="0.2">
      <c r="T1561" s="2"/>
      <c r="U1561" s="2"/>
    </row>
    <row r="1562" spans="20:21" x14ac:dyDescent="0.2">
      <c r="T1562" s="2"/>
      <c r="U1562" s="2"/>
    </row>
    <row r="1563" spans="20:21" x14ac:dyDescent="0.2">
      <c r="T1563" s="2"/>
      <c r="U1563" s="2"/>
    </row>
    <row r="1564" spans="20:21" x14ac:dyDescent="0.2">
      <c r="T1564" s="2"/>
      <c r="U1564" s="2"/>
    </row>
    <row r="1565" spans="20:21" x14ac:dyDescent="0.2">
      <c r="T1565" s="2"/>
      <c r="U1565" s="2"/>
    </row>
    <row r="1566" spans="20:21" x14ac:dyDescent="0.2">
      <c r="T1566" s="2"/>
      <c r="U1566" s="2"/>
    </row>
    <row r="1567" spans="20:21" x14ac:dyDescent="0.2">
      <c r="T1567" s="2"/>
      <c r="U1567" s="2"/>
    </row>
    <row r="1568" spans="20:21" x14ac:dyDescent="0.2">
      <c r="T1568" s="2"/>
      <c r="U1568" s="2"/>
    </row>
    <row r="1569" spans="20:21" x14ac:dyDescent="0.2">
      <c r="T1569" s="2"/>
      <c r="U1569" s="2"/>
    </row>
    <row r="1570" spans="20:21" x14ac:dyDescent="0.2">
      <c r="T1570" s="2"/>
      <c r="U1570" s="2"/>
    </row>
    <row r="1571" spans="20:21" x14ac:dyDescent="0.2">
      <c r="T1571" s="2"/>
      <c r="U1571" s="2"/>
    </row>
    <row r="1572" spans="20:21" x14ac:dyDescent="0.2">
      <c r="T1572" s="2"/>
      <c r="U1572" s="2"/>
    </row>
    <row r="1573" spans="20:21" x14ac:dyDescent="0.2">
      <c r="T1573" s="2"/>
      <c r="U1573" s="2"/>
    </row>
    <row r="1574" spans="20:21" x14ac:dyDescent="0.2">
      <c r="T1574" s="2"/>
      <c r="U1574" s="2"/>
    </row>
    <row r="1575" spans="20:21" x14ac:dyDescent="0.2">
      <c r="T1575" s="2"/>
      <c r="U1575" s="2"/>
    </row>
    <row r="1576" spans="20:21" x14ac:dyDescent="0.2">
      <c r="T1576" s="2"/>
      <c r="U1576" s="2"/>
    </row>
    <row r="1577" spans="20:21" x14ac:dyDescent="0.2">
      <c r="T1577" s="2"/>
      <c r="U1577" s="2"/>
    </row>
    <row r="1578" spans="20:21" x14ac:dyDescent="0.2">
      <c r="T1578" s="2"/>
      <c r="U1578" s="2"/>
    </row>
    <row r="1579" spans="20:21" x14ac:dyDescent="0.2">
      <c r="T1579" s="2"/>
      <c r="U1579" s="2"/>
    </row>
    <row r="1580" spans="20:21" x14ac:dyDescent="0.2">
      <c r="T1580" s="2"/>
      <c r="U1580" s="2"/>
    </row>
    <row r="1581" spans="20:21" x14ac:dyDescent="0.2">
      <c r="T1581" s="2"/>
      <c r="U1581" s="2"/>
    </row>
    <row r="1582" spans="20:21" x14ac:dyDescent="0.2">
      <c r="T1582" s="2"/>
      <c r="U1582" s="2"/>
    </row>
    <row r="1583" spans="20:21" x14ac:dyDescent="0.2">
      <c r="T1583" s="2"/>
      <c r="U1583" s="2"/>
    </row>
    <row r="1584" spans="20:21" x14ac:dyDescent="0.2">
      <c r="T1584" s="2"/>
      <c r="U1584" s="2"/>
    </row>
    <row r="1585" spans="20:21" x14ac:dyDescent="0.2">
      <c r="T1585" s="2"/>
      <c r="U1585" s="2"/>
    </row>
    <row r="1586" spans="20:21" x14ac:dyDescent="0.2">
      <c r="T1586" s="2"/>
      <c r="U1586" s="2"/>
    </row>
    <row r="1587" spans="20:21" x14ac:dyDescent="0.2">
      <c r="T1587" s="2"/>
      <c r="U1587" s="2"/>
    </row>
    <row r="1588" spans="20:21" x14ac:dyDescent="0.2">
      <c r="T1588" s="2"/>
      <c r="U1588" s="2"/>
    </row>
    <row r="1589" spans="20:21" x14ac:dyDescent="0.2">
      <c r="T1589" s="2"/>
      <c r="U1589" s="2"/>
    </row>
    <row r="1590" spans="20:21" x14ac:dyDescent="0.2">
      <c r="T1590" s="2"/>
      <c r="U1590" s="2"/>
    </row>
    <row r="1591" spans="20:21" x14ac:dyDescent="0.2">
      <c r="T1591" s="2"/>
      <c r="U1591" s="2"/>
    </row>
    <row r="1592" spans="20:21" x14ac:dyDescent="0.2">
      <c r="T1592" s="2"/>
      <c r="U1592" s="2"/>
    </row>
    <row r="1593" spans="20:21" x14ac:dyDescent="0.2">
      <c r="T1593" s="2"/>
      <c r="U1593" s="2"/>
    </row>
    <row r="1594" spans="20:21" x14ac:dyDescent="0.2">
      <c r="T1594" s="2"/>
      <c r="U1594" s="2"/>
    </row>
    <row r="1595" spans="20:21" x14ac:dyDescent="0.2">
      <c r="T1595" s="2"/>
      <c r="U1595" s="2"/>
    </row>
    <row r="1596" spans="20:21" x14ac:dyDescent="0.2">
      <c r="T1596" s="2"/>
      <c r="U1596" s="2"/>
    </row>
    <row r="1597" spans="20:21" x14ac:dyDescent="0.2">
      <c r="T1597" s="2"/>
      <c r="U1597" s="2"/>
    </row>
    <row r="1598" spans="20:21" x14ac:dyDescent="0.2">
      <c r="T1598" s="2"/>
      <c r="U1598" s="2"/>
    </row>
    <row r="1599" spans="20:21" x14ac:dyDescent="0.2">
      <c r="T1599" s="2"/>
      <c r="U1599" s="2"/>
    </row>
    <row r="1600" spans="20:21" x14ac:dyDescent="0.2">
      <c r="T1600" s="2"/>
      <c r="U1600" s="2"/>
    </row>
    <row r="1601" spans="20:21" x14ac:dyDescent="0.2">
      <c r="T1601" s="2"/>
      <c r="U1601" s="2"/>
    </row>
    <row r="1602" spans="20:21" x14ac:dyDescent="0.2">
      <c r="T1602" s="2"/>
      <c r="U1602" s="2"/>
    </row>
    <row r="1603" spans="20:21" x14ac:dyDescent="0.2">
      <c r="T1603" s="2"/>
      <c r="U1603" s="2"/>
    </row>
    <row r="1604" spans="20:21" x14ac:dyDescent="0.2">
      <c r="T1604" s="2"/>
      <c r="U1604" s="2"/>
    </row>
    <row r="1605" spans="20:21" x14ac:dyDescent="0.2">
      <c r="T1605" s="2"/>
      <c r="U1605" s="2"/>
    </row>
    <row r="1606" spans="20:21" x14ac:dyDescent="0.2">
      <c r="T1606" s="2"/>
      <c r="U1606" s="2"/>
    </row>
    <row r="1607" spans="20:21" x14ac:dyDescent="0.2">
      <c r="T1607" s="2"/>
      <c r="U1607" s="2"/>
    </row>
    <row r="1608" spans="20:21" x14ac:dyDescent="0.2">
      <c r="T1608" s="2"/>
      <c r="U1608" s="2"/>
    </row>
    <row r="1609" spans="20:21" x14ac:dyDescent="0.2">
      <c r="T1609" s="2"/>
      <c r="U1609" s="2"/>
    </row>
    <row r="1610" spans="20:21" x14ac:dyDescent="0.2">
      <c r="T1610" s="2"/>
      <c r="U1610" s="2"/>
    </row>
    <row r="1611" spans="20:21" x14ac:dyDescent="0.2">
      <c r="T1611" s="2"/>
      <c r="U1611" s="2"/>
    </row>
    <row r="1612" spans="20:21" x14ac:dyDescent="0.2">
      <c r="T1612" s="2"/>
      <c r="U1612" s="2"/>
    </row>
    <row r="1613" spans="20:21" x14ac:dyDescent="0.2">
      <c r="T1613" s="2"/>
      <c r="U1613" s="2"/>
    </row>
    <row r="1614" spans="20:21" x14ac:dyDescent="0.2">
      <c r="T1614" s="2"/>
      <c r="U1614" s="2"/>
    </row>
    <row r="1615" spans="20:21" x14ac:dyDescent="0.2">
      <c r="T1615" s="2"/>
      <c r="U1615" s="2"/>
    </row>
    <row r="1616" spans="20:21" x14ac:dyDescent="0.2">
      <c r="T1616" s="2"/>
      <c r="U1616" s="2"/>
    </row>
    <row r="1617" spans="20:21" x14ac:dyDescent="0.2">
      <c r="T1617" s="2"/>
      <c r="U1617" s="2"/>
    </row>
    <row r="1618" spans="20:21" x14ac:dyDescent="0.2">
      <c r="T1618" s="2"/>
      <c r="U1618" s="2"/>
    </row>
    <row r="1619" spans="20:21" x14ac:dyDescent="0.2">
      <c r="T1619" s="2"/>
      <c r="U1619" s="2"/>
    </row>
    <row r="1620" spans="20:21" x14ac:dyDescent="0.2">
      <c r="T1620" s="2"/>
      <c r="U1620" s="2"/>
    </row>
    <row r="1621" spans="20:21" x14ac:dyDescent="0.2">
      <c r="T1621" s="2"/>
      <c r="U1621" s="2"/>
    </row>
    <row r="1622" spans="20:21" x14ac:dyDescent="0.2">
      <c r="T1622" s="2"/>
      <c r="U1622" s="2"/>
    </row>
    <row r="1623" spans="20:21" x14ac:dyDescent="0.2">
      <c r="T1623" s="2"/>
      <c r="U1623" s="2"/>
    </row>
    <row r="1624" spans="20:21" x14ac:dyDescent="0.2">
      <c r="T1624" s="2"/>
      <c r="U1624" s="2"/>
    </row>
    <row r="1625" spans="20:21" x14ac:dyDescent="0.2">
      <c r="T1625" s="2"/>
      <c r="U1625" s="2"/>
    </row>
    <row r="1626" spans="20:21" x14ac:dyDescent="0.2">
      <c r="T1626" s="2"/>
      <c r="U1626" s="2"/>
    </row>
    <row r="1627" spans="20:21" x14ac:dyDescent="0.2">
      <c r="T1627" s="2"/>
      <c r="U1627" s="2"/>
    </row>
    <row r="1628" spans="20:21" x14ac:dyDescent="0.2">
      <c r="T1628" s="2"/>
      <c r="U1628" s="2"/>
    </row>
    <row r="1629" spans="20:21" x14ac:dyDescent="0.2">
      <c r="T1629" s="2"/>
      <c r="U1629" s="2"/>
    </row>
    <row r="1630" spans="20:21" x14ac:dyDescent="0.2">
      <c r="T1630" s="2"/>
      <c r="U1630" s="2"/>
    </row>
    <row r="1631" spans="20:21" x14ac:dyDescent="0.2">
      <c r="T1631" s="2"/>
      <c r="U1631" s="2"/>
    </row>
    <row r="1632" spans="20:21" x14ac:dyDescent="0.2">
      <c r="T1632" s="2"/>
      <c r="U1632" s="2"/>
    </row>
    <row r="1633" spans="20:21" x14ac:dyDescent="0.2">
      <c r="T1633" s="2"/>
      <c r="U1633" s="2"/>
    </row>
    <row r="1634" spans="20:21" x14ac:dyDescent="0.2">
      <c r="T1634" s="2"/>
      <c r="U1634" s="2"/>
    </row>
    <row r="1635" spans="20:21" x14ac:dyDescent="0.2">
      <c r="T1635" s="2"/>
      <c r="U1635" s="2"/>
    </row>
    <row r="1636" spans="20:21" x14ac:dyDescent="0.2">
      <c r="T1636" s="2"/>
      <c r="U1636" s="2"/>
    </row>
    <row r="1637" spans="20:21" x14ac:dyDescent="0.2">
      <c r="T1637" s="2"/>
      <c r="U1637" s="2"/>
    </row>
    <row r="1638" spans="20:21" x14ac:dyDescent="0.2">
      <c r="T1638" s="2"/>
      <c r="U1638" s="2"/>
    </row>
    <row r="1639" spans="20:21" x14ac:dyDescent="0.2">
      <c r="T1639" s="2"/>
      <c r="U1639" s="2"/>
    </row>
    <row r="1640" spans="20:21" x14ac:dyDescent="0.2">
      <c r="T1640" s="2"/>
      <c r="U1640" s="2"/>
    </row>
    <row r="1641" spans="20:21" x14ac:dyDescent="0.2">
      <c r="T1641" s="2"/>
      <c r="U1641" s="2"/>
    </row>
    <row r="1642" spans="20:21" x14ac:dyDescent="0.2">
      <c r="T1642" s="2"/>
      <c r="U1642" s="2"/>
    </row>
    <row r="1643" spans="20:21" x14ac:dyDescent="0.2">
      <c r="T1643" s="2"/>
      <c r="U1643" s="2"/>
    </row>
    <row r="1644" spans="20:21" x14ac:dyDescent="0.2">
      <c r="T1644" s="2"/>
      <c r="U1644" s="2"/>
    </row>
    <row r="1645" spans="20:21" x14ac:dyDescent="0.2">
      <c r="T1645" s="2"/>
      <c r="U1645" s="2"/>
    </row>
    <row r="1646" spans="20:21" x14ac:dyDescent="0.2">
      <c r="T1646" s="2"/>
      <c r="U1646" s="2"/>
    </row>
    <row r="1647" spans="20:21" x14ac:dyDescent="0.2">
      <c r="T1647" s="2"/>
      <c r="U1647" s="2"/>
    </row>
    <row r="1648" spans="20:21" x14ac:dyDescent="0.2">
      <c r="T1648" s="2"/>
      <c r="U1648" s="2"/>
    </row>
    <row r="1649" spans="20:21" x14ac:dyDescent="0.2">
      <c r="T1649" s="2"/>
      <c r="U1649" s="2"/>
    </row>
    <row r="1650" spans="20:21" x14ac:dyDescent="0.2">
      <c r="T1650" s="2"/>
      <c r="U1650" s="2"/>
    </row>
    <row r="1651" spans="20:21" x14ac:dyDescent="0.2">
      <c r="T1651" s="2"/>
      <c r="U1651" s="2"/>
    </row>
    <row r="1652" spans="20:21" x14ac:dyDescent="0.2">
      <c r="T1652" s="2"/>
      <c r="U1652" s="2"/>
    </row>
    <row r="1653" spans="20:21" x14ac:dyDescent="0.2">
      <c r="T1653" s="2"/>
      <c r="U1653" s="2"/>
    </row>
    <row r="1654" spans="20:21" x14ac:dyDescent="0.2">
      <c r="T1654" s="2"/>
      <c r="U1654" s="2"/>
    </row>
    <row r="1655" spans="20:21" x14ac:dyDescent="0.2">
      <c r="T1655" s="2"/>
      <c r="U1655" s="2"/>
    </row>
    <row r="1656" spans="20:21" x14ac:dyDescent="0.2">
      <c r="T1656" s="2"/>
      <c r="U1656" s="2"/>
    </row>
    <row r="1657" spans="20:21" x14ac:dyDescent="0.2">
      <c r="T1657" s="2"/>
      <c r="U1657" s="2"/>
    </row>
    <row r="1658" spans="20:21" x14ac:dyDescent="0.2">
      <c r="T1658" s="2"/>
      <c r="U1658" s="2"/>
    </row>
    <row r="1659" spans="20:21" x14ac:dyDescent="0.2">
      <c r="T1659" s="2"/>
      <c r="U1659" s="2"/>
    </row>
    <row r="1660" spans="20:21" x14ac:dyDescent="0.2">
      <c r="T1660" s="2"/>
      <c r="U1660" s="2"/>
    </row>
    <row r="1661" spans="20:21" x14ac:dyDescent="0.2">
      <c r="T1661" s="2"/>
      <c r="U1661" s="2"/>
    </row>
    <row r="1662" spans="20:21" x14ac:dyDescent="0.2">
      <c r="T1662" s="2"/>
      <c r="U1662" s="2"/>
    </row>
    <row r="1663" spans="20:21" x14ac:dyDescent="0.2">
      <c r="T1663" s="2"/>
      <c r="U1663" s="2"/>
    </row>
    <row r="1664" spans="20:21" x14ac:dyDescent="0.2">
      <c r="T1664" s="2"/>
      <c r="U1664" s="2"/>
    </row>
    <row r="1665" spans="20:21" x14ac:dyDescent="0.2">
      <c r="T1665" s="2"/>
      <c r="U1665" s="2"/>
    </row>
    <row r="1666" spans="20:21" x14ac:dyDescent="0.2">
      <c r="T1666" s="2"/>
      <c r="U1666" s="2"/>
    </row>
    <row r="1667" spans="20:21" x14ac:dyDescent="0.2">
      <c r="T1667" s="2"/>
      <c r="U1667" s="2"/>
    </row>
    <row r="1668" spans="20:21" x14ac:dyDescent="0.2">
      <c r="T1668" s="2"/>
      <c r="U1668" s="2"/>
    </row>
    <row r="1669" spans="20:21" x14ac:dyDescent="0.2">
      <c r="T1669" s="2"/>
      <c r="U1669" s="2"/>
    </row>
    <row r="1670" spans="20:21" x14ac:dyDescent="0.2">
      <c r="T1670" s="2"/>
      <c r="U1670" s="2"/>
    </row>
    <row r="1671" spans="20:21" x14ac:dyDescent="0.2">
      <c r="T1671" s="2"/>
      <c r="U1671" s="2"/>
    </row>
    <row r="1672" spans="20:21" x14ac:dyDescent="0.2">
      <c r="T1672" s="2"/>
      <c r="U1672" s="2"/>
    </row>
    <row r="1673" spans="20:21" x14ac:dyDescent="0.2">
      <c r="T1673" s="2"/>
      <c r="U1673" s="2"/>
    </row>
    <row r="1674" spans="20:21" x14ac:dyDescent="0.2">
      <c r="T1674" s="2"/>
      <c r="U1674" s="2"/>
    </row>
    <row r="1675" spans="20:21" x14ac:dyDescent="0.2">
      <c r="T1675" s="2"/>
      <c r="U1675" s="2"/>
    </row>
    <row r="1676" spans="20:21" x14ac:dyDescent="0.2">
      <c r="T1676" s="2"/>
      <c r="U1676" s="2"/>
    </row>
    <row r="1677" spans="20:21" x14ac:dyDescent="0.2">
      <c r="T1677" s="2"/>
      <c r="U1677" s="2"/>
    </row>
    <row r="1678" spans="20:21" x14ac:dyDescent="0.2">
      <c r="T1678" s="2"/>
      <c r="U1678" s="2"/>
    </row>
    <row r="1679" spans="20:21" x14ac:dyDescent="0.2">
      <c r="T1679" s="2"/>
      <c r="U1679" s="2"/>
    </row>
    <row r="1680" spans="20:21" x14ac:dyDescent="0.2">
      <c r="T1680" s="2"/>
      <c r="U1680" s="2"/>
    </row>
    <row r="1681" spans="20:21" x14ac:dyDescent="0.2">
      <c r="T1681" s="2"/>
      <c r="U1681" s="2"/>
    </row>
    <row r="1682" spans="20:21" x14ac:dyDescent="0.2">
      <c r="T1682" s="2"/>
      <c r="U1682" s="2"/>
    </row>
    <row r="1683" spans="20:21" x14ac:dyDescent="0.2">
      <c r="T1683" s="2"/>
      <c r="U1683" s="2"/>
    </row>
    <row r="1684" spans="20:21" x14ac:dyDescent="0.2">
      <c r="T1684" s="2"/>
      <c r="U1684" s="2"/>
    </row>
    <row r="1685" spans="20:21" x14ac:dyDescent="0.2">
      <c r="T1685" s="2"/>
      <c r="U1685" s="2"/>
    </row>
    <row r="1686" spans="20:21" x14ac:dyDescent="0.2">
      <c r="T1686" s="2"/>
      <c r="U1686" s="2"/>
    </row>
    <row r="1687" spans="20:21" x14ac:dyDescent="0.2">
      <c r="T1687" s="2"/>
      <c r="U1687" s="2"/>
    </row>
    <row r="1688" spans="20:21" x14ac:dyDescent="0.2">
      <c r="T1688" s="2"/>
      <c r="U1688" s="2"/>
    </row>
    <row r="1689" spans="20:21" x14ac:dyDescent="0.2">
      <c r="T1689" s="2"/>
      <c r="U1689" s="2"/>
    </row>
    <row r="1690" spans="20:21" x14ac:dyDescent="0.2">
      <c r="T1690" s="2"/>
      <c r="U1690" s="2"/>
    </row>
    <row r="1691" spans="20:21" x14ac:dyDescent="0.2">
      <c r="T1691" s="2"/>
      <c r="U1691" s="2"/>
    </row>
    <row r="1692" spans="20:21" x14ac:dyDescent="0.2">
      <c r="T1692" s="2"/>
      <c r="U1692" s="2"/>
    </row>
    <row r="1693" spans="20:21" x14ac:dyDescent="0.2">
      <c r="T1693" s="2"/>
      <c r="U1693" s="2"/>
    </row>
    <row r="1694" spans="20:21" x14ac:dyDescent="0.2">
      <c r="T1694" s="2"/>
      <c r="U1694" s="2"/>
    </row>
    <row r="1695" spans="20:21" x14ac:dyDescent="0.2">
      <c r="T1695" s="2"/>
      <c r="U1695" s="2"/>
    </row>
    <row r="1696" spans="20:21" x14ac:dyDescent="0.2">
      <c r="T1696" s="2"/>
      <c r="U1696" s="2"/>
    </row>
    <row r="1697" spans="20:21" x14ac:dyDescent="0.2">
      <c r="T1697" s="2"/>
      <c r="U1697" s="2"/>
    </row>
    <row r="1698" spans="20:21" x14ac:dyDescent="0.2">
      <c r="T1698" s="2"/>
      <c r="U1698" s="2"/>
    </row>
    <row r="1699" spans="20:21" x14ac:dyDescent="0.2">
      <c r="T1699" s="2"/>
      <c r="U1699" s="2"/>
    </row>
    <row r="1700" spans="20:21" x14ac:dyDescent="0.2">
      <c r="T1700" s="2"/>
      <c r="U1700" s="2"/>
    </row>
    <row r="1701" spans="20:21" x14ac:dyDescent="0.2">
      <c r="T1701" s="2"/>
      <c r="U1701" s="2"/>
    </row>
    <row r="1702" spans="20:21" x14ac:dyDescent="0.2">
      <c r="T1702" s="2"/>
      <c r="U1702" s="2"/>
    </row>
    <row r="1703" spans="20:21" x14ac:dyDescent="0.2">
      <c r="T1703" s="2"/>
      <c r="U1703" s="2"/>
    </row>
    <row r="1704" spans="20:21" x14ac:dyDescent="0.2">
      <c r="T1704" s="2"/>
      <c r="U1704" s="2"/>
    </row>
    <row r="1705" spans="20:21" x14ac:dyDescent="0.2">
      <c r="T1705" s="2"/>
      <c r="U1705" s="2"/>
    </row>
    <row r="1706" spans="20:21" x14ac:dyDescent="0.2">
      <c r="T1706" s="2"/>
      <c r="U1706" s="2"/>
    </row>
    <row r="1707" spans="20:21" x14ac:dyDescent="0.2">
      <c r="T1707" s="2"/>
      <c r="U1707" s="2"/>
    </row>
    <row r="1708" spans="20:21" x14ac:dyDescent="0.2">
      <c r="T1708" s="2"/>
      <c r="U1708" s="2"/>
    </row>
    <row r="1709" spans="20:21" x14ac:dyDescent="0.2">
      <c r="T1709" s="2"/>
      <c r="U1709" s="2"/>
    </row>
    <row r="1710" spans="20:21" x14ac:dyDescent="0.2">
      <c r="T1710" s="2"/>
      <c r="U1710" s="2"/>
    </row>
    <row r="1711" spans="20:21" x14ac:dyDescent="0.2">
      <c r="T1711" s="2"/>
      <c r="U1711" s="2"/>
    </row>
    <row r="1712" spans="20:21" x14ac:dyDescent="0.2">
      <c r="T1712" s="2"/>
      <c r="U1712" s="2"/>
    </row>
    <row r="1713" spans="20:21" x14ac:dyDescent="0.2">
      <c r="T1713" s="2"/>
      <c r="U1713" s="2"/>
    </row>
    <row r="1714" spans="20:21" x14ac:dyDescent="0.2">
      <c r="T1714" s="2"/>
      <c r="U1714" s="2"/>
    </row>
    <row r="1715" spans="20:21" x14ac:dyDescent="0.2">
      <c r="T1715" s="2"/>
      <c r="U1715" s="2"/>
    </row>
    <row r="1716" spans="20:21" x14ac:dyDescent="0.2">
      <c r="T1716" s="2"/>
      <c r="U1716" s="2"/>
    </row>
    <row r="1717" spans="20:21" x14ac:dyDescent="0.2">
      <c r="T1717" s="2"/>
      <c r="U1717" s="2"/>
    </row>
    <row r="1718" spans="20:21" x14ac:dyDescent="0.2">
      <c r="T1718" s="2"/>
      <c r="U1718" s="2"/>
    </row>
    <row r="1719" spans="20:21" x14ac:dyDescent="0.2">
      <c r="T1719" s="2"/>
      <c r="U1719" s="2"/>
    </row>
    <row r="1720" spans="20:21" x14ac:dyDescent="0.2">
      <c r="T1720" s="2"/>
      <c r="U1720" s="2"/>
    </row>
    <row r="1721" spans="20:21" x14ac:dyDescent="0.2">
      <c r="T1721" s="2"/>
      <c r="U1721" s="2"/>
    </row>
    <row r="1722" spans="20:21" x14ac:dyDescent="0.2">
      <c r="T1722" s="2"/>
      <c r="U1722" s="2"/>
    </row>
    <row r="1723" spans="20:21" x14ac:dyDescent="0.2">
      <c r="T1723" s="2"/>
      <c r="U1723" s="2"/>
    </row>
    <row r="1724" spans="20:21" x14ac:dyDescent="0.2">
      <c r="T1724" s="2"/>
      <c r="U1724" s="2"/>
    </row>
    <row r="1725" spans="20:21" x14ac:dyDescent="0.2">
      <c r="T1725" s="2"/>
      <c r="U1725" s="2"/>
    </row>
    <row r="1726" spans="20:21" x14ac:dyDescent="0.2">
      <c r="T1726" s="2"/>
      <c r="U1726" s="2"/>
    </row>
    <row r="1727" spans="20:21" x14ac:dyDescent="0.2">
      <c r="T1727" s="2"/>
      <c r="U1727" s="2"/>
    </row>
    <row r="1728" spans="20:21" x14ac:dyDescent="0.2">
      <c r="T1728" s="2"/>
      <c r="U1728" s="2"/>
    </row>
    <row r="1729" spans="20:21" x14ac:dyDescent="0.2">
      <c r="T1729" s="2"/>
      <c r="U1729" s="2"/>
    </row>
    <row r="1730" spans="20:21" x14ac:dyDescent="0.2">
      <c r="T1730" s="2"/>
      <c r="U1730" s="2"/>
    </row>
    <row r="1731" spans="20:21" x14ac:dyDescent="0.2">
      <c r="T1731" s="2"/>
      <c r="U1731" s="2"/>
    </row>
    <row r="1732" spans="20:21" x14ac:dyDescent="0.2">
      <c r="T1732" s="2"/>
      <c r="U1732" s="2"/>
    </row>
    <row r="1733" spans="20:21" x14ac:dyDescent="0.2">
      <c r="T1733" s="2"/>
      <c r="U1733" s="2"/>
    </row>
    <row r="1734" spans="20:21" x14ac:dyDescent="0.2">
      <c r="T1734" s="2"/>
      <c r="U1734" s="2"/>
    </row>
    <row r="1735" spans="20:21" x14ac:dyDescent="0.2">
      <c r="T1735" s="2"/>
      <c r="U1735" s="2"/>
    </row>
    <row r="1736" spans="20:21" x14ac:dyDescent="0.2">
      <c r="T1736" s="2"/>
      <c r="U1736" s="2"/>
    </row>
    <row r="1737" spans="20:21" x14ac:dyDescent="0.2">
      <c r="T1737" s="2"/>
      <c r="U1737" s="2"/>
    </row>
    <row r="1738" spans="20:21" x14ac:dyDescent="0.2">
      <c r="T1738" s="2"/>
      <c r="U1738" s="2"/>
    </row>
    <row r="1739" spans="20:21" x14ac:dyDescent="0.2">
      <c r="T1739" s="2"/>
      <c r="U1739" s="2"/>
    </row>
    <row r="1740" spans="20:21" x14ac:dyDescent="0.2">
      <c r="T1740" s="2"/>
      <c r="U1740" s="2"/>
    </row>
    <row r="1741" spans="20:21" x14ac:dyDescent="0.2">
      <c r="T1741" s="2"/>
      <c r="U1741" s="2"/>
    </row>
    <row r="1742" spans="20:21" x14ac:dyDescent="0.2">
      <c r="T1742" s="2"/>
      <c r="U1742" s="2"/>
    </row>
    <row r="1743" spans="20:21" x14ac:dyDescent="0.2">
      <c r="T1743" s="2"/>
      <c r="U1743" s="2"/>
    </row>
    <row r="1744" spans="20:21" x14ac:dyDescent="0.2">
      <c r="T1744" s="2"/>
      <c r="U1744" s="2"/>
    </row>
    <row r="1745" spans="20:21" x14ac:dyDescent="0.2">
      <c r="T1745" s="2"/>
      <c r="U1745" s="2"/>
    </row>
    <row r="1746" spans="20:21" x14ac:dyDescent="0.2">
      <c r="T1746" s="2"/>
      <c r="U1746" s="2"/>
    </row>
    <row r="1747" spans="20:21" x14ac:dyDescent="0.2">
      <c r="T1747" s="2"/>
      <c r="U1747" s="2"/>
    </row>
    <row r="1748" spans="20:21" x14ac:dyDescent="0.2">
      <c r="T1748" s="2"/>
      <c r="U1748" s="2"/>
    </row>
    <row r="1749" spans="20:21" x14ac:dyDescent="0.2">
      <c r="T1749" s="2"/>
      <c r="U1749" s="2"/>
    </row>
    <row r="1750" spans="20:21" x14ac:dyDescent="0.2">
      <c r="T1750" s="2"/>
      <c r="U1750" s="2"/>
    </row>
    <row r="1751" spans="20:21" x14ac:dyDescent="0.2">
      <c r="T1751" s="2"/>
      <c r="U1751" s="2"/>
    </row>
    <row r="1752" spans="20:21" x14ac:dyDescent="0.2">
      <c r="T1752" s="2"/>
      <c r="U1752" s="2"/>
    </row>
    <row r="1753" spans="20:21" x14ac:dyDescent="0.2">
      <c r="T1753" s="2"/>
      <c r="U1753" s="2"/>
    </row>
    <row r="1754" spans="20:21" x14ac:dyDescent="0.2">
      <c r="T1754" s="2"/>
      <c r="U1754" s="2"/>
    </row>
    <row r="1755" spans="20:21" x14ac:dyDescent="0.2">
      <c r="T1755" s="2"/>
      <c r="U1755" s="2"/>
    </row>
    <row r="1756" spans="20:21" x14ac:dyDescent="0.2">
      <c r="T1756" s="2"/>
      <c r="U1756" s="2"/>
    </row>
    <row r="1757" spans="20:21" x14ac:dyDescent="0.2">
      <c r="T1757" s="2"/>
      <c r="U1757" s="2"/>
    </row>
    <row r="1758" spans="20:21" x14ac:dyDescent="0.2">
      <c r="T1758" s="2"/>
      <c r="U1758" s="2"/>
    </row>
    <row r="1759" spans="20:21" x14ac:dyDescent="0.2">
      <c r="T1759" s="2"/>
      <c r="U1759" s="2"/>
    </row>
    <row r="1760" spans="20:21" x14ac:dyDescent="0.2">
      <c r="T1760" s="2"/>
      <c r="U1760" s="2"/>
    </row>
    <row r="1761" spans="20:21" x14ac:dyDescent="0.2">
      <c r="T1761" s="2"/>
      <c r="U1761" s="2"/>
    </row>
    <row r="1762" spans="20:21" x14ac:dyDescent="0.2">
      <c r="T1762" s="2"/>
      <c r="U1762" s="2"/>
    </row>
    <row r="1763" spans="20:21" x14ac:dyDescent="0.2">
      <c r="T1763" s="2"/>
      <c r="U1763" s="2"/>
    </row>
    <row r="1764" spans="20:21" x14ac:dyDescent="0.2">
      <c r="T1764" s="2"/>
      <c r="U1764" s="2"/>
    </row>
    <row r="1765" spans="20:21" x14ac:dyDescent="0.2">
      <c r="T1765" s="2"/>
      <c r="U1765" s="2"/>
    </row>
    <row r="1766" spans="20:21" x14ac:dyDescent="0.2">
      <c r="T1766" s="2"/>
      <c r="U1766" s="2"/>
    </row>
    <row r="1767" spans="20:21" x14ac:dyDescent="0.2">
      <c r="T1767" s="2"/>
      <c r="U1767" s="2"/>
    </row>
    <row r="1768" spans="20:21" x14ac:dyDescent="0.2">
      <c r="T1768" s="2"/>
      <c r="U1768" s="2"/>
    </row>
    <row r="1769" spans="20:21" x14ac:dyDescent="0.2">
      <c r="T1769" s="2"/>
      <c r="U1769" s="2"/>
    </row>
    <row r="1770" spans="20:21" x14ac:dyDescent="0.2">
      <c r="T1770" s="2"/>
      <c r="U1770" s="2"/>
    </row>
    <row r="1771" spans="20:21" x14ac:dyDescent="0.2">
      <c r="T1771" s="2"/>
      <c r="U1771" s="2"/>
    </row>
    <row r="1772" spans="20:21" x14ac:dyDescent="0.2">
      <c r="T1772" s="2"/>
      <c r="U1772" s="2"/>
    </row>
    <row r="1773" spans="20:21" x14ac:dyDescent="0.2">
      <c r="T1773" s="2"/>
      <c r="U1773" s="2"/>
    </row>
    <row r="1774" spans="20:21" x14ac:dyDescent="0.2">
      <c r="T1774" s="2"/>
      <c r="U1774" s="2"/>
    </row>
    <row r="1775" spans="20:21" x14ac:dyDescent="0.2">
      <c r="T1775" s="2"/>
      <c r="U1775" s="2"/>
    </row>
    <row r="1776" spans="20:21" x14ac:dyDescent="0.2">
      <c r="T1776" s="2"/>
      <c r="U1776" s="2"/>
    </row>
    <row r="1777" spans="20:21" x14ac:dyDescent="0.2">
      <c r="T1777" s="2"/>
      <c r="U1777" s="2"/>
    </row>
    <row r="1778" spans="20:21" x14ac:dyDescent="0.2">
      <c r="T1778" s="2"/>
      <c r="U1778" s="2"/>
    </row>
    <row r="1779" spans="20:21" x14ac:dyDescent="0.2">
      <c r="T1779" s="2"/>
      <c r="U1779" s="2"/>
    </row>
    <row r="1780" spans="20:21" x14ac:dyDescent="0.2">
      <c r="T1780" s="2"/>
      <c r="U1780" s="2"/>
    </row>
    <row r="1781" spans="20:21" x14ac:dyDescent="0.2">
      <c r="T1781" s="2"/>
      <c r="U1781" s="2"/>
    </row>
    <row r="1782" spans="20:21" x14ac:dyDescent="0.2">
      <c r="T1782" s="2"/>
      <c r="U1782" s="2"/>
    </row>
    <row r="1783" spans="20:21" x14ac:dyDescent="0.2">
      <c r="T1783" s="2"/>
      <c r="U1783" s="2"/>
    </row>
    <row r="1784" spans="20:21" x14ac:dyDescent="0.2">
      <c r="T1784" s="2"/>
      <c r="U1784" s="2"/>
    </row>
    <row r="1785" spans="20:21" x14ac:dyDescent="0.2">
      <c r="T1785" s="2"/>
      <c r="U1785" s="2"/>
    </row>
    <row r="1786" spans="20:21" x14ac:dyDescent="0.2">
      <c r="T1786" s="2"/>
      <c r="U1786" s="2"/>
    </row>
    <row r="1787" spans="20:21" x14ac:dyDescent="0.2">
      <c r="T1787" s="2"/>
      <c r="U1787" s="2"/>
    </row>
    <row r="1788" spans="20:21" x14ac:dyDescent="0.2">
      <c r="T1788" s="2"/>
      <c r="U1788" s="2"/>
    </row>
    <row r="1789" spans="20:21" x14ac:dyDescent="0.2">
      <c r="T1789" s="2"/>
      <c r="U1789" s="2"/>
    </row>
    <row r="1790" spans="20:21" x14ac:dyDescent="0.2">
      <c r="T1790" s="2"/>
      <c r="U1790" s="2"/>
    </row>
    <row r="1791" spans="20:21" x14ac:dyDescent="0.2">
      <c r="T1791" s="2"/>
      <c r="U1791" s="2"/>
    </row>
    <row r="1792" spans="20:21" x14ac:dyDescent="0.2">
      <c r="T1792" s="2"/>
      <c r="U1792" s="2"/>
    </row>
    <row r="1793" spans="20:21" x14ac:dyDescent="0.2">
      <c r="T1793" s="2"/>
      <c r="U1793" s="2"/>
    </row>
    <row r="1794" spans="20:21" x14ac:dyDescent="0.2">
      <c r="T1794" s="2"/>
      <c r="U1794" s="2"/>
    </row>
    <row r="1795" spans="20:21" x14ac:dyDescent="0.2">
      <c r="T1795" s="2"/>
      <c r="U1795" s="2"/>
    </row>
    <row r="1796" spans="20:21" x14ac:dyDescent="0.2">
      <c r="T1796" s="2"/>
      <c r="U1796" s="2"/>
    </row>
    <row r="1797" spans="20:21" x14ac:dyDescent="0.2">
      <c r="T1797" s="2"/>
      <c r="U1797" s="2"/>
    </row>
    <row r="1798" spans="20:21" x14ac:dyDescent="0.2">
      <c r="T1798" s="2"/>
      <c r="U1798" s="2"/>
    </row>
    <row r="1799" spans="20:21" x14ac:dyDescent="0.2">
      <c r="T1799" s="2"/>
      <c r="U1799" s="2"/>
    </row>
    <row r="1800" spans="20:21" x14ac:dyDescent="0.2">
      <c r="T1800" s="2"/>
      <c r="U1800" s="2"/>
    </row>
    <row r="1801" spans="20:21" x14ac:dyDescent="0.2">
      <c r="T1801" s="2"/>
      <c r="U1801" s="2"/>
    </row>
    <row r="1802" spans="20:21" x14ac:dyDescent="0.2">
      <c r="T1802" s="2"/>
      <c r="U1802" s="2"/>
    </row>
    <row r="1803" spans="20:21" x14ac:dyDescent="0.2">
      <c r="T1803" s="2"/>
      <c r="U1803" s="2"/>
    </row>
    <row r="1804" spans="20:21" x14ac:dyDescent="0.2">
      <c r="T1804" s="2"/>
      <c r="U1804" s="2"/>
    </row>
    <row r="1805" spans="20:21" x14ac:dyDescent="0.2">
      <c r="T1805" s="2"/>
      <c r="U1805" s="2"/>
    </row>
    <row r="1806" spans="20:21" x14ac:dyDescent="0.2">
      <c r="T1806" s="2"/>
      <c r="U1806" s="2"/>
    </row>
    <row r="1807" spans="20:21" x14ac:dyDescent="0.2">
      <c r="T1807" s="2"/>
      <c r="U1807" s="2"/>
    </row>
    <row r="1808" spans="20:21" x14ac:dyDescent="0.2">
      <c r="T1808" s="2"/>
      <c r="U1808" s="2"/>
    </row>
    <row r="1809" spans="20:21" x14ac:dyDescent="0.2">
      <c r="T1809" s="2"/>
      <c r="U1809" s="2"/>
    </row>
    <row r="1810" spans="20:21" x14ac:dyDescent="0.2">
      <c r="T1810" s="2"/>
      <c r="U1810" s="2"/>
    </row>
    <row r="1811" spans="20:21" x14ac:dyDescent="0.2">
      <c r="T1811" s="2"/>
      <c r="U1811" s="2"/>
    </row>
    <row r="1812" spans="20:21" x14ac:dyDescent="0.2">
      <c r="T1812" s="2"/>
      <c r="U1812" s="2"/>
    </row>
    <row r="1813" spans="20:21" x14ac:dyDescent="0.2">
      <c r="T1813" s="2"/>
      <c r="U1813" s="2"/>
    </row>
    <row r="1814" spans="20:21" x14ac:dyDescent="0.2">
      <c r="T1814" s="2"/>
      <c r="U1814" s="2"/>
    </row>
    <row r="1815" spans="20:21" x14ac:dyDescent="0.2">
      <c r="T1815" s="2"/>
      <c r="U1815" s="2"/>
    </row>
    <row r="1816" spans="20:21" x14ac:dyDescent="0.2">
      <c r="T1816" s="2"/>
      <c r="U1816" s="2"/>
    </row>
    <row r="1817" spans="20:21" x14ac:dyDescent="0.2">
      <c r="T1817" s="2"/>
      <c r="U1817" s="2"/>
    </row>
    <row r="1818" spans="20:21" x14ac:dyDescent="0.2">
      <c r="T1818" s="2"/>
      <c r="U1818" s="2"/>
    </row>
    <row r="1819" spans="20:21" x14ac:dyDescent="0.2">
      <c r="T1819" s="2"/>
      <c r="U1819" s="2"/>
    </row>
    <row r="1820" spans="20:21" x14ac:dyDescent="0.2">
      <c r="T1820" s="2"/>
      <c r="U1820" s="2"/>
    </row>
    <row r="1821" spans="20:21" x14ac:dyDescent="0.2">
      <c r="T1821" s="2"/>
      <c r="U1821" s="2"/>
    </row>
    <row r="1822" spans="20:21" x14ac:dyDescent="0.2">
      <c r="T1822" s="2"/>
      <c r="U1822" s="2"/>
    </row>
    <row r="1823" spans="20:21" x14ac:dyDescent="0.2">
      <c r="T1823" s="2"/>
      <c r="U1823" s="2"/>
    </row>
    <row r="1824" spans="20:21" x14ac:dyDescent="0.2">
      <c r="T1824" s="2"/>
      <c r="U1824" s="2"/>
    </row>
    <row r="1825" spans="20:21" x14ac:dyDescent="0.2">
      <c r="T1825" s="2"/>
      <c r="U1825" s="2"/>
    </row>
    <row r="1826" spans="20:21" x14ac:dyDescent="0.2">
      <c r="T1826" s="2"/>
      <c r="U1826" s="2"/>
    </row>
    <row r="1827" spans="20:21" x14ac:dyDescent="0.2">
      <c r="T1827" s="2"/>
      <c r="U1827" s="2"/>
    </row>
    <row r="1828" spans="20:21" x14ac:dyDescent="0.2">
      <c r="T1828" s="2"/>
      <c r="U1828" s="2"/>
    </row>
    <row r="1829" spans="20:21" x14ac:dyDescent="0.2">
      <c r="T1829" s="2"/>
      <c r="U1829" s="2"/>
    </row>
    <row r="1830" spans="20:21" x14ac:dyDescent="0.2">
      <c r="T1830" s="2"/>
      <c r="U1830" s="2"/>
    </row>
    <row r="1831" spans="20:21" x14ac:dyDescent="0.2">
      <c r="T1831" s="2"/>
      <c r="U1831" s="2"/>
    </row>
    <row r="1832" spans="20:21" x14ac:dyDescent="0.2">
      <c r="T1832" s="2"/>
      <c r="U1832" s="2"/>
    </row>
    <row r="1833" spans="20:21" x14ac:dyDescent="0.2">
      <c r="T1833" s="2"/>
      <c r="U1833" s="2"/>
    </row>
    <row r="1834" spans="20:21" x14ac:dyDescent="0.2">
      <c r="T1834" s="2"/>
      <c r="U1834" s="2"/>
    </row>
    <row r="1835" spans="20:21" x14ac:dyDescent="0.2">
      <c r="T1835" s="2"/>
      <c r="U1835" s="2"/>
    </row>
    <row r="1836" spans="20:21" x14ac:dyDescent="0.2">
      <c r="T1836" s="2"/>
      <c r="U1836" s="2"/>
    </row>
    <row r="1837" spans="20:21" x14ac:dyDescent="0.2">
      <c r="T1837" s="2"/>
      <c r="U1837" s="2"/>
    </row>
    <row r="1838" spans="20:21" x14ac:dyDescent="0.2">
      <c r="T1838" s="2"/>
      <c r="U1838" s="2"/>
    </row>
    <row r="1839" spans="20:21" x14ac:dyDescent="0.2">
      <c r="T1839" s="2"/>
      <c r="U1839" s="2"/>
    </row>
    <row r="1840" spans="20:21" x14ac:dyDescent="0.2">
      <c r="T1840" s="2"/>
      <c r="U1840" s="2"/>
    </row>
    <row r="1841" spans="20:21" x14ac:dyDescent="0.2">
      <c r="T1841" s="2"/>
      <c r="U1841" s="2"/>
    </row>
    <row r="1842" spans="20:21" x14ac:dyDescent="0.2">
      <c r="T1842" s="2"/>
      <c r="U1842" s="2"/>
    </row>
    <row r="1843" spans="20:21" x14ac:dyDescent="0.2">
      <c r="T1843" s="2"/>
      <c r="U1843" s="2"/>
    </row>
    <row r="1844" spans="20:21" x14ac:dyDescent="0.2">
      <c r="T1844" s="2"/>
      <c r="U1844" s="2"/>
    </row>
    <row r="1845" spans="20:21" x14ac:dyDescent="0.2">
      <c r="T1845" s="2"/>
      <c r="U1845" s="2"/>
    </row>
    <row r="1846" spans="20:21" x14ac:dyDescent="0.2">
      <c r="T1846" s="2"/>
      <c r="U1846" s="2"/>
    </row>
    <row r="1847" spans="20:21" x14ac:dyDescent="0.2">
      <c r="T1847" s="2"/>
      <c r="U1847" s="2"/>
    </row>
    <row r="1848" spans="20:21" x14ac:dyDescent="0.2">
      <c r="T1848" s="2"/>
      <c r="U1848" s="2"/>
    </row>
    <row r="1849" spans="20:21" x14ac:dyDescent="0.2">
      <c r="T1849" s="2"/>
      <c r="U1849" s="2"/>
    </row>
    <row r="1850" spans="20:21" x14ac:dyDescent="0.2">
      <c r="T1850" s="2"/>
      <c r="U1850" s="2"/>
    </row>
    <row r="1851" spans="20:21" x14ac:dyDescent="0.2">
      <c r="T1851" s="2"/>
      <c r="U1851" s="2"/>
    </row>
    <row r="1852" spans="20:21" x14ac:dyDescent="0.2">
      <c r="T1852" s="2"/>
      <c r="U1852" s="2"/>
    </row>
    <row r="1853" spans="20:21" x14ac:dyDescent="0.2">
      <c r="T1853" s="2"/>
      <c r="U1853" s="2"/>
    </row>
    <row r="1854" spans="20:21" x14ac:dyDescent="0.2">
      <c r="T1854" s="2"/>
      <c r="U1854" s="2"/>
    </row>
    <row r="1855" spans="20:21" x14ac:dyDescent="0.2">
      <c r="T1855" s="2"/>
      <c r="U1855" s="2"/>
    </row>
    <row r="1856" spans="20:21" x14ac:dyDescent="0.2">
      <c r="T1856" s="2"/>
      <c r="U1856" s="2"/>
    </row>
    <row r="1857" spans="20:21" x14ac:dyDescent="0.2">
      <c r="T1857" s="2"/>
      <c r="U1857" s="2"/>
    </row>
    <row r="1858" spans="20:21" x14ac:dyDescent="0.2">
      <c r="T1858" s="2"/>
      <c r="U1858" s="2"/>
    </row>
    <row r="1859" spans="20:21" x14ac:dyDescent="0.2">
      <c r="T1859" s="2"/>
      <c r="U1859" s="2"/>
    </row>
    <row r="1860" spans="20:21" x14ac:dyDescent="0.2">
      <c r="T1860" s="2"/>
      <c r="U1860" s="2"/>
    </row>
    <row r="1861" spans="20:21" x14ac:dyDescent="0.2">
      <c r="T1861" s="2"/>
      <c r="U1861" s="2"/>
    </row>
    <row r="1862" spans="20:21" x14ac:dyDescent="0.2">
      <c r="T1862" s="2"/>
      <c r="U1862" s="2"/>
    </row>
    <row r="1863" spans="20:21" x14ac:dyDescent="0.2">
      <c r="T1863" s="2"/>
      <c r="U1863" s="2"/>
    </row>
    <row r="1864" spans="20:21" x14ac:dyDescent="0.2">
      <c r="T1864" s="2"/>
      <c r="U1864" s="2"/>
    </row>
    <row r="1865" spans="20:21" x14ac:dyDescent="0.2">
      <c r="T1865" s="2"/>
      <c r="U1865" s="2"/>
    </row>
    <row r="1866" spans="20:21" x14ac:dyDescent="0.2">
      <c r="T1866" s="2"/>
      <c r="U1866" s="2"/>
    </row>
    <row r="1867" spans="20:21" x14ac:dyDescent="0.2">
      <c r="T1867" s="2"/>
      <c r="U1867" s="2"/>
    </row>
    <row r="1868" spans="20:21" x14ac:dyDescent="0.2">
      <c r="T1868" s="2"/>
      <c r="U1868" s="2"/>
    </row>
    <row r="1869" spans="20:21" x14ac:dyDescent="0.2">
      <c r="T1869" s="2"/>
      <c r="U1869" s="2"/>
    </row>
    <row r="1870" spans="20:21" x14ac:dyDescent="0.2">
      <c r="T1870" s="2"/>
      <c r="U1870" s="2"/>
    </row>
    <row r="1871" spans="20:21" x14ac:dyDescent="0.2">
      <c r="T1871" s="2"/>
      <c r="U1871" s="2"/>
    </row>
    <row r="1872" spans="20:21" x14ac:dyDescent="0.2">
      <c r="T1872" s="2"/>
      <c r="U1872" s="2"/>
    </row>
    <row r="1873" spans="20:21" x14ac:dyDescent="0.2">
      <c r="T1873" s="2"/>
      <c r="U1873" s="2"/>
    </row>
    <row r="1874" spans="20:21" x14ac:dyDescent="0.2">
      <c r="T1874" s="2"/>
      <c r="U1874" s="2"/>
    </row>
    <row r="1875" spans="20:21" x14ac:dyDescent="0.2">
      <c r="T1875" s="2"/>
      <c r="U1875" s="2"/>
    </row>
    <row r="1876" spans="20:21" x14ac:dyDescent="0.2">
      <c r="T1876" s="2"/>
      <c r="U1876" s="2"/>
    </row>
    <row r="1877" spans="20:21" x14ac:dyDescent="0.2">
      <c r="T1877" s="2"/>
      <c r="U1877" s="2"/>
    </row>
    <row r="1878" spans="20:21" x14ac:dyDescent="0.2">
      <c r="T1878" s="2"/>
      <c r="U1878" s="2"/>
    </row>
    <row r="1879" spans="20:21" x14ac:dyDescent="0.2">
      <c r="T1879" s="2"/>
      <c r="U1879" s="2"/>
    </row>
    <row r="1880" spans="20:21" x14ac:dyDescent="0.2">
      <c r="T1880" s="2"/>
      <c r="U1880" s="2"/>
    </row>
    <row r="1881" spans="20:21" x14ac:dyDescent="0.2">
      <c r="T1881" s="2"/>
      <c r="U1881" s="2"/>
    </row>
    <row r="1882" spans="20:21" x14ac:dyDescent="0.2">
      <c r="T1882" s="2"/>
      <c r="U1882" s="2"/>
    </row>
    <row r="1883" spans="20:21" x14ac:dyDescent="0.2">
      <c r="T1883" s="2"/>
      <c r="U1883" s="2"/>
    </row>
    <row r="1884" spans="20:21" x14ac:dyDescent="0.2">
      <c r="T1884" s="2"/>
      <c r="U1884" s="2"/>
    </row>
    <row r="1885" spans="20:21" x14ac:dyDescent="0.2">
      <c r="T1885" s="2"/>
      <c r="U1885" s="2"/>
    </row>
    <row r="1886" spans="20:21" x14ac:dyDescent="0.2">
      <c r="T1886" s="2"/>
      <c r="U1886" s="2"/>
    </row>
    <row r="1887" spans="20:21" x14ac:dyDescent="0.2">
      <c r="T1887" s="2"/>
      <c r="U1887" s="2"/>
    </row>
    <row r="1888" spans="20:21" x14ac:dyDescent="0.2">
      <c r="T1888" s="2"/>
      <c r="U1888" s="2"/>
    </row>
    <row r="1889" spans="20:21" x14ac:dyDescent="0.2">
      <c r="T1889" s="2"/>
      <c r="U1889" s="2"/>
    </row>
    <row r="1890" spans="20:21" x14ac:dyDescent="0.2">
      <c r="T1890" s="2"/>
      <c r="U1890" s="2"/>
    </row>
    <row r="1891" spans="20:21" x14ac:dyDescent="0.2">
      <c r="T1891" s="2"/>
      <c r="U1891" s="2"/>
    </row>
    <row r="1892" spans="20:21" x14ac:dyDescent="0.2">
      <c r="T1892" s="2"/>
      <c r="U1892" s="2"/>
    </row>
    <row r="1893" spans="20:21" x14ac:dyDescent="0.2">
      <c r="T1893" s="2"/>
      <c r="U1893" s="2"/>
    </row>
    <row r="1894" spans="20:21" x14ac:dyDescent="0.2">
      <c r="T1894" s="2"/>
      <c r="U1894" s="2"/>
    </row>
    <row r="1895" spans="20:21" x14ac:dyDescent="0.2">
      <c r="T1895" s="2"/>
      <c r="U1895" s="2"/>
    </row>
    <row r="1896" spans="20:21" x14ac:dyDescent="0.2">
      <c r="T1896" s="2"/>
      <c r="U1896" s="2"/>
    </row>
    <row r="1897" spans="20:21" x14ac:dyDescent="0.2">
      <c r="T1897" s="2"/>
      <c r="U1897" s="2"/>
    </row>
    <row r="1898" spans="20:21" x14ac:dyDescent="0.2">
      <c r="T1898" s="2"/>
      <c r="U1898" s="2"/>
    </row>
    <row r="1899" spans="20:21" x14ac:dyDescent="0.2">
      <c r="T1899" s="2"/>
      <c r="U1899" s="2"/>
    </row>
    <row r="1900" spans="20:21" x14ac:dyDescent="0.2">
      <c r="T1900" s="2"/>
      <c r="U1900" s="2"/>
    </row>
    <row r="1901" spans="20:21" x14ac:dyDescent="0.2">
      <c r="T1901" s="2"/>
      <c r="U1901" s="2"/>
    </row>
    <row r="1902" spans="20:21" x14ac:dyDescent="0.2">
      <c r="T1902" s="2"/>
      <c r="U1902" s="2"/>
    </row>
    <row r="1903" spans="20:21" x14ac:dyDescent="0.2">
      <c r="T1903" s="2"/>
      <c r="U1903" s="2"/>
    </row>
    <row r="1904" spans="20:21" x14ac:dyDescent="0.2">
      <c r="T1904" s="2"/>
      <c r="U1904" s="2"/>
    </row>
    <row r="1905" spans="20:21" x14ac:dyDescent="0.2">
      <c r="T1905" s="2"/>
      <c r="U1905" s="2"/>
    </row>
    <row r="1906" spans="20:21" x14ac:dyDescent="0.2">
      <c r="T1906" s="2"/>
      <c r="U1906" s="2"/>
    </row>
    <row r="1907" spans="20:21" x14ac:dyDescent="0.2">
      <c r="T1907" s="2"/>
      <c r="U1907" s="2"/>
    </row>
    <row r="1908" spans="20:21" x14ac:dyDescent="0.2">
      <c r="T1908" s="2"/>
      <c r="U1908" s="2"/>
    </row>
    <row r="1909" spans="20:21" x14ac:dyDescent="0.2">
      <c r="T1909" s="2"/>
      <c r="U1909" s="2"/>
    </row>
    <row r="1910" spans="20:21" x14ac:dyDescent="0.2">
      <c r="T1910" s="2"/>
      <c r="U1910" s="2"/>
    </row>
    <row r="1911" spans="20:21" x14ac:dyDescent="0.2">
      <c r="T1911" s="2"/>
      <c r="U1911" s="2"/>
    </row>
    <row r="1912" spans="20:21" x14ac:dyDescent="0.2">
      <c r="T1912" s="2"/>
      <c r="U1912" s="2"/>
    </row>
    <row r="1913" spans="20:21" x14ac:dyDescent="0.2">
      <c r="T1913" s="2"/>
      <c r="U1913" s="2"/>
    </row>
    <row r="1914" spans="20:21" x14ac:dyDescent="0.2">
      <c r="T1914" s="2"/>
      <c r="U1914" s="2"/>
    </row>
    <row r="1915" spans="20:21" x14ac:dyDescent="0.2">
      <c r="T1915" s="2"/>
      <c r="U1915" s="2"/>
    </row>
    <row r="1916" spans="20:21" x14ac:dyDescent="0.2">
      <c r="T1916" s="2"/>
      <c r="U1916" s="2"/>
    </row>
    <row r="1917" spans="20:21" x14ac:dyDescent="0.2">
      <c r="T1917" s="2"/>
      <c r="U1917" s="2"/>
    </row>
    <row r="1918" spans="20:21" x14ac:dyDescent="0.2">
      <c r="T1918" s="2"/>
      <c r="U1918" s="2"/>
    </row>
    <row r="1919" spans="20:21" x14ac:dyDescent="0.2">
      <c r="T1919" s="2"/>
      <c r="U1919" s="2"/>
    </row>
    <row r="1920" spans="20:21" x14ac:dyDescent="0.2">
      <c r="T1920" s="2"/>
      <c r="U1920" s="2"/>
    </row>
    <row r="1921" spans="20:21" x14ac:dyDescent="0.2">
      <c r="T1921" s="2"/>
      <c r="U1921" s="2"/>
    </row>
    <row r="1922" spans="20:21" x14ac:dyDescent="0.2">
      <c r="T1922" s="2"/>
      <c r="U1922" s="2"/>
    </row>
    <row r="1923" spans="20:21" x14ac:dyDescent="0.2">
      <c r="T1923" s="2"/>
      <c r="U1923" s="2"/>
    </row>
    <row r="1924" spans="20:21" x14ac:dyDescent="0.2">
      <c r="T1924" s="2"/>
      <c r="U1924" s="2"/>
    </row>
    <row r="1925" spans="20:21" x14ac:dyDescent="0.2">
      <c r="T1925" s="2"/>
      <c r="U1925" s="2"/>
    </row>
    <row r="1926" spans="20:21" x14ac:dyDescent="0.2">
      <c r="T1926" s="2"/>
      <c r="U1926" s="2"/>
    </row>
    <row r="1927" spans="20:21" x14ac:dyDescent="0.2">
      <c r="T1927" s="2"/>
      <c r="U1927" s="2"/>
    </row>
    <row r="1928" spans="20:21" x14ac:dyDescent="0.2">
      <c r="T1928" s="2"/>
      <c r="U1928" s="2"/>
    </row>
    <row r="1929" spans="20:21" x14ac:dyDescent="0.2">
      <c r="T1929" s="2"/>
      <c r="U1929" s="2"/>
    </row>
    <row r="1930" spans="20:21" x14ac:dyDescent="0.2">
      <c r="T1930" s="2"/>
      <c r="U1930" s="2"/>
    </row>
    <row r="1931" spans="20:21" x14ac:dyDescent="0.2">
      <c r="T1931" s="2"/>
      <c r="U1931" s="2"/>
    </row>
    <row r="1932" spans="20:21" x14ac:dyDescent="0.2">
      <c r="T1932" s="2"/>
      <c r="U1932" s="2"/>
    </row>
    <row r="1933" spans="20:21" x14ac:dyDescent="0.2">
      <c r="T1933" s="2"/>
      <c r="U1933" s="2"/>
    </row>
    <row r="1934" spans="20:21" x14ac:dyDescent="0.2">
      <c r="T1934" s="2"/>
      <c r="U1934" s="2"/>
    </row>
    <row r="1935" spans="20:21" x14ac:dyDescent="0.2">
      <c r="T1935" s="2"/>
      <c r="U1935" s="2"/>
    </row>
    <row r="1936" spans="20:21" x14ac:dyDescent="0.2">
      <c r="T1936" s="2"/>
      <c r="U1936" s="2"/>
    </row>
    <row r="1937" spans="20:21" x14ac:dyDescent="0.2">
      <c r="T1937" s="2"/>
      <c r="U1937" s="2"/>
    </row>
    <row r="1938" spans="20:21" x14ac:dyDescent="0.2">
      <c r="T1938" s="2"/>
      <c r="U1938" s="2"/>
    </row>
    <row r="1939" spans="20:21" x14ac:dyDescent="0.2">
      <c r="T1939" s="2"/>
      <c r="U1939" s="2"/>
    </row>
    <row r="1940" spans="20:21" x14ac:dyDescent="0.2">
      <c r="T1940" s="2"/>
      <c r="U1940" s="2"/>
    </row>
    <row r="1941" spans="20:21" x14ac:dyDescent="0.2">
      <c r="T1941" s="2"/>
      <c r="U1941" s="2"/>
    </row>
    <row r="1942" spans="20:21" x14ac:dyDescent="0.2">
      <c r="T1942" s="2"/>
      <c r="U1942" s="2"/>
    </row>
    <row r="1943" spans="20:21" x14ac:dyDescent="0.2">
      <c r="T1943" s="2"/>
      <c r="U1943" s="2"/>
    </row>
    <row r="1944" spans="20:21" x14ac:dyDescent="0.2">
      <c r="T1944" s="2"/>
      <c r="U1944" s="2"/>
    </row>
    <row r="1945" spans="20:21" x14ac:dyDescent="0.2">
      <c r="T1945" s="2"/>
      <c r="U1945" s="2"/>
    </row>
    <row r="1946" spans="20:21" x14ac:dyDescent="0.2">
      <c r="T1946" s="2"/>
      <c r="U1946" s="2"/>
    </row>
    <row r="1947" spans="20:21" x14ac:dyDescent="0.2">
      <c r="T1947" s="2"/>
      <c r="U1947" s="2"/>
    </row>
    <row r="1948" spans="20:21" x14ac:dyDescent="0.2">
      <c r="T1948" s="2"/>
      <c r="U1948" s="2"/>
    </row>
    <row r="1949" spans="20:21" x14ac:dyDescent="0.2">
      <c r="T1949" s="2"/>
      <c r="U1949" s="2"/>
    </row>
    <row r="1950" spans="20:21" x14ac:dyDescent="0.2">
      <c r="T1950" s="2"/>
      <c r="U1950" s="2"/>
    </row>
    <row r="1951" spans="20:21" x14ac:dyDescent="0.2">
      <c r="T1951" s="2"/>
      <c r="U1951" s="2"/>
    </row>
    <row r="1952" spans="20:21" x14ac:dyDescent="0.2">
      <c r="T1952" s="2"/>
      <c r="U1952" s="2"/>
    </row>
    <row r="1953" spans="20:21" x14ac:dyDescent="0.2">
      <c r="T1953" s="2"/>
      <c r="U1953" s="2"/>
    </row>
    <row r="1954" spans="20:21" x14ac:dyDescent="0.2">
      <c r="T1954" s="2"/>
      <c r="U1954" s="2"/>
    </row>
    <row r="1955" spans="20:21" x14ac:dyDescent="0.2">
      <c r="T1955" s="2"/>
      <c r="U1955" s="2"/>
    </row>
    <row r="1956" spans="20:21" x14ac:dyDescent="0.2">
      <c r="T1956" s="2"/>
      <c r="U1956" s="2"/>
    </row>
    <row r="1957" spans="20:21" x14ac:dyDescent="0.2">
      <c r="T1957" s="2"/>
      <c r="U1957" s="2"/>
    </row>
    <row r="1958" spans="20:21" x14ac:dyDescent="0.2">
      <c r="T1958" s="2"/>
      <c r="U1958" s="2"/>
    </row>
    <row r="1959" spans="20:21" x14ac:dyDescent="0.2">
      <c r="T1959" s="2"/>
      <c r="U1959" s="2"/>
    </row>
    <row r="1960" spans="20:21" x14ac:dyDescent="0.2">
      <c r="T1960" s="2"/>
      <c r="U1960" s="2"/>
    </row>
    <row r="1961" spans="20:21" x14ac:dyDescent="0.2">
      <c r="T1961" s="2"/>
      <c r="U1961" s="2"/>
    </row>
    <row r="1962" spans="20:21" x14ac:dyDescent="0.2">
      <c r="T1962" s="2"/>
      <c r="U1962" s="2"/>
    </row>
    <row r="1963" spans="20:21" x14ac:dyDescent="0.2">
      <c r="T1963" s="2"/>
      <c r="U1963" s="2"/>
    </row>
    <row r="1964" spans="20:21" x14ac:dyDescent="0.2">
      <c r="T1964" s="2"/>
      <c r="U1964" s="2"/>
    </row>
    <row r="1965" spans="20:21" x14ac:dyDescent="0.2">
      <c r="T1965" s="2"/>
      <c r="U1965" s="2"/>
    </row>
    <row r="1966" spans="20:21" x14ac:dyDescent="0.2">
      <c r="T1966" s="2"/>
      <c r="U1966" s="2"/>
    </row>
    <row r="1967" spans="20:21" x14ac:dyDescent="0.2">
      <c r="T1967" s="2"/>
      <c r="U1967" s="2"/>
    </row>
    <row r="1968" spans="20:21" x14ac:dyDescent="0.2">
      <c r="T1968" s="2"/>
      <c r="U1968" s="2"/>
    </row>
    <row r="1969" spans="20:21" x14ac:dyDescent="0.2">
      <c r="T1969" s="2"/>
      <c r="U1969" s="2"/>
    </row>
    <row r="1970" spans="20:21" x14ac:dyDescent="0.2">
      <c r="T1970" s="2"/>
      <c r="U1970" s="2"/>
    </row>
    <row r="1971" spans="20:21" x14ac:dyDescent="0.2">
      <c r="T1971" s="2"/>
      <c r="U1971" s="2"/>
    </row>
    <row r="1972" spans="20:21" x14ac:dyDescent="0.2">
      <c r="T1972" s="2"/>
      <c r="U1972" s="2"/>
    </row>
    <row r="1973" spans="20:21" x14ac:dyDescent="0.2">
      <c r="T1973" s="2"/>
      <c r="U1973" s="2"/>
    </row>
    <row r="1974" spans="20:21" x14ac:dyDescent="0.2">
      <c r="T1974" s="2"/>
      <c r="U1974" s="2"/>
    </row>
    <row r="1975" spans="20:21" x14ac:dyDescent="0.2">
      <c r="T1975" s="2"/>
      <c r="U1975" s="2"/>
    </row>
    <row r="1976" spans="20:21" x14ac:dyDescent="0.2">
      <c r="T1976" s="2"/>
      <c r="U1976" s="2"/>
    </row>
    <row r="1977" spans="20:21" x14ac:dyDescent="0.2">
      <c r="T1977" s="2"/>
      <c r="U1977" s="2"/>
    </row>
    <row r="1978" spans="20:21" x14ac:dyDescent="0.2">
      <c r="T1978" s="2"/>
      <c r="U1978" s="2"/>
    </row>
    <row r="1979" spans="20:21" x14ac:dyDescent="0.2">
      <c r="T1979" s="2"/>
      <c r="U1979" s="2"/>
    </row>
    <row r="1980" spans="20:21" x14ac:dyDescent="0.2">
      <c r="T1980" s="2"/>
      <c r="U1980" s="2"/>
    </row>
    <row r="1981" spans="20:21" x14ac:dyDescent="0.2">
      <c r="T1981" s="2"/>
      <c r="U1981" s="2"/>
    </row>
    <row r="1982" spans="20:21" x14ac:dyDescent="0.2">
      <c r="T1982" s="2"/>
      <c r="U1982" s="2"/>
    </row>
    <row r="1983" spans="20:21" x14ac:dyDescent="0.2">
      <c r="T1983" s="2"/>
      <c r="U1983" s="2"/>
    </row>
    <row r="1984" spans="20:21" x14ac:dyDescent="0.2">
      <c r="T1984" s="2"/>
      <c r="U1984" s="2"/>
    </row>
    <row r="1985" spans="20:21" x14ac:dyDescent="0.2">
      <c r="T1985" s="2"/>
      <c r="U1985" s="2"/>
    </row>
    <row r="1986" spans="20:21" x14ac:dyDescent="0.2">
      <c r="T1986" s="2"/>
      <c r="U1986" s="2"/>
    </row>
    <row r="1987" spans="20:21" x14ac:dyDescent="0.2">
      <c r="T1987" s="2"/>
      <c r="U1987" s="2"/>
    </row>
    <row r="1988" spans="20:21" x14ac:dyDescent="0.2">
      <c r="T1988" s="2"/>
      <c r="U1988" s="2"/>
    </row>
    <row r="1989" spans="20:21" x14ac:dyDescent="0.2">
      <c r="T1989" s="2"/>
      <c r="U1989" s="2"/>
    </row>
    <row r="1990" spans="20:21" x14ac:dyDescent="0.2">
      <c r="T1990" s="2"/>
      <c r="U1990" s="2"/>
    </row>
    <row r="1991" spans="20:21" x14ac:dyDescent="0.2">
      <c r="T1991" s="2"/>
      <c r="U1991" s="2"/>
    </row>
    <row r="1992" spans="20:21" x14ac:dyDescent="0.2">
      <c r="T1992" s="2"/>
      <c r="U1992" s="2"/>
    </row>
    <row r="1993" spans="20:21" x14ac:dyDescent="0.2">
      <c r="T1993" s="2"/>
      <c r="U1993" s="2"/>
    </row>
    <row r="1994" spans="20:21" x14ac:dyDescent="0.2">
      <c r="T1994" s="2"/>
      <c r="U1994" s="2"/>
    </row>
    <row r="1995" spans="20:21" x14ac:dyDescent="0.2">
      <c r="T1995" s="2"/>
      <c r="U1995" s="2"/>
    </row>
    <row r="1996" spans="20:21" x14ac:dyDescent="0.2">
      <c r="T1996" s="2"/>
      <c r="U1996" s="2"/>
    </row>
    <row r="1997" spans="20:21" x14ac:dyDescent="0.2">
      <c r="T1997" s="2"/>
      <c r="U1997" s="2"/>
    </row>
    <row r="1998" spans="20:21" x14ac:dyDescent="0.2">
      <c r="T1998" s="2"/>
      <c r="U1998" s="2"/>
    </row>
    <row r="1999" spans="20:21" x14ac:dyDescent="0.2">
      <c r="T1999" s="2"/>
      <c r="U1999" s="2"/>
    </row>
    <row r="2000" spans="20:21" x14ac:dyDescent="0.2">
      <c r="T2000" s="2"/>
      <c r="U2000" s="2"/>
    </row>
    <row r="2001" spans="20:21" x14ac:dyDescent="0.2">
      <c r="T2001" s="2"/>
      <c r="U2001" s="2"/>
    </row>
    <row r="2002" spans="20:21" x14ac:dyDescent="0.2">
      <c r="T2002" s="2"/>
      <c r="U2002" s="2"/>
    </row>
    <row r="2003" spans="20:21" x14ac:dyDescent="0.2">
      <c r="T2003" s="2"/>
      <c r="U2003" s="2"/>
    </row>
    <row r="2004" spans="20:21" x14ac:dyDescent="0.2">
      <c r="T2004" s="2"/>
      <c r="U2004" s="2"/>
    </row>
    <row r="2005" spans="20:21" x14ac:dyDescent="0.2">
      <c r="T2005" s="2"/>
      <c r="U2005" s="2"/>
    </row>
    <row r="2006" spans="20:21" x14ac:dyDescent="0.2">
      <c r="T2006" s="2"/>
      <c r="U2006" s="2"/>
    </row>
    <row r="2007" spans="20:21" x14ac:dyDescent="0.2">
      <c r="T2007" s="2"/>
      <c r="U2007" s="2"/>
    </row>
    <row r="2008" spans="20:21" x14ac:dyDescent="0.2">
      <c r="T2008" s="2"/>
      <c r="U2008" s="2"/>
    </row>
    <row r="2009" spans="20:21" x14ac:dyDescent="0.2">
      <c r="T2009" s="2"/>
      <c r="U2009" s="2"/>
    </row>
    <row r="2010" spans="20:21" x14ac:dyDescent="0.2">
      <c r="T2010" s="2"/>
      <c r="U2010" s="2"/>
    </row>
    <row r="2011" spans="20:21" x14ac:dyDescent="0.2">
      <c r="T2011" s="2"/>
      <c r="U2011" s="2"/>
    </row>
    <row r="2012" spans="20:21" x14ac:dyDescent="0.2">
      <c r="T2012" s="2"/>
      <c r="U2012" s="2"/>
    </row>
    <row r="2013" spans="20:21" x14ac:dyDescent="0.2">
      <c r="T2013" s="2"/>
      <c r="U2013" s="2"/>
    </row>
    <row r="2014" spans="20:21" x14ac:dyDescent="0.2">
      <c r="T2014" s="2"/>
      <c r="U2014" s="2"/>
    </row>
    <row r="2015" spans="20:21" x14ac:dyDescent="0.2">
      <c r="T2015" s="2"/>
      <c r="U2015" s="2"/>
    </row>
    <row r="2016" spans="20:21" x14ac:dyDescent="0.2">
      <c r="T2016" s="2"/>
      <c r="U2016" s="2"/>
    </row>
    <row r="2017" spans="20:21" x14ac:dyDescent="0.2">
      <c r="T2017" s="2"/>
      <c r="U2017" s="2"/>
    </row>
    <row r="2018" spans="20:21" x14ac:dyDescent="0.2">
      <c r="T2018" s="2"/>
      <c r="U2018" s="2"/>
    </row>
    <row r="2019" spans="20:21" x14ac:dyDescent="0.2">
      <c r="T2019" s="2"/>
      <c r="U2019" s="2"/>
    </row>
    <row r="2020" spans="20:21" x14ac:dyDescent="0.2">
      <c r="T2020" s="2"/>
      <c r="U2020" s="2"/>
    </row>
    <row r="2021" spans="20:21" x14ac:dyDescent="0.2">
      <c r="T2021" s="2"/>
      <c r="U2021" s="2"/>
    </row>
    <row r="2022" spans="20:21" x14ac:dyDescent="0.2">
      <c r="T2022" s="2"/>
      <c r="U2022" s="2"/>
    </row>
    <row r="2023" spans="20:21" x14ac:dyDescent="0.2">
      <c r="T2023" s="2"/>
      <c r="U2023" s="2"/>
    </row>
    <row r="2024" spans="20:21" x14ac:dyDescent="0.2">
      <c r="T2024" s="2"/>
      <c r="U2024" s="2"/>
    </row>
    <row r="2025" spans="20:21" x14ac:dyDescent="0.2">
      <c r="T2025" s="2"/>
      <c r="U2025" s="2"/>
    </row>
    <row r="2026" spans="20:21" x14ac:dyDescent="0.2">
      <c r="T2026" s="2"/>
      <c r="U2026" s="2"/>
    </row>
    <row r="2027" spans="20:21" x14ac:dyDescent="0.2">
      <c r="T2027" s="2"/>
      <c r="U2027" s="2"/>
    </row>
    <row r="2028" spans="20:21" x14ac:dyDescent="0.2">
      <c r="T2028" s="2"/>
      <c r="U2028" s="2"/>
    </row>
    <row r="2029" spans="20:21" x14ac:dyDescent="0.2">
      <c r="T2029" s="2"/>
      <c r="U2029" s="2"/>
    </row>
    <row r="2030" spans="20:21" x14ac:dyDescent="0.2">
      <c r="T2030" s="2"/>
      <c r="U2030" s="2"/>
    </row>
    <row r="2031" spans="20:21" x14ac:dyDescent="0.2">
      <c r="T2031" s="2"/>
      <c r="U2031" s="2"/>
    </row>
    <row r="2032" spans="20:21" x14ac:dyDescent="0.2">
      <c r="T2032" s="2"/>
      <c r="U2032" s="2"/>
    </row>
    <row r="2033" spans="20:21" x14ac:dyDescent="0.2">
      <c r="T2033" s="2"/>
      <c r="U2033" s="2"/>
    </row>
    <row r="2034" spans="20:21" x14ac:dyDescent="0.2">
      <c r="T2034" s="2"/>
      <c r="U2034" s="2"/>
    </row>
    <row r="2035" spans="20:21" x14ac:dyDescent="0.2">
      <c r="T2035" s="2"/>
      <c r="U2035" s="2"/>
    </row>
    <row r="2036" spans="20:21" x14ac:dyDescent="0.2">
      <c r="T2036" s="2"/>
      <c r="U2036" s="2"/>
    </row>
    <row r="2037" spans="20:21" x14ac:dyDescent="0.2">
      <c r="T2037" s="2"/>
      <c r="U2037" s="2"/>
    </row>
    <row r="2038" spans="20:21" x14ac:dyDescent="0.2">
      <c r="T2038" s="2"/>
      <c r="U2038" s="2"/>
    </row>
    <row r="2039" spans="20:21" x14ac:dyDescent="0.2">
      <c r="T2039" s="2"/>
      <c r="U2039" s="2"/>
    </row>
    <row r="2040" spans="20:21" x14ac:dyDescent="0.2">
      <c r="T2040" s="2"/>
      <c r="U2040" s="2"/>
    </row>
    <row r="2041" spans="20:21" x14ac:dyDescent="0.2">
      <c r="T2041" s="2"/>
      <c r="U2041" s="2"/>
    </row>
    <row r="2042" spans="20:21" x14ac:dyDescent="0.2">
      <c r="T2042" s="2"/>
      <c r="U2042" s="2"/>
    </row>
    <row r="2043" spans="20:21" x14ac:dyDescent="0.2">
      <c r="T2043" s="2"/>
      <c r="U2043" s="2"/>
    </row>
    <row r="2044" spans="20:21" x14ac:dyDescent="0.2">
      <c r="T2044" s="2"/>
      <c r="U2044" s="2"/>
    </row>
    <row r="2045" spans="20:21" x14ac:dyDescent="0.2">
      <c r="T2045" s="2"/>
      <c r="U2045" s="2"/>
    </row>
    <row r="2046" spans="20:21" x14ac:dyDescent="0.2">
      <c r="T2046" s="2"/>
      <c r="U2046" s="2"/>
    </row>
    <row r="2047" spans="20:21" x14ac:dyDescent="0.2">
      <c r="T2047" s="2"/>
      <c r="U2047" s="2"/>
    </row>
    <row r="2048" spans="20:21" x14ac:dyDescent="0.2">
      <c r="T2048" s="2"/>
      <c r="U2048" s="2"/>
    </row>
    <row r="2049" spans="20:21" x14ac:dyDescent="0.2">
      <c r="T2049" s="2"/>
      <c r="U2049" s="2"/>
    </row>
    <row r="2050" spans="20:21" x14ac:dyDescent="0.2">
      <c r="T2050" s="2"/>
      <c r="U2050" s="2"/>
    </row>
    <row r="2051" spans="20:21" x14ac:dyDescent="0.2">
      <c r="T2051" s="2"/>
      <c r="U2051" s="2"/>
    </row>
    <row r="2052" spans="20:21" x14ac:dyDescent="0.2">
      <c r="T2052" s="2"/>
      <c r="U2052" s="2"/>
    </row>
    <row r="2053" spans="20:21" x14ac:dyDescent="0.2">
      <c r="T2053" s="2"/>
      <c r="U2053" s="2"/>
    </row>
    <row r="2054" spans="20:21" x14ac:dyDescent="0.2">
      <c r="T2054" s="2"/>
      <c r="U2054" s="2"/>
    </row>
    <row r="2055" spans="20:21" x14ac:dyDescent="0.2">
      <c r="T2055" s="2"/>
      <c r="U2055" s="2"/>
    </row>
    <row r="2056" spans="20:21" x14ac:dyDescent="0.2">
      <c r="T2056" s="2"/>
      <c r="U2056" s="2"/>
    </row>
    <row r="2057" spans="20:21" x14ac:dyDescent="0.2">
      <c r="T2057" s="2"/>
      <c r="U2057" s="2"/>
    </row>
    <row r="2058" spans="20:21" x14ac:dyDescent="0.2">
      <c r="T2058" s="2"/>
      <c r="U2058" s="2"/>
    </row>
    <row r="2059" spans="20:21" x14ac:dyDescent="0.2">
      <c r="T2059" s="2"/>
      <c r="U2059" s="2"/>
    </row>
    <row r="2060" spans="20:21" x14ac:dyDescent="0.2">
      <c r="T2060" s="2"/>
      <c r="U2060" s="2"/>
    </row>
    <row r="2061" spans="20:21" x14ac:dyDescent="0.2">
      <c r="T2061" s="2"/>
      <c r="U2061" s="2"/>
    </row>
    <row r="2062" spans="20:21" x14ac:dyDescent="0.2">
      <c r="T2062" s="2"/>
      <c r="U2062" s="2"/>
    </row>
    <row r="2063" spans="20:21" x14ac:dyDescent="0.2">
      <c r="T2063" s="2"/>
      <c r="U2063" s="2"/>
    </row>
    <row r="2064" spans="20:21" x14ac:dyDescent="0.2">
      <c r="T2064" s="2"/>
      <c r="U2064" s="2"/>
    </row>
    <row r="2065" spans="20:21" x14ac:dyDescent="0.2">
      <c r="T2065" s="2"/>
      <c r="U2065" s="2"/>
    </row>
    <row r="2066" spans="20:21" x14ac:dyDescent="0.2">
      <c r="T2066" s="2"/>
      <c r="U2066" s="2"/>
    </row>
    <row r="2067" spans="20:21" x14ac:dyDescent="0.2">
      <c r="T2067" s="2"/>
      <c r="U2067" s="2"/>
    </row>
    <row r="2068" spans="20:21" x14ac:dyDescent="0.2">
      <c r="T2068" s="2"/>
      <c r="U2068" s="2"/>
    </row>
    <row r="2069" spans="20:21" x14ac:dyDescent="0.2">
      <c r="T2069" s="2"/>
      <c r="U2069" s="2"/>
    </row>
    <row r="2070" spans="20:21" x14ac:dyDescent="0.2">
      <c r="T2070" s="2"/>
      <c r="U2070" s="2"/>
    </row>
    <row r="2071" spans="20:21" x14ac:dyDescent="0.2">
      <c r="T2071" s="2"/>
      <c r="U2071" s="2"/>
    </row>
    <row r="2072" spans="20:21" x14ac:dyDescent="0.2">
      <c r="T2072" s="2"/>
      <c r="U2072" s="2"/>
    </row>
    <row r="2073" spans="20:21" x14ac:dyDescent="0.2">
      <c r="T2073" s="2"/>
      <c r="U2073" s="2"/>
    </row>
    <row r="2074" spans="20:21" x14ac:dyDescent="0.2">
      <c r="T2074" s="2"/>
      <c r="U2074" s="2"/>
    </row>
    <row r="2075" spans="20:21" x14ac:dyDescent="0.2">
      <c r="T2075" s="2"/>
      <c r="U2075" s="2"/>
    </row>
    <row r="2076" spans="20:21" x14ac:dyDescent="0.2">
      <c r="T2076" s="2"/>
      <c r="U2076" s="2"/>
    </row>
    <row r="2077" spans="20:21" x14ac:dyDescent="0.2">
      <c r="T2077" s="2"/>
      <c r="U2077" s="2"/>
    </row>
    <row r="2078" spans="20:21" x14ac:dyDescent="0.2">
      <c r="T2078" s="2"/>
      <c r="U2078" s="2"/>
    </row>
    <row r="2079" spans="20:21" x14ac:dyDescent="0.2">
      <c r="T2079" s="2"/>
      <c r="U2079" s="2"/>
    </row>
    <row r="2080" spans="20:21" x14ac:dyDescent="0.2">
      <c r="T2080" s="2"/>
      <c r="U2080" s="2"/>
    </row>
    <row r="2081" spans="20:21" x14ac:dyDescent="0.2">
      <c r="T2081" s="2"/>
      <c r="U2081" s="2"/>
    </row>
    <row r="2082" spans="20:21" x14ac:dyDescent="0.2">
      <c r="T2082" s="2"/>
      <c r="U2082" s="2"/>
    </row>
    <row r="2083" spans="20:21" x14ac:dyDescent="0.2">
      <c r="T2083" s="2"/>
      <c r="U2083" s="2"/>
    </row>
    <row r="2084" spans="20:21" x14ac:dyDescent="0.2">
      <c r="T2084" s="2"/>
      <c r="U2084" s="2"/>
    </row>
    <row r="2085" spans="20:21" x14ac:dyDescent="0.2">
      <c r="T2085" s="2"/>
      <c r="U2085" s="2"/>
    </row>
    <row r="2086" spans="20:21" x14ac:dyDescent="0.2">
      <c r="T2086" s="2"/>
      <c r="U2086" s="2"/>
    </row>
    <row r="2087" spans="20:21" x14ac:dyDescent="0.2">
      <c r="T2087" s="2"/>
      <c r="U2087" s="2"/>
    </row>
    <row r="2088" spans="20:21" x14ac:dyDescent="0.2">
      <c r="T2088" s="2"/>
      <c r="U2088" s="2"/>
    </row>
    <row r="2089" spans="20:21" x14ac:dyDescent="0.2">
      <c r="T2089" s="2"/>
      <c r="U2089" s="2"/>
    </row>
    <row r="2090" spans="20:21" x14ac:dyDescent="0.2">
      <c r="T2090" s="2"/>
      <c r="U2090" s="2"/>
    </row>
    <row r="2091" spans="20:21" x14ac:dyDescent="0.2">
      <c r="T2091" s="2"/>
      <c r="U2091" s="2"/>
    </row>
    <row r="2092" spans="20:21" x14ac:dyDescent="0.2">
      <c r="T2092" s="2"/>
      <c r="U2092" s="2"/>
    </row>
    <row r="2093" spans="20:21" x14ac:dyDescent="0.2">
      <c r="T2093" s="2"/>
      <c r="U2093" s="2"/>
    </row>
    <row r="2094" spans="20:21" x14ac:dyDescent="0.2">
      <c r="T2094" s="2"/>
      <c r="U2094" s="2"/>
    </row>
    <row r="2095" spans="20:21" x14ac:dyDescent="0.2">
      <c r="T2095" s="2"/>
      <c r="U2095" s="2"/>
    </row>
    <row r="2096" spans="20:21" x14ac:dyDescent="0.2">
      <c r="T2096" s="2"/>
      <c r="U2096" s="2"/>
    </row>
    <row r="2097" spans="20:21" x14ac:dyDescent="0.2">
      <c r="T2097" s="2"/>
      <c r="U2097" s="2"/>
    </row>
    <row r="2098" spans="20:21" x14ac:dyDescent="0.2">
      <c r="T2098" s="2"/>
      <c r="U2098" s="2"/>
    </row>
    <row r="2099" spans="20:21" x14ac:dyDescent="0.2">
      <c r="T2099" s="2"/>
      <c r="U2099" s="2"/>
    </row>
    <row r="2100" spans="20:21" x14ac:dyDescent="0.2">
      <c r="T2100" s="2"/>
      <c r="U2100" s="2"/>
    </row>
    <row r="2101" spans="20:21" x14ac:dyDescent="0.2">
      <c r="T2101" s="2"/>
      <c r="U2101" s="2"/>
    </row>
    <row r="2102" spans="20:21" x14ac:dyDescent="0.2">
      <c r="T2102" s="2"/>
      <c r="U2102" s="2"/>
    </row>
    <row r="2103" spans="20:21" x14ac:dyDescent="0.2">
      <c r="T2103" s="2"/>
      <c r="U2103" s="2"/>
    </row>
    <row r="2104" spans="20:21" x14ac:dyDescent="0.2">
      <c r="T2104" s="2"/>
      <c r="U2104" s="2"/>
    </row>
    <row r="2105" spans="20:21" x14ac:dyDescent="0.2">
      <c r="T2105" s="2"/>
      <c r="U2105" s="2"/>
    </row>
    <row r="2106" spans="20:21" x14ac:dyDescent="0.2">
      <c r="T2106" s="2"/>
      <c r="U2106" s="2"/>
    </row>
    <row r="2107" spans="20:21" x14ac:dyDescent="0.2">
      <c r="T2107" s="2"/>
      <c r="U2107" s="2"/>
    </row>
    <row r="2108" spans="20:21" x14ac:dyDescent="0.2">
      <c r="T2108" s="2"/>
      <c r="U2108" s="2"/>
    </row>
    <row r="2109" spans="20:21" x14ac:dyDescent="0.2">
      <c r="T2109" s="2"/>
      <c r="U2109" s="2"/>
    </row>
    <row r="2110" spans="20:21" x14ac:dyDescent="0.2">
      <c r="T2110" s="2"/>
      <c r="U2110" s="2"/>
    </row>
    <row r="2111" spans="20:21" x14ac:dyDescent="0.2">
      <c r="T2111" s="2"/>
      <c r="U2111" s="2"/>
    </row>
    <row r="2112" spans="20:21" x14ac:dyDescent="0.2">
      <c r="T2112" s="2"/>
      <c r="U2112" s="2"/>
    </row>
    <row r="2113" spans="20:21" x14ac:dyDescent="0.2">
      <c r="T2113" s="2"/>
      <c r="U2113" s="2"/>
    </row>
    <row r="2114" spans="20:21" x14ac:dyDescent="0.2">
      <c r="T2114" s="2"/>
      <c r="U2114" s="2"/>
    </row>
    <row r="2115" spans="20:21" x14ac:dyDescent="0.2">
      <c r="T2115" s="2"/>
      <c r="U2115" s="2"/>
    </row>
    <row r="2116" spans="20:21" x14ac:dyDescent="0.2">
      <c r="T2116" s="2"/>
      <c r="U2116" s="2"/>
    </row>
    <row r="2117" spans="20:21" x14ac:dyDescent="0.2">
      <c r="T2117" s="2"/>
      <c r="U2117" s="2"/>
    </row>
    <row r="2118" spans="20:21" x14ac:dyDescent="0.2">
      <c r="T2118" s="2"/>
      <c r="U2118" s="2"/>
    </row>
    <row r="2119" spans="20:21" x14ac:dyDescent="0.2">
      <c r="T2119" s="2"/>
      <c r="U2119" s="2"/>
    </row>
    <row r="2120" spans="20:21" x14ac:dyDescent="0.2">
      <c r="T2120" s="2"/>
      <c r="U2120" s="2"/>
    </row>
    <row r="2121" spans="20:21" x14ac:dyDescent="0.2">
      <c r="T2121" s="2"/>
      <c r="U2121" s="2"/>
    </row>
    <row r="2122" spans="20:21" x14ac:dyDescent="0.2">
      <c r="T2122" s="2"/>
      <c r="U2122" s="2"/>
    </row>
    <row r="2123" spans="20:21" x14ac:dyDescent="0.2">
      <c r="T2123" s="2"/>
      <c r="U2123" s="2"/>
    </row>
    <row r="2124" spans="20:21" x14ac:dyDescent="0.2">
      <c r="T2124" s="2"/>
      <c r="U2124" s="2"/>
    </row>
    <row r="2125" spans="20:21" x14ac:dyDescent="0.2">
      <c r="T2125" s="2"/>
      <c r="U2125" s="2"/>
    </row>
    <row r="2126" spans="20:21" x14ac:dyDescent="0.2">
      <c r="T2126" s="2"/>
      <c r="U2126" s="2"/>
    </row>
    <row r="2127" spans="20:21" x14ac:dyDescent="0.2">
      <c r="T2127" s="2"/>
      <c r="U2127" s="2"/>
    </row>
    <row r="2128" spans="20:21" x14ac:dyDescent="0.2">
      <c r="T2128" s="2"/>
      <c r="U2128" s="2"/>
    </row>
    <row r="2129" spans="20:21" x14ac:dyDescent="0.2">
      <c r="T2129" s="2"/>
      <c r="U2129" s="2"/>
    </row>
    <row r="2130" spans="20:21" x14ac:dyDescent="0.2">
      <c r="T2130" s="2"/>
      <c r="U2130" s="2"/>
    </row>
    <row r="2131" spans="20:21" x14ac:dyDescent="0.2">
      <c r="T2131" s="2"/>
      <c r="U2131" s="2"/>
    </row>
    <row r="2132" spans="20:21" x14ac:dyDescent="0.2">
      <c r="T2132" s="2"/>
      <c r="U2132" s="2"/>
    </row>
    <row r="2133" spans="20:21" x14ac:dyDescent="0.2">
      <c r="T2133" s="2"/>
      <c r="U2133" s="2"/>
    </row>
    <row r="2134" spans="20:21" x14ac:dyDescent="0.2">
      <c r="T2134" s="2"/>
      <c r="U2134" s="2"/>
    </row>
    <row r="2135" spans="20:21" x14ac:dyDescent="0.2">
      <c r="T2135" s="2"/>
      <c r="U2135" s="2"/>
    </row>
    <row r="2136" spans="20:21" x14ac:dyDescent="0.2">
      <c r="T2136" s="2"/>
      <c r="U2136" s="2"/>
    </row>
    <row r="2137" spans="20:21" x14ac:dyDescent="0.2">
      <c r="T2137" s="2"/>
      <c r="U2137" s="2"/>
    </row>
    <row r="2138" spans="20:21" x14ac:dyDescent="0.2">
      <c r="T2138" s="2"/>
      <c r="U2138" s="2"/>
    </row>
    <row r="2139" spans="20:21" x14ac:dyDescent="0.2">
      <c r="T2139" s="2"/>
      <c r="U2139" s="2"/>
    </row>
    <row r="2140" spans="20:21" x14ac:dyDescent="0.2">
      <c r="T2140" s="2"/>
      <c r="U2140" s="2"/>
    </row>
    <row r="2141" spans="20:21" x14ac:dyDescent="0.2">
      <c r="T2141" s="2"/>
      <c r="U2141" s="2"/>
    </row>
    <row r="2142" spans="20:21" x14ac:dyDescent="0.2">
      <c r="T2142" s="2"/>
      <c r="U2142" s="2"/>
    </row>
    <row r="2143" spans="20:21" x14ac:dyDescent="0.2">
      <c r="T2143" s="2"/>
      <c r="U2143" s="2"/>
    </row>
    <row r="2144" spans="20:21" x14ac:dyDescent="0.2">
      <c r="T2144" s="2"/>
      <c r="U2144" s="2"/>
    </row>
    <row r="2145" spans="20:21" x14ac:dyDescent="0.2">
      <c r="T2145" s="2"/>
      <c r="U2145" s="2"/>
    </row>
    <row r="2146" spans="20:21" x14ac:dyDescent="0.2">
      <c r="T2146" s="2"/>
      <c r="U2146" s="2"/>
    </row>
    <row r="2147" spans="20:21" x14ac:dyDescent="0.2">
      <c r="T2147" s="2"/>
      <c r="U2147" s="2"/>
    </row>
    <row r="2148" spans="20:21" x14ac:dyDescent="0.2">
      <c r="T2148" s="2"/>
      <c r="U2148" s="2"/>
    </row>
    <row r="2149" spans="20:21" x14ac:dyDescent="0.2">
      <c r="T2149" s="2"/>
      <c r="U2149" s="2"/>
    </row>
    <row r="2150" spans="20:21" x14ac:dyDescent="0.2">
      <c r="T2150" s="2"/>
      <c r="U2150" s="2"/>
    </row>
    <row r="2151" spans="20:21" x14ac:dyDescent="0.2">
      <c r="T2151" s="2"/>
      <c r="U2151" s="2"/>
    </row>
    <row r="2152" spans="20:21" x14ac:dyDescent="0.2">
      <c r="T2152" s="2"/>
      <c r="U2152" s="2"/>
    </row>
    <row r="2153" spans="20:21" x14ac:dyDescent="0.2">
      <c r="T2153" s="2"/>
      <c r="U2153" s="2"/>
    </row>
    <row r="2154" spans="20:21" x14ac:dyDescent="0.2">
      <c r="T2154" s="2"/>
      <c r="U2154" s="2"/>
    </row>
    <row r="2155" spans="20:21" x14ac:dyDescent="0.2">
      <c r="T2155" s="2"/>
      <c r="U2155" s="2"/>
    </row>
    <row r="2156" spans="20:21" x14ac:dyDescent="0.2">
      <c r="T2156" s="2"/>
      <c r="U2156" s="2"/>
    </row>
    <row r="2157" spans="20:21" x14ac:dyDescent="0.2">
      <c r="T2157" s="2"/>
      <c r="U2157" s="2"/>
    </row>
    <row r="2158" spans="20:21" x14ac:dyDescent="0.2">
      <c r="T2158" s="2"/>
      <c r="U2158" s="2"/>
    </row>
    <row r="2159" spans="20:21" x14ac:dyDescent="0.2">
      <c r="T2159" s="2"/>
      <c r="U2159" s="2"/>
    </row>
    <row r="2160" spans="20:21" x14ac:dyDescent="0.2">
      <c r="T2160" s="2"/>
      <c r="U2160" s="2"/>
    </row>
    <row r="2161" spans="20:21" x14ac:dyDescent="0.2">
      <c r="T2161" s="2"/>
      <c r="U2161" s="2"/>
    </row>
    <row r="2162" spans="20:21" x14ac:dyDescent="0.2">
      <c r="T2162" s="2"/>
      <c r="U2162" s="2"/>
    </row>
    <row r="2163" spans="20:21" x14ac:dyDescent="0.2">
      <c r="T2163" s="2"/>
      <c r="U2163" s="2"/>
    </row>
    <row r="2164" spans="20:21" x14ac:dyDescent="0.2">
      <c r="T2164" s="2"/>
      <c r="U2164" s="2"/>
    </row>
    <row r="2165" spans="20:21" x14ac:dyDescent="0.2">
      <c r="T2165" s="2"/>
      <c r="U2165" s="2"/>
    </row>
    <row r="2166" spans="20:21" x14ac:dyDescent="0.2">
      <c r="T2166" s="2"/>
      <c r="U2166" s="2"/>
    </row>
    <row r="2167" spans="20:21" x14ac:dyDescent="0.2">
      <c r="T2167" s="2"/>
      <c r="U2167" s="2"/>
    </row>
    <row r="2168" spans="20:21" x14ac:dyDescent="0.2">
      <c r="T2168" s="2"/>
      <c r="U2168" s="2"/>
    </row>
    <row r="2169" spans="20:21" x14ac:dyDescent="0.2">
      <c r="T2169" s="2"/>
      <c r="U2169" s="2"/>
    </row>
    <row r="2170" spans="20:21" x14ac:dyDescent="0.2">
      <c r="T2170" s="2"/>
      <c r="U2170" s="2"/>
    </row>
    <row r="2171" spans="20:21" x14ac:dyDescent="0.2">
      <c r="T2171" s="2"/>
      <c r="U2171" s="2"/>
    </row>
    <row r="2172" spans="20:21" x14ac:dyDescent="0.2">
      <c r="T2172" s="2"/>
      <c r="U2172" s="2"/>
    </row>
    <row r="2173" spans="20:21" x14ac:dyDescent="0.2">
      <c r="T2173" s="2"/>
      <c r="U2173" s="2"/>
    </row>
    <row r="2174" spans="20:21" x14ac:dyDescent="0.2">
      <c r="T2174" s="2"/>
      <c r="U2174" s="2"/>
    </row>
    <row r="2175" spans="20:21" x14ac:dyDescent="0.2">
      <c r="T2175" s="2"/>
      <c r="U2175" s="2"/>
    </row>
    <row r="2176" spans="20:21" x14ac:dyDescent="0.2">
      <c r="T2176" s="2"/>
      <c r="U2176" s="2"/>
    </row>
    <row r="2177" spans="20:21" x14ac:dyDescent="0.2">
      <c r="T2177" s="2"/>
      <c r="U2177" s="2"/>
    </row>
    <row r="2178" spans="20:21" x14ac:dyDescent="0.2">
      <c r="T2178" s="2"/>
      <c r="U2178" s="2"/>
    </row>
    <row r="2179" spans="20:21" x14ac:dyDescent="0.2">
      <c r="T2179" s="2"/>
      <c r="U2179" s="2"/>
    </row>
    <row r="2180" spans="20:21" x14ac:dyDescent="0.2">
      <c r="T2180" s="2"/>
      <c r="U2180" s="2"/>
    </row>
    <row r="2181" spans="20:21" x14ac:dyDescent="0.2">
      <c r="T2181" s="2"/>
      <c r="U2181" s="2"/>
    </row>
    <row r="2182" spans="20:21" x14ac:dyDescent="0.2">
      <c r="T2182" s="2"/>
      <c r="U2182" s="2"/>
    </row>
    <row r="2183" spans="20:21" x14ac:dyDescent="0.2">
      <c r="T2183" s="2"/>
      <c r="U2183" s="2"/>
    </row>
    <row r="2184" spans="20:21" x14ac:dyDescent="0.2">
      <c r="T2184" s="2"/>
      <c r="U2184" s="2"/>
    </row>
    <row r="2185" spans="20:21" x14ac:dyDescent="0.2">
      <c r="T2185" s="2"/>
      <c r="U2185" s="2"/>
    </row>
    <row r="2186" spans="20:21" x14ac:dyDescent="0.2">
      <c r="T2186" s="2"/>
      <c r="U2186" s="2"/>
    </row>
    <row r="2187" spans="20:21" x14ac:dyDescent="0.2">
      <c r="T2187" s="2"/>
      <c r="U2187" s="2"/>
    </row>
    <row r="2188" spans="20:21" x14ac:dyDescent="0.2">
      <c r="T2188" s="2"/>
      <c r="U2188" s="2"/>
    </row>
    <row r="2189" spans="20:21" x14ac:dyDescent="0.2">
      <c r="T2189" s="2"/>
      <c r="U2189" s="2"/>
    </row>
    <row r="2190" spans="20:21" x14ac:dyDescent="0.2">
      <c r="T2190" s="2"/>
      <c r="U2190" s="2"/>
    </row>
    <row r="2191" spans="20:21" x14ac:dyDescent="0.2">
      <c r="T2191" s="2"/>
      <c r="U2191" s="2"/>
    </row>
    <row r="2192" spans="20:21" x14ac:dyDescent="0.2">
      <c r="T2192" s="2"/>
      <c r="U2192" s="2"/>
    </row>
    <row r="2193" spans="20:21" x14ac:dyDescent="0.2">
      <c r="T2193" s="2"/>
      <c r="U2193" s="2"/>
    </row>
    <row r="2194" spans="20:21" x14ac:dyDescent="0.2">
      <c r="T2194" s="2"/>
      <c r="U2194" s="2"/>
    </row>
    <row r="2195" spans="20:21" x14ac:dyDescent="0.2">
      <c r="T2195" s="2"/>
      <c r="U2195" s="2"/>
    </row>
    <row r="2196" spans="20:21" x14ac:dyDescent="0.2">
      <c r="T2196" s="2"/>
      <c r="U2196" s="2"/>
    </row>
    <row r="2197" spans="20:21" x14ac:dyDescent="0.2">
      <c r="T2197" s="2"/>
      <c r="U2197" s="2"/>
    </row>
    <row r="2198" spans="20:21" x14ac:dyDescent="0.2">
      <c r="T2198" s="2"/>
      <c r="U2198" s="2"/>
    </row>
    <row r="2199" spans="20:21" x14ac:dyDescent="0.2">
      <c r="T2199" s="2"/>
      <c r="U2199" s="2"/>
    </row>
    <row r="2200" spans="20:21" x14ac:dyDescent="0.2">
      <c r="T2200" s="2"/>
      <c r="U2200" s="2"/>
    </row>
    <row r="2201" spans="20:21" x14ac:dyDescent="0.2">
      <c r="T2201" s="2"/>
      <c r="U2201" s="2"/>
    </row>
    <row r="2202" spans="20:21" x14ac:dyDescent="0.2">
      <c r="T2202" s="2"/>
      <c r="U2202" s="2"/>
    </row>
    <row r="2203" spans="20:21" x14ac:dyDescent="0.2">
      <c r="T2203" s="2"/>
      <c r="U2203" s="2"/>
    </row>
    <row r="2204" spans="20:21" x14ac:dyDescent="0.2">
      <c r="T2204" s="2"/>
      <c r="U2204" s="2"/>
    </row>
    <row r="2205" spans="20:21" x14ac:dyDescent="0.2">
      <c r="T2205" s="2"/>
      <c r="U2205" s="2"/>
    </row>
    <row r="2206" spans="20:21" x14ac:dyDescent="0.2">
      <c r="T2206" s="2"/>
      <c r="U2206" s="2"/>
    </row>
    <row r="2207" spans="20:21" x14ac:dyDescent="0.2">
      <c r="T2207" s="2"/>
      <c r="U2207" s="2"/>
    </row>
    <row r="2208" spans="20:21" x14ac:dyDescent="0.2">
      <c r="T2208" s="2"/>
      <c r="U2208" s="2"/>
    </row>
    <row r="2209" spans="20:21" x14ac:dyDescent="0.2">
      <c r="T2209" s="2"/>
      <c r="U2209" s="2"/>
    </row>
    <row r="2210" spans="20:21" x14ac:dyDescent="0.2">
      <c r="T2210" s="2"/>
      <c r="U2210" s="2"/>
    </row>
    <row r="2211" spans="20:21" x14ac:dyDescent="0.2">
      <c r="T2211" s="2"/>
      <c r="U2211" s="2"/>
    </row>
    <row r="2212" spans="20:21" x14ac:dyDescent="0.2">
      <c r="T2212" s="2"/>
      <c r="U2212" s="2"/>
    </row>
    <row r="2213" spans="20:21" x14ac:dyDescent="0.2">
      <c r="T2213" s="2"/>
      <c r="U2213" s="2"/>
    </row>
    <row r="2214" spans="20:21" x14ac:dyDescent="0.2">
      <c r="T2214" s="2"/>
      <c r="U2214" s="2"/>
    </row>
    <row r="2215" spans="20:21" x14ac:dyDescent="0.2">
      <c r="T2215" s="2"/>
      <c r="U2215" s="2"/>
    </row>
    <row r="2216" spans="20:21" x14ac:dyDescent="0.2">
      <c r="T2216" s="2"/>
      <c r="U2216" s="2"/>
    </row>
    <row r="2217" spans="20:21" x14ac:dyDescent="0.2">
      <c r="T2217" s="2"/>
      <c r="U2217" s="2"/>
    </row>
    <row r="2218" spans="20:21" x14ac:dyDescent="0.2">
      <c r="T2218" s="2"/>
      <c r="U2218" s="2"/>
    </row>
    <row r="2219" spans="20:21" x14ac:dyDescent="0.2">
      <c r="T2219" s="2"/>
      <c r="U2219" s="2"/>
    </row>
    <row r="2220" spans="20:21" x14ac:dyDescent="0.2">
      <c r="T2220" s="2"/>
      <c r="U2220" s="2"/>
    </row>
    <row r="2221" spans="20:21" x14ac:dyDescent="0.2">
      <c r="T2221" s="2"/>
      <c r="U2221" s="2"/>
    </row>
    <row r="2222" spans="20:21" x14ac:dyDescent="0.2">
      <c r="T2222" s="2"/>
      <c r="U2222" s="2"/>
    </row>
    <row r="2223" spans="20:21" x14ac:dyDescent="0.2">
      <c r="T2223" s="2"/>
      <c r="U2223" s="2"/>
    </row>
    <row r="2224" spans="20:21" x14ac:dyDescent="0.2">
      <c r="T2224" s="2"/>
      <c r="U2224" s="2"/>
    </row>
    <row r="2225" spans="20:21" x14ac:dyDescent="0.2">
      <c r="T2225" s="2"/>
      <c r="U2225" s="2"/>
    </row>
    <row r="2226" spans="20:21" x14ac:dyDescent="0.2">
      <c r="T2226" s="2"/>
      <c r="U2226" s="2"/>
    </row>
    <row r="2227" spans="20:21" x14ac:dyDescent="0.2">
      <c r="T2227" s="2"/>
      <c r="U2227" s="2"/>
    </row>
    <row r="2228" spans="20:21" x14ac:dyDescent="0.2">
      <c r="T2228" s="2"/>
      <c r="U2228" s="2"/>
    </row>
    <row r="2229" spans="20:21" x14ac:dyDescent="0.2">
      <c r="T2229" s="2"/>
      <c r="U2229" s="2"/>
    </row>
    <row r="2230" spans="20:21" x14ac:dyDescent="0.2">
      <c r="T2230" s="2"/>
      <c r="U2230" s="2"/>
    </row>
    <row r="2231" spans="20:21" x14ac:dyDescent="0.2">
      <c r="T2231" s="2"/>
      <c r="U2231" s="2"/>
    </row>
    <row r="2232" spans="20:21" x14ac:dyDescent="0.2">
      <c r="T2232" s="2"/>
      <c r="U2232" s="2"/>
    </row>
    <row r="2233" spans="20:21" x14ac:dyDescent="0.2">
      <c r="T2233" s="2"/>
      <c r="U2233" s="2"/>
    </row>
    <row r="2234" spans="20:21" x14ac:dyDescent="0.2">
      <c r="T2234" s="2"/>
      <c r="U2234" s="2"/>
    </row>
    <row r="2235" spans="20:21" x14ac:dyDescent="0.2">
      <c r="T2235" s="2"/>
      <c r="U2235" s="2"/>
    </row>
    <row r="2236" spans="20:21" x14ac:dyDescent="0.2">
      <c r="T2236" s="2"/>
      <c r="U2236" s="2"/>
    </row>
    <row r="2237" spans="20:21" x14ac:dyDescent="0.2">
      <c r="T2237" s="2"/>
      <c r="U2237" s="2"/>
    </row>
    <row r="2238" spans="20:21" x14ac:dyDescent="0.2">
      <c r="T2238" s="2"/>
      <c r="U2238" s="2"/>
    </row>
    <row r="2239" spans="20:21" x14ac:dyDescent="0.2">
      <c r="T2239" s="2"/>
      <c r="U2239" s="2"/>
    </row>
    <row r="2240" spans="20:21" x14ac:dyDescent="0.2">
      <c r="T2240" s="2"/>
      <c r="U2240" s="2"/>
    </row>
    <row r="2241" spans="20:21" x14ac:dyDescent="0.2">
      <c r="T2241" s="2"/>
      <c r="U2241" s="2"/>
    </row>
    <row r="2242" spans="20:21" x14ac:dyDescent="0.2">
      <c r="T2242" s="2"/>
      <c r="U2242" s="2"/>
    </row>
    <row r="2243" spans="20:21" x14ac:dyDescent="0.2">
      <c r="T2243" s="2"/>
      <c r="U2243" s="2"/>
    </row>
    <row r="2244" spans="20:21" x14ac:dyDescent="0.2">
      <c r="T2244" s="2"/>
      <c r="U2244" s="2"/>
    </row>
    <row r="2245" spans="20:21" x14ac:dyDescent="0.2">
      <c r="T2245" s="2"/>
      <c r="U2245" s="2"/>
    </row>
    <row r="2246" spans="20:21" x14ac:dyDescent="0.2">
      <c r="T2246" s="2"/>
      <c r="U2246" s="2"/>
    </row>
    <row r="2247" spans="20:21" x14ac:dyDescent="0.2">
      <c r="T2247" s="2"/>
      <c r="U2247" s="2"/>
    </row>
    <row r="2248" spans="20:21" x14ac:dyDescent="0.2">
      <c r="T2248" s="2"/>
      <c r="U2248" s="2"/>
    </row>
    <row r="2249" spans="20:21" x14ac:dyDescent="0.2">
      <c r="T2249" s="2"/>
      <c r="U2249" s="2"/>
    </row>
    <row r="2250" spans="20:21" x14ac:dyDescent="0.2">
      <c r="T2250" s="2"/>
      <c r="U2250" s="2"/>
    </row>
    <row r="2251" spans="20:21" x14ac:dyDescent="0.2">
      <c r="T2251" s="2"/>
      <c r="U2251" s="2"/>
    </row>
    <row r="2252" spans="20:21" x14ac:dyDescent="0.2">
      <c r="T2252" s="2"/>
      <c r="U2252" s="2"/>
    </row>
    <row r="2253" spans="20:21" x14ac:dyDescent="0.2">
      <c r="T2253" s="2"/>
      <c r="U2253" s="2"/>
    </row>
    <row r="2254" spans="20:21" x14ac:dyDescent="0.2">
      <c r="T2254" s="2"/>
      <c r="U2254" s="2"/>
    </row>
    <row r="2255" spans="20:21" x14ac:dyDescent="0.2">
      <c r="T2255" s="2"/>
      <c r="U2255" s="2"/>
    </row>
    <row r="2256" spans="20:21" x14ac:dyDescent="0.2">
      <c r="T2256" s="2"/>
      <c r="U2256" s="2"/>
    </row>
    <row r="2257" spans="20:21" x14ac:dyDescent="0.2">
      <c r="T2257" s="2"/>
      <c r="U2257" s="2"/>
    </row>
    <row r="2258" spans="20:21" x14ac:dyDescent="0.2">
      <c r="T2258" s="2"/>
      <c r="U2258" s="2"/>
    </row>
    <row r="2259" spans="20:21" x14ac:dyDescent="0.2">
      <c r="T2259" s="2"/>
      <c r="U2259" s="2"/>
    </row>
    <row r="2260" spans="20:21" x14ac:dyDescent="0.2">
      <c r="T2260" s="2"/>
      <c r="U2260" s="2"/>
    </row>
    <row r="2261" spans="20:21" x14ac:dyDescent="0.2">
      <c r="T2261" s="2"/>
      <c r="U2261" s="2"/>
    </row>
    <row r="2262" spans="20:21" x14ac:dyDescent="0.2">
      <c r="T2262" s="2"/>
      <c r="U2262" s="2"/>
    </row>
    <row r="2263" spans="20:21" x14ac:dyDescent="0.2">
      <c r="T2263" s="2"/>
      <c r="U2263" s="2"/>
    </row>
    <row r="2264" spans="20:21" x14ac:dyDescent="0.2">
      <c r="T2264" s="2"/>
      <c r="U2264" s="2"/>
    </row>
    <row r="2265" spans="20:21" x14ac:dyDescent="0.2">
      <c r="T2265" s="2"/>
      <c r="U2265" s="2"/>
    </row>
    <row r="2266" spans="20:21" x14ac:dyDescent="0.2">
      <c r="T2266" s="2"/>
      <c r="U2266" s="2"/>
    </row>
    <row r="2267" spans="20:21" x14ac:dyDescent="0.2">
      <c r="T2267" s="2"/>
      <c r="U2267" s="2"/>
    </row>
    <row r="2268" spans="20:21" x14ac:dyDescent="0.2">
      <c r="T2268" s="2"/>
      <c r="U2268" s="2"/>
    </row>
    <row r="2269" spans="20:21" x14ac:dyDescent="0.2">
      <c r="T2269" s="2"/>
      <c r="U2269" s="2"/>
    </row>
    <row r="2270" spans="20:21" x14ac:dyDescent="0.2">
      <c r="T2270" s="2"/>
      <c r="U2270" s="2"/>
    </row>
    <row r="2271" spans="20:21" x14ac:dyDescent="0.2">
      <c r="T2271" s="2"/>
      <c r="U2271" s="2"/>
    </row>
    <row r="2272" spans="20:21" x14ac:dyDescent="0.2">
      <c r="T2272" s="2"/>
      <c r="U2272" s="2"/>
    </row>
    <row r="2273" spans="20:21" x14ac:dyDescent="0.2">
      <c r="T2273" s="2"/>
      <c r="U2273" s="2"/>
    </row>
    <row r="2274" spans="20:21" x14ac:dyDescent="0.2">
      <c r="T2274" s="2"/>
      <c r="U2274" s="2"/>
    </row>
    <row r="2275" spans="20:21" x14ac:dyDescent="0.2">
      <c r="T2275" s="2"/>
      <c r="U2275" s="2"/>
    </row>
    <row r="2276" spans="20:21" x14ac:dyDescent="0.2">
      <c r="T2276" s="2"/>
      <c r="U2276" s="2"/>
    </row>
    <row r="2277" spans="20:21" x14ac:dyDescent="0.2">
      <c r="T2277" s="2"/>
      <c r="U2277" s="2"/>
    </row>
    <row r="2278" spans="20:21" x14ac:dyDescent="0.2">
      <c r="T2278" s="2"/>
      <c r="U2278" s="2"/>
    </row>
    <row r="2279" spans="20:21" x14ac:dyDescent="0.2">
      <c r="T2279" s="2"/>
      <c r="U2279" s="2"/>
    </row>
    <row r="2280" spans="20:21" x14ac:dyDescent="0.2">
      <c r="T2280" s="2"/>
      <c r="U2280" s="2"/>
    </row>
    <row r="2281" spans="20:21" x14ac:dyDescent="0.2">
      <c r="T2281" s="2"/>
      <c r="U2281" s="2"/>
    </row>
    <row r="2282" spans="20:21" x14ac:dyDescent="0.2">
      <c r="T2282" s="2"/>
      <c r="U2282" s="2"/>
    </row>
    <row r="2283" spans="20:21" x14ac:dyDescent="0.2">
      <c r="T2283" s="2"/>
      <c r="U2283" s="2"/>
    </row>
    <row r="2284" spans="20:21" x14ac:dyDescent="0.2">
      <c r="T2284" s="2"/>
      <c r="U2284" s="2"/>
    </row>
    <row r="2285" spans="20:21" x14ac:dyDescent="0.2">
      <c r="T2285" s="2"/>
      <c r="U2285" s="2"/>
    </row>
    <row r="2286" spans="20:21" x14ac:dyDescent="0.2">
      <c r="T2286" s="2"/>
      <c r="U2286" s="2"/>
    </row>
    <row r="2287" spans="20:21" x14ac:dyDescent="0.2">
      <c r="T2287" s="2"/>
      <c r="U2287" s="2"/>
    </row>
    <row r="2288" spans="20:21" x14ac:dyDescent="0.2">
      <c r="T2288" s="2"/>
      <c r="U2288" s="2"/>
    </row>
    <row r="2289" spans="20:21" x14ac:dyDescent="0.2">
      <c r="T2289" s="2"/>
      <c r="U2289" s="2"/>
    </row>
    <row r="2290" spans="20:21" x14ac:dyDescent="0.2">
      <c r="T2290" s="2"/>
      <c r="U2290" s="2"/>
    </row>
    <row r="2291" spans="20:21" x14ac:dyDescent="0.2">
      <c r="T2291" s="2"/>
      <c r="U2291" s="2"/>
    </row>
    <row r="2292" spans="20:21" x14ac:dyDescent="0.2">
      <c r="T2292" s="2"/>
      <c r="U2292" s="2"/>
    </row>
    <row r="2293" spans="20:21" x14ac:dyDescent="0.2">
      <c r="T2293" s="2"/>
      <c r="U2293" s="2"/>
    </row>
    <row r="2294" spans="20:21" x14ac:dyDescent="0.2">
      <c r="T2294" s="2"/>
      <c r="U2294" s="2"/>
    </row>
    <row r="2295" spans="20:21" x14ac:dyDescent="0.2">
      <c r="T2295" s="2"/>
      <c r="U2295" s="2"/>
    </row>
    <row r="2296" spans="20:21" x14ac:dyDescent="0.2">
      <c r="T2296" s="2"/>
      <c r="U2296" s="2"/>
    </row>
    <row r="2297" spans="20:21" x14ac:dyDescent="0.2">
      <c r="T2297" s="2"/>
      <c r="U2297" s="2"/>
    </row>
    <row r="2298" spans="20:21" x14ac:dyDescent="0.2">
      <c r="T2298" s="2"/>
      <c r="U2298" s="2"/>
    </row>
    <row r="2299" spans="20:21" x14ac:dyDescent="0.2">
      <c r="T2299" s="2"/>
      <c r="U2299" s="2"/>
    </row>
    <row r="2300" spans="20:21" x14ac:dyDescent="0.2">
      <c r="T2300" s="2"/>
      <c r="U2300" s="2"/>
    </row>
    <row r="2301" spans="20:21" x14ac:dyDescent="0.2">
      <c r="T2301" s="2"/>
      <c r="U2301" s="2"/>
    </row>
    <row r="2302" spans="20:21" x14ac:dyDescent="0.2">
      <c r="T2302" s="2"/>
      <c r="U2302" s="2"/>
    </row>
    <row r="2303" spans="20:21" x14ac:dyDescent="0.2">
      <c r="T2303" s="2"/>
      <c r="U2303" s="2"/>
    </row>
    <row r="2304" spans="20:21" x14ac:dyDescent="0.2">
      <c r="T2304" s="2"/>
      <c r="U2304" s="2"/>
    </row>
    <row r="2305" spans="20:21" x14ac:dyDescent="0.2">
      <c r="T2305" s="2"/>
      <c r="U2305" s="2"/>
    </row>
    <row r="2306" spans="20:21" x14ac:dyDescent="0.2">
      <c r="T2306" s="2"/>
      <c r="U2306" s="2"/>
    </row>
    <row r="2307" spans="20:21" x14ac:dyDescent="0.2">
      <c r="T2307" s="2"/>
      <c r="U2307" s="2"/>
    </row>
    <row r="2308" spans="20:21" x14ac:dyDescent="0.2">
      <c r="T2308" s="2"/>
      <c r="U2308" s="2"/>
    </row>
    <row r="2309" spans="20:21" x14ac:dyDescent="0.2">
      <c r="T2309" s="2"/>
      <c r="U2309" s="2"/>
    </row>
    <row r="2310" spans="20:21" x14ac:dyDescent="0.2">
      <c r="T2310" s="2"/>
      <c r="U2310" s="2"/>
    </row>
    <row r="2311" spans="20:21" x14ac:dyDescent="0.2">
      <c r="T2311" s="2"/>
      <c r="U2311" s="2"/>
    </row>
    <row r="2312" spans="20:21" x14ac:dyDescent="0.2">
      <c r="T2312" s="2"/>
      <c r="U2312" s="2"/>
    </row>
    <row r="2313" spans="20:21" x14ac:dyDescent="0.2">
      <c r="T2313" s="2"/>
      <c r="U2313" s="2"/>
    </row>
    <row r="2314" spans="20:21" x14ac:dyDescent="0.2">
      <c r="T2314" s="2"/>
      <c r="U2314" s="2"/>
    </row>
    <row r="2315" spans="20:21" x14ac:dyDescent="0.2">
      <c r="T2315" s="2"/>
      <c r="U2315" s="2"/>
    </row>
    <row r="2316" spans="20:21" x14ac:dyDescent="0.2">
      <c r="T2316" s="2"/>
      <c r="U2316" s="2"/>
    </row>
    <row r="2317" spans="20:21" x14ac:dyDescent="0.2">
      <c r="T2317" s="2"/>
      <c r="U2317" s="2"/>
    </row>
    <row r="2318" spans="20:21" x14ac:dyDescent="0.2">
      <c r="T2318" s="2"/>
      <c r="U2318" s="2"/>
    </row>
    <row r="2319" spans="20:21" x14ac:dyDescent="0.2">
      <c r="T2319" s="2"/>
      <c r="U2319" s="2"/>
    </row>
    <row r="2320" spans="20:21" x14ac:dyDescent="0.2">
      <c r="T2320" s="2"/>
      <c r="U2320" s="2"/>
    </row>
    <row r="2321" spans="20:21" x14ac:dyDescent="0.2">
      <c r="T2321" s="2"/>
      <c r="U2321" s="2"/>
    </row>
    <row r="2322" spans="20:21" x14ac:dyDescent="0.2">
      <c r="T2322" s="2"/>
      <c r="U2322" s="2"/>
    </row>
    <row r="2323" spans="20:21" x14ac:dyDescent="0.2">
      <c r="T2323" s="2"/>
      <c r="U2323" s="2"/>
    </row>
    <row r="2324" spans="20:21" x14ac:dyDescent="0.2">
      <c r="T2324" s="2"/>
      <c r="U2324" s="2"/>
    </row>
    <row r="2325" spans="20:21" x14ac:dyDescent="0.2">
      <c r="T2325" s="2"/>
      <c r="U2325" s="2"/>
    </row>
    <row r="2326" spans="20:21" x14ac:dyDescent="0.2">
      <c r="T2326" s="2"/>
      <c r="U2326" s="2"/>
    </row>
    <row r="2327" spans="20:21" x14ac:dyDescent="0.2">
      <c r="T2327" s="2"/>
      <c r="U2327" s="2"/>
    </row>
    <row r="2328" spans="20:21" x14ac:dyDescent="0.2">
      <c r="T2328" s="2"/>
      <c r="U2328" s="2"/>
    </row>
    <row r="2329" spans="20:21" x14ac:dyDescent="0.2">
      <c r="T2329" s="2"/>
      <c r="U2329" s="2"/>
    </row>
    <row r="2330" spans="20:21" x14ac:dyDescent="0.2">
      <c r="T2330" s="2"/>
      <c r="U2330" s="2"/>
    </row>
    <row r="2331" spans="20:21" x14ac:dyDescent="0.2">
      <c r="T2331" s="2"/>
      <c r="U2331" s="2"/>
    </row>
    <row r="2332" spans="20:21" x14ac:dyDescent="0.2">
      <c r="T2332" s="2"/>
      <c r="U2332" s="2"/>
    </row>
    <row r="2333" spans="20:21" x14ac:dyDescent="0.2">
      <c r="T2333" s="2"/>
      <c r="U2333" s="2"/>
    </row>
    <row r="2334" spans="20:21" x14ac:dyDescent="0.2">
      <c r="T2334" s="2"/>
      <c r="U2334" s="2"/>
    </row>
    <row r="2335" spans="20:21" x14ac:dyDescent="0.2">
      <c r="T2335" s="2"/>
      <c r="U2335" s="2"/>
    </row>
    <row r="2336" spans="20:21" x14ac:dyDescent="0.2">
      <c r="T2336" s="2"/>
      <c r="U2336" s="2"/>
    </row>
    <row r="2337" spans="20:21" x14ac:dyDescent="0.2">
      <c r="T2337" s="2"/>
      <c r="U2337" s="2"/>
    </row>
    <row r="2338" spans="20:21" x14ac:dyDescent="0.2">
      <c r="T2338" s="2"/>
      <c r="U2338" s="2"/>
    </row>
    <row r="2339" spans="20:21" x14ac:dyDescent="0.2">
      <c r="T2339" s="2"/>
      <c r="U2339" s="2"/>
    </row>
    <row r="2340" spans="20:21" x14ac:dyDescent="0.2">
      <c r="T2340" s="2"/>
      <c r="U2340" s="2"/>
    </row>
    <row r="2341" spans="20:21" x14ac:dyDescent="0.2">
      <c r="T2341" s="2"/>
      <c r="U2341" s="2"/>
    </row>
    <row r="2342" spans="20:21" x14ac:dyDescent="0.2">
      <c r="T2342" s="2"/>
      <c r="U2342" s="2"/>
    </row>
    <row r="2343" spans="20:21" x14ac:dyDescent="0.2">
      <c r="T2343" s="2"/>
      <c r="U2343" s="2"/>
    </row>
    <row r="2344" spans="20:21" x14ac:dyDescent="0.2">
      <c r="T2344" s="2"/>
      <c r="U2344" s="2"/>
    </row>
    <row r="2345" spans="20:21" x14ac:dyDescent="0.2">
      <c r="T2345" s="2"/>
      <c r="U2345" s="2"/>
    </row>
    <row r="2346" spans="20:21" x14ac:dyDescent="0.2">
      <c r="T2346" s="2"/>
      <c r="U2346" s="2"/>
    </row>
    <row r="2347" spans="20:21" x14ac:dyDescent="0.2">
      <c r="T2347" s="2"/>
      <c r="U2347" s="2"/>
    </row>
    <row r="2348" spans="20:21" x14ac:dyDescent="0.2">
      <c r="T2348" s="2"/>
      <c r="U2348" s="2"/>
    </row>
    <row r="2349" spans="20:21" x14ac:dyDescent="0.2">
      <c r="T2349" s="2"/>
      <c r="U2349" s="2"/>
    </row>
    <row r="2350" spans="20:21" x14ac:dyDescent="0.2">
      <c r="T2350" s="2"/>
      <c r="U2350" s="2"/>
    </row>
    <row r="2351" spans="20:21" x14ac:dyDescent="0.2">
      <c r="T2351" s="2"/>
      <c r="U2351" s="2"/>
    </row>
    <row r="2352" spans="20:21" x14ac:dyDescent="0.2">
      <c r="T2352" s="2"/>
      <c r="U2352" s="2"/>
    </row>
    <row r="2353" spans="20:21" x14ac:dyDescent="0.2">
      <c r="T2353" s="2"/>
      <c r="U2353" s="2"/>
    </row>
    <row r="2354" spans="20:21" x14ac:dyDescent="0.2">
      <c r="T2354" s="2"/>
      <c r="U2354" s="2"/>
    </row>
    <row r="2355" spans="20:21" x14ac:dyDescent="0.2">
      <c r="T2355" s="2"/>
      <c r="U2355" s="2"/>
    </row>
    <row r="2356" spans="20:21" x14ac:dyDescent="0.2">
      <c r="T2356" s="2"/>
      <c r="U2356" s="2"/>
    </row>
    <row r="2357" spans="20:21" x14ac:dyDescent="0.2">
      <c r="T2357" s="2"/>
      <c r="U2357" s="2"/>
    </row>
    <row r="2358" spans="20:21" x14ac:dyDescent="0.2">
      <c r="T2358" s="2"/>
      <c r="U2358" s="2"/>
    </row>
    <row r="2359" spans="20:21" x14ac:dyDescent="0.2">
      <c r="T2359" s="2"/>
      <c r="U2359" s="2"/>
    </row>
    <row r="2360" spans="20:21" x14ac:dyDescent="0.2">
      <c r="T2360" s="2"/>
      <c r="U2360" s="2"/>
    </row>
    <row r="2361" spans="20:21" x14ac:dyDescent="0.2">
      <c r="T2361" s="2"/>
      <c r="U2361" s="2"/>
    </row>
    <row r="2362" spans="20:21" x14ac:dyDescent="0.2">
      <c r="T2362" s="2"/>
      <c r="U2362" s="2"/>
    </row>
    <row r="2363" spans="20:21" x14ac:dyDescent="0.2">
      <c r="T2363" s="2"/>
      <c r="U2363" s="2"/>
    </row>
    <row r="2364" spans="20:21" x14ac:dyDescent="0.2">
      <c r="T2364" s="2"/>
      <c r="U2364" s="2"/>
    </row>
    <row r="2365" spans="20:21" x14ac:dyDescent="0.2">
      <c r="T2365" s="2"/>
      <c r="U2365" s="2"/>
    </row>
    <row r="2366" spans="20:21" x14ac:dyDescent="0.2">
      <c r="T2366" s="2"/>
      <c r="U2366" s="2"/>
    </row>
    <row r="2367" spans="20:21" x14ac:dyDescent="0.2">
      <c r="T2367" s="2"/>
      <c r="U2367" s="2"/>
    </row>
    <row r="2368" spans="20:21" x14ac:dyDescent="0.2">
      <c r="T2368" s="2"/>
      <c r="U2368" s="2"/>
    </row>
    <row r="2369" spans="20:21" x14ac:dyDescent="0.2">
      <c r="T2369" s="2"/>
      <c r="U2369" s="2"/>
    </row>
    <row r="2370" spans="20:21" x14ac:dyDescent="0.2">
      <c r="T2370" s="2"/>
      <c r="U2370" s="2"/>
    </row>
    <row r="2371" spans="20:21" x14ac:dyDescent="0.2">
      <c r="T2371" s="2"/>
      <c r="U2371" s="2"/>
    </row>
    <row r="2372" spans="20:21" x14ac:dyDescent="0.2">
      <c r="T2372" s="2"/>
      <c r="U2372" s="2"/>
    </row>
    <row r="2373" spans="20:21" x14ac:dyDescent="0.2">
      <c r="T2373" s="2"/>
      <c r="U2373" s="2"/>
    </row>
    <row r="2374" spans="20:21" x14ac:dyDescent="0.2">
      <c r="T2374" s="2"/>
      <c r="U2374" s="2"/>
    </row>
    <row r="2375" spans="20:21" x14ac:dyDescent="0.2">
      <c r="T2375" s="2"/>
      <c r="U2375" s="2"/>
    </row>
    <row r="2376" spans="20:21" x14ac:dyDescent="0.2">
      <c r="T2376" s="2"/>
      <c r="U2376" s="2"/>
    </row>
    <row r="2377" spans="20:21" x14ac:dyDescent="0.2">
      <c r="T2377" s="2"/>
      <c r="U2377" s="2"/>
    </row>
    <row r="2378" spans="20:21" x14ac:dyDescent="0.2">
      <c r="T2378" s="2"/>
      <c r="U2378" s="2"/>
    </row>
    <row r="2379" spans="20:21" x14ac:dyDescent="0.2">
      <c r="T2379" s="2"/>
      <c r="U2379" s="2"/>
    </row>
    <row r="2380" spans="20:21" x14ac:dyDescent="0.2">
      <c r="T2380" s="2"/>
      <c r="U2380" s="2"/>
    </row>
    <row r="2381" spans="20:21" x14ac:dyDescent="0.2">
      <c r="T2381" s="2"/>
      <c r="U2381" s="2"/>
    </row>
    <row r="2382" spans="20:21" x14ac:dyDescent="0.2">
      <c r="T2382" s="2"/>
      <c r="U2382" s="2"/>
    </row>
    <row r="2383" spans="20:21" x14ac:dyDescent="0.2">
      <c r="T2383" s="2"/>
      <c r="U2383" s="2"/>
    </row>
    <row r="2384" spans="20:21" x14ac:dyDescent="0.2">
      <c r="T2384" s="2"/>
      <c r="U2384" s="2"/>
    </row>
    <row r="2385" spans="20:21" x14ac:dyDescent="0.2">
      <c r="T2385" s="2"/>
      <c r="U2385" s="2"/>
    </row>
    <row r="2386" spans="20:21" x14ac:dyDescent="0.2">
      <c r="T2386" s="2"/>
      <c r="U2386" s="2"/>
    </row>
    <row r="2387" spans="20:21" x14ac:dyDescent="0.2">
      <c r="T2387" s="2"/>
      <c r="U2387" s="2"/>
    </row>
    <row r="2388" spans="20:21" x14ac:dyDescent="0.2">
      <c r="T2388" s="2"/>
      <c r="U2388" s="2"/>
    </row>
    <row r="2389" spans="20:21" x14ac:dyDescent="0.2">
      <c r="T2389" s="2"/>
      <c r="U2389" s="2"/>
    </row>
    <row r="2390" spans="20:21" x14ac:dyDescent="0.2">
      <c r="T2390" s="2"/>
      <c r="U2390" s="2"/>
    </row>
    <row r="2391" spans="20:21" x14ac:dyDescent="0.2">
      <c r="T2391" s="2"/>
      <c r="U2391" s="2"/>
    </row>
    <row r="2392" spans="20:21" x14ac:dyDescent="0.2">
      <c r="T2392" s="2"/>
      <c r="U2392" s="2"/>
    </row>
    <row r="2393" spans="20:21" x14ac:dyDescent="0.2">
      <c r="T2393" s="2"/>
      <c r="U2393" s="2"/>
    </row>
    <row r="2394" spans="20:21" x14ac:dyDescent="0.2">
      <c r="T2394" s="2"/>
      <c r="U2394" s="2"/>
    </row>
    <row r="2395" spans="20:21" x14ac:dyDescent="0.2">
      <c r="T2395" s="2"/>
      <c r="U2395" s="2"/>
    </row>
    <row r="2396" spans="20:21" x14ac:dyDescent="0.2">
      <c r="T2396" s="2"/>
      <c r="U2396" s="2"/>
    </row>
    <row r="2397" spans="20:21" x14ac:dyDescent="0.2">
      <c r="T2397" s="2"/>
      <c r="U2397" s="2"/>
    </row>
    <row r="2398" spans="20:21" x14ac:dyDescent="0.2">
      <c r="T2398" s="2"/>
      <c r="U2398" s="2"/>
    </row>
    <row r="2399" spans="20:21" x14ac:dyDescent="0.2">
      <c r="T2399" s="2"/>
      <c r="U2399" s="2"/>
    </row>
    <row r="2400" spans="20:21" x14ac:dyDescent="0.2">
      <c r="T2400" s="2"/>
      <c r="U2400" s="2"/>
    </row>
    <row r="2401" spans="20:21" x14ac:dyDescent="0.2">
      <c r="T2401" s="2"/>
      <c r="U2401" s="2"/>
    </row>
    <row r="2402" spans="20:21" x14ac:dyDescent="0.2">
      <c r="T2402" s="2"/>
      <c r="U2402" s="2"/>
    </row>
    <row r="2403" spans="20:21" x14ac:dyDescent="0.2">
      <c r="T2403" s="2"/>
      <c r="U2403" s="2"/>
    </row>
    <row r="2404" spans="20:21" x14ac:dyDescent="0.2">
      <c r="T2404" s="2"/>
      <c r="U2404" s="2"/>
    </row>
    <row r="2405" spans="20:21" x14ac:dyDescent="0.2">
      <c r="T2405" s="2"/>
      <c r="U2405" s="2"/>
    </row>
    <row r="2406" spans="20:21" x14ac:dyDescent="0.2">
      <c r="T2406" s="2"/>
      <c r="U2406" s="2"/>
    </row>
    <row r="2407" spans="20:21" x14ac:dyDescent="0.2">
      <c r="T2407" s="2"/>
      <c r="U2407" s="2"/>
    </row>
    <row r="2408" spans="20:21" x14ac:dyDescent="0.2">
      <c r="T2408" s="2"/>
      <c r="U2408" s="2"/>
    </row>
    <row r="2409" spans="20:21" x14ac:dyDescent="0.2">
      <c r="T2409" s="2"/>
      <c r="U2409" s="2"/>
    </row>
    <row r="2410" spans="20:21" x14ac:dyDescent="0.2">
      <c r="T2410" s="2"/>
      <c r="U2410" s="2"/>
    </row>
    <row r="2411" spans="20:21" x14ac:dyDescent="0.2">
      <c r="T2411" s="2"/>
      <c r="U2411" s="2"/>
    </row>
    <row r="2412" spans="20:21" x14ac:dyDescent="0.2">
      <c r="T2412" s="2"/>
      <c r="U2412" s="2"/>
    </row>
    <row r="2413" spans="20:21" x14ac:dyDescent="0.2">
      <c r="T2413" s="2"/>
      <c r="U2413" s="2"/>
    </row>
    <row r="2414" spans="20:21" x14ac:dyDescent="0.2">
      <c r="T2414" s="2"/>
      <c r="U2414" s="2"/>
    </row>
    <row r="2415" spans="20:21" x14ac:dyDescent="0.2">
      <c r="T2415" s="2"/>
      <c r="U2415" s="2"/>
    </row>
    <row r="2416" spans="20:21" x14ac:dyDescent="0.2">
      <c r="T2416" s="2"/>
      <c r="U2416" s="2"/>
    </row>
    <row r="2417" spans="20:21" x14ac:dyDescent="0.2">
      <c r="T2417" s="2"/>
      <c r="U2417" s="2"/>
    </row>
    <row r="2418" spans="20:21" x14ac:dyDescent="0.2">
      <c r="T2418" s="2"/>
      <c r="U2418" s="2"/>
    </row>
    <row r="2419" spans="20:21" x14ac:dyDescent="0.2">
      <c r="T2419" s="2"/>
      <c r="U2419" s="2"/>
    </row>
    <row r="2420" spans="20:21" x14ac:dyDescent="0.2">
      <c r="T2420" s="2"/>
      <c r="U2420" s="2"/>
    </row>
    <row r="2421" spans="20:21" x14ac:dyDescent="0.2">
      <c r="T2421" s="2"/>
      <c r="U2421" s="2"/>
    </row>
    <row r="2422" spans="20:21" x14ac:dyDescent="0.2">
      <c r="T2422" s="2"/>
      <c r="U2422" s="2"/>
    </row>
    <row r="2423" spans="20:21" x14ac:dyDescent="0.2">
      <c r="T2423" s="2"/>
      <c r="U2423" s="2"/>
    </row>
    <row r="2424" spans="20:21" x14ac:dyDescent="0.2">
      <c r="T2424" s="2"/>
      <c r="U2424" s="2"/>
    </row>
    <row r="2425" spans="20:21" x14ac:dyDescent="0.2">
      <c r="T2425" s="2"/>
      <c r="U2425" s="2"/>
    </row>
    <row r="2426" spans="20:21" x14ac:dyDescent="0.2">
      <c r="T2426" s="2"/>
      <c r="U2426" s="2"/>
    </row>
    <row r="2427" spans="20:21" x14ac:dyDescent="0.2">
      <c r="T2427" s="2"/>
      <c r="U2427" s="2"/>
    </row>
    <row r="2428" spans="20:21" x14ac:dyDescent="0.2">
      <c r="T2428" s="2"/>
      <c r="U2428" s="2"/>
    </row>
    <row r="2429" spans="20:21" x14ac:dyDescent="0.2">
      <c r="T2429" s="2"/>
      <c r="U2429" s="2"/>
    </row>
    <row r="2430" spans="20:21" x14ac:dyDescent="0.2">
      <c r="T2430" s="2"/>
      <c r="U2430" s="2"/>
    </row>
    <row r="2431" spans="20:21" x14ac:dyDescent="0.2">
      <c r="T2431" s="2"/>
      <c r="U2431" s="2"/>
    </row>
    <row r="2432" spans="20:21" x14ac:dyDescent="0.2">
      <c r="T2432" s="2"/>
      <c r="U2432" s="2"/>
    </row>
    <row r="2433" spans="20:21" x14ac:dyDescent="0.2">
      <c r="T2433" s="2"/>
      <c r="U2433" s="2"/>
    </row>
    <row r="2434" spans="20:21" x14ac:dyDescent="0.2">
      <c r="T2434" s="2"/>
      <c r="U2434" s="2"/>
    </row>
    <row r="2435" spans="20:21" x14ac:dyDescent="0.2">
      <c r="T2435" s="2"/>
      <c r="U2435" s="2"/>
    </row>
    <row r="2436" spans="20:21" x14ac:dyDescent="0.2">
      <c r="T2436" s="2"/>
      <c r="U2436" s="2"/>
    </row>
    <row r="2437" spans="20:21" x14ac:dyDescent="0.2">
      <c r="T2437" s="2"/>
      <c r="U2437" s="2"/>
    </row>
    <row r="2438" spans="20:21" x14ac:dyDescent="0.2">
      <c r="T2438" s="2"/>
      <c r="U2438" s="2"/>
    </row>
    <row r="2439" spans="20:21" x14ac:dyDescent="0.2">
      <c r="T2439" s="2"/>
      <c r="U2439" s="2"/>
    </row>
    <row r="2440" spans="20:21" x14ac:dyDescent="0.2">
      <c r="T2440" s="2"/>
      <c r="U2440" s="2"/>
    </row>
    <row r="2441" spans="20:21" x14ac:dyDescent="0.2">
      <c r="T2441" s="2"/>
      <c r="U2441" s="2"/>
    </row>
    <row r="2442" spans="20:21" x14ac:dyDescent="0.2">
      <c r="T2442" s="2"/>
      <c r="U2442" s="2"/>
    </row>
    <row r="2443" spans="20:21" x14ac:dyDescent="0.2">
      <c r="T2443" s="2"/>
      <c r="U2443" s="2"/>
    </row>
    <row r="2444" spans="20:21" x14ac:dyDescent="0.2">
      <c r="T2444" s="2"/>
      <c r="U2444" s="2"/>
    </row>
    <row r="2445" spans="20:21" x14ac:dyDescent="0.2">
      <c r="T2445" s="2"/>
      <c r="U2445" s="2"/>
    </row>
    <row r="2446" spans="20:21" x14ac:dyDescent="0.2">
      <c r="T2446" s="2"/>
      <c r="U2446" s="2"/>
    </row>
    <row r="2447" spans="20:21" x14ac:dyDescent="0.2">
      <c r="T2447" s="2"/>
      <c r="U2447" s="2"/>
    </row>
    <row r="2448" spans="20:21" x14ac:dyDescent="0.2">
      <c r="T2448" s="2"/>
      <c r="U2448" s="2"/>
    </row>
    <row r="2449" spans="20:21" x14ac:dyDescent="0.2">
      <c r="T2449" s="2"/>
      <c r="U2449" s="2"/>
    </row>
    <row r="2450" spans="20:21" x14ac:dyDescent="0.2">
      <c r="T2450" s="2"/>
      <c r="U2450" s="2"/>
    </row>
    <row r="2451" spans="20:21" x14ac:dyDescent="0.2">
      <c r="T2451" s="2"/>
      <c r="U2451" s="2"/>
    </row>
    <row r="2452" spans="20:21" x14ac:dyDescent="0.2">
      <c r="T2452" s="2"/>
      <c r="U2452" s="2"/>
    </row>
    <row r="2453" spans="20:21" x14ac:dyDescent="0.2">
      <c r="T2453" s="2"/>
      <c r="U2453" s="2"/>
    </row>
    <row r="2454" spans="20:21" x14ac:dyDescent="0.2">
      <c r="T2454" s="2"/>
      <c r="U2454" s="2"/>
    </row>
    <row r="2455" spans="20:21" x14ac:dyDescent="0.2">
      <c r="T2455" s="2"/>
      <c r="U2455" s="2"/>
    </row>
    <row r="2456" spans="20:21" x14ac:dyDescent="0.2">
      <c r="T2456" s="2"/>
      <c r="U2456" s="2"/>
    </row>
    <row r="2457" spans="20:21" x14ac:dyDescent="0.2">
      <c r="T2457" s="2"/>
      <c r="U2457" s="2"/>
    </row>
    <row r="2458" spans="20:21" x14ac:dyDescent="0.2">
      <c r="T2458" s="2"/>
      <c r="U2458" s="2"/>
    </row>
    <row r="2459" spans="20:21" x14ac:dyDescent="0.2">
      <c r="T2459" s="2"/>
      <c r="U2459" s="2"/>
    </row>
    <row r="2460" spans="20:21" x14ac:dyDescent="0.2">
      <c r="T2460" s="2"/>
      <c r="U2460" s="2"/>
    </row>
    <row r="2461" spans="20:21" x14ac:dyDescent="0.2">
      <c r="T2461" s="2"/>
      <c r="U2461" s="2"/>
    </row>
    <row r="2462" spans="20:21" x14ac:dyDescent="0.2">
      <c r="T2462" s="2"/>
      <c r="U2462" s="2"/>
    </row>
    <row r="2463" spans="20:21" x14ac:dyDescent="0.2">
      <c r="T2463" s="2"/>
      <c r="U2463" s="2"/>
    </row>
    <row r="2464" spans="20:21" x14ac:dyDescent="0.2">
      <c r="T2464" s="2"/>
      <c r="U2464" s="2"/>
    </row>
    <row r="2465" spans="20:21" x14ac:dyDescent="0.2">
      <c r="T2465" s="2"/>
      <c r="U2465" s="2"/>
    </row>
    <row r="2466" spans="20:21" x14ac:dyDescent="0.2">
      <c r="T2466" s="2"/>
      <c r="U2466" s="2"/>
    </row>
    <row r="2467" spans="20:21" x14ac:dyDescent="0.2">
      <c r="T2467" s="2"/>
      <c r="U2467" s="2"/>
    </row>
    <row r="2468" spans="20:21" x14ac:dyDescent="0.2">
      <c r="T2468" s="2"/>
      <c r="U2468" s="2"/>
    </row>
    <row r="2469" spans="20:21" x14ac:dyDescent="0.2">
      <c r="T2469" s="2"/>
      <c r="U2469" s="2"/>
    </row>
    <row r="2470" spans="20:21" x14ac:dyDescent="0.2">
      <c r="T2470" s="2"/>
      <c r="U2470" s="2"/>
    </row>
    <row r="2471" spans="20:21" x14ac:dyDescent="0.2">
      <c r="T2471" s="2"/>
      <c r="U2471" s="2"/>
    </row>
    <row r="2472" spans="20:21" x14ac:dyDescent="0.2">
      <c r="T2472" s="2"/>
      <c r="U2472" s="2"/>
    </row>
    <row r="2473" spans="20:21" x14ac:dyDescent="0.2">
      <c r="T2473" s="2"/>
      <c r="U2473" s="2"/>
    </row>
    <row r="2474" spans="20:21" x14ac:dyDescent="0.2">
      <c r="T2474" s="2"/>
      <c r="U2474" s="2"/>
    </row>
    <row r="2475" spans="20:21" x14ac:dyDescent="0.2">
      <c r="T2475" s="2"/>
      <c r="U2475" s="2"/>
    </row>
    <row r="2476" spans="20:21" x14ac:dyDescent="0.2">
      <c r="T2476" s="2"/>
      <c r="U2476" s="2"/>
    </row>
    <row r="2477" spans="20:21" x14ac:dyDescent="0.2">
      <c r="T2477" s="2"/>
      <c r="U2477" s="2"/>
    </row>
    <row r="2478" spans="20:21" x14ac:dyDescent="0.2">
      <c r="T2478" s="2"/>
      <c r="U2478" s="2"/>
    </row>
    <row r="2479" spans="20:21" x14ac:dyDescent="0.2">
      <c r="T2479" s="2"/>
      <c r="U2479" s="2"/>
    </row>
    <row r="2480" spans="20:21" x14ac:dyDescent="0.2">
      <c r="T2480" s="2"/>
      <c r="U2480" s="2"/>
    </row>
    <row r="2481" spans="20:21" x14ac:dyDescent="0.2">
      <c r="T2481" s="2"/>
      <c r="U2481" s="2"/>
    </row>
    <row r="2482" spans="20:21" x14ac:dyDescent="0.2">
      <c r="T2482" s="2"/>
      <c r="U2482" s="2"/>
    </row>
    <row r="2483" spans="20:21" x14ac:dyDescent="0.2">
      <c r="T2483" s="2"/>
      <c r="U2483" s="2"/>
    </row>
    <row r="2484" spans="20:21" x14ac:dyDescent="0.2">
      <c r="T2484" s="2"/>
      <c r="U2484" s="2"/>
    </row>
    <row r="2485" spans="20:21" x14ac:dyDescent="0.2">
      <c r="T2485" s="2"/>
      <c r="U2485" s="2"/>
    </row>
    <row r="2486" spans="20:21" x14ac:dyDescent="0.2">
      <c r="T2486" s="2"/>
      <c r="U2486" s="2"/>
    </row>
    <row r="2487" spans="20:21" x14ac:dyDescent="0.2">
      <c r="T2487" s="2"/>
      <c r="U2487" s="2"/>
    </row>
    <row r="2488" spans="20:21" x14ac:dyDescent="0.2">
      <c r="T2488" s="2"/>
      <c r="U2488" s="2"/>
    </row>
    <row r="2489" spans="20:21" x14ac:dyDescent="0.2">
      <c r="T2489" s="2"/>
      <c r="U2489" s="2"/>
    </row>
    <row r="2490" spans="20:21" x14ac:dyDescent="0.2">
      <c r="T2490" s="2"/>
      <c r="U2490" s="2"/>
    </row>
    <row r="2491" spans="20:21" x14ac:dyDescent="0.2">
      <c r="T2491" s="2"/>
      <c r="U2491" s="2"/>
    </row>
    <row r="2492" spans="20:21" x14ac:dyDescent="0.2">
      <c r="T2492" s="2"/>
      <c r="U2492" s="2"/>
    </row>
    <row r="2493" spans="20:21" x14ac:dyDescent="0.2">
      <c r="T2493" s="2"/>
      <c r="U2493" s="2"/>
    </row>
    <row r="2494" spans="20:21" x14ac:dyDescent="0.2">
      <c r="T2494" s="2"/>
      <c r="U2494" s="2"/>
    </row>
    <row r="2495" spans="20:21" x14ac:dyDescent="0.2">
      <c r="T2495" s="2"/>
      <c r="U2495" s="2"/>
    </row>
    <row r="2496" spans="20:21" x14ac:dyDescent="0.2">
      <c r="T2496" s="2"/>
      <c r="U2496" s="2"/>
    </row>
    <row r="2497" spans="20:21" x14ac:dyDescent="0.2">
      <c r="T2497" s="2"/>
      <c r="U2497" s="2"/>
    </row>
    <row r="2498" spans="20:21" x14ac:dyDescent="0.2">
      <c r="T2498" s="2"/>
      <c r="U2498" s="2"/>
    </row>
    <row r="2499" spans="20:21" x14ac:dyDescent="0.2">
      <c r="T2499" s="2"/>
      <c r="U2499" s="2"/>
    </row>
    <row r="2500" spans="20:21" x14ac:dyDescent="0.2">
      <c r="T2500" s="2"/>
      <c r="U2500" s="2"/>
    </row>
    <row r="2501" spans="20:21" x14ac:dyDescent="0.2">
      <c r="T2501" s="2"/>
      <c r="U2501" s="2"/>
    </row>
    <row r="2502" spans="20:21" x14ac:dyDescent="0.2">
      <c r="T2502" s="2"/>
      <c r="U2502" s="2"/>
    </row>
    <row r="2503" spans="20:21" x14ac:dyDescent="0.2">
      <c r="T2503" s="2"/>
      <c r="U2503" s="2"/>
    </row>
    <row r="2504" spans="20:21" x14ac:dyDescent="0.2">
      <c r="T2504" s="2"/>
      <c r="U2504" s="2"/>
    </row>
    <row r="2505" spans="20:21" x14ac:dyDescent="0.2">
      <c r="T2505" s="2"/>
      <c r="U2505" s="2"/>
    </row>
    <row r="2506" spans="20:21" x14ac:dyDescent="0.2">
      <c r="T2506" s="2"/>
      <c r="U2506" s="2"/>
    </row>
    <row r="2507" spans="20:21" x14ac:dyDescent="0.2">
      <c r="T2507" s="2"/>
      <c r="U2507" s="2"/>
    </row>
    <row r="2508" spans="20:21" x14ac:dyDescent="0.2">
      <c r="T2508" s="2"/>
      <c r="U2508" s="2"/>
    </row>
    <row r="2509" spans="20:21" x14ac:dyDescent="0.2">
      <c r="T2509" s="2"/>
      <c r="U2509" s="2"/>
    </row>
    <row r="2510" spans="20:21" x14ac:dyDescent="0.2">
      <c r="T2510" s="2"/>
      <c r="U2510" s="2"/>
    </row>
    <row r="2511" spans="20:21" x14ac:dyDescent="0.2">
      <c r="T2511" s="2"/>
      <c r="U2511" s="2"/>
    </row>
    <row r="2512" spans="20:21" x14ac:dyDescent="0.2">
      <c r="T2512" s="2"/>
      <c r="U2512" s="2"/>
    </row>
    <row r="2513" spans="20:21" x14ac:dyDescent="0.2">
      <c r="T2513" s="2"/>
      <c r="U2513" s="2"/>
    </row>
    <row r="2514" spans="20:21" x14ac:dyDescent="0.2">
      <c r="T2514" s="2"/>
      <c r="U2514" s="2"/>
    </row>
    <row r="2515" spans="20:21" x14ac:dyDescent="0.2">
      <c r="T2515" s="2"/>
      <c r="U2515" s="2"/>
    </row>
    <row r="2516" spans="20:21" x14ac:dyDescent="0.2">
      <c r="T2516" s="2"/>
      <c r="U2516" s="2"/>
    </row>
    <row r="2517" spans="20:21" x14ac:dyDescent="0.2">
      <c r="T2517" s="2"/>
      <c r="U2517" s="2"/>
    </row>
    <row r="2518" spans="20:21" x14ac:dyDescent="0.2">
      <c r="T2518" s="2"/>
      <c r="U2518" s="2"/>
    </row>
    <row r="2519" spans="20:21" x14ac:dyDescent="0.2">
      <c r="T2519" s="2"/>
      <c r="U2519" s="2"/>
    </row>
    <row r="2520" spans="20:21" x14ac:dyDescent="0.2">
      <c r="T2520" s="2"/>
      <c r="U2520" s="2"/>
    </row>
    <row r="2521" spans="20:21" x14ac:dyDescent="0.2">
      <c r="T2521" s="2"/>
      <c r="U2521" s="2"/>
    </row>
    <row r="2522" spans="20:21" x14ac:dyDescent="0.2">
      <c r="T2522" s="2"/>
      <c r="U2522" s="2"/>
    </row>
    <row r="2523" spans="20:21" x14ac:dyDescent="0.2">
      <c r="T2523" s="2"/>
      <c r="U2523" s="2"/>
    </row>
    <row r="2524" spans="20:21" x14ac:dyDescent="0.2">
      <c r="T2524" s="2"/>
      <c r="U2524" s="2"/>
    </row>
    <row r="2525" spans="20:21" x14ac:dyDescent="0.2">
      <c r="T2525" s="2"/>
      <c r="U2525" s="2"/>
    </row>
    <row r="2526" spans="20:21" x14ac:dyDescent="0.2">
      <c r="T2526" s="2"/>
      <c r="U2526" s="2"/>
    </row>
    <row r="2527" spans="20:21" x14ac:dyDescent="0.2">
      <c r="T2527" s="2"/>
      <c r="U2527" s="2"/>
    </row>
    <row r="2528" spans="20:21" x14ac:dyDescent="0.2">
      <c r="T2528" s="2"/>
      <c r="U2528" s="2"/>
    </row>
    <row r="2529" spans="20:21" x14ac:dyDescent="0.2">
      <c r="T2529" s="2"/>
      <c r="U2529" s="2"/>
    </row>
    <row r="2530" spans="20:21" x14ac:dyDescent="0.2">
      <c r="T2530" s="2"/>
      <c r="U2530" s="2"/>
    </row>
    <row r="2531" spans="20:21" x14ac:dyDescent="0.2">
      <c r="T2531" s="2"/>
      <c r="U2531" s="2"/>
    </row>
    <row r="2532" spans="20:21" x14ac:dyDescent="0.2">
      <c r="T2532" s="2"/>
      <c r="U2532" s="2"/>
    </row>
    <row r="2533" spans="20:21" x14ac:dyDescent="0.2">
      <c r="T2533" s="2"/>
      <c r="U2533" s="2"/>
    </row>
    <row r="2534" spans="20:21" x14ac:dyDescent="0.2">
      <c r="T2534" s="2"/>
      <c r="U2534" s="2"/>
    </row>
    <row r="2535" spans="20:21" x14ac:dyDescent="0.2">
      <c r="T2535" s="2"/>
      <c r="U2535" s="2"/>
    </row>
    <row r="2536" spans="20:21" x14ac:dyDescent="0.2">
      <c r="T2536" s="2"/>
      <c r="U2536" s="2"/>
    </row>
    <row r="2537" spans="20:21" x14ac:dyDescent="0.2">
      <c r="T2537" s="2"/>
      <c r="U2537" s="2"/>
    </row>
    <row r="2538" spans="20:21" x14ac:dyDescent="0.2">
      <c r="T2538" s="2"/>
      <c r="U2538" s="2"/>
    </row>
    <row r="2539" spans="20:21" x14ac:dyDescent="0.2">
      <c r="T2539" s="2"/>
      <c r="U2539" s="2"/>
    </row>
    <row r="2540" spans="20:21" x14ac:dyDescent="0.2">
      <c r="T2540" s="2"/>
      <c r="U2540" s="2"/>
    </row>
    <row r="2541" spans="20:21" x14ac:dyDescent="0.2">
      <c r="T2541" s="2"/>
      <c r="U2541" s="2"/>
    </row>
    <row r="2542" spans="20:21" x14ac:dyDescent="0.2">
      <c r="T2542" s="2"/>
      <c r="U2542" s="2"/>
    </row>
    <row r="2543" spans="20:21" x14ac:dyDescent="0.2">
      <c r="T2543" s="2"/>
      <c r="U2543" s="2"/>
    </row>
    <row r="2544" spans="20:21" x14ac:dyDescent="0.2">
      <c r="T2544" s="2"/>
      <c r="U2544" s="2"/>
    </row>
    <row r="2545" spans="20:21" x14ac:dyDescent="0.2">
      <c r="T2545" s="2"/>
      <c r="U2545" s="2"/>
    </row>
    <row r="2546" spans="20:21" x14ac:dyDescent="0.2">
      <c r="T2546" s="2"/>
      <c r="U2546" s="2"/>
    </row>
    <row r="2547" spans="20:21" x14ac:dyDescent="0.2">
      <c r="T2547" s="2"/>
      <c r="U2547" s="2"/>
    </row>
    <row r="2548" spans="20:21" x14ac:dyDescent="0.2">
      <c r="T2548" s="2"/>
      <c r="U2548" s="2"/>
    </row>
    <row r="2549" spans="20:21" x14ac:dyDescent="0.2">
      <c r="T2549" s="2"/>
      <c r="U2549" s="2"/>
    </row>
    <row r="2550" spans="20:21" x14ac:dyDescent="0.2">
      <c r="T2550" s="2"/>
      <c r="U2550" s="2"/>
    </row>
    <row r="2551" spans="20:21" x14ac:dyDescent="0.2">
      <c r="T2551" s="2"/>
      <c r="U2551" s="2"/>
    </row>
    <row r="2552" spans="20:21" x14ac:dyDescent="0.2">
      <c r="T2552" s="2"/>
      <c r="U2552" s="2"/>
    </row>
    <row r="2553" spans="20:21" x14ac:dyDescent="0.2">
      <c r="T2553" s="2"/>
      <c r="U2553" s="2"/>
    </row>
    <row r="2554" spans="20:21" x14ac:dyDescent="0.2">
      <c r="T2554" s="2"/>
      <c r="U2554" s="2"/>
    </row>
    <row r="2555" spans="20:21" x14ac:dyDescent="0.2">
      <c r="T2555" s="2"/>
      <c r="U2555" s="2"/>
    </row>
    <row r="2556" spans="20:21" x14ac:dyDescent="0.2">
      <c r="T2556" s="2"/>
      <c r="U2556" s="2"/>
    </row>
    <row r="2557" spans="20:21" x14ac:dyDescent="0.2">
      <c r="T2557" s="2"/>
      <c r="U2557" s="2"/>
    </row>
    <row r="2558" spans="20:21" x14ac:dyDescent="0.2">
      <c r="T2558" s="2"/>
      <c r="U2558" s="2"/>
    </row>
    <row r="2559" spans="20:21" x14ac:dyDescent="0.2">
      <c r="T2559" s="2"/>
      <c r="U2559" s="2"/>
    </row>
    <row r="2560" spans="20:21" x14ac:dyDescent="0.2">
      <c r="T2560" s="2"/>
      <c r="U2560" s="2"/>
    </row>
    <row r="2561" spans="20:21" x14ac:dyDescent="0.2">
      <c r="T2561" s="2"/>
      <c r="U2561" s="2"/>
    </row>
    <row r="2562" spans="20:21" x14ac:dyDescent="0.2">
      <c r="T2562" s="2"/>
      <c r="U2562" s="2"/>
    </row>
    <row r="2563" spans="20:21" x14ac:dyDescent="0.2">
      <c r="T2563" s="2"/>
      <c r="U2563" s="2"/>
    </row>
    <row r="2564" spans="20:21" x14ac:dyDescent="0.2">
      <c r="T2564" s="2"/>
      <c r="U2564" s="2"/>
    </row>
    <row r="2565" spans="20:21" x14ac:dyDescent="0.2">
      <c r="T2565" s="2"/>
      <c r="U2565" s="2"/>
    </row>
    <row r="2566" spans="20:21" x14ac:dyDescent="0.2">
      <c r="T2566" s="2"/>
      <c r="U2566" s="2"/>
    </row>
    <row r="2567" spans="20:21" x14ac:dyDescent="0.2">
      <c r="T2567" s="2"/>
      <c r="U2567" s="2"/>
    </row>
    <row r="2568" spans="20:21" x14ac:dyDescent="0.2">
      <c r="T2568" s="2"/>
      <c r="U2568" s="2"/>
    </row>
    <row r="2569" spans="20:21" x14ac:dyDescent="0.2">
      <c r="T2569" s="2"/>
      <c r="U2569" s="2"/>
    </row>
    <row r="2570" spans="20:21" x14ac:dyDescent="0.2">
      <c r="T2570" s="2"/>
      <c r="U2570" s="2"/>
    </row>
    <row r="2571" spans="20:21" x14ac:dyDescent="0.2">
      <c r="T2571" s="2"/>
      <c r="U2571" s="2"/>
    </row>
    <row r="2572" spans="20:21" x14ac:dyDescent="0.2">
      <c r="T2572" s="2"/>
      <c r="U2572" s="2"/>
    </row>
    <row r="2573" spans="20:21" x14ac:dyDescent="0.2">
      <c r="T2573" s="2"/>
      <c r="U2573" s="2"/>
    </row>
    <row r="2574" spans="20:21" x14ac:dyDescent="0.2">
      <c r="T2574" s="2"/>
      <c r="U2574" s="2"/>
    </row>
    <row r="2575" spans="20:21" x14ac:dyDescent="0.2">
      <c r="T2575" s="2"/>
      <c r="U2575" s="2"/>
    </row>
    <row r="2576" spans="20:21" x14ac:dyDescent="0.2">
      <c r="T2576" s="2"/>
      <c r="U2576" s="2"/>
    </row>
    <row r="2577" spans="20:21" x14ac:dyDescent="0.2">
      <c r="T2577" s="2"/>
      <c r="U2577" s="2"/>
    </row>
    <row r="2578" spans="20:21" x14ac:dyDescent="0.2">
      <c r="T2578" s="2"/>
      <c r="U2578" s="2"/>
    </row>
    <row r="2579" spans="20:21" x14ac:dyDescent="0.2">
      <c r="T2579" s="2"/>
      <c r="U2579" s="2"/>
    </row>
    <row r="2580" spans="20:21" x14ac:dyDescent="0.2">
      <c r="T2580" s="2"/>
      <c r="U2580" s="2"/>
    </row>
    <row r="2581" spans="20:21" x14ac:dyDescent="0.2">
      <c r="T2581" s="2"/>
      <c r="U2581" s="2"/>
    </row>
    <row r="2582" spans="20:21" x14ac:dyDescent="0.2">
      <c r="T2582" s="2"/>
      <c r="U2582" s="2"/>
    </row>
    <row r="2583" spans="20:21" x14ac:dyDescent="0.2">
      <c r="T2583" s="2"/>
      <c r="U2583" s="2"/>
    </row>
    <row r="2584" spans="20:21" x14ac:dyDescent="0.2">
      <c r="T2584" s="2"/>
      <c r="U2584" s="2"/>
    </row>
    <row r="2585" spans="20:21" x14ac:dyDescent="0.2">
      <c r="T2585" s="2"/>
      <c r="U2585" s="2"/>
    </row>
    <row r="2586" spans="20:21" x14ac:dyDescent="0.2">
      <c r="T2586" s="2"/>
      <c r="U2586" s="2"/>
    </row>
    <row r="2587" spans="20:21" x14ac:dyDescent="0.2">
      <c r="T2587" s="2"/>
      <c r="U2587" s="2"/>
    </row>
    <row r="2588" spans="20:21" x14ac:dyDescent="0.2">
      <c r="T2588" s="2"/>
      <c r="U2588" s="2"/>
    </row>
    <row r="2589" spans="20:21" x14ac:dyDescent="0.2">
      <c r="T2589" s="2"/>
      <c r="U2589" s="2"/>
    </row>
    <row r="2590" spans="20:21" x14ac:dyDescent="0.2">
      <c r="T2590" s="2"/>
      <c r="U2590" s="2"/>
    </row>
    <row r="2591" spans="20:21" x14ac:dyDescent="0.2">
      <c r="T2591" s="2"/>
      <c r="U2591" s="2"/>
    </row>
    <row r="2592" spans="20:21" x14ac:dyDescent="0.2">
      <c r="T2592" s="2"/>
      <c r="U2592" s="2"/>
    </row>
    <row r="2593" spans="20:21" x14ac:dyDescent="0.2">
      <c r="T2593" s="2"/>
      <c r="U2593" s="2"/>
    </row>
    <row r="2594" spans="20:21" x14ac:dyDescent="0.2">
      <c r="T2594" s="2"/>
      <c r="U2594" s="2"/>
    </row>
    <row r="2595" spans="20:21" x14ac:dyDescent="0.2">
      <c r="T2595" s="2"/>
      <c r="U2595" s="2"/>
    </row>
    <row r="2596" spans="20:21" x14ac:dyDescent="0.2">
      <c r="T2596" s="2"/>
      <c r="U2596" s="2"/>
    </row>
    <row r="2597" spans="20:21" x14ac:dyDescent="0.2">
      <c r="T2597" s="2"/>
      <c r="U2597" s="2"/>
    </row>
    <row r="2598" spans="20:21" x14ac:dyDescent="0.2">
      <c r="T2598" s="2"/>
      <c r="U2598" s="2"/>
    </row>
    <row r="2599" spans="20:21" x14ac:dyDescent="0.2">
      <c r="T2599" s="2"/>
      <c r="U2599" s="2"/>
    </row>
    <row r="2600" spans="20:21" x14ac:dyDescent="0.2">
      <c r="T2600" s="2"/>
      <c r="U2600" s="2"/>
    </row>
    <row r="2601" spans="20:21" x14ac:dyDescent="0.2">
      <c r="T2601" s="2"/>
      <c r="U2601" s="2"/>
    </row>
    <row r="2602" spans="20:21" x14ac:dyDescent="0.2">
      <c r="T2602" s="2"/>
      <c r="U2602" s="2"/>
    </row>
    <row r="2603" spans="20:21" x14ac:dyDescent="0.2">
      <c r="T2603" s="2"/>
      <c r="U2603" s="2"/>
    </row>
    <row r="2604" spans="20:21" x14ac:dyDescent="0.2">
      <c r="T2604" s="2"/>
      <c r="U2604" s="2"/>
    </row>
    <row r="2605" spans="20:21" x14ac:dyDescent="0.2">
      <c r="T2605" s="2"/>
      <c r="U2605" s="2"/>
    </row>
    <row r="2606" spans="20:21" x14ac:dyDescent="0.2">
      <c r="T2606" s="2"/>
      <c r="U2606" s="2"/>
    </row>
    <row r="2607" spans="20:21" x14ac:dyDescent="0.2">
      <c r="T2607" s="2"/>
      <c r="U2607" s="2"/>
    </row>
    <row r="2608" spans="20:21" x14ac:dyDescent="0.2">
      <c r="T2608" s="2"/>
      <c r="U2608" s="2"/>
    </row>
    <row r="2609" spans="20:21" x14ac:dyDescent="0.2">
      <c r="T2609" s="2"/>
      <c r="U2609" s="2"/>
    </row>
    <row r="2610" spans="20:21" x14ac:dyDescent="0.2">
      <c r="T2610" s="2"/>
      <c r="U2610" s="2"/>
    </row>
    <row r="2611" spans="20:21" x14ac:dyDescent="0.2">
      <c r="T2611" s="2"/>
      <c r="U2611" s="2"/>
    </row>
    <row r="2612" spans="20:21" x14ac:dyDescent="0.2">
      <c r="T2612" s="2"/>
      <c r="U2612" s="2"/>
    </row>
    <row r="2613" spans="20:21" x14ac:dyDescent="0.2">
      <c r="T2613" s="2"/>
      <c r="U2613" s="2"/>
    </row>
    <row r="2614" spans="20:21" x14ac:dyDescent="0.2">
      <c r="T2614" s="2"/>
      <c r="U2614" s="2"/>
    </row>
    <row r="2615" spans="20:21" x14ac:dyDescent="0.2">
      <c r="T2615" s="2"/>
      <c r="U2615" s="2"/>
    </row>
    <row r="2616" spans="20:21" x14ac:dyDescent="0.2">
      <c r="T2616" s="2"/>
      <c r="U2616" s="2"/>
    </row>
    <row r="2617" spans="20:21" x14ac:dyDescent="0.2">
      <c r="T2617" s="2"/>
      <c r="U2617" s="2"/>
    </row>
    <row r="2618" spans="20:21" x14ac:dyDescent="0.2">
      <c r="T2618" s="2"/>
      <c r="U2618" s="2"/>
    </row>
    <row r="2619" spans="20:21" x14ac:dyDescent="0.2">
      <c r="T2619" s="2"/>
      <c r="U2619" s="2"/>
    </row>
    <row r="2620" spans="20:21" x14ac:dyDescent="0.2">
      <c r="T2620" s="2"/>
      <c r="U2620" s="2"/>
    </row>
    <row r="2621" spans="20:21" x14ac:dyDescent="0.2">
      <c r="T2621" s="2"/>
      <c r="U2621" s="2"/>
    </row>
    <row r="2622" spans="20:21" x14ac:dyDescent="0.2">
      <c r="T2622" s="2"/>
      <c r="U2622" s="2"/>
    </row>
    <row r="2623" spans="20:21" x14ac:dyDescent="0.2">
      <c r="T2623" s="2"/>
      <c r="U2623" s="2"/>
    </row>
    <row r="2624" spans="20:21" x14ac:dyDescent="0.2">
      <c r="T2624" s="2"/>
      <c r="U2624" s="2"/>
    </row>
    <row r="2625" spans="20:21" x14ac:dyDescent="0.2">
      <c r="T2625" s="2"/>
      <c r="U2625" s="2"/>
    </row>
    <row r="2626" spans="20:21" x14ac:dyDescent="0.2">
      <c r="T2626" s="2"/>
      <c r="U2626" s="2"/>
    </row>
    <row r="2627" spans="20:21" x14ac:dyDescent="0.2">
      <c r="T2627" s="2"/>
      <c r="U2627" s="2"/>
    </row>
    <row r="2628" spans="20:21" x14ac:dyDescent="0.2">
      <c r="T2628" s="2"/>
      <c r="U2628" s="2"/>
    </row>
    <row r="2629" spans="20:21" x14ac:dyDescent="0.2">
      <c r="T2629" s="2"/>
      <c r="U2629" s="2"/>
    </row>
    <row r="2630" spans="20:21" x14ac:dyDescent="0.2">
      <c r="T2630" s="2"/>
      <c r="U2630" s="2"/>
    </row>
    <row r="2631" spans="20:21" x14ac:dyDescent="0.2">
      <c r="T2631" s="2"/>
      <c r="U2631" s="2"/>
    </row>
    <row r="2632" spans="20:21" x14ac:dyDescent="0.2">
      <c r="T2632" s="2"/>
      <c r="U2632" s="2"/>
    </row>
    <row r="2633" spans="20:21" x14ac:dyDescent="0.2">
      <c r="T2633" s="2"/>
      <c r="U2633" s="2"/>
    </row>
    <row r="2634" spans="20:21" x14ac:dyDescent="0.2">
      <c r="T2634" s="2"/>
      <c r="U2634" s="2"/>
    </row>
    <row r="2635" spans="20:21" x14ac:dyDescent="0.2">
      <c r="T2635" s="2"/>
      <c r="U2635" s="2"/>
    </row>
    <row r="2636" spans="20:21" x14ac:dyDescent="0.2">
      <c r="T2636" s="2"/>
      <c r="U2636" s="2"/>
    </row>
    <row r="2637" spans="20:21" x14ac:dyDescent="0.2">
      <c r="T2637" s="2"/>
      <c r="U2637" s="2"/>
    </row>
    <row r="2638" spans="20:21" x14ac:dyDescent="0.2">
      <c r="T2638" s="2"/>
      <c r="U2638" s="2"/>
    </row>
    <row r="2639" spans="20:21" x14ac:dyDescent="0.2">
      <c r="T2639" s="2"/>
      <c r="U2639" s="2"/>
    </row>
    <row r="2640" spans="20:21" x14ac:dyDescent="0.2">
      <c r="T2640" s="2"/>
      <c r="U2640" s="2"/>
    </row>
    <row r="2641" spans="20:21" x14ac:dyDescent="0.2">
      <c r="T2641" s="2"/>
      <c r="U2641" s="2"/>
    </row>
    <row r="2642" spans="20:21" x14ac:dyDescent="0.2">
      <c r="T2642" s="2"/>
      <c r="U2642" s="2"/>
    </row>
    <row r="2643" spans="20:21" x14ac:dyDescent="0.2">
      <c r="T2643" s="2"/>
      <c r="U2643" s="2"/>
    </row>
    <row r="2644" spans="20:21" x14ac:dyDescent="0.2">
      <c r="T2644" s="2"/>
      <c r="U2644" s="2"/>
    </row>
    <row r="2645" spans="20:21" x14ac:dyDescent="0.2">
      <c r="T2645" s="2"/>
      <c r="U2645" s="2"/>
    </row>
    <row r="2646" spans="20:21" x14ac:dyDescent="0.2">
      <c r="T2646" s="2"/>
      <c r="U2646" s="2"/>
    </row>
    <row r="2647" spans="20:21" x14ac:dyDescent="0.2">
      <c r="T2647" s="2"/>
      <c r="U2647" s="2"/>
    </row>
    <row r="2648" spans="20:21" x14ac:dyDescent="0.2">
      <c r="T2648" s="2"/>
      <c r="U2648" s="2"/>
    </row>
    <row r="2649" spans="20:21" x14ac:dyDescent="0.2">
      <c r="T2649" s="2"/>
      <c r="U2649" s="2"/>
    </row>
    <row r="2650" spans="20:21" x14ac:dyDescent="0.2">
      <c r="T2650" s="2"/>
      <c r="U2650" s="2"/>
    </row>
    <row r="2651" spans="20:21" x14ac:dyDescent="0.2">
      <c r="T2651" s="2"/>
      <c r="U2651" s="2"/>
    </row>
    <row r="2652" spans="20:21" x14ac:dyDescent="0.2">
      <c r="T2652" s="2"/>
      <c r="U2652" s="2"/>
    </row>
    <row r="2653" spans="20:21" x14ac:dyDescent="0.2">
      <c r="T2653" s="2"/>
      <c r="U2653" s="2"/>
    </row>
    <row r="2654" spans="20:21" x14ac:dyDescent="0.2">
      <c r="T2654" s="2"/>
      <c r="U2654" s="2"/>
    </row>
    <row r="2655" spans="20:21" x14ac:dyDescent="0.2">
      <c r="T2655" s="2"/>
      <c r="U2655" s="2"/>
    </row>
    <row r="2656" spans="20:21" x14ac:dyDescent="0.2">
      <c r="T2656" s="2"/>
      <c r="U2656" s="2"/>
    </row>
    <row r="2657" spans="20:21" x14ac:dyDescent="0.2">
      <c r="T2657" s="2"/>
      <c r="U2657" s="2"/>
    </row>
    <row r="2658" spans="20:21" x14ac:dyDescent="0.2">
      <c r="T2658" s="2"/>
      <c r="U2658" s="2"/>
    </row>
    <row r="2659" spans="20:21" x14ac:dyDescent="0.2">
      <c r="T2659" s="2"/>
      <c r="U2659" s="2"/>
    </row>
    <row r="2660" spans="20:21" x14ac:dyDescent="0.2">
      <c r="T2660" s="2"/>
      <c r="U2660" s="2"/>
    </row>
    <row r="2661" spans="20:21" x14ac:dyDescent="0.2">
      <c r="T2661" s="2"/>
      <c r="U2661" s="2"/>
    </row>
    <row r="2662" spans="20:21" x14ac:dyDescent="0.2">
      <c r="T2662" s="2"/>
      <c r="U2662" s="2"/>
    </row>
    <row r="2663" spans="20:21" x14ac:dyDescent="0.2">
      <c r="T2663" s="2"/>
      <c r="U2663" s="2"/>
    </row>
    <row r="2664" spans="20:21" x14ac:dyDescent="0.2">
      <c r="T2664" s="2"/>
      <c r="U2664" s="2"/>
    </row>
    <row r="2665" spans="20:21" x14ac:dyDescent="0.2">
      <c r="T2665" s="2"/>
      <c r="U2665" s="2"/>
    </row>
    <row r="2666" spans="20:21" x14ac:dyDescent="0.2">
      <c r="T2666" s="2"/>
      <c r="U2666" s="2"/>
    </row>
    <row r="2667" spans="20:21" x14ac:dyDescent="0.2">
      <c r="T2667" s="2"/>
      <c r="U2667" s="2"/>
    </row>
    <row r="2668" spans="20:21" x14ac:dyDescent="0.2">
      <c r="T2668" s="2"/>
      <c r="U2668" s="2"/>
    </row>
    <row r="2669" spans="20:21" x14ac:dyDescent="0.2">
      <c r="T2669" s="2"/>
      <c r="U2669" s="2"/>
    </row>
    <row r="2670" spans="20:21" x14ac:dyDescent="0.2">
      <c r="T2670" s="2"/>
      <c r="U2670" s="2"/>
    </row>
    <row r="2671" spans="20:21" x14ac:dyDescent="0.2">
      <c r="T2671" s="2"/>
      <c r="U2671" s="2"/>
    </row>
    <row r="2672" spans="20:21" x14ac:dyDescent="0.2">
      <c r="T2672" s="2"/>
      <c r="U2672" s="2"/>
    </row>
    <row r="2673" spans="20:21" x14ac:dyDescent="0.2">
      <c r="T2673" s="2"/>
      <c r="U2673" s="2"/>
    </row>
    <row r="2674" spans="20:21" x14ac:dyDescent="0.2">
      <c r="T2674" s="2"/>
      <c r="U2674" s="2"/>
    </row>
    <row r="2675" spans="20:21" x14ac:dyDescent="0.2">
      <c r="T2675" s="2"/>
      <c r="U2675" s="2"/>
    </row>
    <row r="2676" spans="20:21" x14ac:dyDescent="0.2">
      <c r="T2676" s="2"/>
      <c r="U2676" s="2"/>
    </row>
    <row r="2677" spans="20:21" x14ac:dyDescent="0.2">
      <c r="T2677" s="2"/>
      <c r="U2677" s="2"/>
    </row>
    <row r="2678" spans="20:21" x14ac:dyDescent="0.2">
      <c r="T2678" s="2"/>
      <c r="U2678" s="2"/>
    </row>
    <row r="2679" spans="20:21" x14ac:dyDescent="0.2">
      <c r="T2679" s="2"/>
      <c r="U2679" s="2"/>
    </row>
    <row r="2680" spans="20:21" x14ac:dyDescent="0.2">
      <c r="T2680" s="2"/>
      <c r="U2680" s="2"/>
    </row>
    <row r="2681" spans="20:21" x14ac:dyDescent="0.2">
      <c r="T2681" s="2"/>
      <c r="U2681" s="2"/>
    </row>
    <row r="2682" spans="20:21" x14ac:dyDescent="0.2">
      <c r="T2682" s="2"/>
      <c r="U2682" s="2"/>
    </row>
    <row r="2683" spans="20:21" x14ac:dyDescent="0.2">
      <c r="T2683" s="2"/>
      <c r="U2683" s="2"/>
    </row>
    <row r="2684" spans="20:21" x14ac:dyDescent="0.2">
      <c r="T2684" s="2"/>
      <c r="U2684" s="2"/>
    </row>
    <row r="2685" spans="20:21" x14ac:dyDescent="0.2">
      <c r="T2685" s="2"/>
      <c r="U2685" s="2"/>
    </row>
    <row r="2686" spans="20:21" x14ac:dyDescent="0.2">
      <c r="T2686" s="2"/>
      <c r="U2686" s="2"/>
    </row>
    <row r="2687" spans="20:21" x14ac:dyDescent="0.2">
      <c r="T2687" s="2"/>
      <c r="U2687" s="2"/>
    </row>
    <row r="2688" spans="20:21" x14ac:dyDescent="0.2">
      <c r="T2688" s="2"/>
      <c r="U2688" s="2"/>
    </row>
    <row r="2689" spans="20:21" x14ac:dyDescent="0.2">
      <c r="T2689" s="2"/>
      <c r="U2689" s="2"/>
    </row>
    <row r="2690" spans="20:21" x14ac:dyDescent="0.2">
      <c r="T2690" s="2"/>
      <c r="U2690" s="2"/>
    </row>
    <row r="2691" spans="20:21" x14ac:dyDescent="0.2">
      <c r="T2691" s="2"/>
      <c r="U2691" s="2"/>
    </row>
    <row r="2692" spans="20:21" x14ac:dyDescent="0.2">
      <c r="T2692" s="2"/>
      <c r="U2692" s="2"/>
    </row>
    <row r="2693" spans="20:21" x14ac:dyDescent="0.2">
      <c r="T2693" s="2"/>
      <c r="U2693" s="2"/>
    </row>
    <row r="2694" spans="20:21" x14ac:dyDescent="0.2">
      <c r="T2694" s="2"/>
      <c r="U2694" s="2"/>
    </row>
    <row r="2695" spans="20:21" x14ac:dyDescent="0.2">
      <c r="T2695" s="2"/>
      <c r="U2695" s="2"/>
    </row>
    <row r="2696" spans="20:21" x14ac:dyDescent="0.2">
      <c r="T2696" s="2"/>
      <c r="U2696" s="2"/>
    </row>
    <row r="2697" spans="20:21" x14ac:dyDescent="0.2">
      <c r="T2697" s="2"/>
      <c r="U2697" s="2"/>
    </row>
    <row r="2698" spans="20:21" x14ac:dyDescent="0.2">
      <c r="T2698" s="2"/>
      <c r="U2698" s="2"/>
    </row>
    <row r="2699" spans="20:21" x14ac:dyDescent="0.2">
      <c r="T2699" s="2"/>
      <c r="U2699" s="2"/>
    </row>
    <row r="2700" spans="20:21" x14ac:dyDescent="0.2">
      <c r="T2700" s="2"/>
      <c r="U2700" s="2"/>
    </row>
    <row r="2701" spans="20:21" x14ac:dyDescent="0.2">
      <c r="T2701" s="2"/>
      <c r="U2701" s="2"/>
    </row>
    <row r="2702" spans="20:21" x14ac:dyDescent="0.2">
      <c r="T2702" s="2"/>
      <c r="U2702" s="2"/>
    </row>
    <row r="2703" spans="20:21" x14ac:dyDescent="0.2">
      <c r="T2703" s="2"/>
      <c r="U2703" s="2"/>
    </row>
    <row r="2704" spans="20:21" x14ac:dyDescent="0.2">
      <c r="T2704" s="2"/>
      <c r="U2704" s="2"/>
    </row>
    <row r="2705" spans="20:21" x14ac:dyDescent="0.2">
      <c r="T2705" s="2"/>
      <c r="U2705" s="2"/>
    </row>
    <row r="2706" spans="20:21" x14ac:dyDescent="0.2">
      <c r="T2706" s="2"/>
      <c r="U2706" s="2"/>
    </row>
    <row r="2707" spans="20:21" x14ac:dyDescent="0.2">
      <c r="T2707" s="2"/>
      <c r="U2707" s="2"/>
    </row>
    <row r="2708" spans="20:21" x14ac:dyDescent="0.2">
      <c r="T2708" s="2"/>
      <c r="U2708" s="2"/>
    </row>
    <row r="2709" spans="20:21" x14ac:dyDescent="0.2">
      <c r="T2709" s="2"/>
      <c r="U2709" s="2"/>
    </row>
    <row r="2710" spans="20:21" x14ac:dyDescent="0.2">
      <c r="T2710" s="2"/>
      <c r="U2710" s="2"/>
    </row>
    <row r="2711" spans="20:21" x14ac:dyDescent="0.2">
      <c r="T2711" s="2"/>
      <c r="U2711" s="2"/>
    </row>
    <row r="2712" spans="20:21" x14ac:dyDescent="0.2">
      <c r="T2712" s="2"/>
      <c r="U2712" s="2"/>
    </row>
    <row r="2713" spans="20:21" x14ac:dyDescent="0.2">
      <c r="T2713" s="2"/>
      <c r="U2713" s="2"/>
    </row>
    <row r="2714" spans="20:21" x14ac:dyDescent="0.2">
      <c r="T2714" s="2"/>
      <c r="U2714" s="2"/>
    </row>
    <row r="2715" spans="20:21" x14ac:dyDescent="0.2">
      <c r="T2715" s="2"/>
      <c r="U2715" s="2"/>
    </row>
    <row r="2716" spans="20:21" x14ac:dyDescent="0.2">
      <c r="T2716" s="2"/>
      <c r="U2716" s="2"/>
    </row>
    <row r="2717" spans="20:21" x14ac:dyDescent="0.2">
      <c r="T2717" s="2"/>
      <c r="U2717" s="2"/>
    </row>
    <row r="2718" spans="20:21" x14ac:dyDescent="0.2">
      <c r="T2718" s="2"/>
      <c r="U2718" s="2"/>
    </row>
    <row r="2719" spans="20:21" x14ac:dyDescent="0.2">
      <c r="T2719" s="2"/>
      <c r="U2719" s="2"/>
    </row>
    <row r="2720" spans="20:21" x14ac:dyDescent="0.2">
      <c r="T2720" s="2"/>
      <c r="U2720" s="2"/>
    </row>
    <row r="2721" spans="20:21" x14ac:dyDescent="0.2">
      <c r="T2721" s="2"/>
      <c r="U2721" s="2"/>
    </row>
    <row r="2722" spans="20:21" x14ac:dyDescent="0.2">
      <c r="T2722" s="2"/>
      <c r="U2722" s="2"/>
    </row>
    <row r="2723" spans="20:21" x14ac:dyDescent="0.2">
      <c r="T2723" s="2"/>
      <c r="U2723" s="2"/>
    </row>
    <row r="2724" spans="20:21" x14ac:dyDescent="0.2">
      <c r="T2724" s="2"/>
      <c r="U2724" s="2"/>
    </row>
    <row r="2725" spans="20:21" x14ac:dyDescent="0.2">
      <c r="T2725" s="2"/>
      <c r="U2725" s="2"/>
    </row>
    <row r="2726" spans="20:21" x14ac:dyDescent="0.2">
      <c r="T2726" s="2"/>
      <c r="U2726" s="2"/>
    </row>
    <row r="2727" spans="20:21" x14ac:dyDescent="0.2">
      <c r="T2727" s="2"/>
      <c r="U2727" s="2"/>
    </row>
    <row r="2728" spans="20:21" x14ac:dyDescent="0.2">
      <c r="T2728" s="2"/>
      <c r="U2728" s="2"/>
    </row>
    <row r="2729" spans="20:21" x14ac:dyDescent="0.2">
      <c r="T2729" s="2"/>
      <c r="U2729" s="2"/>
    </row>
    <row r="2730" spans="20:21" x14ac:dyDescent="0.2">
      <c r="T2730" s="2"/>
      <c r="U2730" s="2"/>
    </row>
    <row r="2731" spans="20:21" x14ac:dyDescent="0.2">
      <c r="T2731" s="2"/>
      <c r="U2731" s="2"/>
    </row>
    <row r="2732" spans="20:21" x14ac:dyDescent="0.2">
      <c r="T2732" s="2"/>
      <c r="U2732" s="2"/>
    </row>
    <row r="2733" spans="20:21" x14ac:dyDescent="0.2">
      <c r="T2733" s="2"/>
      <c r="U2733" s="2"/>
    </row>
    <row r="2734" spans="20:21" x14ac:dyDescent="0.2">
      <c r="T2734" s="2"/>
      <c r="U2734" s="2"/>
    </row>
    <row r="2735" spans="20:21" x14ac:dyDescent="0.2">
      <c r="T2735" s="2"/>
      <c r="U2735" s="2"/>
    </row>
    <row r="2736" spans="20:21" x14ac:dyDescent="0.2">
      <c r="T2736" s="2"/>
      <c r="U2736" s="2"/>
    </row>
    <row r="2737" spans="20:21" x14ac:dyDescent="0.2">
      <c r="T2737" s="2"/>
      <c r="U2737" s="2"/>
    </row>
    <row r="2738" spans="20:21" x14ac:dyDescent="0.2">
      <c r="T2738" s="2"/>
      <c r="U2738" s="2"/>
    </row>
    <row r="2739" spans="20:21" x14ac:dyDescent="0.2">
      <c r="T2739" s="2"/>
      <c r="U2739" s="2"/>
    </row>
    <row r="2740" spans="20:21" x14ac:dyDescent="0.2">
      <c r="T2740" s="2"/>
      <c r="U2740" s="2"/>
    </row>
    <row r="2741" spans="20:21" x14ac:dyDescent="0.2">
      <c r="T2741" s="2"/>
      <c r="U2741" s="2"/>
    </row>
    <row r="2742" spans="20:21" x14ac:dyDescent="0.2">
      <c r="T2742" s="2"/>
      <c r="U2742" s="2"/>
    </row>
    <row r="2743" spans="20:21" x14ac:dyDescent="0.2">
      <c r="T2743" s="2"/>
      <c r="U2743" s="2"/>
    </row>
    <row r="2744" spans="20:21" x14ac:dyDescent="0.2">
      <c r="T2744" s="2"/>
      <c r="U2744" s="2"/>
    </row>
    <row r="2745" spans="20:21" x14ac:dyDescent="0.2">
      <c r="T2745" s="2"/>
      <c r="U2745" s="2"/>
    </row>
    <row r="2746" spans="20:21" x14ac:dyDescent="0.2">
      <c r="T2746" s="2"/>
      <c r="U2746" s="2"/>
    </row>
    <row r="2747" spans="20:21" x14ac:dyDescent="0.2">
      <c r="T2747" s="2"/>
      <c r="U2747" s="2"/>
    </row>
    <row r="2748" spans="20:21" x14ac:dyDescent="0.2">
      <c r="T2748" s="2"/>
      <c r="U2748" s="2"/>
    </row>
    <row r="2749" spans="20:21" x14ac:dyDescent="0.2">
      <c r="T2749" s="2"/>
      <c r="U2749" s="2"/>
    </row>
    <row r="2750" spans="20:21" x14ac:dyDescent="0.2">
      <c r="T2750" s="2"/>
      <c r="U2750" s="2"/>
    </row>
    <row r="2751" spans="20:21" x14ac:dyDescent="0.2">
      <c r="T2751" s="2"/>
      <c r="U2751" s="2"/>
    </row>
    <row r="2752" spans="20:21" x14ac:dyDescent="0.2">
      <c r="T2752" s="2"/>
      <c r="U2752" s="2"/>
    </row>
    <row r="2753" spans="20:21" x14ac:dyDescent="0.2">
      <c r="T2753" s="2"/>
      <c r="U2753" s="2"/>
    </row>
    <row r="2754" spans="20:21" x14ac:dyDescent="0.2">
      <c r="T2754" s="2"/>
      <c r="U2754" s="2"/>
    </row>
    <row r="2755" spans="20:21" x14ac:dyDescent="0.2">
      <c r="T2755" s="2"/>
      <c r="U2755" s="2"/>
    </row>
    <row r="2756" spans="20:21" x14ac:dyDescent="0.2">
      <c r="T2756" s="2"/>
      <c r="U2756" s="2"/>
    </row>
    <row r="2757" spans="20:21" x14ac:dyDescent="0.2">
      <c r="T2757" s="2"/>
      <c r="U2757" s="2"/>
    </row>
    <row r="2758" spans="20:21" x14ac:dyDescent="0.2">
      <c r="T2758" s="2"/>
      <c r="U2758" s="2"/>
    </row>
    <row r="2759" spans="20:21" x14ac:dyDescent="0.2">
      <c r="T2759" s="2"/>
      <c r="U2759" s="2"/>
    </row>
    <row r="2760" spans="20:21" x14ac:dyDescent="0.2">
      <c r="T2760" s="2"/>
      <c r="U2760" s="2"/>
    </row>
    <row r="2761" spans="20:21" x14ac:dyDescent="0.2">
      <c r="T2761" s="2"/>
      <c r="U2761" s="2"/>
    </row>
    <row r="2762" spans="20:21" x14ac:dyDescent="0.2">
      <c r="T2762" s="2"/>
      <c r="U2762" s="2"/>
    </row>
    <row r="2763" spans="20:21" x14ac:dyDescent="0.2">
      <c r="T2763" s="2"/>
      <c r="U2763" s="2"/>
    </row>
    <row r="2764" spans="20:21" x14ac:dyDescent="0.2">
      <c r="T2764" s="2"/>
      <c r="U2764" s="2"/>
    </row>
    <row r="2765" spans="20:21" x14ac:dyDescent="0.2">
      <c r="T2765" s="2"/>
      <c r="U2765" s="2"/>
    </row>
    <row r="2766" spans="20:21" x14ac:dyDescent="0.2">
      <c r="T2766" s="2"/>
      <c r="U2766" s="2"/>
    </row>
    <row r="2767" spans="20:21" x14ac:dyDescent="0.2">
      <c r="T2767" s="2"/>
      <c r="U2767" s="2"/>
    </row>
    <row r="2768" spans="20:21" x14ac:dyDescent="0.2">
      <c r="T2768" s="2"/>
      <c r="U2768" s="2"/>
    </row>
    <row r="2769" spans="20:21" x14ac:dyDescent="0.2">
      <c r="T2769" s="2"/>
      <c r="U2769" s="2"/>
    </row>
    <row r="2770" spans="20:21" x14ac:dyDescent="0.2">
      <c r="T2770" s="2"/>
      <c r="U2770" s="2"/>
    </row>
    <row r="2771" spans="20:21" x14ac:dyDescent="0.2">
      <c r="T2771" s="2"/>
      <c r="U2771" s="2"/>
    </row>
    <row r="2772" spans="20:21" x14ac:dyDescent="0.2">
      <c r="T2772" s="2"/>
      <c r="U2772" s="2"/>
    </row>
    <row r="2773" spans="20:21" x14ac:dyDescent="0.2">
      <c r="T2773" s="2"/>
      <c r="U2773" s="2"/>
    </row>
    <row r="2774" spans="20:21" x14ac:dyDescent="0.2">
      <c r="T2774" s="2"/>
      <c r="U2774" s="2"/>
    </row>
    <row r="2775" spans="20:21" x14ac:dyDescent="0.2">
      <c r="T2775" s="2"/>
      <c r="U2775" s="2"/>
    </row>
    <row r="2776" spans="20:21" x14ac:dyDescent="0.2">
      <c r="T2776" s="2"/>
      <c r="U2776" s="2"/>
    </row>
    <row r="2777" spans="20:21" x14ac:dyDescent="0.2">
      <c r="T2777" s="2"/>
      <c r="U2777" s="2"/>
    </row>
    <row r="2778" spans="20:21" x14ac:dyDescent="0.2">
      <c r="T2778" s="2"/>
      <c r="U2778" s="2"/>
    </row>
    <row r="2779" spans="20:21" x14ac:dyDescent="0.2">
      <c r="T2779" s="2"/>
      <c r="U2779" s="2"/>
    </row>
    <row r="2780" spans="20:21" x14ac:dyDescent="0.2">
      <c r="T2780" s="2"/>
      <c r="U2780" s="2"/>
    </row>
    <row r="2781" spans="20:21" x14ac:dyDescent="0.2">
      <c r="T2781" s="2"/>
      <c r="U2781" s="2"/>
    </row>
    <row r="2782" spans="20:21" x14ac:dyDescent="0.2">
      <c r="T2782" s="2"/>
      <c r="U2782" s="2"/>
    </row>
    <row r="2783" spans="20:21" x14ac:dyDescent="0.2">
      <c r="T2783" s="2"/>
      <c r="U2783" s="2"/>
    </row>
    <row r="2784" spans="20:21" x14ac:dyDescent="0.2">
      <c r="T2784" s="2"/>
      <c r="U2784" s="2"/>
    </row>
    <row r="2785" spans="20:21" x14ac:dyDescent="0.2">
      <c r="T2785" s="2"/>
      <c r="U2785" s="2"/>
    </row>
    <row r="2786" spans="20:21" x14ac:dyDescent="0.2">
      <c r="T2786" s="2"/>
      <c r="U2786" s="2"/>
    </row>
    <row r="2787" spans="20:21" x14ac:dyDescent="0.2">
      <c r="T2787" s="2"/>
      <c r="U2787" s="2"/>
    </row>
    <row r="2788" spans="20:21" x14ac:dyDescent="0.2">
      <c r="T2788" s="2"/>
      <c r="U2788" s="2"/>
    </row>
    <row r="2789" spans="20:21" x14ac:dyDescent="0.2">
      <c r="T2789" s="2"/>
      <c r="U2789" s="2"/>
    </row>
    <row r="2790" spans="20:21" x14ac:dyDescent="0.2">
      <c r="T2790" s="2"/>
      <c r="U2790" s="2"/>
    </row>
    <row r="2791" spans="20:21" x14ac:dyDescent="0.2">
      <c r="T2791" s="2"/>
      <c r="U2791" s="2"/>
    </row>
    <row r="2792" spans="20:21" x14ac:dyDescent="0.2">
      <c r="T2792" s="2"/>
      <c r="U2792" s="2"/>
    </row>
    <row r="2793" spans="20:21" x14ac:dyDescent="0.2">
      <c r="T2793" s="2"/>
      <c r="U2793" s="2"/>
    </row>
    <row r="2794" spans="20:21" x14ac:dyDescent="0.2">
      <c r="T2794" s="2"/>
      <c r="U2794" s="2"/>
    </row>
    <row r="2795" spans="20:21" x14ac:dyDescent="0.2">
      <c r="T2795" s="2"/>
      <c r="U2795" s="2"/>
    </row>
    <row r="2796" spans="20:21" x14ac:dyDescent="0.2">
      <c r="T2796" s="2"/>
      <c r="U2796" s="2"/>
    </row>
    <row r="2797" spans="20:21" x14ac:dyDescent="0.2">
      <c r="T2797" s="2"/>
      <c r="U2797" s="2"/>
    </row>
    <row r="2798" spans="20:21" x14ac:dyDescent="0.2">
      <c r="T2798" s="2"/>
      <c r="U2798" s="2"/>
    </row>
    <row r="2799" spans="20:21" x14ac:dyDescent="0.2">
      <c r="T2799" s="2"/>
      <c r="U2799" s="2"/>
    </row>
    <row r="2800" spans="20:21" x14ac:dyDescent="0.2">
      <c r="T2800" s="2"/>
      <c r="U2800" s="2"/>
    </row>
    <row r="2801" spans="20:21" x14ac:dyDescent="0.2">
      <c r="T2801" s="2"/>
      <c r="U2801" s="2"/>
    </row>
    <row r="2802" spans="20:21" x14ac:dyDescent="0.2">
      <c r="T2802" s="2"/>
      <c r="U2802" s="2"/>
    </row>
    <row r="2803" spans="20:21" x14ac:dyDescent="0.2">
      <c r="T2803" s="2"/>
      <c r="U2803" s="2"/>
    </row>
    <row r="2804" spans="20:21" x14ac:dyDescent="0.2">
      <c r="T2804" s="2"/>
      <c r="U2804" s="2"/>
    </row>
    <row r="2805" spans="20:21" x14ac:dyDescent="0.2">
      <c r="T2805" s="2"/>
      <c r="U2805" s="2"/>
    </row>
    <row r="2806" spans="20:21" x14ac:dyDescent="0.2">
      <c r="T2806" s="2"/>
      <c r="U2806" s="2"/>
    </row>
    <row r="2807" spans="20:21" x14ac:dyDescent="0.2">
      <c r="T2807" s="2"/>
      <c r="U2807" s="2"/>
    </row>
    <row r="2808" spans="20:21" x14ac:dyDescent="0.2">
      <c r="T2808" s="2"/>
      <c r="U2808" s="2"/>
    </row>
    <row r="2809" spans="20:21" x14ac:dyDescent="0.2">
      <c r="T2809" s="2"/>
      <c r="U2809" s="2"/>
    </row>
    <row r="2810" spans="20:21" x14ac:dyDescent="0.2">
      <c r="T2810" s="2"/>
      <c r="U2810" s="2"/>
    </row>
    <row r="2811" spans="20:21" x14ac:dyDescent="0.2">
      <c r="T2811" s="2"/>
      <c r="U2811" s="2"/>
    </row>
    <row r="2812" spans="20:21" x14ac:dyDescent="0.2">
      <c r="T2812" s="2"/>
      <c r="U2812" s="2"/>
    </row>
    <row r="2813" spans="20:21" x14ac:dyDescent="0.2">
      <c r="T2813" s="2"/>
      <c r="U2813" s="2"/>
    </row>
    <row r="2814" spans="20:21" x14ac:dyDescent="0.2">
      <c r="T2814" s="2"/>
      <c r="U2814" s="2"/>
    </row>
    <row r="2815" spans="20:21" x14ac:dyDescent="0.2">
      <c r="T2815" s="2"/>
      <c r="U2815" s="2"/>
    </row>
    <row r="2816" spans="20:21" x14ac:dyDescent="0.2">
      <c r="T2816" s="2"/>
      <c r="U2816" s="2"/>
    </row>
    <row r="2817" spans="20:21" x14ac:dyDescent="0.2">
      <c r="T2817" s="2"/>
      <c r="U2817" s="2"/>
    </row>
    <row r="2818" spans="20:21" x14ac:dyDescent="0.2">
      <c r="T2818" s="2"/>
      <c r="U2818" s="2"/>
    </row>
    <row r="2819" spans="20:21" x14ac:dyDescent="0.2">
      <c r="T2819" s="2"/>
      <c r="U2819" s="2"/>
    </row>
    <row r="2820" spans="20:21" x14ac:dyDescent="0.2">
      <c r="T2820" s="2"/>
      <c r="U2820" s="2"/>
    </row>
    <row r="2821" spans="20:21" x14ac:dyDescent="0.2">
      <c r="T2821" s="2"/>
      <c r="U2821" s="2"/>
    </row>
    <row r="2822" spans="20:21" x14ac:dyDescent="0.2">
      <c r="T2822" s="2"/>
      <c r="U2822" s="2"/>
    </row>
    <row r="2823" spans="20:21" x14ac:dyDescent="0.2">
      <c r="T2823" s="2"/>
      <c r="U2823" s="2"/>
    </row>
    <row r="2824" spans="20:21" x14ac:dyDescent="0.2">
      <c r="T2824" s="2"/>
      <c r="U2824" s="2"/>
    </row>
    <row r="2825" spans="20:21" x14ac:dyDescent="0.2">
      <c r="T2825" s="2"/>
      <c r="U2825" s="2"/>
    </row>
    <row r="2826" spans="20:21" x14ac:dyDescent="0.2">
      <c r="T2826" s="2"/>
      <c r="U2826" s="2"/>
    </row>
    <row r="2827" spans="20:21" x14ac:dyDescent="0.2">
      <c r="T2827" s="2"/>
      <c r="U2827" s="2"/>
    </row>
    <row r="2828" spans="20:21" x14ac:dyDescent="0.2">
      <c r="T2828" s="2"/>
      <c r="U2828" s="2"/>
    </row>
    <row r="2829" spans="20:21" x14ac:dyDescent="0.2">
      <c r="T2829" s="2"/>
      <c r="U2829" s="2"/>
    </row>
    <row r="2830" spans="20:21" x14ac:dyDescent="0.2">
      <c r="T2830" s="2"/>
      <c r="U2830" s="2"/>
    </row>
    <row r="2831" spans="20:21" x14ac:dyDescent="0.2">
      <c r="T2831" s="2"/>
      <c r="U2831" s="2"/>
    </row>
    <row r="2832" spans="20:21" x14ac:dyDescent="0.2">
      <c r="T2832" s="2"/>
      <c r="U2832" s="2"/>
    </row>
    <row r="2833" spans="20:21" x14ac:dyDescent="0.2">
      <c r="T2833" s="2"/>
      <c r="U2833" s="2"/>
    </row>
    <row r="2834" spans="20:21" x14ac:dyDescent="0.2">
      <c r="T2834" s="2"/>
      <c r="U2834" s="2"/>
    </row>
    <row r="2835" spans="20:21" x14ac:dyDescent="0.2">
      <c r="T2835" s="2"/>
      <c r="U2835" s="2"/>
    </row>
    <row r="2836" spans="20:21" x14ac:dyDescent="0.2">
      <c r="T2836" s="2"/>
      <c r="U2836" s="2"/>
    </row>
    <row r="2837" spans="20:21" x14ac:dyDescent="0.2">
      <c r="T2837" s="2"/>
      <c r="U2837" s="2"/>
    </row>
    <row r="2838" spans="20:21" x14ac:dyDescent="0.2">
      <c r="T2838" s="2"/>
      <c r="U2838" s="2"/>
    </row>
    <row r="2839" spans="20:21" x14ac:dyDescent="0.2">
      <c r="T2839" s="2"/>
      <c r="U2839" s="2"/>
    </row>
    <row r="2840" spans="20:21" x14ac:dyDescent="0.2">
      <c r="T2840" s="2"/>
      <c r="U2840" s="2"/>
    </row>
    <row r="2841" spans="20:21" x14ac:dyDescent="0.2">
      <c r="T2841" s="2"/>
      <c r="U2841" s="2"/>
    </row>
    <row r="2842" spans="20:21" x14ac:dyDescent="0.2">
      <c r="T2842" s="2"/>
      <c r="U2842" s="2"/>
    </row>
    <row r="2843" spans="20:21" x14ac:dyDescent="0.2">
      <c r="T2843" s="2"/>
      <c r="U2843" s="2"/>
    </row>
    <row r="2844" spans="20:21" x14ac:dyDescent="0.2">
      <c r="T2844" s="2"/>
      <c r="U2844" s="2"/>
    </row>
    <row r="2845" spans="20:21" x14ac:dyDescent="0.2">
      <c r="T2845" s="2"/>
      <c r="U2845" s="2"/>
    </row>
    <row r="2846" spans="20:21" x14ac:dyDescent="0.2">
      <c r="T2846" s="2"/>
      <c r="U2846" s="2"/>
    </row>
    <row r="2847" spans="20:21" x14ac:dyDescent="0.2">
      <c r="T2847" s="2"/>
      <c r="U2847" s="2"/>
    </row>
    <row r="2848" spans="20:21" x14ac:dyDescent="0.2">
      <c r="T2848" s="2"/>
      <c r="U2848" s="2"/>
    </row>
    <row r="2849" spans="20:21" x14ac:dyDescent="0.2">
      <c r="T2849" s="2"/>
      <c r="U2849" s="2"/>
    </row>
    <row r="2850" spans="20:21" x14ac:dyDescent="0.2">
      <c r="T2850" s="2"/>
      <c r="U2850" s="2"/>
    </row>
    <row r="2851" spans="20:21" x14ac:dyDescent="0.2">
      <c r="T2851" s="2"/>
      <c r="U2851" s="2"/>
    </row>
    <row r="2852" spans="20:21" x14ac:dyDescent="0.2">
      <c r="T2852" s="2"/>
      <c r="U2852" s="2"/>
    </row>
    <row r="2853" spans="20:21" x14ac:dyDescent="0.2">
      <c r="T2853" s="2"/>
      <c r="U2853" s="2"/>
    </row>
    <row r="2854" spans="20:21" x14ac:dyDescent="0.2">
      <c r="T2854" s="2"/>
      <c r="U2854" s="2"/>
    </row>
    <row r="2855" spans="20:21" x14ac:dyDescent="0.2">
      <c r="T2855" s="2"/>
      <c r="U2855" s="2"/>
    </row>
    <row r="2856" spans="20:21" x14ac:dyDescent="0.2">
      <c r="T2856" s="2"/>
      <c r="U2856" s="2"/>
    </row>
    <row r="2857" spans="20:21" x14ac:dyDescent="0.2">
      <c r="T2857" s="2"/>
      <c r="U2857" s="2"/>
    </row>
    <row r="2858" spans="20:21" x14ac:dyDescent="0.2">
      <c r="T2858" s="2"/>
      <c r="U2858" s="2"/>
    </row>
    <row r="2859" spans="20:21" x14ac:dyDescent="0.2">
      <c r="T2859" s="2"/>
      <c r="U2859" s="2"/>
    </row>
    <row r="2860" spans="20:21" x14ac:dyDescent="0.2">
      <c r="T2860" s="2"/>
      <c r="U2860" s="2"/>
    </row>
    <row r="2861" spans="20:21" x14ac:dyDescent="0.2">
      <c r="T2861" s="2"/>
      <c r="U2861" s="2"/>
    </row>
    <row r="2862" spans="20:21" x14ac:dyDescent="0.2">
      <c r="T2862" s="2"/>
      <c r="U2862" s="2"/>
    </row>
    <row r="2863" spans="20:21" x14ac:dyDescent="0.2">
      <c r="T2863" s="2"/>
      <c r="U2863" s="2"/>
    </row>
    <row r="2864" spans="20:21" x14ac:dyDescent="0.2">
      <c r="T2864" s="2"/>
      <c r="U2864" s="2"/>
    </row>
    <row r="2865" spans="20:21" x14ac:dyDescent="0.2">
      <c r="T2865" s="2"/>
      <c r="U2865" s="2"/>
    </row>
    <row r="2866" spans="20:21" x14ac:dyDescent="0.2">
      <c r="T2866" s="2"/>
      <c r="U2866" s="2"/>
    </row>
    <row r="2867" spans="20:21" x14ac:dyDescent="0.2">
      <c r="T2867" s="2"/>
      <c r="U2867" s="2"/>
    </row>
    <row r="2868" spans="20:21" x14ac:dyDescent="0.2">
      <c r="T2868" s="2"/>
      <c r="U2868" s="2"/>
    </row>
    <row r="2869" spans="20:21" x14ac:dyDescent="0.2">
      <c r="T2869" s="2"/>
      <c r="U2869" s="2"/>
    </row>
    <row r="2870" spans="20:21" x14ac:dyDescent="0.2">
      <c r="T2870" s="2"/>
      <c r="U2870" s="2"/>
    </row>
    <row r="2871" spans="20:21" x14ac:dyDescent="0.2">
      <c r="T2871" s="2"/>
      <c r="U2871" s="2"/>
    </row>
    <row r="2872" spans="20:21" x14ac:dyDescent="0.2">
      <c r="T2872" s="2"/>
      <c r="U2872" s="2"/>
    </row>
    <row r="2873" spans="20:21" x14ac:dyDescent="0.2">
      <c r="T2873" s="2"/>
      <c r="U2873" s="2"/>
    </row>
    <row r="2874" spans="20:21" x14ac:dyDescent="0.2">
      <c r="T2874" s="2"/>
      <c r="U2874" s="2"/>
    </row>
    <row r="2875" spans="20:21" x14ac:dyDescent="0.2">
      <c r="T2875" s="2"/>
      <c r="U2875" s="2"/>
    </row>
    <row r="2876" spans="20:21" x14ac:dyDescent="0.2">
      <c r="T2876" s="2"/>
      <c r="U2876" s="2"/>
    </row>
    <row r="2877" spans="20:21" x14ac:dyDescent="0.2">
      <c r="T2877" s="2"/>
      <c r="U2877" s="2"/>
    </row>
    <row r="2878" spans="20:21" x14ac:dyDescent="0.2">
      <c r="T2878" s="2"/>
      <c r="U2878" s="2"/>
    </row>
    <row r="2879" spans="20:21" x14ac:dyDescent="0.2">
      <c r="T2879" s="2"/>
      <c r="U2879" s="2"/>
    </row>
    <row r="2880" spans="20:21" x14ac:dyDescent="0.2">
      <c r="T2880" s="2"/>
      <c r="U2880" s="2"/>
    </row>
    <row r="2881" spans="20:21" x14ac:dyDescent="0.2">
      <c r="T2881" s="2"/>
      <c r="U2881" s="2"/>
    </row>
    <row r="2882" spans="20:21" x14ac:dyDescent="0.2">
      <c r="T2882" s="2"/>
      <c r="U2882" s="2"/>
    </row>
    <row r="2883" spans="20:21" x14ac:dyDescent="0.2">
      <c r="T2883" s="2"/>
      <c r="U2883" s="2"/>
    </row>
    <row r="2884" spans="20:21" x14ac:dyDescent="0.2">
      <c r="T2884" s="2"/>
      <c r="U2884" s="2"/>
    </row>
    <row r="2885" spans="20:21" x14ac:dyDescent="0.2">
      <c r="T2885" s="2"/>
      <c r="U2885" s="2"/>
    </row>
    <row r="2886" spans="20:21" x14ac:dyDescent="0.2">
      <c r="T2886" s="2"/>
      <c r="U2886" s="2"/>
    </row>
    <row r="2887" spans="20:21" x14ac:dyDescent="0.2">
      <c r="T2887" s="2"/>
      <c r="U2887" s="2"/>
    </row>
    <row r="2888" spans="20:21" x14ac:dyDescent="0.2">
      <c r="T2888" s="2"/>
      <c r="U2888" s="2"/>
    </row>
    <row r="2889" spans="20:21" x14ac:dyDescent="0.2">
      <c r="T2889" s="2"/>
      <c r="U2889" s="2"/>
    </row>
    <row r="2890" spans="20:21" x14ac:dyDescent="0.2">
      <c r="T2890" s="2"/>
      <c r="U2890" s="2"/>
    </row>
    <row r="2891" spans="20:21" x14ac:dyDescent="0.2">
      <c r="T2891" s="2"/>
      <c r="U2891" s="2"/>
    </row>
    <row r="2892" spans="20:21" x14ac:dyDescent="0.2">
      <c r="T2892" s="2"/>
      <c r="U2892" s="2"/>
    </row>
    <row r="2893" spans="20:21" x14ac:dyDescent="0.2">
      <c r="T2893" s="2"/>
      <c r="U2893" s="2"/>
    </row>
    <row r="2894" spans="20:21" x14ac:dyDescent="0.2">
      <c r="T2894" s="2"/>
      <c r="U2894" s="2"/>
    </row>
    <row r="2895" spans="20:21" x14ac:dyDescent="0.2">
      <c r="T2895" s="2"/>
      <c r="U2895" s="2"/>
    </row>
    <row r="2896" spans="20:21" x14ac:dyDescent="0.2">
      <c r="T2896" s="2"/>
      <c r="U2896" s="2"/>
    </row>
    <row r="2897" spans="20:21" x14ac:dyDescent="0.2">
      <c r="T2897" s="2"/>
      <c r="U2897" s="2"/>
    </row>
    <row r="2898" spans="20:21" x14ac:dyDescent="0.2">
      <c r="T2898" s="2"/>
      <c r="U2898" s="2"/>
    </row>
    <row r="2899" spans="20:21" x14ac:dyDescent="0.2">
      <c r="T2899" s="2"/>
      <c r="U2899" s="2"/>
    </row>
    <row r="2900" spans="20:21" x14ac:dyDescent="0.2">
      <c r="T2900" s="2"/>
      <c r="U2900" s="2"/>
    </row>
    <row r="2901" spans="20:21" x14ac:dyDescent="0.2">
      <c r="T2901" s="2"/>
      <c r="U2901" s="2"/>
    </row>
    <row r="2902" spans="20:21" x14ac:dyDescent="0.2">
      <c r="T2902" s="2"/>
      <c r="U2902" s="2"/>
    </row>
    <row r="2903" spans="20:21" x14ac:dyDescent="0.2">
      <c r="T2903" s="2"/>
      <c r="U2903" s="2"/>
    </row>
    <row r="2904" spans="20:21" x14ac:dyDescent="0.2">
      <c r="T2904" s="2"/>
      <c r="U2904" s="2"/>
    </row>
    <row r="2905" spans="20:21" x14ac:dyDescent="0.2">
      <c r="T2905" s="2"/>
      <c r="U2905" s="2"/>
    </row>
    <row r="2906" spans="20:21" x14ac:dyDescent="0.2">
      <c r="T2906" s="2"/>
      <c r="U2906" s="2"/>
    </row>
    <row r="2907" spans="20:21" x14ac:dyDescent="0.2">
      <c r="T2907" s="2"/>
      <c r="U2907" s="2"/>
    </row>
    <row r="2908" spans="20:21" x14ac:dyDescent="0.2">
      <c r="T2908" s="2"/>
      <c r="U2908" s="2"/>
    </row>
    <row r="2909" spans="20:21" x14ac:dyDescent="0.2">
      <c r="T2909" s="2"/>
      <c r="U2909" s="2"/>
    </row>
    <row r="2910" spans="20:21" x14ac:dyDescent="0.2">
      <c r="T2910" s="2"/>
      <c r="U2910" s="2"/>
    </row>
    <row r="2911" spans="20:21" x14ac:dyDescent="0.2">
      <c r="T2911" s="2"/>
      <c r="U2911" s="2"/>
    </row>
    <row r="2912" spans="20:21" x14ac:dyDescent="0.2">
      <c r="T2912" s="2"/>
      <c r="U2912" s="2"/>
    </row>
    <row r="2913" spans="20:21" x14ac:dyDescent="0.2">
      <c r="T2913" s="2"/>
      <c r="U2913" s="2"/>
    </row>
    <row r="2914" spans="20:21" x14ac:dyDescent="0.2">
      <c r="T2914" s="2"/>
      <c r="U2914" s="2"/>
    </row>
    <row r="2915" spans="20:21" x14ac:dyDescent="0.2">
      <c r="T2915" s="2"/>
      <c r="U2915" s="2"/>
    </row>
    <row r="2916" spans="20:21" x14ac:dyDescent="0.2">
      <c r="T2916" s="2"/>
      <c r="U2916" s="2"/>
    </row>
    <row r="2917" spans="20:21" x14ac:dyDescent="0.2">
      <c r="T2917" s="2"/>
      <c r="U2917" s="2"/>
    </row>
    <row r="2918" spans="20:21" x14ac:dyDescent="0.2">
      <c r="T2918" s="2"/>
      <c r="U2918" s="2"/>
    </row>
    <row r="2919" spans="20:21" x14ac:dyDescent="0.2">
      <c r="T2919" s="2"/>
      <c r="U2919" s="2"/>
    </row>
    <row r="2920" spans="20:21" x14ac:dyDescent="0.2">
      <c r="T2920" s="2"/>
      <c r="U2920" s="2"/>
    </row>
    <row r="2921" spans="20:21" x14ac:dyDescent="0.2">
      <c r="T2921" s="2"/>
      <c r="U2921" s="2"/>
    </row>
    <row r="2922" spans="20:21" x14ac:dyDescent="0.2">
      <c r="T2922" s="2"/>
      <c r="U2922" s="2"/>
    </row>
    <row r="2923" spans="20:21" x14ac:dyDescent="0.2">
      <c r="T2923" s="2"/>
      <c r="U2923" s="2"/>
    </row>
    <row r="2924" spans="20:21" x14ac:dyDescent="0.2">
      <c r="T2924" s="2"/>
      <c r="U2924" s="2"/>
    </row>
    <row r="2925" spans="20:21" x14ac:dyDescent="0.2">
      <c r="T2925" s="2"/>
      <c r="U2925" s="2"/>
    </row>
    <row r="2926" spans="20:21" x14ac:dyDescent="0.2">
      <c r="T2926" s="2"/>
      <c r="U2926" s="2"/>
    </row>
    <row r="2927" spans="20:21" x14ac:dyDescent="0.2">
      <c r="T2927" s="2"/>
      <c r="U2927" s="2"/>
    </row>
    <row r="2928" spans="20:21" x14ac:dyDescent="0.2">
      <c r="T2928" s="2"/>
      <c r="U2928" s="2"/>
    </row>
    <row r="2929" spans="20:21" x14ac:dyDescent="0.2">
      <c r="T2929" s="2"/>
      <c r="U2929" s="2"/>
    </row>
    <row r="2930" spans="20:21" x14ac:dyDescent="0.2">
      <c r="T2930" s="2"/>
      <c r="U2930" s="2"/>
    </row>
    <row r="2931" spans="20:21" x14ac:dyDescent="0.2">
      <c r="T2931" s="2"/>
      <c r="U2931" s="2"/>
    </row>
    <row r="2932" spans="20:21" x14ac:dyDescent="0.2">
      <c r="T2932" s="2"/>
      <c r="U2932" s="2"/>
    </row>
    <row r="2933" spans="20:21" x14ac:dyDescent="0.2">
      <c r="T2933" s="2"/>
      <c r="U2933" s="2"/>
    </row>
    <row r="2934" spans="20:21" x14ac:dyDescent="0.2">
      <c r="T2934" s="2"/>
      <c r="U2934" s="2"/>
    </row>
    <row r="2935" spans="20:21" x14ac:dyDescent="0.2">
      <c r="T2935" s="2"/>
      <c r="U2935" s="2"/>
    </row>
    <row r="2936" spans="20:21" x14ac:dyDescent="0.2">
      <c r="T2936" s="2"/>
      <c r="U2936" s="2"/>
    </row>
    <row r="2937" spans="20:21" x14ac:dyDescent="0.2">
      <c r="T2937" s="2"/>
      <c r="U2937" s="2"/>
    </row>
    <row r="2938" spans="20:21" x14ac:dyDescent="0.2">
      <c r="T2938" s="2"/>
      <c r="U2938" s="2"/>
    </row>
    <row r="2939" spans="20:21" x14ac:dyDescent="0.2">
      <c r="T2939" s="2"/>
      <c r="U2939" s="2"/>
    </row>
    <row r="2940" spans="20:21" x14ac:dyDescent="0.2">
      <c r="T2940" s="2"/>
      <c r="U2940" s="2"/>
    </row>
    <row r="2941" spans="20:21" x14ac:dyDescent="0.2">
      <c r="T2941" s="2"/>
      <c r="U2941" s="2"/>
    </row>
    <row r="2942" spans="20:21" x14ac:dyDescent="0.2">
      <c r="T2942" s="2"/>
      <c r="U2942" s="2"/>
    </row>
    <row r="2943" spans="20:21" x14ac:dyDescent="0.2">
      <c r="T2943" s="2"/>
      <c r="U2943" s="2"/>
    </row>
    <row r="2944" spans="20:21" x14ac:dyDescent="0.2">
      <c r="T2944" s="2"/>
      <c r="U2944" s="2"/>
    </row>
    <row r="2945" spans="20:21" x14ac:dyDescent="0.2">
      <c r="T2945" s="2"/>
      <c r="U2945" s="2"/>
    </row>
    <row r="2946" spans="20:21" x14ac:dyDescent="0.2">
      <c r="T2946" s="2"/>
      <c r="U2946" s="2"/>
    </row>
    <row r="2947" spans="20:21" x14ac:dyDescent="0.2">
      <c r="T2947" s="2"/>
      <c r="U2947" s="2"/>
    </row>
    <row r="2948" spans="20:21" x14ac:dyDescent="0.2">
      <c r="T2948" s="2"/>
      <c r="U2948" s="2"/>
    </row>
    <row r="2949" spans="20:21" x14ac:dyDescent="0.2">
      <c r="T2949" s="2"/>
      <c r="U2949" s="2"/>
    </row>
    <row r="2950" spans="20:21" x14ac:dyDescent="0.2">
      <c r="T2950" s="2"/>
      <c r="U2950" s="2"/>
    </row>
    <row r="2951" spans="20:21" x14ac:dyDescent="0.2">
      <c r="T2951" s="2"/>
      <c r="U2951" s="2"/>
    </row>
    <row r="2952" spans="20:21" x14ac:dyDescent="0.2">
      <c r="T2952" s="2"/>
      <c r="U2952" s="2"/>
    </row>
    <row r="2953" spans="20:21" x14ac:dyDescent="0.2">
      <c r="T2953" s="2"/>
      <c r="U2953" s="2"/>
    </row>
    <row r="2954" spans="20:21" x14ac:dyDescent="0.2">
      <c r="T2954" s="2"/>
      <c r="U2954" s="2"/>
    </row>
    <row r="2955" spans="20:21" x14ac:dyDescent="0.2">
      <c r="T2955" s="2"/>
      <c r="U2955" s="2"/>
    </row>
    <row r="2956" spans="20:21" x14ac:dyDescent="0.2">
      <c r="T2956" s="2"/>
      <c r="U2956" s="2"/>
    </row>
    <row r="2957" spans="20:21" x14ac:dyDescent="0.2">
      <c r="T2957" s="2"/>
      <c r="U2957" s="2"/>
    </row>
    <row r="2958" spans="20:21" x14ac:dyDescent="0.2">
      <c r="T2958" s="2"/>
      <c r="U2958" s="2"/>
    </row>
    <row r="2959" spans="20:21" x14ac:dyDescent="0.2">
      <c r="T2959" s="2"/>
      <c r="U2959" s="2"/>
    </row>
    <row r="2960" spans="20:21" x14ac:dyDescent="0.2">
      <c r="T2960" s="2"/>
      <c r="U2960" s="2"/>
    </row>
    <row r="2961" spans="20:21" x14ac:dyDescent="0.2">
      <c r="T2961" s="2"/>
      <c r="U2961" s="2"/>
    </row>
    <row r="2962" spans="20:21" x14ac:dyDescent="0.2">
      <c r="T2962" s="2"/>
      <c r="U2962" s="2"/>
    </row>
    <row r="2963" spans="20:21" x14ac:dyDescent="0.2">
      <c r="T2963" s="2"/>
      <c r="U2963" s="2"/>
    </row>
    <row r="2964" spans="20:21" x14ac:dyDescent="0.2">
      <c r="T2964" s="2"/>
      <c r="U2964" s="2"/>
    </row>
    <row r="2965" spans="20:21" x14ac:dyDescent="0.2">
      <c r="T2965" s="2"/>
      <c r="U2965" s="2"/>
    </row>
    <row r="2966" spans="20:21" x14ac:dyDescent="0.2">
      <c r="T2966" s="2"/>
      <c r="U2966" s="2"/>
    </row>
    <row r="2967" spans="20:21" x14ac:dyDescent="0.2">
      <c r="T2967" s="2"/>
      <c r="U2967" s="2"/>
    </row>
    <row r="2968" spans="20:21" x14ac:dyDescent="0.2">
      <c r="T2968" s="2"/>
      <c r="U2968" s="2"/>
    </row>
    <row r="2969" spans="20:21" x14ac:dyDescent="0.2">
      <c r="T2969" s="2"/>
      <c r="U2969" s="2"/>
    </row>
    <row r="2970" spans="20:21" x14ac:dyDescent="0.2">
      <c r="T2970" s="2"/>
      <c r="U2970" s="2"/>
    </row>
    <row r="2971" spans="20:21" x14ac:dyDescent="0.2">
      <c r="T2971" s="2"/>
      <c r="U2971" s="2"/>
    </row>
    <row r="2972" spans="20:21" x14ac:dyDescent="0.2">
      <c r="T2972" s="2"/>
      <c r="U2972" s="2"/>
    </row>
    <row r="2973" spans="20:21" x14ac:dyDescent="0.2">
      <c r="T2973" s="2"/>
      <c r="U2973" s="2"/>
    </row>
    <row r="2974" spans="20:21" x14ac:dyDescent="0.2">
      <c r="T2974" s="2"/>
      <c r="U2974" s="2"/>
    </row>
    <row r="2975" spans="20:21" x14ac:dyDescent="0.2">
      <c r="T2975" s="2"/>
      <c r="U2975" s="2"/>
    </row>
    <row r="2976" spans="20:21" x14ac:dyDescent="0.2">
      <c r="T2976" s="2"/>
      <c r="U2976" s="2"/>
    </row>
    <row r="2977" spans="20:21" x14ac:dyDescent="0.2">
      <c r="T2977" s="2"/>
      <c r="U2977" s="2"/>
    </row>
    <row r="2978" spans="20:21" x14ac:dyDescent="0.2">
      <c r="T2978" s="2"/>
      <c r="U2978" s="2"/>
    </row>
    <row r="2979" spans="20:21" x14ac:dyDescent="0.2">
      <c r="T2979" s="2"/>
      <c r="U2979" s="2"/>
    </row>
    <row r="2980" spans="20:21" x14ac:dyDescent="0.2">
      <c r="T2980" s="2"/>
      <c r="U2980" s="2"/>
    </row>
    <row r="2981" spans="20:21" x14ac:dyDescent="0.2">
      <c r="T2981" s="2"/>
      <c r="U2981" s="2"/>
    </row>
    <row r="2982" spans="20:21" x14ac:dyDescent="0.2">
      <c r="T2982" s="2"/>
      <c r="U2982" s="2"/>
    </row>
    <row r="2983" spans="20:21" x14ac:dyDescent="0.2">
      <c r="T2983" s="2"/>
      <c r="U2983" s="2"/>
    </row>
    <row r="2984" spans="20:21" x14ac:dyDescent="0.2">
      <c r="T2984" s="2"/>
      <c r="U2984" s="2"/>
    </row>
    <row r="2985" spans="20:21" x14ac:dyDescent="0.2">
      <c r="T2985" s="2"/>
      <c r="U2985" s="2"/>
    </row>
    <row r="2986" spans="20:21" x14ac:dyDescent="0.2">
      <c r="T2986" s="2"/>
      <c r="U2986" s="2"/>
    </row>
    <row r="2987" spans="20:21" x14ac:dyDescent="0.2">
      <c r="T2987" s="2"/>
      <c r="U2987" s="2"/>
    </row>
    <row r="2988" spans="20:21" x14ac:dyDescent="0.2">
      <c r="T2988" s="2"/>
      <c r="U2988" s="2"/>
    </row>
    <row r="2989" spans="20:21" x14ac:dyDescent="0.2">
      <c r="T2989" s="2"/>
      <c r="U2989" s="2"/>
    </row>
    <row r="2990" spans="20:21" x14ac:dyDescent="0.2">
      <c r="T2990" s="2"/>
      <c r="U2990" s="2"/>
    </row>
    <row r="2991" spans="20:21" x14ac:dyDescent="0.2">
      <c r="T2991" s="2"/>
      <c r="U2991" s="2"/>
    </row>
    <row r="2992" spans="20:21" x14ac:dyDescent="0.2">
      <c r="T2992" s="2"/>
      <c r="U2992" s="2"/>
    </row>
    <row r="2993" spans="20:21" x14ac:dyDescent="0.2">
      <c r="T2993" s="2"/>
      <c r="U2993" s="2"/>
    </row>
    <row r="2994" spans="20:21" x14ac:dyDescent="0.2">
      <c r="T2994" s="2"/>
      <c r="U2994" s="2"/>
    </row>
    <row r="2995" spans="20:21" x14ac:dyDescent="0.2">
      <c r="T2995" s="2"/>
      <c r="U2995" s="2"/>
    </row>
    <row r="2996" spans="20:21" x14ac:dyDescent="0.2">
      <c r="T2996" s="2"/>
      <c r="U2996" s="2"/>
    </row>
    <row r="2997" spans="20:21" x14ac:dyDescent="0.2">
      <c r="T2997" s="2"/>
      <c r="U2997" s="2"/>
    </row>
    <row r="2998" spans="20:21" x14ac:dyDescent="0.2">
      <c r="T2998" s="2"/>
      <c r="U2998" s="2"/>
    </row>
    <row r="2999" spans="20:21" x14ac:dyDescent="0.2">
      <c r="T2999" s="2"/>
      <c r="U2999" s="2"/>
    </row>
    <row r="3000" spans="20:21" x14ac:dyDescent="0.2">
      <c r="T3000" s="2"/>
      <c r="U3000" s="2"/>
    </row>
    <row r="3001" spans="20:21" x14ac:dyDescent="0.2">
      <c r="T3001" s="2"/>
      <c r="U3001" s="2"/>
    </row>
    <row r="3002" spans="20:21" x14ac:dyDescent="0.2">
      <c r="T3002" s="2"/>
      <c r="U3002" s="2"/>
    </row>
    <row r="3003" spans="20:21" x14ac:dyDescent="0.2">
      <c r="T3003" s="2"/>
      <c r="U3003" s="2"/>
    </row>
    <row r="3004" spans="20:21" x14ac:dyDescent="0.2">
      <c r="T3004" s="2"/>
      <c r="U3004" s="2"/>
    </row>
    <row r="3005" spans="20:21" x14ac:dyDescent="0.2">
      <c r="T3005" s="2"/>
      <c r="U3005" s="2"/>
    </row>
    <row r="3006" spans="20:21" x14ac:dyDescent="0.2">
      <c r="T3006" s="2"/>
      <c r="U3006" s="2"/>
    </row>
    <row r="3007" spans="20:21" x14ac:dyDescent="0.2">
      <c r="T3007" s="2"/>
      <c r="U3007" s="2"/>
    </row>
    <row r="3008" spans="20:21" x14ac:dyDescent="0.2">
      <c r="T3008" s="2"/>
      <c r="U3008" s="2"/>
    </row>
    <row r="3009" spans="20:21" x14ac:dyDescent="0.2">
      <c r="T3009" s="2"/>
      <c r="U3009" s="2"/>
    </row>
    <row r="3010" spans="20:21" x14ac:dyDescent="0.2">
      <c r="T3010" s="2"/>
      <c r="U3010" s="2"/>
    </row>
    <row r="3011" spans="20:21" x14ac:dyDescent="0.2">
      <c r="T3011" s="2"/>
      <c r="U3011" s="2"/>
    </row>
    <row r="3012" spans="20:21" x14ac:dyDescent="0.2">
      <c r="T3012" s="2"/>
      <c r="U3012" s="2"/>
    </row>
    <row r="3013" spans="20:21" x14ac:dyDescent="0.2">
      <c r="T3013" s="2"/>
      <c r="U3013" s="2"/>
    </row>
    <row r="3014" spans="20:21" x14ac:dyDescent="0.2">
      <c r="T3014" s="2"/>
      <c r="U3014" s="2"/>
    </row>
    <row r="3015" spans="20:21" x14ac:dyDescent="0.2">
      <c r="T3015" s="2"/>
      <c r="U3015" s="2"/>
    </row>
    <row r="3016" spans="20:21" x14ac:dyDescent="0.2">
      <c r="T3016" s="2"/>
      <c r="U3016" s="2"/>
    </row>
    <row r="3017" spans="20:21" x14ac:dyDescent="0.2">
      <c r="T3017" s="2"/>
      <c r="U3017" s="2"/>
    </row>
    <row r="3018" spans="20:21" x14ac:dyDescent="0.2">
      <c r="T3018" s="2"/>
      <c r="U3018" s="2"/>
    </row>
    <row r="3019" spans="20:21" x14ac:dyDescent="0.2">
      <c r="T3019" s="2"/>
      <c r="U3019" s="2"/>
    </row>
    <row r="3020" spans="20:21" x14ac:dyDescent="0.2">
      <c r="T3020" s="2"/>
      <c r="U3020" s="2"/>
    </row>
    <row r="3021" spans="20:21" x14ac:dyDescent="0.2">
      <c r="T3021" s="2"/>
      <c r="U3021" s="2"/>
    </row>
    <row r="3022" spans="20:21" x14ac:dyDescent="0.2">
      <c r="T3022" s="2"/>
      <c r="U3022" s="2"/>
    </row>
    <row r="3023" spans="20:21" x14ac:dyDescent="0.2">
      <c r="T3023" s="2"/>
      <c r="U3023" s="2"/>
    </row>
    <row r="3024" spans="20:21" x14ac:dyDescent="0.2">
      <c r="T3024" s="2"/>
      <c r="U3024" s="2"/>
    </row>
    <row r="3025" spans="20:21" x14ac:dyDescent="0.2">
      <c r="T3025" s="2"/>
      <c r="U3025" s="2"/>
    </row>
    <row r="3026" spans="20:21" x14ac:dyDescent="0.2">
      <c r="T3026" s="2"/>
      <c r="U3026" s="2"/>
    </row>
    <row r="3027" spans="20:21" x14ac:dyDescent="0.2">
      <c r="T3027" s="2"/>
      <c r="U3027" s="2"/>
    </row>
    <row r="3028" spans="20:21" x14ac:dyDescent="0.2">
      <c r="T3028" s="2"/>
      <c r="U3028" s="2"/>
    </row>
    <row r="3029" spans="20:21" x14ac:dyDescent="0.2">
      <c r="T3029" s="2"/>
      <c r="U3029" s="2"/>
    </row>
    <row r="3030" spans="20:21" x14ac:dyDescent="0.2">
      <c r="T3030" s="2"/>
      <c r="U3030" s="2"/>
    </row>
    <row r="3031" spans="20:21" x14ac:dyDescent="0.2">
      <c r="T3031" s="2"/>
      <c r="U3031" s="2"/>
    </row>
    <row r="3032" spans="20:21" x14ac:dyDescent="0.2">
      <c r="T3032" s="2"/>
      <c r="U3032" s="2"/>
    </row>
    <row r="3033" spans="20:21" x14ac:dyDescent="0.2">
      <c r="T3033" s="2"/>
      <c r="U3033" s="2"/>
    </row>
    <row r="3034" spans="20:21" x14ac:dyDescent="0.2">
      <c r="T3034" s="2"/>
      <c r="U3034" s="2"/>
    </row>
    <row r="3035" spans="20:21" x14ac:dyDescent="0.2">
      <c r="T3035" s="2"/>
      <c r="U3035" s="2"/>
    </row>
    <row r="3036" spans="20:21" x14ac:dyDescent="0.2">
      <c r="T3036" s="2"/>
      <c r="U3036" s="2"/>
    </row>
    <row r="3037" spans="20:21" x14ac:dyDescent="0.2">
      <c r="T3037" s="2"/>
      <c r="U3037" s="2"/>
    </row>
    <row r="3038" spans="20:21" x14ac:dyDescent="0.2">
      <c r="T3038" s="2"/>
      <c r="U3038" s="2"/>
    </row>
    <row r="3039" spans="20:21" x14ac:dyDescent="0.2">
      <c r="T3039" s="2"/>
      <c r="U3039" s="2"/>
    </row>
    <row r="3040" spans="20:21" x14ac:dyDescent="0.2">
      <c r="T3040" s="2"/>
      <c r="U3040" s="2"/>
    </row>
    <row r="3041" spans="20:21" x14ac:dyDescent="0.2">
      <c r="T3041" s="2"/>
      <c r="U3041" s="2"/>
    </row>
    <row r="3042" spans="20:21" x14ac:dyDescent="0.2">
      <c r="T3042" s="2"/>
      <c r="U3042" s="2"/>
    </row>
    <row r="3043" spans="20:21" x14ac:dyDescent="0.2">
      <c r="T3043" s="2"/>
      <c r="U3043" s="2"/>
    </row>
    <row r="3044" spans="20:21" x14ac:dyDescent="0.2">
      <c r="T3044" s="2"/>
      <c r="U3044" s="2"/>
    </row>
    <row r="3045" spans="20:21" x14ac:dyDescent="0.2">
      <c r="T3045" s="2"/>
      <c r="U3045" s="2"/>
    </row>
    <row r="3046" spans="20:21" x14ac:dyDescent="0.2">
      <c r="T3046" s="2"/>
      <c r="U3046" s="2"/>
    </row>
    <row r="3047" spans="20:21" x14ac:dyDescent="0.2">
      <c r="T3047" s="2"/>
      <c r="U3047" s="2"/>
    </row>
    <row r="3048" spans="20:21" x14ac:dyDescent="0.2">
      <c r="T3048" s="2"/>
      <c r="U3048" s="2"/>
    </row>
    <row r="3049" spans="20:21" x14ac:dyDescent="0.2">
      <c r="T3049" s="2"/>
      <c r="U3049" s="2"/>
    </row>
    <row r="3050" spans="20:21" x14ac:dyDescent="0.2">
      <c r="T3050" s="2"/>
      <c r="U3050" s="2"/>
    </row>
    <row r="3051" spans="20:21" x14ac:dyDescent="0.2">
      <c r="T3051" s="2"/>
      <c r="U3051" s="2"/>
    </row>
    <row r="3052" spans="20:21" x14ac:dyDescent="0.2">
      <c r="T3052" s="2"/>
      <c r="U3052" s="2"/>
    </row>
    <row r="3053" spans="20:21" x14ac:dyDescent="0.2">
      <c r="T3053" s="2"/>
      <c r="U3053" s="2"/>
    </row>
    <row r="3054" spans="20:21" x14ac:dyDescent="0.2">
      <c r="T3054" s="2"/>
      <c r="U3054" s="2"/>
    </row>
    <row r="3055" spans="20:21" x14ac:dyDescent="0.2">
      <c r="T3055" s="2"/>
      <c r="U3055" s="2"/>
    </row>
    <row r="3056" spans="20:21" x14ac:dyDescent="0.2">
      <c r="T3056" s="2"/>
      <c r="U3056" s="2"/>
    </row>
    <row r="3057" spans="20:21" x14ac:dyDescent="0.2">
      <c r="T3057" s="2"/>
      <c r="U3057" s="2"/>
    </row>
    <row r="3058" spans="20:21" x14ac:dyDescent="0.2">
      <c r="T3058" s="2"/>
      <c r="U3058" s="2"/>
    </row>
    <row r="3059" spans="20:21" x14ac:dyDescent="0.2">
      <c r="T3059" s="2"/>
      <c r="U3059" s="2"/>
    </row>
    <row r="3060" spans="20:21" x14ac:dyDescent="0.2">
      <c r="T3060" s="2"/>
      <c r="U3060" s="2"/>
    </row>
    <row r="3061" spans="20:21" x14ac:dyDescent="0.2">
      <c r="T3061" s="2"/>
      <c r="U3061" s="2"/>
    </row>
    <row r="3062" spans="20:21" x14ac:dyDescent="0.2">
      <c r="T3062" s="2"/>
      <c r="U3062" s="2"/>
    </row>
    <row r="3063" spans="20:21" x14ac:dyDescent="0.2">
      <c r="T3063" s="2"/>
      <c r="U3063" s="2"/>
    </row>
    <row r="3064" spans="20:21" x14ac:dyDescent="0.2">
      <c r="T3064" s="2"/>
      <c r="U3064" s="2"/>
    </row>
    <row r="3065" spans="20:21" x14ac:dyDescent="0.2">
      <c r="T3065" s="2"/>
      <c r="U3065" s="2"/>
    </row>
    <row r="3066" spans="20:21" x14ac:dyDescent="0.2">
      <c r="T3066" s="2"/>
      <c r="U3066" s="2"/>
    </row>
    <row r="3067" spans="20:21" x14ac:dyDescent="0.2">
      <c r="T3067" s="2"/>
      <c r="U3067" s="2"/>
    </row>
    <row r="3068" spans="20:21" x14ac:dyDescent="0.2">
      <c r="T3068" s="2"/>
      <c r="U3068" s="2"/>
    </row>
    <row r="3069" spans="20:21" x14ac:dyDescent="0.2">
      <c r="T3069" s="2"/>
      <c r="U3069" s="2"/>
    </row>
    <row r="3070" spans="20:21" x14ac:dyDescent="0.2">
      <c r="T3070" s="2"/>
      <c r="U3070" s="2"/>
    </row>
    <row r="3071" spans="20:21" x14ac:dyDescent="0.2">
      <c r="T3071" s="2"/>
      <c r="U3071" s="2"/>
    </row>
    <row r="3072" spans="20:21" x14ac:dyDescent="0.2">
      <c r="T3072" s="2"/>
      <c r="U3072" s="2"/>
    </row>
    <row r="3073" spans="20:21" x14ac:dyDescent="0.2">
      <c r="T3073" s="2"/>
      <c r="U3073" s="2"/>
    </row>
    <row r="3074" spans="20:21" x14ac:dyDescent="0.2">
      <c r="T3074" s="2"/>
      <c r="U3074" s="2"/>
    </row>
    <row r="3075" spans="20:21" x14ac:dyDescent="0.2">
      <c r="T3075" s="2"/>
      <c r="U3075" s="2"/>
    </row>
    <row r="3076" spans="20:21" x14ac:dyDescent="0.2">
      <c r="T3076" s="2"/>
      <c r="U3076" s="2"/>
    </row>
    <row r="3077" spans="20:21" x14ac:dyDescent="0.2">
      <c r="T3077" s="2"/>
      <c r="U3077" s="2"/>
    </row>
    <row r="3078" spans="20:21" x14ac:dyDescent="0.2">
      <c r="T3078" s="2"/>
      <c r="U3078" s="2"/>
    </row>
    <row r="3079" spans="20:21" x14ac:dyDescent="0.2">
      <c r="T3079" s="2"/>
      <c r="U3079" s="2"/>
    </row>
    <row r="3080" spans="20:21" x14ac:dyDescent="0.2">
      <c r="T3080" s="2"/>
      <c r="U3080" s="2"/>
    </row>
    <row r="3081" spans="20:21" x14ac:dyDescent="0.2">
      <c r="T3081" s="2"/>
      <c r="U3081" s="2"/>
    </row>
    <row r="3082" spans="20:21" x14ac:dyDescent="0.2">
      <c r="T3082" s="2"/>
      <c r="U3082" s="2"/>
    </row>
    <row r="3083" spans="20:21" x14ac:dyDescent="0.2">
      <c r="T3083" s="2"/>
      <c r="U3083" s="2"/>
    </row>
    <row r="3084" spans="20:21" x14ac:dyDescent="0.2">
      <c r="T3084" s="2"/>
      <c r="U3084" s="2"/>
    </row>
    <row r="3085" spans="20:21" x14ac:dyDescent="0.2">
      <c r="T3085" s="2"/>
      <c r="U3085" s="2"/>
    </row>
    <row r="3086" spans="20:21" x14ac:dyDescent="0.2">
      <c r="T3086" s="2"/>
      <c r="U3086" s="2"/>
    </row>
    <row r="3087" spans="20:21" x14ac:dyDescent="0.2">
      <c r="T3087" s="2"/>
      <c r="U3087" s="2"/>
    </row>
    <row r="3088" spans="20:21" x14ac:dyDescent="0.2">
      <c r="T3088" s="2"/>
      <c r="U3088" s="2"/>
    </row>
    <row r="3089" spans="20:21" x14ac:dyDescent="0.2">
      <c r="T3089" s="2"/>
      <c r="U3089" s="2"/>
    </row>
    <row r="3090" spans="20:21" x14ac:dyDescent="0.2">
      <c r="T3090" s="2"/>
      <c r="U3090" s="2"/>
    </row>
    <row r="3091" spans="20:21" x14ac:dyDescent="0.2">
      <c r="T3091" s="2"/>
      <c r="U3091" s="2"/>
    </row>
    <row r="3092" spans="20:21" x14ac:dyDescent="0.2">
      <c r="T3092" s="2"/>
      <c r="U3092" s="2"/>
    </row>
    <row r="3093" spans="20:21" x14ac:dyDescent="0.2">
      <c r="T3093" s="2"/>
      <c r="U3093" s="2"/>
    </row>
    <row r="3094" spans="20:21" x14ac:dyDescent="0.2">
      <c r="T3094" s="2"/>
      <c r="U3094" s="2"/>
    </row>
    <row r="3095" spans="20:21" x14ac:dyDescent="0.2">
      <c r="T3095" s="2"/>
      <c r="U3095" s="2"/>
    </row>
    <row r="3096" spans="20:21" x14ac:dyDescent="0.2">
      <c r="T3096" s="2"/>
      <c r="U3096" s="2"/>
    </row>
    <row r="3097" spans="20:21" x14ac:dyDescent="0.2">
      <c r="T3097" s="2"/>
      <c r="U3097" s="2"/>
    </row>
    <row r="3098" spans="20:21" x14ac:dyDescent="0.2">
      <c r="T3098" s="2"/>
      <c r="U3098" s="2"/>
    </row>
    <row r="3099" spans="20:21" x14ac:dyDescent="0.2">
      <c r="T3099" s="2"/>
      <c r="U3099" s="2"/>
    </row>
    <row r="3100" spans="20:21" x14ac:dyDescent="0.2">
      <c r="T3100" s="2"/>
      <c r="U3100" s="2"/>
    </row>
    <row r="3101" spans="20:21" x14ac:dyDescent="0.2">
      <c r="T3101" s="2"/>
      <c r="U3101" s="2"/>
    </row>
    <row r="3102" spans="20:21" x14ac:dyDescent="0.2">
      <c r="T3102" s="2"/>
      <c r="U3102" s="2"/>
    </row>
    <row r="3103" spans="20:21" x14ac:dyDescent="0.2">
      <c r="T3103" s="2"/>
      <c r="U3103" s="2"/>
    </row>
    <row r="3104" spans="20:21" x14ac:dyDescent="0.2">
      <c r="T3104" s="2"/>
      <c r="U3104" s="2"/>
    </row>
    <row r="3105" spans="20:21" x14ac:dyDescent="0.2">
      <c r="T3105" s="2"/>
      <c r="U3105" s="2"/>
    </row>
    <row r="3106" spans="20:21" x14ac:dyDescent="0.2">
      <c r="T3106" s="2"/>
      <c r="U3106" s="2"/>
    </row>
    <row r="3107" spans="20:21" x14ac:dyDescent="0.2">
      <c r="T3107" s="2"/>
      <c r="U3107" s="2"/>
    </row>
    <row r="3108" spans="20:21" x14ac:dyDescent="0.2">
      <c r="T3108" s="2"/>
      <c r="U3108" s="2"/>
    </row>
    <row r="3109" spans="20:21" x14ac:dyDescent="0.2">
      <c r="T3109" s="2"/>
      <c r="U3109" s="2"/>
    </row>
    <row r="3110" spans="20:21" x14ac:dyDescent="0.2">
      <c r="T3110" s="2"/>
      <c r="U3110" s="2"/>
    </row>
    <row r="3111" spans="20:21" x14ac:dyDescent="0.2">
      <c r="T3111" s="2"/>
      <c r="U3111" s="2"/>
    </row>
    <row r="3112" spans="20:21" x14ac:dyDescent="0.2">
      <c r="T3112" s="2"/>
      <c r="U3112" s="2"/>
    </row>
    <row r="3113" spans="20:21" x14ac:dyDescent="0.2">
      <c r="T3113" s="2"/>
      <c r="U3113" s="2"/>
    </row>
    <row r="3114" spans="20:21" x14ac:dyDescent="0.2">
      <c r="T3114" s="2"/>
      <c r="U3114" s="2"/>
    </row>
    <row r="3115" spans="20:21" x14ac:dyDescent="0.2">
      <c r="T3115" s="2"/>
      <c r="U3115" s="2"/>
    </row>
    <row r="3116" spans="20:21" x14ac:dyDescent="0.2">
      <c r="T3116" s="2"/>
      <c r="U3116" s="2"/>
    </row>
    <row r="3117" spans="20:21" x14ac:dyDescent="0.2">
      <c r="T3117" s="2"/>
      <c r="U3117" s="2"/>
    </row>
    <row r="3118" spans="20:21" x14ac:dyDescent="0.2">
      <c r="T3118" s="2"/>
      <c r="U3118" s="2"/>
    </row>
    <row r="3119" spans="20:21" x14ac:dyDescent="0.2">
      <c r="T3119" s="2"/>
      <c r="U3119" s="2"/>
    </row>
    <row r="3120" spans="20:21" x14ac:dyDescent="0.2">
      <c r="T3120" s="2"/>
      <c r="U3120" s="2"/>
    </row>
    <row r="3121" spans="20:21" x14ac:dyDescent="0.2">
      <c r="T3121" s="2"/>
      <c r="U3121" s="2"/>
    </row>
    <row r="3122" spans="20:21" x14ac:dyDescent="0.2">
      <c r="T3122" s="2"/>
      <c r="U3122" s="2"/>
    </row>
    <row r="3123" spans="20:21" x14ac:dyDescent="0.2">
      <c r="T3123" s="2"/>
      <c r="U3123" s="2"/>
    </row>
    <row r="3124" spans="20:21" x14ac:dyDescent="0.2">
      <c r="T3124" s="2"/>
      <c r="U3124" s="2"/>
    </row>
    <row r="3125" spans="20:21" x14ac:dyDescent="0.2">
      <c r="T3125" s="2"/>
      <c r="U3125" s="2"/>
    </row>
    <row r="3126" spans="20:21" x14ac:dyDescent="0.2">
      <c r="T3126" s="2"/>
      <c r="U3126" s="2"/>
    </row>
    <row r="3127" spans="20:21" x14ac:dyDescent="0.2">
      <c r="T3127" s="2"/>
      <c r="U3127" s="2"/>
    </row>
    <row r="3128" spans="20:21" x14ac:dyDescent="0.2">
      <c r="T3128" s="2"/>
      <c r="U3128" s="2"/>
    </row>
    <row r="3129" spans="20:21" x14ac:dyDescent="0.2">
      <c r="T3129" s="2"/>
      <c r="U3129" s="2"/>
    </row>
    <row r="3130" spans="20:21" x14ac:dyDescent="0.2">
      <c r="T3130" s="2"/>
      <c r="U3130" s="2"/>
    </row>
    <row r="3131" spans="20:21" x14ac:dyDescent="0.2">
      <c r="T3131" s="2"/>
      <c r="U3131" s="2"/>
    </row>
    <row r="3132" spans="20:21" x14ac:dyDescent="0.2">
      <c r="T3132" s="2"/>
      <c r="U3132" s="2"/>
    </row>
    <row r="3133" spans="20:21" x14ac:dyDescent="0.2">
      <c r="T3133" s="2"/>
      <c r="U3133" s="2"/>
    </row>
    <row r="3134" spans="20:21" x14ac:dyDescent="0.2">
      <c r="T3134" s="2"/>
      <c r="U3134" s="2"/>
    </row>
    <row r="3135" spans="20:21" x14ac:dyDescent="0.2">
      <c r="T3135" s="2"/>
      <c r="U3135" s="2"/>
    </row>
    <row r="3136" spans="20:21" x14ac:dyDescent="0.2">
      <c r="T3136" s="2"/>
      <c r="U3136" s="2"/>
    </row>
    <row r="3137" spans="20:21" x14ac:dyDescent="0.2">
      <c r="T3137" s="2"/>
      <c r="U3137" s="2"/>
    </row>
    <row r="3138" spans="20:21" x14ac:dyDescent="0.2">
      <c r="T3138" s="2"/>
      <c r="U3138" s="2"/>
    </row>
    <row r="3139" spans="20:21" x14ac:dyDescent="0.2">
      <c r="T3139" s="2"/>
      <c r="U3139" s="2"/>
    </row>
    <row r="3140" spans="20:21" x14ac:dyDescent="0.2">
      <c r="T3140" s="2"/>
      <c r="U3140" s="2"/>
    </row>
    <row r="3141" spans="20:21" x14ac:dyDescent="0.2">
      <c r="T3141" s="2"/>
      <c r="U3141" s="2"/>
    </row>
    <row r="3142" spans="20:21" x14ac:dyDescent="0.2">
      <c r="T3142" s="2"/>
      <c r="U3142" s="2"/>
    </row>
    <row r="3143" spans="20:21" x14ac:dyDescent="0.2">
      <c r="T3143" s="2"/>
      <c r="U3143" s="2"/>
    </row>
    <row r="3144" spans="20:21" x14ac:dyDescent="0.2">
      <c r="T3144" s="2"/>
      <c r="U3144" s="2"/>
    </row>
    <row r="3145" spans="20:21" x14ac:dyDescent="0.2">
      <c r="T3145" s="2"/>
      <c r="U3145" s="2"/>
    </row>
    <row r="3146" spans="20:21" x14ac:dyDescent="0.2">
      <c r="T3146" s="2"/>
      <c r="U3146" s="2"/>
    </row>
    <row r="3147" spans="20:21" x14ac:dyDescent="0.2">
      <c r="T3147" s="2"/>
      <c r="U3147" s="2"/>
    </row>
    <row r="3148" spans="20:21" x14ac:dyDescent="0.2">
      <c r="T3148" s="2"/>
      <c r="U3148" s="2"/>
    </row>
    <row r="3149" spans="20:21" x14ac:dyDescent="0.2">
      <c r="T3149" s="2"/>
      <c r="U3149" s="2"/>
    </row>
    <row r="3150" spans="20:21" x14ac:dyDescent="0.2">
      <c r="T3150" s="2"/>
      <c r="U3150" s="2"/>
    </row>
    <row r="3151" spans="20:21" x14ac:dyDescent="0.2">
      <c r="T3151" s="2"/>
      <c r="U3151" s="2"/>
    </row>
    <row r="3152" spans="20:21" x14ac:dyDescent="0.2">
      <c r="T3152" s="2"/>
      <c r="U3152" s="2"/>
    </row>
    <row r="3153" spans="20:21" x14ac:dyDescent="0.2">
      <c r="T3153" s="2"/>
      <c r="U3153" s="2"/>
    </row>
    <row r="3154" spans="20:21" x14ac:dyDescent="0.2">
      <c r="T3154" s="2"/>
      <c r="U3154" s="2"/>
    </row>
    <row r="3155" spans="20:21" x14ac:dyDescent="0.2">
      <c r="T3155" s="2"/>
      <c r="U3155" s="2"/>
    </row>
    <row r="3156" spans="20:21" x14ac:dyDescent="0.2">
      <c r="T3156" s="2"/>
      <c r="U3156" s="2"/>
    </row>
    <row r="3157" spans="20:21" x14ac:dyDescent="0.2">
      <c r="T3157" s="2"/>
      <c r="U3157" s="2"/>
    </row>
    <row r="3158" spans="20:21" x14ac:dyDescent="0.2">
      <c r="T3158" s="2"/>
      <c r="U3158" s="2"/>
    </row>
    <row r="3159" spans="20:21" x14ac:dyDescent="0.2">
      <c r="T3159" s="2"/>
      <c r="U3159" s="2"/>
    </row>
    <row r="3160" spans="20:21" x14ac:dyDescent="0.2">
      <c r="T3160" s="2"/>
      <c r="U3160" s="2"/>
    </row>
    <row r="3161" spans="20:21" x14ac:dyDescent="0.2">
      <c r="T3161" s="2"/>
      <c r="U3161" s="2"/>
    </row>
    <row r="3162" spans="20:21" x14ac:dyDescent="0.2">
      <c r="T3162" s="2"/>
      <c r="U3162" s="2"/>
    </row>
    <row r="3163" spans="20:21" x14ac:dyDescent="0.2">
      <c r="T3163" s="2"/>
      <c r="U3163" s="2"/>
    </row>
    <row r="3164" spans="20:21" x14ac:dyDescent="0.2">
      <c r="T3164" s="2"/>
      <c r="U3164" s="2"/>
    </row>
    <row r="3165" spans="20:21" x14ac:dyDescent="0.2">
      <c r="T3165" s="2"/>
      <c r="U3165" s="2"/>
    </row>
    <row r="3166" spans="20:21" x14ac:dyDescent="0.2">
      <c r="T3166" s="2"/>
      <c r="U3166" s="2"/>
    </row>
    <row r="3167" spans="20:21" x14ac:dyDescent="0.2">
      <c r="T3167" s="2"/>
      <c r="U3167" s="2"/>
    </row>
    <row r="3168" spans="20:21" x14ac:dyDescent="0.2">
      <c r="T3168" s="2"/>
      <c r="U3168" s="2"/>
    </row>
    <row r="3169" spans="20:21" x14ac:dyDescent="0.2">
      <c r="T3169" s="2"/>
      <c r="U3169" s="2"/>
    </row>
    <row r="3170" spans="20:21" x14ac:dyDescent="0.2">
      <c r="T3170" s="2"/>
      <c r="U3170" s="2"/>
    </row>
    <row r="3171" spans="20:21" x14ac:dyDescent="0.2">
      <c r="T3171" s="2"/>
      <c r="U3171" s="2"/>
    </row>
    <row r="3172" spans="20:21" x14ac:dyDescent="0.2">
      <c r="T3172" s="2"/>
      <c r="U3172" s="2"/>
    </row>
    <row r="3173" spans="20:21" x14ac:dyDescent="0.2">
      <c r="T3173" s="2"/>
      <c r="U3173" s="2"/>
    </row>
    <row r="3174" spans="20:21" x14ac:dyDescent="0.2">
      <c r="T3174" s="2"/>
      <c r="U3174" s="2"/>
    </row>
    <row r="3175" spans="20:21" x14ac:dyDescent="0.2">
      <c r="T3175" s="2"/>
      <c r="U3175" s="2"/>
    </row>
    <row r="3176" spans="20:21" x14ac:dyDescent="0.2">
      <c r="T3176" s="2"/>
      <c r="U3176" s="2"/>
    </row>
    <row r="3177" spans="20:21" x14ac:dyDescent="0.2">
      <c r="T3177" s="2"/>
      <c r="U3177" s="2"/>
    </row>
    <row r="3178" spans="20:21" x14ac:dyDescent="0.2">
      <c r="T3178" s="2"/>
      <c r="U3178" s="2"/>
    </row>
    <row r="3179" spans="20:21" x14ac:dyDescent="0.2">
      <c r="T3179" s="2"/>
      <c r="U3179" s="2"/>
    </row>
    <row r="3180" spans="20:21" x14ac:dyDescent="0.2">
      <c r="T3180" s="2"/>
      <c r="U3180" s="2"/>
    </row>
    <row r="3181" spans="20:21" x14ac:dyDescent="0.2">
      <c r="T3181" s="2"/>
      <c r="U3181" s="2"/>
    </row>
    <row r="3182" spans="20:21" x14ac:dyDescent="0.2">
      <c r="T3182" s="2"/>
      <c r="U3182" s="2"/>
    </row>
    <row r="3183" spans="20:21" x14ac:dyDescent="0.2">
      <c r="T3183" s="2"/>
      <c r="U3183" s="2"/>
    </row>
    <row r="3184" spans="20:21" x14ac:dyDescent="0.2">
      <c r="T3184" s="2"/>
      <c r="U3184" s="2"/>
    </row>
    <row r="3185" spans="20:21" x14ac:dyDescent="0.2">
      <c r="T3185" s="2"/>
      <c r="U3185" s="2"/>
    </row>
    <row r="3186" spans="20:21" x14ac:dyDescent="0.2">
      <c r="T3186" s="2"/>
      <c r="U3186" s="2"/>
    </row>
    <row r="3187" spans="20:21" x14ac:dyDescent="0.2">
      <c r="T3187" s="2"/>
      <c r="U3187" s="2"/>
    </row>
    <row r="3188" spans="20:21" x14ac:dyDescent="0.2">
      <c r="T3188" s="2"/>
      <c r="U3188" s="2"/>
    </row>
    <row r="3189" spans="20:21" x14ac:dyDescent="0.2">
      <c r="T3189" s="2"/>
      <c r="U3189" s="2"/>
    </row>
    <row r="3190" spans="20:21" x14ac:dyDescent="0.2">
      <c r="T3190" s="2"/>
      <c r="U3190" s="2"/>
    </row>
    <row r="3191" spans="20:21" x14ac:dyDescent="0.2">
      <c r="T3191" s="2"/>
      <c r="U3191" s="2"/>
    </row>
    <row r="3192" spans="20:21" x14ac:dyDescent="0.2">
      <c r="T3192" s="2"/>
      <c r="U3192" s="2"/>
    </row>
    <row r="3193" spans="20:21" x14ac:dyDescent="0.2">
      <c r="T3193" s="2"/>
      <c r="U3193" s="2"/>
    </row>
    <row r="3194" spans="20:21" x14ac:dyDescent="0.2">
      <c r="T3194" s="2"/>
      <c r="U3194" s="2"/>
    </row>
    <row r="3195" spans="20:21" x14ac:dyDescent="0.2">
      <c r="T3195" s="2"/>
      <c r="U3195" s="2"/>
    </row>
    <row r="3196" spans="20:21" x14ac:dyDescent="0.2">
      <c r="T3196" s="2"/>
      <c r="U3196" s="2"/>
    </row>
    <row r="3197" spans="20:21" x14ac:dyDescent="0.2">
      <c r="T3197" s="2"/>
      <c r="U3197" s="2"/>
    </row>
    <row r="3198" spans="20:21" x14ac:dyDescent="0.2">
      <c r="T3198" s="2"/>
      <c r="U3198" s="2"/>
    </row>
    <row r="3199" spans="20:21" x14ac:dyDescent="0.2">
      <c r="T3199" s="2"/>
      <c r="U3199" s="2"/>
    </row>
    <row r="3200" spans="20:21" x14ac:dyDescent="0.2">
      <c r="T3200" s="2"/>
      <c r="U3200" s="2"/>
    </row>
    <row r="3201" spans="20:21" x14ac:dyDescent="0.2">
      <c r="T3201" s="2"/>
      <c r="U3201" s="2"/>
    </row>
    <row r="3202" spans="20:21" x14ac:dyDescent="0.2">
      <c r="T3202" s="2"/>
      <c r="U3202" s="2"/>
    </row>
    <row r="3203" spans="20:21" x14ac:dyDescent="0.2">
      <c r="T3203" s="2"/>
      <c r="U3203" s="2"/>
    </row>
    <row r="3204" spans="20:21" x14ac:dyDescent="0.2">
      <c r="T3204" s="2"/>
      <c r="U3204" s="2"/>
    </row>
    <row r="3205" spans="20:21" x14ac:dyDescent="0.2">
      <c r="T3205" s="2"/>
      <c r="U3205" s="2"/>
    </row>
    <row r="3206" spans="20:21" x14ac:dyDescent="0.2">
      <c r="T3206" s="2"/>
      <c r="U3206" s="2"/>
    </row>
    <row r="3207" spans="20:21" x14ac:dyDescent="0.2">
      <c r="T3207" s="2"/>
      <c r="U3207" s="2"/>
    </row>
    <row r="3208" spans="20:21" x14ac:dyDescent="0.2">
      <c r="T3208" s="2"/>
      <c r="U3208" s="2"/>
    </row>
    <row r="3209" spans="20:21" x14ac:dyDescent="0.2">
      <c r="T3209" s="2"/>
      <c r="U3209" s="2"/>
    </row>
    <row r="3210" spans="20:21" x14ac:dyDescent="0.2">
      <c r="T3210" s="2"/>
      <c r="U3210" s="2"/>
    </row>
    <row r="3211" spans="20:21" x14ac:dyDescent="0.2">
      <c r="T3211" s="2"/>
      <c r="U3211" s="2"/>
    </row>
    <row r="3212" spans="20:21" x14ac:dyDescent="0.2">
      <c r="T3212" s="2"/>
      <c r="U3212" s="2"/>
    </row>
    <row r="3213" spans="20:21" x14ac:dyDescent="0.2">
      <c r="T3213" s="2"/>
      <c r="U3213" s="2"/>
    </row>
    <row r="3214" spans="20:21" x14ac:dyDescent="0.2">
      <c r="T3214" s="2"/>
      <c r="U3214" s="2"/>
    </row>
    <row r="3215" spans="20:21" x14ac:dyDescent="0.2">
      <c r="T3215" s="2"/>
      <c r="U3215" s="2"/>
    </row>
    <row r="3216" spans="20:21" x14ac:dyDescent="0.2">
      <c r="T3216" s="2"/>
      <c r="U3216" s="2"/>
    </row>
    <row r="3217" spans="20:21" x14ac:dyDescent="0.2">
      <c r="T3217" s="2"/>
      <c r="U3217" s="2"/>
    </row>
    <row r="3218" spans="20:21" x14ac:dyDescent="0.2">
      <c r="T3218" s="2"/>
      <c r="U3218" s="2"/>
    </row>
    <row r="3219" spans="20:21" x14ac:dyDescent="0.2">
      <c r="T3219" s="2"/>
      <c r="U3219" s="2"/>
    </row>
    <row r="3220" spans="20:21" x14ac:dyDescent="0.2">
      <c r="T3220" s="2"/>
      <c r="U3220" s="2"/>
    </row>
    <row r="3221" spans="20:21" x14ac:dyDescent="0.2">
      <c r="T3221" s="2"/>
      <c r="U3221" s="2"/>
    </row>
    <row r="3222" spans="20:21" x14ac:dyDescent="0.2">
      <c r="T3222" s="2"/>
      <c r="U3222" s="2"/>
    </row>
    <row r="3223" spans="20:21" x14ac:dyDescent="0.2">
      <c r="T3223" s="2"/>
      <c r="U3223" s="2"/>
    </row>
    <row r="3224" spans="20:21" x14ac:dyDescent="0.2">
      <c r="T3224" s="2"/>
      <c r="U3224" s="2"/>
    </row>
    <row r="3225" spans="20:21" x14ac:dyDescent="0.2">
      <c r="T3225" s="2"/>
      <c r="U3225" s="2"/>
    </row>
    <row r="3226" spans="20:21" x14ac:dyDescent="0.2">
      <c r="T3226" s="2"/>
      <c r="U3226" s="2"/>
    </row>
    <row r="3227" spans="20:21" x14ac:dyDescent="0.2">
      <c r="T3227" s="2"/>
      <c r="U3227" s="2"/>
    </row>
    <row r="3228" spans="20:21" x14ac:dyDescent="0.2">
      <c r="T3228" s="2"/>
      <c r="U3228" s="2"/>
    </row>
    <row r="3229" spans="20:21" x14ac:dyDescent="0.2">
      <c r="T3229" s="2"/>
      <c r="U3229" s="2"/>
    </row>
    <row r="3230" spans="20:21" x14ac:dyDescent="0.2">
      <c r="T3230" s="2"/>
      <c r="U3230" s="2"/>
    </row>
    <row r="3231" spans="20:21" x14ac:dyDescent="0.2">
      <c r="T3231" s="2"/>
      <c r="U3231" s="2"/>
    </row>
    <row r="3232" spans="20:21" x14ac:dyDescent="0.2">
      <c r="T3232" s="2"/>
      <c r="U3232" s="2"/>
    </row>
    <row r="3233" spans="20:21" x14ac:dyDescent="0.2">
      <c r="T3233" s="2"/>
      <c r="U3233" s="2"/>
    </row>
    <row r="3234" spans="20:21" x14ac:dyDescent="0.2">
      <c r="T3234" s="2"/>
      <c r="U3234" s="2"/>
    </row>
    <row r="3235" spans="20:21" x14ac:dyDescent="0.2">
      <c r="T3235" s="2"/>
      <c r="U3235" s="2"/>
    </row>
    <row r="3236" spans="20:21" x14ac:dyDescent="0.2">
      <c r="T3236" s="2"/>
      <c r="U3236" s="2"/>
    </row>
    <row r="3237" spans="20:21" x14ac:dyDescent="0.2">
      <c r="T3237" s="2"/>
      <c r="U3237" s="2"/>
    </row>
    <row r="3238" spans="20:21" x14ac:dyDescent="0.2">
      <c r="T3238" s="2"/>
      <c r="U3238" s="2"/>
    </row>
    <row r="3239" spans="20:21" x14ac:dyDescent="0.2">
      <c r="T3239" s="2"/>
      <c r="U3239" s="2"/>
    </row>
    <row r="3240" spans="20:21" x14ac:dyDescent="0.2">
      <c r="T3240" s="2"/>
      <c r="U3240" s="2"/>
    </row>
    <row r="3241" spans="20:21" x14ac:dyDescent="0.2">
      <c r="T3241" s="2"/>
      <c r="U3241" s="2"/>
    </row>
    <row r="3242" spans="20:21" x14ac:dyDescent="0.2">
      <c r="T3242" s="2"/>
      <c r="U3242" s="2"/>
    </row>
    <row r="3243" spans="20:21" x14ac:dyDescent="0.2">
      <c r="T3243" s="2"/>
      <c r="U3243" s="2"/>
    </row>
    <row r="3244" spans="20:21" x14ac:dyDescent="0.2">
      <c r="T3244" s="2"/>
      <c r="U3244" s="2"/>
    </row>
    <row r="3245" spans="20:21" x14ac:dyDescent="0.2">
      <c r="T3245" s="2"/>
      <c r="U3245" s="2"/>
    </row>
    <row r="3246" spans="20:21" x14ac:dyDescent="0.2">
      <c r="T3246" s="2"/>
      <c r="U3246" s="2"/>
    </row>
    <row r="3247" spans="20:21" x14ac:dyDescent="0.2">
      <c r="T3247" s="2"/>
      <c r="U3247" s="2"/>
    </row>
    <row r="3248" spans="20:21" x14ac:dyDescent="0.2">
      <c r="T3248" s="2"/>
      <c r="U3248" s="2"/>
    </row>
    <row r="3249" spans="20:21" x14ac:dyDescent="0.2">
      <c r="T3249" s="2"/>
      <c r="U3249" s="2"/>
    </row>
    <row r="3250" spans="20:21" x14ac:dyDescent="0.2">
      <c r="T3250" s="2"/>
      <c r="U3250" s="2"/>
    </row>
    <row r="3251" spans="20:21" x14ac:dyDescent="0.2">
      <c r="T3251" s="2"/>
      <c r="U3251" s="2"/>
    </row>
    <row r="3252" spans="20:21" x14ac:dyDescent="0.2">
      <c r="T3252" s="2"/>
      <c r="U3252" s="2"/>
    </row>
    <row r="3253" spans="20:21" x14ac:dyDescent="0.2">
      <c r="T3253" s="2"/>
      <c r="U3253" s="2"/>
    </row>
    <row r="3254" spans="20:21" x14ac:dyDescent="0.2">
      <c r="T3254" s="2"/>
      <c r="U3254" s="2"/>
    </row>
    <row r="3255" spans="20:21" x14ac:dyDescent="0.2">
      <c r="T3255" s="2"/>
      <c r="U3255" s="2"/>
    </row>
    <row r="3256" spans="20:21" x14ac:dyDescent="0.2">
      <c r="T3256" s="2"/>
      <c r="U3256" s="2"/>
    </row>
    <row r="3257" spans="20:21" x14ac:dyDescent="0.2">
      <c r="T3257" s="2"/>
      <c r="U3257" s="2"/>
    </row>
    <row r="3258" spans="20:21" x14ac:dyDescent="0.2">
      <c r="T3258" s="2"/>
      <c r="U3258" s="2"/>
    </row>
    <row r="3259" spans="20:21" x14ac:dyDescent="0.2">
      <c r="T3259" s="2"/>
      <c r="U3259" s="2"/>
    </row>
    <row r="3260" spans="20:21" x14ac:dyDescent="0.2">
      <c r="T3260" s="2"/>
      <c r="U3260" s="2"/>
    </row>
    <row r="3261" spans="20:21" x14ac:dyDescent="0.2">
      <c r="T3261" s="2"/>
      <c r="U3261" s="2"/>
    </row>
    <row r="3262" spans="20:21" x14ac:dyDescent="0.2">
      <c r="T3262" s="2"/>
      <c r="U3262" s="2"/>
    </row>
    <row r="3263" spans="20:21" x14ac:dyDescent="0.2">
      <c r="T3263" s="2"/>
      <c r="U3263" s="2"/>
    </row>
    <row r="3264" spans="20:21" x14ac:dyDescent="0.2">
      <c r="T3264" s="2"/>
      <c r="U3264" s="2"/>
    </row>
    <row r="3265" spans="20:21" x14ac:dyDescent="0.2">
      <c r="T3265" s="2"/>
      <c r="U3265" s="2"/>
    </row>
    <row r="3266" spans="20:21" x14ac:dyDescent="0.2">
      <c r="T3266" s="2"/>
      <c r="U3266" s="2"/>
    </row>
    <row r="3267" spans="20:21" x14ac:dyDescent="0.2">
      <c r="T3267" s="2"/>
      <c r="U3267" s="2"/>
    </row>
    <row r="3268" spans="20:21" x14ac:dyDescent="0.2">
      <c r="T3268" s="2"/>
      <c r="U3268" s="2"/>
    </row>
    <row r="3269" spans="20:21" x14ac:dyDescent="0.2">
      <c r="T3269" s="2"/>
      <c r="U3269" s="2"/>
    </row>
    <row r="3270" spans="20:21" x14ac:dyDescent="0.2">
      <c r="T3270" s="2"/>
      <c r="U3270" s="2"/>
    </row>
    <row r="3271" spans="20:21" x14ac:dyDescent="0.2">
      <c r="T3271" s="2"/>
      <c r="U3271" s="2"/>
    </row>
  </sheetData>
  <sheetProtection password="D453" sheet="1" objects="1" scenarios="1"/>
  <mergeCells count="4">
    <mergeCell ref="L1:S1"/>
    <mergeCell ref="T1:U1"/>
    <mergeCell ref="A1:G1"/>
    <mergeCell ref="H1:K1"/>
  </mergeCells>
  <phoneticPr fontId="0" type="noConversion"/>
  <printOptions horizontalCentered="1" verticalCentered="1"/>
  <pageMargins left="0.59027777777777779" right="0.5" top="0.59027777777777779" bottom="0.58611111111111114" header="0" footer="0"/>
  <pageSetup paperSize="9" scale="85" orientation="portrait" horizontalDpi="4294967293"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
  <sheetViews>
    <sheetView showOutlineSymbols="0" zoomScale="87" zoomScaleNormal="87" workbookViewId="0"/>
  </sheetViews>
  <sheetFormatPr defaultColWidth="9.6640625" defaultRowHeight="15" x14ac:dyDescent="0.2"/>
  <cols>
    <col min="1" max="16384" width="9.6640625" style="2"/>
  </cols>
  <sheetData/>
  <phoneticPr fontId="0" type="noConversion"/>
  <printOptions horizontalCentered="1" verticalCentered="1"/>
  <pageMargins left="0.59027777777777779" right="0.5" top="0.59027777777777779" bottom="0.58611111111111114" header="0" footer="0"/>
  <pageSetup paperSize="9" scale="85"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(A) Passage Plan Form</vt:lpstr>
      <vt:lpstr>Passage Plan Form</vt:lpstr>
      <vt:lpstr>Saved Waypoint Input Sheet</vt:lpstr>
      <vt:lpstr>Waypoint Form </vt:lpstr>
      <vt:lpstr>ECDIS Data</vt:lpstr>
      <vt:lpstr>ECDIS Inputs</vt:lpstr>
      <vt:lpstr>ECDIS Settings</vt:lpstr>
      <vt:lpstr>(D) Restricted Waters Summary</vt:lpstr>
      <vt:lpstr>(E) Additional Info</vt:lpstr>
      <vt:lpstr>(F) Passage Plan Checklist</vt:lpstr>
      <vt:lpstr>(G) Meeting</vt:lpstr>
      <vt:lpstr>(H) Security</vt:lpstr>
      <vt:lpstr>(I) Debriefing</vt:lpstr>
      <vt:lpstr>Calc RL (2)</vt:lpstr>
      <vt:lpstr>Calc RL</vt:lpstr>
      <vt:lpstr>F</vt:lpstr>
      <vt:lpstr>'(F) Passage Plan Checklist'!Check1</vt:lpstr>
      <vt:lpstr>'(A) Passage Plan Form'!Print_Area</vt:lpstr>
      <vt:lpstr>'(D) Restricted Waters Summary'!Print_Area</vt:lpstr>
      <vt:lpstr>'(E) Additional Info'!Print_Area</vt:lpstr>
      <vt:lpstr>'(F) Passage Plan Checklist'!Print_Area</vt:lpstr>
      <vt:lpstr>'(G) Meeting'!Print_Area</vt:lpstr>
      <vt:lpstr>'(H) Security'!Print_Area</vt:lpstr>
      <vt:lpstr>'(I) Debriefing'!Print_Area</vt:lpstr>
      <vt:lpstr>'ECDIS Inputs'!Print_Area</vt:lpstr>
      <vt:lpstr>'Passage Plan Form'!Print_Area</vt:lpstr>
      <vt:lpstr>'Waypoint Form '!Print_Area</vt:lpstr>
      <vt:lpstr>'(F) Passage Plan Checklist'!Print_Titles</vt:lpstr>
      <vt:lpstr>'Waypoint Form '!Print_Titles</vt:lpstr>
      <vt:lpstr>'Waypoint Form '!Text2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dc:creator>
  <cp:lastModifiedBy>M. L. Tsang</cp:lastModifiedBy>
  <cp:lastPrinted>2020-12-07T07:28:55Z</cp:lastPrinted>
  <dcterms:created xsi:type="dcterms:W3CDTF">2001-10-09T14:43:32Z</dcterms:created>
  <dcterms:modified xsi:type="dcterms:W3CDTF">2020-12-07T07:28:58Z</dcterms:modified>
  <cp:category>NAV001</cp:category>
</cp:coreProperties>
</file>